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enario" sheetId="1" state="visible" r:id="rId1"/>
    <sheet xmlns:r="http://schemas.openxmlformats.org/officeDocument/2006/relationships" name="Parameters" sheetId="2" state="visible" r:id="rId2"/>
    <sheet xmlns:r="http://schemas.openxmlformats.org/officeDocument/2006/relationships" name="Engin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00%"/>
    <numFmt numFmtId="165" formatCode="0.000"/>
    <numFmt numFmtId="166" formatCode="0.0000%"/>
    <numFmt numFmtId="167" formatCode="0.0"/>
    <numFmt numFmtId="168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F3352"/>
      <sz val="12"/>
    </font>
    <font>
      <name val="Arial"/>
      <i val="1"/>
      <color rgb="00666666"/>
      <sz val="9"/>
    </font>
    <font>
      <name val="Arial"/>
      <b val="1"/>
    </font>
    <font>
      <name val="Arial"/>
    </font>
    <font>
      <name val="Arial"/>
      <color rgb="000000FF"/>
    </font>
    <font>
      <name val="Arial"/>
      <color rgb="00008000"/>
    </font>
    <font>
      <name val="Arial"/>
      <b val="1"/>
      <color rgb="00FFFFFF"/>
    </font>
    <font>
      <name val="Arial"/>
      <b val="1"/>
      <color rgb="001F3352"/>
      <sz val="14"/>
    </font>
  </fonts>
  <fills count="7">
    <fill>
      <patternFill/>
    </fill>
    <fill>
      <patternFill patternType="gray125"/>
    </fill>
    <fill>
      <patternFill patternType="solid">
        <fgColor rgb="001F3352"/>
      </patternFill>
    </fill>
    <fill>
      <patternFill patternType="solid">
        <fgColor rgb="00F2F4F8"/>
      </patternFill>
    </fill>
    <fill>
      <patternFill patternType="solid">
        <fgColor rgb="00FFFF00"/>
      </patternFill>
    </fill>
    <fill>
      <patternFill patternType="solid">
        <fgColor rgb="002E5EAA"/>
      </patternFill>
    </fill>
    <fill>
      <patternFill patternType="solid">
        <fgColor rgb="00B45309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8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4" borderId="1" applyProtection="1" pivotButton="0" quotePrefix="0" xfId="0">
      <protection locked="0" hidden="0"/>
    </xf>
    <xf numFmtId="0" fontId="7" fillId="2" borderId="0" pivotButton="0" quotePrefix="0" xfId="0"/>
    <xf numFmtId="10" fontId="6" fillId="0" borderId="0" pivotButton="0" quotePrefix="0" xfId="0"/>
    <xf numFmtId="0" fontId="0" fillId="3" borderId="0" pivotButton="0" quotePrefix="0" xfId="0"/>
    <xf numFmtId="10" fontId="6" fillId="3" borderId="0" pivotButton="0" quotePrefix="0" xfId="0"/>
    <xf numFmtId="0" fontId="0" fillId="5" borderId="0" pivotButton="0" quotePrefix="0" xfId="0"/>
    <xf numFmtId="168" fontId="6" fillId="0" borderId="0" pivotButton="0" quotePrefix="0" xfId="0"/>
    <xf numFmtId="0" fontId="0" fillId="6" borderId="0" pivotButton="0" quotePrefix="0" xfId="0"/>
    <xf numFmtId="0" fontId="0" fillId="2" borderId="0" pivotButton="0" quotePrefix="0" xfId="0"/>
    <xf numFmtId="10" fontId="2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10" fontId="5" fillId="0" borderId="0" pivotButton="0" quotePrefix="0" xfId="0"/>
    <xf numFmtId="10" fontId="4" fillId="0" borderId="0" pivotButton="0" quotePrefix="0" xfId="0"/>
    <xf numFmtId="2" fontId="5" fillId="0" borderId="0" pivotButton="0" quotePrefix="0" xfId="0"/>
    <xf numFmtId="164" fontId="5" fillId="0" borderId="0" pivotButton="0" quotePrefix="0" xfId="0"/>
    <xf numFmtId="10" fontId="0" fillId="0" borderId="0" pivotButton="0" quotePrefix="0" xfId="0"/>
    <xf numFmtId="1" fontId="5" fillId="0" borderId="0" pivotButton="0" quotePrefix="0" xfId="0"/>
    <xf numFmtId="0" fontId="5" fillId="0" borderId="0" pivotButton="0" quotePrefix="0" xfId="0"/>
    <xf numFmtId="165" fontId="5" fillId="0" borderId="0" pivotButton="0" quotePrefix="0" xfId="0"/>
    <xf numFmtId="165" fontId="0" fillId="0" borderId="0" pivotButton="0" quotePrefix="0" xfId="0"/>
    <xf numFmtId="165" fontId="6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  <xf numFmtId="166" fontId="0" fillId="3" borderId="0" pivotButton="0" quotePrefix="0" xfId="0"/>
    <xf numFmtId="167" fontId="0" fillId="3" borderId="0" pivotButton="0" quotePrefix="0" xfId="0"/>
    <xf numFmtId="2" fontId="0" fillId="3" borderId="0" pivotButton="0" quotePrefix="0" xfId="0"/>
    <xf numFmtId="164" fontId="0" fillId="3" borderId="0" pivotButton="0" quotePrefix="0" xfId="0"/>
    <xf numFmtId="0" fontId="5" fillId="4" borderId="1" applyProtection="1" pivotButton="0" quotePrefix="0" xfId="0"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One year for this patient: absolute risk by intervention</a:t>
            </a:r>
          </a:p>
        </rich>
      </tx>
    </title>
    <plotArea>
      <barChart>
        <barDir val="col"/>
        <grouping val="clustered"/>
        <ser>
          <idx val="0"/>
          <order val="0"/>
          <tx>
            <v>stroke or systemic embolism</v>
          </tx>
          <spPr>
            <a:solidFill xmlns:a="http://schemas.openxmlformats.org/drawingml/2006/main">
              <a:srgbClr val="2E5EAA"/>
            </a:solidFill>
            <a:ln xmlns:a="http://schemas.openxmlformats.org/drawingml/2006/main">
              <a:noFill/>
              <a:prstDash val="solid"/>
            </a:ln>
          </spPr>
          <errBars>
            <errBarType val="both"/>
            <errValType val="cust"/>
            <minus>
              <numRef>
                <f>Scenario!$K$33:$K$35</f>
              </numRef>
            </minus>
            <plus>
              <numRef>
                <f>Scenario!$L$33:$L$35</f>
              </numRef>
            </plus>
          </errBars>
          <cat>
            <numRef>
              <f>'Scenario'!$I$33:$I$35</f>
            </numRef>
          </cat>
          <val>
            <numRef>
              <f>'Scenario'!$J$33:$J$35</f>
            </numRef>
          </val>
        </ser>
        <ser>
          <idx val="1"/>
          <order val="1"/>
          <tx>
            <v>major bleed</v>
          </tx>
          <spPr>
            <a:solidFill xmlns:a="http://schemas.openxmlformats.org/drawingml/2006/main">
              <a:srgbClr val="B45309"/>
            </a:solidFill>
            <a:ln xmlns:a="http://schemas.openxmlformats.org/drawingml/2006/main">
              <a:noFill/>
              <a:prstDash val="solid"/>
            </a:ln>
          </spPr>
          <errBars>
            <errBarType val="both"/>
            <errValType val="cust"/>
            <minus>
              <numRef>
                <f>Scenario!$N$33:$N$35</f>
              </numRef>
            </minus>
            <plus>
              <numRef>
                <f>Scenario!$O$33:$O$35</f>
              </numRef>
            </plus>
          </errBars>
          <cat>
            <numRef>
              <f>'Scenario'!$I$33:$I$35</f>
            </numRef>
          </cat>
          <val>
            <numRef>
              <f>'Scenario'!$M$33:$M$35</f>
            </numRef>
          </val>
        </ser>
        <ser>
          <idx val="2"/>
          <order val="2"/>
          <tx>
            <v>fatal or disabling event</v>
          </tx>
          <spPr>
            <a:solidFill xmlns:a="http://schemas.openxmlformats.org/drawingml/2006/main">
              <a:srgbClr val="1F3352"/>
            </a:solidFill>
            <a:ln xmlns:a="http://schemas.openxmlformats.org/drawingml/2006/main">
              <a:noFill/>
              <a:prstDash val="solid"/>
            </a:ln>
          </spPr>
          <cat>
            <numRef>
              <f>'Scenario'!$I$33:$I$35</f>
            </numRef>
          </cat>
          <val>
            <numRef>
              <f>'Scenario'!$P$33:$P$35</f>
            </numRef>
          </val>
        </ser>
        <ser>
          <idx val="3"/>
          <order val="3"/>
          <tx>
            <v/>
          </tx>
          <spPr>
            <a:solidFill xmlns:a="http://schemas.openxmlformats.org/drawingml/2006/main">
              <a:srgbClr val="FFFFFF"/>
            </a:solidFill>
            <a:ln xmlns:a="http://schemas.openxmlformats.org/drawingml/2006/main">
              <a:noFill/>
              <a:prstDash val="solid"/>
            </a:ln>
          </spPr>
          <cat>
            <numRef>
              <f>'Scenario'!$I$33:$I$35</f>
            </numRef>
          </cat>
          <val>
            <numRef>
              <f>'Scenario'!$Q$33:$Q$35</f>
            </numRef>
          </val>
        </ser>
        <gapWidth val="70"/>
        <overlap val="-10"/>
        <axId val="10"/>
        <axId val="100"/>
      </barChart>
      <catAx>
        <axId val="10"/>
        <scaling>
          <orientation val="minMax"/>
        </scaling>
        <delete val="0"/>
        <axPos val="b"/>
        <majorTickMark val="out"/>
        <minorTickMark val="none"/>
        <tickLblPos val="nextTo"/>
        <crossAx val="100"/>
        <lblOffset val="100"/>
      </catAx>
      <valAx>
        <axId val="100"/>
        <scaling>
          <orientation val="minMax"/>
        </scaling>
        <delete val="0"/>
        <axPos val="l"/>
        <majorGridlines/>
        <numFmt formatCode="0.0%" sourceLinked="0"/>
        <majorTickMark val="out"/>
        <minorTickMark val="none"/>
        <tickLblPos val="nextTo"/>
        <crossAx val="10"/>
      </valAx>
    </plotArea>
    <legend>
      <legendPos val="b"/>
      <legendEntry>
        <idx val="3"/>
        <delete val="1"/>
      </legendEntry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6120000" cy="34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 outlineLevelCol="0"/>
  <cols>
    <col width="30" customWidth="1" min="1" max="1"/>
    <col width="22" customWidth="1" min="2" max="2"/>
    <col width="15" customWidth="1" min="3" max="3"/>
    <col width="15" customWidth="1" min="4" max="4"/>
    <col width="15" customWidth="1" min="5" max="5"/>
    <col width="15" customWidth="1" min="6" max="6"/>
    <col width="60" customWidth="1" min="7" max="7"/>
  </cols>
  <sheetData>
    <row r="1">
      <c r="A1" s="1" t="inlineStr">
        <is>
          <t>Eliquis dose model - scenario runner (v4)</t>
        </is>
      </c>
    </row>
    <row r="2">
      <c r="A2" s="2" t="inlineStr">
        <is>
          <t>Yellow cells are yours: pick observations and an intervention from the dropdowns. Everything else recomputes.</t>
        </is>
      </c>
    </row>
    <row r="3">
      <c r="A3" s="2" t="inlineStr">
        <is>
          <t>Set an observation to "Any" to leave it unobserved. Sources and every editable constant: Parameters sheet.</t>
        </is>
      </c>
    </row>
    <row r="4">
      <c r="A4" s="3" t="inlineStr">
        <is>
          <t>OBSERVATIONS (evidence)</t>
        </is>
      </c>
    </row>
    <row r="5">
      <c r="A5" t="inlineStr">
        <is>
          <t>Sex</t>
        </is>
      </c>
      <c r="B5" s="34" t="inlineStr">
        <is>
          <t>Any</t>
        </is>
      </c>
    </row>
    <row r="6">
      <c r="A6" t="inlineStr">
        <is>
          <t>Age</t>
        </is>
      </c>
      <c r="B6" s="34" t="inlineStr">
        <is>
          <t>80+</t>
        </is>
      </c>
    </row>
    <row r="7">
      <c r="A7" t="inlineStr">
        <is>
          <t>Weight (lb)</t>
        </is>
      </c>
      <c r="B7" s="34" t="inlineStr">
        <is>
          <t>154-176</t>
        </is>
      </c>
      <c r="G7" s="2" t="inlineStr">
        <is>
          <t>Pounds; 132 lb is the label's 60 kg low-weight criterion. Band midpoints feed Cockcroft-Gault (Parameters row 26).</t>
        </is>
      </c>
    </row>
    <row r="8">
      <c r="A8" t="inlineStr">
        <is>
          <t>Serum creatinine (mg/dL)</t>
        </is>
      </c>
      <c r="B8" s="34" t="inlineStr">
        <is>
          <t>1.5-2.0</t>
        </is>
      </c>
    </row>
    <row r="9">
      <c r="A9" t="inlineStr">
        <is>
          <t>AF burden</t>
        </is>
      </c>
      <c r="B9" s="34" t="inlineStr">
        <is>
          <t>Any</t>
        </is>
      </c>
      <c r="G9" s="2" t="inlineStr">
        <is>
          <t>Fraction of time in AF: subclinical ~0.3%, low parox ~2%, high parox ~25%, persistent 100%. "Any" = population mix (weights on Parameters).</t>
        </is>
      </c>
    </row>
    <row r="10">
      <c r="A10" t="inlineStr">
        <is>
          <t>Prior stroke or TIA</t>
        </is>
      </c>
      <c r="B10" s="34" t="inlineStr">
        <is>
          <t>Any</t>
        </is>
      </c>
      <c r="G10" s="2" t="inlineStr">
        <is>
          <t>"Any" = the 19% / 81% ARISTOTLE mix (Easton et al., 2012).</t>
        </is>
      </c>
    </row>
    <row r="11">
      <c r="A11" t="inlineStr">
        <is>
          <t>Posterior statistic</t>
        </is>
      </c>
      <c r="B11" s="34" t="inlineStr">
        <is>
          <t>mean</t>
        </is>
      </c>
      <c r="G11" s="2" t="inlineStr">
        <is>
          <t>Switches the WHOLE results table between the posterior mean and the 5th / 95th percentiles of the pasted posteriors (Parameters). On-drug 5 mg rows are calibrated to the observed rates, so their percentiles collapse; ICH is dose-flat by assumption, so it has no width and no dose response.</t>
        </is>
      </c>
    </row>
    <row r="12"/>
    <row r="13">
      <c r="A13" s="3" t="inlineStr">
        <is>
          <t>RESULTS: ALL INTERVENTIONS FOR THIS PATIENT (per year, at the statistic chosen above)</t>
        </is>
      </c>
    </row>
    <row r="14">
      <c r="A14" s="5" t="inlineStr">
        <is>
          <t>Intervention</t>
        </is>
      </c>
      <c r="B14" s="5" t="inlineStr">
        <is>
          <t>P(stroke/SE)</t>
        </is>
      </c>
      <c r="C14" s="5" t="inlineStr">
        <is>
          <t>P(major bleed)</t>
        </is>
      </c>
      <c r="D14" s="5" t="inlineStr">
        <is>
          <t>P(ICH)</t>
        </is>
      </c>
      <c r="E14" s="5" t="inlineStr">
        <is>
          <t>P(extracranial)</t>
        </is>
      </c>
      <c r="F14" s="5" t="inlineStr">
        <is>
          <t>P(fatal or disabling)</t>
        </is>
      </c>
    </row>
    <row r="15">
      <c r="A15" t="inlineStr">
        <is>
          <t>do(5mg)</t>
        </is>
      </c>
      <c r="B15" s="6">
        <f>SUMPRODUCT(Engine!$AW$2:$AW$1153,Engine!$AX$2:$AX$1153)/SUM(Engine!$AW$2:$AW$1153)</f>
        <v/>
      </c>
      <c r="C15" s="6">
        <f>SUMPRODUCT(Engine!$AW$2:$AW$1153,Engine!$BC$2:$BC$1153)/SUM(Engine!$AW$2:$AW$1153)</f>
        <v/>
      </c>
      <c r="D15" s="6">
        <f>SUMPRODUCT(Engine!$AW$2:$AW$1153,Engine!$AB$2:$AB$1153)/SUM(Engine!$AW$2:$AW$1153)</f>
        <v/>
      </c>
      <c r="E15" s="6">
        <f>C15-D15</f>
        <v/>
      </c>
      <c r="F15" s="6">
        <f>B15*Parameters!$B$42+D15*Parameters!$B$44+E15*Parameters!$B$45</f>
        <v/>
      </c>
      <c r="G15" s="2" t="inlineStr">
        <is>
          <t>do(...) SETS the dose for every patient state (severs the prescribing arrows); the two policy rows leave the dose to prescribing.</t>
        </is>
      </c>
    </row>
    <row r="16">
      <c r="A16" s="7" t="inlineStr">
        <is>
          <t>do(2.5mg)</t>
        </is>
      </c>
      <c r="B16" s="8">
        <f>SUMPRODUCT(Engine!$AW$2:$AW$1153,Engine!$AY$2:$AY$1153)/SUM(Engine!$AW$2:$AW$1153)</f>
        <v/>
      </c>
      <c r="C16" s="8">
        <f>SUMPRODUCT(Engine!$AW$2:$AW$1153,Engine!$BD$2:$BD$1153)/SUM(Engine!$AW$2:$AW$1153)</f>
        <v/>
      </c>
      <c r="D16" s="8">
        <f>SUMPRODUCT(Engine!$AW$2:$AW$1153,Engine!$AB$2:$AB$1153)/SUM(Engine!$AW$2:$AW$1153)</f>
        <v/>
      </c>
      <c r="E16" s="8">
        <f>C16-D16</f>
        <v/>
      </c>
      <c r="F16" s="8">
        <f>B16*Parameters!$B$42+D16*Parameters!$B$44+E16*Parameters!$B$45</f>
        <v/>
      </c>
      <c r="G16" s="2" t="inlineStr">
        <is>
          <t>Severity weights on Parameters rows 42-45; the stroke disability share is the model's one unverified weight.</t>
        </is>
      </c>
    </row>
    <row r="17">
      <c r="A17" t="inlineStr">
        <is>
          <t>do(0mg)</t>
        </is>
      </c>
      <c r="B17" s="6">
        <f>SUMPRODUCT(Engine!$AW$2:$AW$1153,Engine!$AZ$2:$AZ$1153)/SUM(Engine!$AW$2:$AW$1153)</f>
        <v/>
      </c>
      <c r="C17" s="6">
        <f>SUMPRODUCT(Engine!$AW$2:$AW$1153,Engine!$BE$2:$BE$1153)/SUM(Engine!$AW$2:$AW$1153)</f>
        <v/>
      </c>
      <c r="D17" s="6">
        <f>SUMPRODUCT(Engine!$AW$2:$AW$1153,Engine!$AB$2:$AB$1153)/SUM(Engine!$AW$2:$AW$1153)</f>
        <v/>
      </c>
      <c r="E17" s="6">
        <f>C17-D17</f>
        <v/>
      </c>
      <c r="F17" s="6">
        <f>B17*Parameters!$B$43+D17*Parameters!$B$44+E17*Parameters!$B$45</f>
        <v/>
      </c>
      <c r="G17" s="2" t="inlineStr">
        <is>
          <t>At 5th / 95th pct, the extracranial and fatal-or-disabling columns stack component percentiles (an approximation the script shares).</t>
        </is>
      </c>
    </row>
    <row r="18">
      <c r="A18" s="7" t="inlineStr">
        <is>
          <t>Label policy</t>
        </is>
      </c>
      <c r="B18" s="8">
        <f>SUMPRODUCT(Engine!$AW$2:$AW$1153,Engine!$BA$2:$BA$1153)/SUM(Engine!$AW$2:$AW$1153)</f>
        <v/>
      </c>
      <c r="C18" s="8">
        <f>SUMPRODUCT(Engine!$AW$2:$AW$1153,Engine!$BF$2:$BF$1153)/SUM(Engine!$AW$2:$AW$1153)</f>
        <v/>
      </c>
      <c r="D18" s="8">
        <f>SUMPRODUCT(Engine!$AW$2:$AW$1153,Engine!$AB$2:$AB$1153)/SUM(Engine!$AW$2:$AW$1153)</f>
        <v/>
      </c>
      <c r="E18" s="8">
        <f>C18-D18</f>
        <v/>
      </c>
      <c r="F18" s="8">
        <f>B18*Parameters!$B$42+D18*Parameters!$B$44+E18*Parameters!$B$45</f>
        <v/>
      </c>
      <c r="G18" s="2" t="inlineStr">
        <is>
          <t>With Burden = Any, percentile results mix per-state percentiles (also shared with the script).</t>
        </is>
      </c>
    </row>
    <row r="19">
      <c r="A19" t="inlineStr">
        <is>
          <t>Real-world policy</t>
        </is>
      </c>
      <c r="B19" s="6">
        <f>SUMPRODUCT(Engine!$AW$2:$AW$1153,Engine!$BB$2:$BB$1153)/SUM(Engine!$AW$2:$AW$1153)</f>
        <v/>
      </c>
      <c r="C19" s="6">
        <f>SUMPRODUCT(Engine!$AW$2:$AW$1153,Engine!$BG$2:$BG$1153)/SUM(Engine!$AW$2:$AW$1153)</f>
        <v/>
      </c>
      <c r="D19" s="6">
        <f>SUMPRODUCT(Engine!$AW$2:$AW$1153,Engine!$AB$2:$AB$1153)/SUM(Engine!$AW$2:$AW$1153)</f>
        <v/>
      </c>
      <c r="E19" s="6">
        <f>C19-D19</f>
        <v/>
      </c>
      <c r="F19" s="6">
        <f>B19*Parameters!$B$42+D19*Parameters!$B$44+E19*Parameters!$B$45</f>
        <v/>
      </c>
    </row>
    <row r="20"/>
    <row r="21"/>
    <row r="22">
      <c r="A22" s="3" t="inlineStr">
        <is>
          <t>MODEL CHECKS (whole population, not filtered by the observations)</t>
        </is>
      </c>
      <c r="I22" s="9" t="n"/>
      <c r="J22" s="2" t="inlineStr">
        <is>
          <t>Blue bar: stroke or systemic embolism, posterior mean. Whisker: 5th-95th percentile of the posterior.</t>
        </is>
      </c>
    </row>
    <row r="23">
      <c r="A23" t="inlineStr">
        <is>
          <t>Share on 2.5 mg under label policy</t>
        </is>
      </c>
      <c r="B23" s="10">
        <f>SUMPRODUCT(Engine!G2:G1153,Engine!AC2:AC1153)/SUM(Engine!G2:G1153)</f>
        <v/>
      </c>
      <c r="G23" s="2" t="inlineStr">
        <is>
          <t>Observed in ARISTOTLE: 4-5% (Zeitouni et al., 2020)</t>
        </is>
      </c>
      <c r="I23" s="11" t="n"/>
      <c r="J23" s="2" t="inlineStr">
        <is>
          <t>Amber bar: major bleeding (ICH + extracranial), posterior mean, with its 5th-95th whisker.</t>
        </is>
      </c>
    </row>
    <row r="24">
      <c r="A24" t="inlineStr">
        <is>
          <t>Share on 2.5 mg under real-world policy</t>
        </is>
      </c>
      <c r="B24" s="10">
        <f>SUMPRODUCT(Engine!G2:G1153,Engine!AD2:AD1153)/SUM(Engine!G2:G1153)</f>
        <v/>
      </c>
      <c r="G24" s="2" t="inlineStr">
        <is>
          <t>Observed in PCORnet: 15.4% (Gouda et al., 2026)</t>
        </is>
      </c>
      <c r="I24" s="12" t="n"/>
      <c r="J24" s="2" t="inlineStr">
        <is>
          <t>Navy bar: fatal or disabling event - severity-weighted composite (stroke, ICH, extracranial; weights on Parameters rows 42-45).</t>
        </is>
      </c>
    </row>
    <row r="25">
      <c r="A25" t="inlineStr">
        <is>
          <t>Sum of burden weights (must be 100%)</t>
        </is>
      </c>
      <c r="B25" s="10">
        <f>SUM(Parameters!B50:B53)</f>
        <v/>
      </c>
      <c r="J25" s="2" t="inlineStr">
        <is>
          <t>Bars recompute with the observation dropdowns; the statistic dropdown does not affect this chart.</t>
        </is>
      </c>
    </row>
    <row r="26">
      <c r="A26" t="inlineStr">
        <is>
          <t>Prior-stroke multiplier mix (must be 100%)</t>
        </is>
      </c>
      <c r="B26" s="10">
        <f>(1-Parameters!B46)*Parameters!B49+Parameters!B46*Parameters!C49</f>
        <v/>
      </c>
    </row>
    <row r="27"/>
    <row r="28">
      <c r="A28" s="2" t="inlineStr">
        <is>
          <t>Model, not measurement: assembled from published tables (sources on the Parameters sheet).</t>
        </is>
      </c>
    </row>
    <row r="29">
      <c r="A29" s="2" t="inlineStr">
        <is>
          <t>Annual probabilities; no time dimension; CrCl&lt;25, the burden mapping, and the &lt;25 bleeding band carry extrapolation.</t>
        </is>
      </c>
    </row>
    <row r="30"/>
    <row r="31">
      <c r="I31" s="2" t="inlineStr">
        <is>
          <t>chart data (generated - do not edit)</t>
        </is>
      </c>
    </row>
    <row r="32">
      <c r="I32" s="2" t="inlineStr"/>
      <c r="J32" s="2" t="inlineStr">
        <is>
          <t>stroke</t>
        </is>
      </c>
      <c r="K32" s="2" t="inlineStr">
        <is>
          <t>s-</t>
        </is>
      </c>
      <c r="L32" s="2" t="inlineStr">
        <is>
          <t>s+</t>
        </is>
      </c>
      <c r="M32" s="2" t="inlineStr">
        <is>
          <t>bleed</t>
        </is>
      </c>
      <c r="N32" s="2" t="inlineStr">
        <is>
          <t>b-</t>
        </is>
      </c>
      <c r="O32" s="2" t="inlineStr">
        <is>
          <t>b+</t>
        </is>
      </c>
      <c r="P32" s="2" t="inlineStr">
        <is>
          <t>fatal/disab.</t>
        </is>
      </c>
    </row>
    <row r="33">
      <c r="I33" s="2" t="inlineStr">
        <is>
          <t>full dose (5 mg)</t>
        </is>
      </c>
      <c r="J33" s="13">
        <f>SUMPRODUCT(Engine!$AW$2:$AW$1153,Engine!$L$2:$L$1153)/SUM(Engine!$AW$2:$AW$1153)</f>
        <v/>
      </c>
      <c r="K33" s="13">
        <f>J33-(SUMPRODUCT(Engine!$AW$2:$AW$1153,Engine!$M$2:$M$1153)/SUM(Engine!$AW$2:$AW$1153))</f>
        <v/>
      </c>
      <c r="L33" s="13">
        <f>(SUMPRODUCT(Engine!$AW$2:$AW$1153,Engine!$N$2:$N$1153)/SUM(Engine!$AW$2:$AW$1153))-J33</f>
        <v/>
      </c>
      <c r="M33" s="13">
        <f>SUMPRODUCT(Engine!$AW$2:$AW$1153,Engine!$U$2:$U$1153)/SUM(Engine!$AW$2:$AW$1153)</f>
        <v/>
      </c>
      <c r="N33" s="13">
        <f>M33-(SUMPRODUCT(Engine!$AW$2:$AW$1153,Engine!$U$2:$U$1153)/SUM(Engine!$AW$2:$AW$1153))</f>
        <v/>
      </c>
      <c r="O33" s="13">
        <f>(SUMPRODUCT(Engine!$AW$2:$AW$1153,Engine!$U$2:$U$1153)/SUM(Engine!$AW$2:$AW$1153))-M33</f>
        <v/>
      </c>
      <c r="P33" s="13">
        <f>J33*Parameters!$B$42+(SUMPRODUCT(Engine!$AW$2:$AW$1153,Engine!$AB$2:$AB$1153)/SUM(Engine!$AW$2:$AW$1153))*Parameters!$B$44+(M33-(SUMPRODUCT(Engine!$AW$2:$AW$1153,Engine!$AB$2:$AB$1153)/SUM(Engine!$AW$2:$AW$1153)))*Parameters!$B$45</f>
        <v/>
      </c>
      <c r="Q33" s="13">
        <f>MAX(J33+L33,M33+O33,P33)*1.08</f>
        <v/>
      </c>
    </row>
    <row r="34">
      <c r="I34" s="2" t="inlineStr">
        <is>
          <t>half dose (2.5 mg)</t>
        </is>
      </c>
      <c r="J34" s="13">
        <f>SUMPRODUCT(Engine!$AW$2:$AW$1153,Engine!$O$2:$O$1153)/SUM(Engine!$AW$2:$AW$1153)</f>
        <v/>
      </c>
      <c r="K34" s="13">
        <f>J34-(SUMPRODUCT(Engine!$AW$2:$AW$1153,Engine!$P$2:$P$1153)/SUM(Engine!$AW$2:$AW$1153))</f>
        <v/>
      </c>
      <c r="L34" s="13">
        <f>(SUMPRODUCT(Engine!$AW$2:$AW$1153,Engine!$Q$2:$Q$1153)/SUM(Engine!$AW$2:$AW$1153))-J34</f>
        <v/>
      </c>
      <c r="M34" s="13">
        <f>SUMPRODUCT(Engine!$AW$2:$AW$1153,Engine!$V$2:$V$1153)/SUM(Engine!$AW$2:$AW$1153)</f>
        <v/>
      </c>
      <c r="N34" s="13">
        <f>M34-(SUMPRODUCT(Engine!$AW$2:$AW$1153,Engine!$W$2:$W$1153)/SUM(Engine!$AW$2:$AW$1153))</f>
        <v/>
      </c>
      <c r="O34" s="13">
        <f>(SUMPRODUCT(Engine!$AW$2:$AW$1153,Engine!$X$2:$X$1153)/SUM(Engine!$AW$2:$AW$1153))-M34</f>
        <v/>
      </c>
      <c r="P34" s="13">
        <f>J34*Parameters!$B$42+(SUMPRODUCT(Engine!$AW$2:$AW$1153,Engine!$AB$2:$AB$1153)/SUM(Engine!$AW$2:$AW$1153))*Parameters!$B$44+(M34-(SUMPRODUCT(Engine!$AW$2:$AW$1153,Engine!$AB$2:$AB$1153)/SUM(Engine!$AW$2:$AW$1153)))*Parameters!$B$45</f>
        <v/>
      </c>
      <c r="Q34" s="13">
        <f>MAX(J34+L34,M34+O34,P34)*1.08</f>
        <v/>
      </c>
    </row>
    <row r="35">
      <c r="I35" s="2" t="inlineStr">
        <is>
          <t>no anticoagulant</t>
        </is>
      </c>
      <c r="J35" s="13">
        <f>SUMPRODUCT(Engine!$AW$2:$AW$1153,Engine!$R$2:$R$1153)/SUM(Engine!$AW$2:$AW$1153)</f>
        <v/>
      </c>
      <c r="K35" s="13">
        <f>J35-(SUMPRODUCT(Engine!$AW$2:$AW$1153,Engine!$S$2:$S$1153)/SUM(Engine!$AW$2:$AW$1153))</f>
        <v/>
      </c>
      <c r="L35" s="13">
        <f>(SUMPRODUCT(Engine!$AW$2:$AW$1153,Engine!$T$2:$T$1153)/SUM(Engine!$AW$2:$AW$1153))-J35</f>
        <v/>
      </c>
      <c r="M35" s="13">
        <f>SUMPRODUCT(Engine!$AW$2:$AW$1153,Engine!$Y$2:$Y$1153)/SUM(Engine!$AW$2:$AW$1153)</f>
        <v/>
      </c>
      <c r="N35" s="13">
        <f>M35-(SUMPRODUCT(Engine!$AW$2:$AW$1153,Engine!$Z$2:$Z$1153)/SUM(Engine!$AW$2:$AW$1153))</f>
        <v/>
      </c>
      <c r="O35" s="13">
        <f>(SUMPRODUCT(Engine!$AW$2:$AW$1153,Engine!$AA$2:$AA$1153)/SUM(Engine!$AW$2:$AW$1153))-M35</f>
        <v/>
      </c>
      <c r="P35" s="13">
        <f>J35*Parameters!$B$43+(SUMPRODUCT(Engine!$AW$2:$AW$1153,Engine!$AB$2:$AB$1153)/SUM(Engine!$AW$2:$AW$1153))*Parameters!$B$44+(M35-(SUMPRODUCT(Engine!$AW$2:$AW$1153,Engine!$AB$2:$AB$1153)/SUM(Engine!$AW$2:$AW$1153)))*Parameters!$B$45</f>
        <v/>
      </c>
      <c r="Q35" s="13">
        <f>MAX(J35+L35,M35+O35,P35)*1.08</f>
        <v/>
      </c>
    </row>
    <row r="39">
      <c r="A39" s="2" t="inlineStr">
        <is>
          <t>LOCKED distribution copy: the yellow cells are the only editable ones; the model executes but cannot be modified. An open, fully editable copy is distributed alongside it.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60E"/>
  <dataValidations count="7">
    <dataValidation sqref="B5" showDropDown="0" showInputMessage="0" showErrorMessage="0" allowBlank="0" type="list">
      <formula1>"Any,F,M"</formula1>
    </dataValidation>
    <dataValidation sqref="B6" showDropDown="0" showInputMessage="0" showErrorMessage="0" allowBlank="0" type="list">
      <formula1>"Any,65-74,75-79,80+"</formula1>
    </dataValidation>
    <dataValidation sqref="B7" showDropDown="0" showInputMessage="0" showErrorMessage="0" allowBlank="0" type="list">
      <formula1>"Any,&lt;=110,110-132,132-154,154-176,176-198,&gt;198"</formula1>
    </dataValidation>
    <dataValidation sqref="B8" showDropDown="0" showInputMessage="0" showErrorMessage="0" allowBlank="0" type="list">
      <formula1>"Any,&lt;1.0,1.0-1.5,1.5-2.0,&gt;=2.0"</formula1>
    </dataValidation>
    <dataValidation sqref="B9" showDropDown="0" showInputMessage="0" showErrorMessage="0" allowBlank="0" type="list">
      <formula1>"Any,subclinical,low parox,high parox,persistent"</formula1>
    </dataValidation>
    <dataValidation sqref="B10" showDropDown="0" showInputMessage="0" showErrorMessage="0" allowBlank="0" type="list">
      <formula1>"Any,no,yes"</formula1>
    </dataValidation>
    <dataValidation sqref="B11" showDropDown="0" showInputMessage="0" showErrorMessage="0" allowBlank="0" type="list">
      <formula1>"mean,5th pct,95th pct"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4"/>
  <sheetViews>
    <sheetView workbookViewId="0">
      <selection activeCell="A1" sqref="A1"/>
    </sheetView>
  </sheetViews>
  <sheetFormatPr baseColWidth="8" defaultRowHeight="15" outlineLevelCol="0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8" customWidth="1" min="7" max="7"/>
    <col width="9" customWidth="1" min="8" max="8"/>
    <col width="9" customWidth="1" min="9" max="9"/>
    <col width="9" customWidth="1" min="10" max="10"/>
    <col width="9" customWidth="1" min="11" max="11"/>
    <col width="78" customWidth="1" min="12" max="12"/>
  </cols>
  <sheetData>
    <row r="1">
      <c r="A1" s="14" t="inlineStr">
        <is>
          <t>Parameters - every constant the model uses, with its source</t>
        </is>
      </c>
    </row>
    <row r="2">
      <c r="A2" s="2" t="inlineStr">
        <is>
          <t>Blue numbers are editable inputs; black cells are derived formulas. Edit and the whole workbook recomputes.</t>
        </is>
      </c>
    </row>
    <row r="3"/>
    <row r="4">
      <c r="A4" s="3" t="inlineStr">
        <is>
          <t>POPULATION</t>
        </is>
      </c>
    </row>
    <row r="5">
      <c r="A5" s="15" t="inlineStr">
        <is>
          <t>P(female)</t>
        </is>
      </c>
      <c r="B5" s="16" t="n">
        <v>0.41</v>
      </c>
      <c r="L5" s="2" t="inlineStr">
        <is>
          <t>AVERROES cohort split (Connolly et al., 2011)</t>
        </is>
      </c>
    </row>
    <row r="6">
      <c r="A6" s="15" t="inlineStr">
        <is>
          <t>P(male)</t>
        </is>
      </c>
      <c r="B6" s="17">
        <f>1-B5</f>
        <v/>
      </c>
    </row>
    <row r="7">
      <c r="A7" s="15" t="inlineStr">
        <is>
          <t>P(age 65-74)</t>
        </is>
      </c>
      <c r="B7" s="16" t="n">
        <v>0.45</v>
      </c>
      <c r="L7" s="2" t="inlineStr">
        <is>
          <t>Scenario prior; inert when a query fixes Age</t>
        </is>
      </c>
    </row>
    <row r="8">
      <c r="A8" s="15" t="inlineStr">
        <is>
          <t>P(age 75-79)</t>
        </is>
      </c>
      <c r="B8" s="16" t="n">
        <v>0.25</v>
      </c>
    </row>
    <row r="9">
      <c r="A9" s="15" t="inlineStr">
        <is>
          <t>P(age 80+)</t>
        </is>
      </c>
      <c r="B9" s="17">
        <f>1-B7-B8</f>
        <v/>
      </c>
    </row>
    <row r="10">
      <c r="A10" s="15" t="inlineStr">
        <is>
          <t>Weight prior, female (6 lb bands)</t>
        </is>
      </c>
      <c r="B10" s="16" t="n">
        <v>0.06</v>
      </c>
      <c r="C10" s="16" t="n">
        <v>0.14</v>
      </c>
      <c r="D10" s="16" t="n">
        <v>0.28</v>
      </c>
      <c r="E10" s="16" t="n">
        <v>0.26</v>
      </c>
      <c r="F10" s="16" t="n">
        <v>0.16</v>
      </c>
      <c r="G10" s="16" t="n">
        <v>0.1</v>
      </c>
      <c r="L10" s="2" t="inlineStr">
        <is>
          <t>Assumption, normalized in use; calibrated so P(&lt;=132 lb / 60 kg) matches trial prevalence (F 20%, M 4%)</t>
        </is>
      </c>
    </row>
    <row r="11">
      <c r="A11" s="15" t="inlineStr">
        <is>
          <t>Weight prior, male</t>
        </is>
      </c>
      <c r="B11" s="16" t="n">
        <v>0.01</v>
      </c>
      <c r="C11" s="16" t="n">
        <v>0.03</v>
      </c>
      <c r="D11" s="16" t="n">
        <v>0.13</v>
      </c>
      <c r="E11" s="16" t="n">
        <v>0.27</v>
      </c>
      <c r="F11" s="16" t="n">
        <v>0.28</v>
      </c>
      <c r="G11" s="16" t="n">
        <v>0.28</v>
      </c>
    </row>
    <row r="12">
      <c r="B12" s="2" t="inlineStr">
        <is>
          <t>&lt;=110</t>
        </is>
      </c>
      <c r="C12" s="2" t="inlineStr">
        <is>
          <t>110-132</t>
        </is>
      </c>
      <c r="D12" s="2" t="inlineStr">
        <is>
          <t>132-154</t>
        </is>
      </c>
      <c r="E12" s="2" t="inlineStr">
        <is>
          <t>154-176</t>
        </is>
      </c>
      <c r="F12" s="2" t="inlineStr">
        <is>
          <t>176-198</t>
        </is>
      </c>
      <c r="G12" s="2" t="inlineStr">
        <is>
          <t>&gt;198</t>
        </is>
      </c>
    </row>
    <row r="13">
      <c r="A13" s="3" t="inlineStr">
        <is>
          <t>CREATININE DISTRIBUTION (NHANES III; Jones et al., 1998)</t>
        </is>
      </c>
    </row>
    <row r="14">
      <c r="A14" s="15" t="inlineStr">
        <is>
          <t>Mean creatinine, men (mg/dL)</t>
        </is>
      </c>
      <c r="B14" s="18" t="n">
        <v>1.16</v>
      </c>
      <c r="L14" s="2" t="inlineStr">
        <is>
          <t>NHANES III population mean</t>
        </is>
      </c>
    </row>
    <row r="15">
      <c r="A15" s="15" t="inlineStr">
        <is>
          <t>Mean creatinine, women (mg/dL)</t>
        </is>
      </c>
      <c r="B15" s="18" t="n">
        <v>0.96</v>
      </c>
      <c r="L15" s="2" t="inlineStr">
        <is>
          <t>NHANES III population mean</t>
        </is>
      </c>
    </row>
    <row r="16">
      <c r="A16" s="15" t="inlineStr">
        <is>
          <t>Sigma (both sexes)</t>
        </is>
      </c>
      <c r="B16" s="18" t="n">
        <v>0.26</v>
      </c>
      <c r="L16" s="2" t="inlineStr">
        <is>
          <t>Back-fitted to reported tails: P(Cr&gt;1.5) = 9.7% men, 1.8% women</t>
        </is>
      </c>
    </row>
    <row r="17">
      <c r="A17" s="15" t="inlineStr">
        <is>
          <t>Floor on P(Cr&gt;=2.0), men</t>
        </is>
      </c>
      <c r="B17" s="19" t="n">
        <v>0.006</v>
      </c>
      <c r="L17" s="2" t="inlineStr">
        <is>
          <t>NHANES count ~0.8M &gt;=2.0; a plain normal understates the CKD tail</t>
        </is>
      </c>
    </row>
    <row r="18">
      <c r="A18" s="15" t="inlineStr">
        <is>
          <t>Floor on P(Cr&gt;=2.0), women</t>
        </is>
      </c>
      <c r="B18" s="19" t="n">
        <v>0.002</v>
      </c>
    </row>
    <row r="19">
      <c r="H19" s="2" t="inlineStr">
        <is>
          <t>normalized (used by Engine)</t>
        </is>
      </c>
    </row>
    <row r="20">
      <c r="A20" s="3" t="inlineStr">
        <is>
          <t>Derived band probabilities</t>
        </is>
      </c>
      <c r="C20" s="2" t="inlineStr">
        <is>
          <t>&lt;1.0</t>
        </is>
      </c>
      <c r="D20" s="2" t="inlineStr">
        <is>
          <t>1.0-1.5</t>
        </is>
      </c>
      <c r="E20" s="2" t="inlineStr">
        <is>
          <t>1.5-2.0</t>
        </is>
      </c>
      <c r="F20" s="2" t="inlineStr">
        <is>
          <t>&gt;=2.0</t>
        </is>
      </c>
      <c r="G20" s="2" t="inlineStr">
        <is>
          <t>sum</t>
        </is>
      </c>
      <c r="H20" s="2" t="inlineStr">
        <is>
          <t>&lt;1.0</t>
        </is>
      </c>
      <c r="I20" s="2" t="inlineStr">
        <is>
          <t>1.0-1.5</t>
        </is>
      </c>
      <c r="J20" s="2" t="inlineStr">
        <is>
          <t>1.5-2.0</t>
        </is>
      </c>
      <c r="K20" s="2" t="inlineStr">
        <is>
          <t>&gt;=2.0</t>
        </is>
      </c>
    </row>
    <row r="21">
      <c r="A21" s="15" t="inlineStr">
        <is>
          <t>M</t>
        </is>
      </c>
      <c r="C21">
        <f>NORMDIST(1,$B$14,$B$16,TRUE)</f>
        <v/>
      </c>
      <c r="D21">
        <f>NORMDIST(1.5,$B$14,$B$16,TRUE)-NORMDIST(1,$B$14,$B$16,TRUE)</f>
        <v/>
      </c>
      <c r="E21">
        <f>NORMDIST(2,$B$14,$B$16,TRUE)-NORMDIST(1.5,$B$14,$B$16,TRUE)</f>
        <v/>
      </c>
      <c r="F21">
        <f>MAX(1-NORMDIST(2,$B$14,$B$16,TRUE),$B$17)</f>
        <v/>
      </c>
      <c r="G21">
        <f>SUM(C21:F21)</f>
        <v/>
      </c>
      <c r="H21" s="20">
        <f>C21/$G$21</f>
        <v/>
      </c>
      <c r="I21" s="20">
        <f>D21/$G$21</f>
        <v/>
      </c>
      <c r="J21" s="20">
        <f>E21/$G$21</f>
        <v/>
      </c>
      <c r="K21" s="20">
        <f>F21/$G$21</f>
        <v/>
      </c>
    </row>
    <row r="22">
      <c r="A22" s="15" t="inlineStr">
        <is>
          <t>F</t>
        </is>
      </c>
      <c r="C22">
        <f>NORMDIST(1,$B$15,$B$16,TRUE)</f>
        <v/>
      </c>
      <c r="D22">
        <f>NORMDIST(1.5,$B$15,$B$16,TRUE)-NORMDIST(1,$B$15,$B$16,TRUE)</f>
        <v/>
      </c>
      <c r="E22">
        <f>NORMDIST(2,$B$15,$B$16,TRUE)-NORMDIST(1.5,$B$15,$B$16,TRUE)</f>
        <v/>
      </c>
      <c r="F22">
        <f>MAX(1-NORMDIST(2,$B$15,$B$16,TRUE),$B$18)</f>
        <v/>
      </c>
      <c r="G22">
        <f>SUM(C22:F22)</f>
        <v/>
      </c>
      <c r="H22" s="20">
        <f>C22/$G$22</f>
        <v/>
      </c>
      <c r="I22" s="20">
        <f>D22/$G$22</f>
        <v/>
      </c>
      <c r="J22" s="20">
        <f>E22/$G$22</f>
        <v/>
      </c>
      <c r="K22" s="20">
        <f>F22/$G$22</f>
        <v/>
      </c>
    </row>
    <row r="23"/>
    <row r="24">
      <c r="A24" s="3" t="inlineStr">
        <is>
          <t>BAND MIDPOINTS (used in Cockcroft-Gault)</t>
        </is>
      </c>
    </row>
    <row r="25">
      <c r="A25" s="15" t="inlineStr">
        <is>
          <t>Age midpoints 65-74 / 75-79 / 80+</t>
        </is>
      </c>
      <c r="B25" s="21" t="n">
        <v>70</v>
      </c>
      <c r="C25" s="22" t="n">
        <v>77</v>
      </c>
      <c r="D25" s="22" t="n">
        <v>83</v>
      </c>
      <c r="L25" s="2" t="inlineStr">
        <is>
          <t>years</t>
        </is>
      </c>
    </row>
    <row r="26">
      <c r="A26" s="15" t="inlineStr">
        <is>
          <t>Weight band midpoints (lb)</t>
        </is>
      </c>
      <c r="B26" s="21" t="n">
        <v>100</v>
      </c>
      <c r="C26" s="21" t="n">
        <v>121</v>
      </c>
      <c r="D26" s="21" t="n">
        <v>143</v>
      </c>
      <c r="E26" s="21" t="n">
        <v>165</v>
      </c>
      <c r="F26" s="21" t="n">
        <v>187</v>
      </c>
      <c r="G26" s="21" t="n">
        <v>215</v>
      </c>
      <c r="L26" s="2" t="inlineStr">
        <is>
          <t>Converted to kg in the Engine's Cockcroft-Gault (x 0.45359)</t>
        </is>
      </c>
    </row>
    <row r="27">
      <c r="A27" s="15" t="inlineStr">
        <is>
          <t>Creatinine midpoints (4 bands)</t>
        </is>
      </c>
      <c r="B27" s="18" t="n">
        <v>0.85</v>
      </c>
      <c r="C27" s="22" t="n">
        <v>1.2</v>
      </c>
      <c r="D27" s="22" t="n">
        <v>1.7</v>
      </c>
      <c r="E27" s="22" t="n">
        <v>2.3</v>
      </c>
      <c r="L27" s="2" t="inlineStr">
        <is>
          <t>mg/dL</t>
        </is>
      </c>
    </row>
    <row r="28"/>
    <row r="29">
      <c r="A29" s="3" t="inlineStr">
        <is>
          <t>OUTCOME RATES, PER 100 PATIENT-YEARS</t>
        </is>
      </c>
    </row>
    <row r="30">
      <c r="A30" s="2" t="inlineStr">
        <is>
          <t>CrCl band</t>
        </is>
      </c>
      <c r="B30" s="2" t="inlineStr">
        <is>
          <t>&gt;80</t>
        </is>
      </c>
      <c r="C30" s="2" t="inlineStr">
        <is>
          <t>50-80</t>
        </is>
      </c>
      <c r="D30" s="2" t="inlineStr">
        <is>
          <t>25-50</t>
        </is>
      </c>
      <c r="E30" s="2" t="inlineStr">
        <is>
          <t>&lt;25</t>
        </is>
      </c>
    </row>
    <row r="31">
      <c r="A31" t="inlineStr">
        <is>
          <t>Stroke/SE on anticoagulation</t>
        </is>
      </c>
      <c r="B31" s="18" t="n">
        <v>1.05</v>
      </c>
      <c r="C31" s="18" t="n">
        <v>1.46</v>
      </c>
      <c r="D31" s="18" t="n">
        <v>2.39</v>
      </c>
      <c r="E31" s="18" t="n">
        <v>3.2</v>
      </c>
      <c r="L31" s="2" t="inlineStr">
        <is>
          <t>ARISTOTLE renal bands (Hohnloser et al., 2012); &lt;25 extrapolated - the trial excluded CrCl&lt;25</t>
        </is>
      </c>
    </row>
    <row r="32">
      <c r="A32" t="inlineStr">
        <is>
          <t>Major bleeding, pooled arms</t>
        </is>
      </c>
      <c r="B32" s="18" t="n">
        <v>1.65</v>
      </c>
      <c r="C32" s="18" t="n">
        <v>2.81</v>
      </c>
      <c r="D32" s="18" t="n">
        <v>4.8</v>
      </c>
      <c r="E32" s="18" t="n">
        <v>6.5</v>
      </c>
      <c r="L32" s="2" t="inlineStr">
        <is>
          <t>Hohnloser et al., 2012; 50-80 band interpolated geometrically (not reported); &lt;25 extrapolated</t>
        </is>
      </c>
    </row>
    <row r="33">
      <c r="A33" s="3" t="inlineStr">
        <is>
          <t>EFFECT SIZES AND POSTERIOR SETTINGS</t>
        </is>
      </c>
    </row>
    <row r="34">
      <c r="A34" s="15" t="inlineStr">
        <is>
          <t>RRR of 5 mg vs no treatment (center)</t>
        </is>
      </c>
      <c r="B34" s="16" t="n">
        <v>0.65</v>
      </c>
      <c r="L34" s="2" t="inlineStr">
        <is>
          <t>Chained: AVERROES HR 0.45 vs aspirin x aspirin RRR 22% (Hart 2007). Center of the ln RR_full prior</t>
        </is>
      </c>
    </row>
    <row r="35">
      <c r="A35" s="15" t="inlineStr">
        <is>
          <t>SE of ln(1-RRR)</t>
        </is>
      </c>
      <c r="B35" s="18" t="n">
        <v>0.26</v>
      </c>
      <c r="L35" s="2" t="inlineStr">
        <is>
          <t>Chain uncertainty; makes the 90% RRR band ~46-77%. Third dimension of the stroke posterior</t>
        </is>
      </c>
    </row>
    <row r="36">
      <c r="A36" s="15" t="inlineStr">
        <is>
          <t>Apixaban-arm / pooled bleeding ratio</t>
        </is>
      </c>
      <c r="B36" s="18" t="n">
        <v>0.82</v>
      </c>
      <c r="L36" s="2" t="inlineStr">
        <is>
          <t>ARISTOTLE arm rates 2.13 vs pooled 2.61 (Granger et al., 2011)</t>
        </is>
      </c>
    </row>
    <row r="37">
      <c r="A37" s="15" t="inlineStr">
        <is>
          <t>ln bleeding ratio, 5 mg vs no drug (center)</t>
        </is>
      </c>
      <c r="B37" s="23" t="n">
        <v>0.154</v>
      </c>
      <c r="L37" s="2" t="inlineStr">
        <is>
          <t>AVERROES 1.4 vs 1.2 per 100 pt-yr (HR 1.13, CI 0.74-1.75)</t>
        </is>
      </c>
    </row>
    <row r="38">
      <c r="A38" s="15" t="inlineStr">
        <is>
          <t>SE of ln bleeding ratio</t>
        </is>
      </c>
      <c r="B38" s="18" t="n">
        <v>0.3</v>
      </c>
      <c r="L38" s="2" t="inlineStr">
        <is>
          <t>Inflated from 0.22: the AVERROES baseline is aspirin, not nothing</t>
        </is>
      </c>
    </row>
    <row r="39">
      <c r="A39" s="15" t="inlineStr">
        <is>
          <t>ICH share of major bleeds on 5 mg</t>
        </is>
      </c>
      <c r="B39" s="16" t="n">
        <v>0.155</v>
      </c>
      <c r="L39" s="2" t="inlineStr">
        <is>
          <t>ARISTOTLE: 0.33 of 2.13 %/yr. ICH held dose-FLAT (AVERROES: apixaban ICH = aspirin ICH, 0.4 vs 0.4)</t>
        </is>
      </c>
    </row>
    <row r="40">
      <c r="A40" s="15" t="inlineStr">
        <is>
          <t>P(2.5 mg | meets 2-of-3 criteria)</t>
        </is>
      </c>
      <c r="B40" s="16" t="n">
        <v>0.75</v>
      </c>
      <c r="L40" s="2" t="inlineStr">
        <is>
          <t>Real-world prescribing (Gouda et al., 2026): 15.4% on reduced dose, 61% of them off-label</t>
        </is>
      </c>
    </row>
    <row r="41">
      <c r="A41" s="15" t="inlineStr">
        <is>
          <t>P(2.5 mg | does not meet criteria)</t>
        </is>
      </c>
      <c r="B41" s="16" t="n">
        <v>0.1</v>
      </c>
    </row>
    <row r="42">
      <c r="A42" s="15" t="inlineStr">
        <is>
          <t>P(death or severe disability | stroke, on drug)</t>
        </is>
      </c>
      <c r="B42" s="16" t="n">
        <v>0.48</v>
      </c>
      <c r="L42" s="2" t="inlineStr">
        <is>
          <t>30-day mortality 19.6% on anticoagulant (Fang 2012 ATRIA) + ASSUMED 35% severe disability among survivors</t>
        </is>
      </c>
    </row>
    <row r="43">
      <c r="A43" s="15" t="inlineStr">
        <is>
          <t>P(death or severe disability | stroke, off drug)</t>
        </is>
      </c>
      <c r="B43" s="16" t="n">
        <v>0.53</v>
      </c>
      <c r="L43" s="2" t="inlineStr">
        <is>
          <t>30-day mortality 27.7% off anticoagulant (Fang 2012) + the same assumed disability share</t>
        </is>
      </c>
    </row>
    <row r="44">
      <c r="A44" s="15" t="inlineStr">
        <is>
          <t>P(death or severe disability | ICH)</t>
        </is>
      </c>
      <c r="B44" s="16" t="n">
        <v>0.76</v>
      </c>
      <c r="L44" s="2" t="inlineStr">
        <is>
          <t>Fang et al. 2007 (warfarin-era cohort; likely conservative for apixaban)</t>
        </is>
      </c>
    </row>
    <row r="45">
      <c r="A45" s="15" t="inlineStr">
        <is>
          <t>P(death or severe disability | extracranial bleed)</t>
        </is>
      </c>
      <c r="B45" s="16" t="n">
        <v>0.03</v>
      </c>
      <c r="L45" s="2" t="inlineStr">
        <is>
          <t>Fang et al. 2007</t>
        </is>
      </c>
    </row>
    <row r="46">
      <c r="A46" s="15" t="inlineStr">
        <is>
          <t>P(prior stroke or TIA)</t>
        </is>
      </c>
      <c r="B46" s="16" t="n">
        <v>0.19</v>
      </c>
      <c r="L46" s="2" t="inlineStr">
        <is>
          <t>ARISTOTLE prevalence (Easton et al., 2012)</t>
        </is>
      </c>
    </row>
    <row r="47">
      <c r="A47" s="15" t="inlineStr">
        <is>
          <t>Stroke rate ratio, prior vs none</t>
        </is>
      </c>
      <c r="B47" s="18" t="n">
        <v>2.44</v>
      </c>
      <c r="L47" s="2" t="inlineStr">
        <is>
          <t>Easton 2012: treated stroke/SE 2.46 vs 1.01 %/yr; drug effect consistent (interaction p=0.71)</t>
        </is>
      </c>
    </row>
    <row r="48">
      <c r="A48" s="15" t="inlineStr">
        <is>
          <t>Bleeding rate ratio, prior vs none</t>
        </is>
      </c>
      <c r="B48" s="18" t="n">
        <v>1.43</v>
      </c>
      <c r="L48" s="2" t="inlineStr">
        <is>
          <t>Easton 2012: major bleeding 2.84 vs 1.98 %/yr (interaction p=0.69)</t>
        </is>
      </c>
    </row>
    <row r="49">
      <c r="A49" s="15" t="inlineStr">
        <is>
          <t>Derived multipliers (no/yes): stroke B-C, bleeding D-E</t>
        </is>
      </c>
      <c r="B49" s="24">
        <f>1/(1-$B$46+$B$46*$B$47)</f>
        <v/>
      </c>
      <c r="C49" s="24">
        <f>B49*$B$47</f>
        <v/>
      </c>
      <c r="D49" s="24">
        <f>1/(1-$B$46+$B$46*$B$48)</f>
        <v/>
      </c>
      <c r="E49" s="24">
        <f>D49*$B$48</f>
        <v/>
      </c>
      <c r="L49" s="2" t="inlineStr">
        <is>
          <t>Renormalized so the 19%/81% mix reproduces the observed band rates</t>
        </is>
      </c>
    </row>
    <row r="50">
      <c r="A50" s="15" t="inlineStr">
        <is>
          <t>P(burden = subclinical)</t>
        </is>
      </c>
      <c r="B50" s="16" t="n">
        <v>0.1</v>
      </c>
      <c r="L50" s="2" t="inlineStr">
        <is>
          <t>AF burden population weights (assumption; must sum to 1). Used only when the Burden observation is Any</t>
        </is>
      </c>
    </row>
    <row r="51">
      <c r="A51" s="15" t="inlineStr">
        <is>
          <t>P(burden = low parox)</t>
        </is>
      </c>
      <c r="B51" s="16" t="n">
        <v>0.2</v>
      </c>
    </row>
    <row r="52">
      <c r="A52" s="15" t="inlineStr">
        <is>
          <t>P(burden = high parox)</t>
        </is>
      </c>
      <c r="B52" s="16" t="n">
        <v>0.15</v>
      </c>
    </row>
    <row r="53">
      <c r="A53" s="15" t="inlineStr">
        <is>
          <t>P(burden = persistent)</t>
        </is>
      </c>
      <c r="B53" s="16" t="n">
        <v>0.55</v>
      </c>
    </row>
    <row r="54"/>
    <row r="55">
      <c r="A55" s="3" t="inlineStr">
        <is>
          <t>JOINT DOSE x BURDEN STROKE POSTERIOR (ratio to the observed on-treatment band rate; computed by eliquis_dose_net.py v4)</t>
        </is>
      </c>
    </row>
    <row r="56">
      <c r="A56" s="2" t="inlineStr">
        <is>
          <t>burden | dose | stat</t>
        </is>
      </c>
      <c r="B56" s="2" t="inlineStr">
        <is>
          <t>&gt;80</t>
        </is>
      </c>
      <c r="C56" s="2" t="inlineStr">
        <is>
          <t>50-80</t>
        </is>
      </c>
      <c r="D56" s="2" t="inlineStr">
        <is>
          <t>25-50</t>
        </is>
      </c>
      <c r="E56" s="2" t="inlineStr">
        <is>
          <t>&lt;25</t>
        </is>
      </c>
    </row>
    <row r="57">
      <c r="A57" s="15" t="inlineStr">
        <is>
          <t>subclinical | 5mg | mean</t>
        </is>
      </c>
      <c r="B57" s="25" t="n">
        <v>0.4321</v>
      </c>
      <c r="C57" s="25" t="n">
        <v>0.4321</v>
      </c>
      <c r="D57" s="25" t="n">
        <v>0.4321</v>
      </c>
      <c r="E57" s="25" t="n">
        <v>0.4321</v>
      </c>
      <c r="L57" s="2" t="inlineStr">
        <is>
          <t>Product of the Weibull dose-response (with RR_full uncertainty) and AF-burden posteriors, calibrated to the ARISTOTLE burden mix. Edit anchors in the script and repaste.</t>
        </is>
      </c>
    </row>
    <row r="58">
      <c r="A58" s="15" t="inlineStr">
        <is>
          <t>subclinical | 5mg | lo</t>
        </is>
      </c>
      <c r="B58" s="25" t="n">
        <v>0.2675</v>
      </c>
      <c r="C58" s="25" t="n">
        <v>0.2675</v>
      </c>
      <c r="D58" s="25" t="n">
        <v>0.2675</v>
      </c>
      <c r="E58" s="25" t="n">
        <v>0.2675</v>
      </c>
    </row>
    <row r="59">
      <c r="A59" s="15" t="inlineStr">
        <is>
          <t>subclinical | 5mg | hi</t>
        </is>
      </c>
      <c r="B59" s="25" t="n">
        <v>0.5981</v>
      </c>
      <c r="C59" s="25" t="n">
        <v>0.5981</v>
      </c>
      <c r="D59" s="25" t="n">
        <v>0.5981</v>
      </c>
      <c r="E59" s="25" t="n">
        <v>0.5981</v>
      </c>
    </row>
    <row r="60">
      <c r="A60" s="15" t="inlineStr">
        <is>
          <t>subclinical | 2.5mg | mean</t>
        </is>
      </c>
      <c r="B60" s="25" t="n">
        <v>0.5142</v>
      </c>
      <c r="C60" s="25" t="n">
        <v>0.4953</v>
      </c>
      <c r="D60" s="25" t="n">
        <v>0.4803</v>
      </c>
      <c r="E60" s="25" t="n">
        <v>0.4739</v>
      </c>
    </row>
    <row r="61">
      <c r="A61" s="15" t="inlineStr">
        <is>
          <t>subclinical | 2.5mg | lo</t>
        </is>
      </c>
      <c r="B61" s="25" t="n">
        <v>0.3063</v>
      </c>
      <c r="C61" s="25" t="n">
        <v>0.297</v>
      </c>
      <c r="D61" s="25" t="n">
        <v>0.2891</v>
      </c>
      <c r="E61" s="25" t="n">
        <v>0.2862</v>
      </c>
    </row>
    <row r="62">
      <c r="A62" s="15" t="inlineStr">
        <is>
          <t>subclinical | 2.5mg | hi</t>
        </is>
      </c>
      <c r="B62" s="25" t="n">
        <v>0.7621</v>
      </c>
      <c r="C62" s="25" t="n">
        <v>0.726</v>
      </c>
      <c r="D62" s="25" t="n">
        <v>0.7008</v>
      </c>
      <c r="E62" s="25" t="n">
        <v>0.6889</v>
      </c>
    </row>
    <row r="63">
      <c r="A63" s="15" t="inlineStr">
        <is>
          <t>subclinical | 0mg | mean</t>
        </is>
      </c>
      <c r="B63" s="25" t="n">
        <v>1.1758</v>
      </c>
      <c r="C63" s="25" t="n">
        <v>1.1867</v>
      </c>
      <c r="D63" s="25" t="n">
        <v>1.1999</v>
      </c>
      <c r="E63" s="25" t="n">
        <v>1.2084</v>
      </c>
    </row>
    <row r="64">
      <c r="A64" s="15" t="inlineStr">
        <is>
          <t>subclinical | 0mg | lo</t>
        </is>
      </c>
      <c r="B64" s="25" t="n">
        <v>0.5959</v>
      </c>
      <c r="C64" s="25" t="n">
        <v>0.6059</v>
      </c>
      <c r="D64" s="25" t="n">
        <v>0.6196</v>
      </c>
      <c r="E64" s="25" t="n">
        <v>0.6256</v>
      </c>
    </row>
    <row r="65">
      <c r="A65" s="15" t="inlineStr">
        <is>
          <t>subclinical | 0mg | hi</t>
        </is>
      </c>
      <c r="B65" s="25" t="n">
        <v>1.9778</v>
      </c>
      <c r="C65" s="25" t="n">
        <v>1.9915</v>
      </c>
      <c r="D65" s="25" t="n">
        <v>1.9975</v>
      </c>
      <c r="E65" s="25" t="n">
        <v>2.002</v>
      </c>
    </row>
    <row r="66">
      <c r="A66" s="15" t="inlineStr">
        <is>
          <t>low parox | 5mg | mean</t>
        </is>
      </c>
      <c r="B66" s="25" t="n">
        <v>0.5271</v>
      </c>
      <c r="C66" s="25" t="n">
        <v>0.5271</v>
      </c>
      <c r="D66" s="25" t="n">
        <v>0.5271</v>
      </c>
      <c r="E66" s="25" t="n">
        <v>0.5271</v>
      </c>
    </row>
    <row r="67">
      <c r="A67" s="15" t="inlineStr">
        <is>
          <t>low parox | 5mg | lo</t>
        </is>
      </c>
      <c r="B67" s="25" t="n">
        <v>0.3658</v>
      </c>
      <c r="C67" s="25" t="n">
        <v>0.3658</v>
      </c>
      <c r="D67" s="25" t="n">
        <v>0.3658</v>
      </c>
      <c r="E67" s="25" t="n">
        <v>0.3658</v>
      </c>
    </row>
    <row r="68">
      <c r="A68" s="15" t="inlineStr">
        <is>
          <t>low parox | 5mg | hi</t>
        </is>
      </c>
      <c r="B68" s="25" t="n">
        <v>0.6666</v>
      </c>
      <c r="C68" s="25" t="n">
        <v>0.6666</v>
      </c>
      <c r="D68" s="25" t="n">
        <v>0.6666</v>
      </c>
      <c r="E68" s="25" t="n">
        <v>0.6666</v>
      </c>
    </row>
    <row r="69">
      <c r="A69" s="15" t="inlineStr">
        <is>
          <t>low parox | 2.5mg | mean</t>
        </is>
      </c>
      <c r="B69" s="25" t="n">
        <v>0.6272</v>
      </c>
      <c r="C69" s="25" t="n">
        <v>0.6041</v>
      </c>
      <c r="D69" s="25" t="n">
        <v>0.5858</v>
      </c>
      <c r="E69" s="25" t="n">
        <v>0.578</v>
      </c>
    </row>
    <row r="70">
      <c r="A70" s="15" t="inlineStr">
        <is>
          <t>low parox | 2.5mg | lo</t>
        </is>
      </c>
      <c r="B70" s="25" t="n">
        <v>0.4191</v>
      </c>
      <c r="C70" s="25" t="n">
        <v>0.4065</v>
      </c>
      <c r="D70" s="25" t="n">
        <v>0.3982</v>
      </c>
      <c r="E70" s="25" t="n">
        <v>0.3958</v>
      </c>
    </row>
    <row r="71">
      <c r="A71" s="15" t="inlineStr">
        <is>
          <t>low parox | 2.5mg | hi</t>
        </is>
      </c>
      <c r="B71" s="25" t="n">
        <v>0.8649</v>
      </c>
      <c r="C71" s="25" t="n">
        <v>0.8204</v>
      </c>
      <c r="D71" s="25" t="n">
        <v>0.793</v>
      </c>
      <c r="E71" s="25" t="n">
        <v>0.7817</v>
      </c>
    </row>
    <row r="72">
      <c r="A72" s="15" t="inlineStr">
        <is>
          <t>low parox | 0mg | mean</t>
        </is>
      </c>
      <c r="B72" s="25" t="n">
        <v>1.4341</v>
      </c>
      <c r="C72" s="25" t="n">
        <v>1.4474</v>
      </c>
      <c r="D72" s="25" t="n">
        <v>1.4635</v>
      </c>
      <c r="E72" s="25" t="n">
        <v>1.4739</v>
      </c>
    </row>
    <row r="73">
      <c r="A73" s="15" t="inlineStr">
        <is>
          <t>low parox | 0mg | lo</t>
        </is>
      </c>
      <c r="B73" s="25" t="n">
        <v>0.8032</v>
      </c>
      <c r="C73" s="25" t="n">
        <v>0.8169999999999999</v>
      </c>
      <c r="D73" s="25" t="n">
        <v>0.8295</v>
      </c>
      <c r="E73" s="25" t="n">
        <v>0.8393</v>
      </c>
    </row>
    <row r="74">
      <c r="A74" s="15" t="inlineStr">
        <is>
          <t>low parox | 0mg | hi</t>
        </is>
      </c>
      <c r="B74" s="25" t="n">
        <v>2.3061</v>
      </c>
      <c r="C74" s="25" t="n">
        <v>2.3153</v>
      </c>
      <c r="D74" s="25" t="n">
        <v>2.3216</v>
      </c>
      <c r="E74" s="25" t="n">
        <v>2.3299</v>
      </c>
    </row>
    <row r="75">
      <c r="A75" s="15" t="inlineStr">
        <is>
          <t>high parox | 5mg | mean</t>
        </is>
      </c>
      <c r="B75" s="25" t="n">
        <v>0.9895</v>
      </c>
      <c r="C75" s="25" t="n">
        <v>0.9895</v>
      </c>
      <c r="D75" s="25" t="n">
        <v>0.9895</v>
      </c>
      <c r="E75" s="25" t="n">
        <v>0.9895</v>
      </c>
    </row>
    <row r="76">
      <c r="A76" s="15" t="inlineStr">
        <is>
          <t>high parox | 5mg | lo</t>
        </is>
      </c>
      <c r="B76" s="25" t="n">
        <v>0.8404</v>
      </c>
      <c r="C76" s="25" t="n">
        <v>0.8404</v>
      </c>
      <c r="D76" s="25" t="n">
        <v>0.8404</v>
      </c>
      <c r="E76" s="25" t="n">
        <v>0.8404</v>
      </c>
    </row>
    <row r="77">
      <c r="A77" s="15" t="inlineStr">
        <is>
          <t>high parox | 5mg | hi</t>
        </is>
      </c>
      <c r="B77" s="25" t="n">
        <v>1.0708</v>
      </c>
      <c r="C77" s="25" t="n">
        <v>1.0708</v>
      </c>
      <c r="D77" s="25" t="n">
        <v>1.0708</v>
      </c>
      <c r="E77" s="25" t="n">
        <v>1.0708</v>
      </c>
    </row>
    <row r="78">
      <c r="A78" s="15" t="inlineStr">
        <is>
          <t>high parox | 2.5mg | mean</t>
        </is>
      </c>
      <c r="B78" s="25" t="n">
        <v>1.1774</v>
      </c>
      <c r="C78" s="25" t="n">
        <v>1.1341</v>
      </c>
      <c r="D78" s="25" t="n">
        <v>1.0998</v>
      </c>
      <c r="E78" s="25" t="n">
        <v>1.0851</v>
      </c>
    </row>
    <row r="79">
      <c r="A79" s="15" t="inlineStr">
        <is>
          <t>high parox | 2.5mg | lo</t>
        </is>
      </c>
      <c r="B79" s="25" t="n">
        <v>0.9149</v>
      </c>
      <c r="C79" s="25" t="n">
        <v>0.8985</v>
      </c>
      <c r="D79" s="25" t="n">
        <v>0.8818</v>
      </c>
      <c r="E79" s="25" t="n">
        <v>0.876</v>
      </c>
    </row>
    <row r="80">
      <c r="A80" s="15" t="inlineStr">
        <is>
          <t>high parox | 2.5mg | hi</t>
        </is>
      </c>
      <c r="B80" s="25" t="n">
        <v>1.4878</v>
      </c>
      <c r="C80" s="25" t="n">
        <v>1.4013</v>
      </c>
      <c r="D80" s="25" t="n">
        <v>1.3573</v>
      </c>
      <c r="E80" s="25" t="n">
        <v>1.3372</v>
      </c>
    </row>
    <row r="81">
      <c r="A81" s="15" t="inlineStr">
        <is>
          <t>high parox | 0mg | mean</t>
        </is>
      </c>
      <c r="B81" s="25" t="n">
        <v>2.6924</v>
      </c>
      <c r="C81" s="25" t="n">
        <v>2.7173</v>
      </c>
      <c r="D81" s="25" t="n">
        <v>2.7475</v>
      </c>
      <c r="E81" s="25" t="n">
        <v>2.7671</v>
      </c>
    </row>
    <row r="82">
      <c r="A82" s="15" t="inlineStr">
        <is>
          <t>high parox | 0mg | lo</t>
        </is>
      </c>
      <c r="B82" s="25" t="n">
        <v>1.653</v>
      </c>
      <c r="C82" s="25" t="n">
        <v>1.6856</v>
      </c>
      <c r="D82" s="25" t="n">
        <v>1.7232</v>
      </c>
      <c r="E82" s="25" t="n">
        <v>1.7423</v>
      </c>
    </row>
    <row r="83">
      <c r="A83" s="15" t="inlineStr">
        <is>
          <t>high parox | 0mg | hi</t>
        </is>
      </c>
      <c r="B83" s="25" t="n">
        <v>4.1207</v>
      </c>
      <c r="C83" s="25" t="n">
        <v>4.1266</v>
      </c>
      <c r="D83" s="25" t="n">
        <v>4.1318</v>
      </c>
      <c r="E83" s="25" t="n">
        <v>4.1395</v>
      </c>
    </row>
    <row r="84">
      <c r="A84" s="15" t="inlineStr">
        <is>
          <t>persistent | 5mg | mean</t>
        </is>
      </c>
      <c r="B84" s="25" t="n">
        <v>1.0584</v>
      </c>
      <c r="C84" s="25" t="n">
        <v>1.0584</v>
      </c>
      <c r="D84" s="25" t="n">
        <v>1.0584</v>
      </c>
      <c r="E84" s="25" t="n">
        <v>1.0584</v>
      </c>
    </row>
    <row r="85">
      <c r="A85" s="15" t="inlineStr">
        <is>
          <t>persistent | 5mg | lo</t>
        </is>
      </c>
      <c r="B85" s="25" t="n">
        <v>1.0298</v>
      </c>
      <c r="C85" s="25" t="n">
        <v>1.0298</v>
      </c>
      <c r="D85" s="25" t="n">
        <v>1.0298</v>
      </c>
      <c r="E85" s="25" t="n">
        <v>1.0298</v>
      </c>
    </row>
    <row r="86">
      <c r="A86" s="15" t="inlineStr">
        <is>
          <t>persistent | 5mg | hi</t>
        </is>
      </c>
      <c r="B86" s="25" t="n">
        <v>1.0808</v>
      </c>
      <c r="C86" s="25" t="n">
        <v>1.0808</v>
      </c>
      <c r="D86" s="25" t="n">
        <v>1.0808</v>
      </c>
      <c r="E86" s="25" t="n">
        <v>1.0808</v>
      </c>
    </row>
    <row r="87">
      <c r="A87" s="15" t="inlineStr">
        <is>
          <t>persistent | 2.5mg | mean</t>
        </is>
      </c>
      <c r="B87" s="25" t="n">
        <v>1.2594</v>
      </c>
      <c r="C87" s="25" t="n">
        <v>1.2131</v>
      </c>
      <c r="D87" s="25" t="n">
        <v>1.1764</v>
      </c>
      <c r="E87" s="25" t="n">
        <v>1.1606</v>
      </c>
    </row>
    <row r="88">
      <c r="A88" s="15" t="inlineStr">
        <is>
          <t>persistent | 2.5mg | lo</t>
        </is>
      </c>
      <c r="B88" s="25" t="n">
        <v>1.0533</v>
      </c>
      <c r="C88" s="25" t="n">
        <v>1.0504</v>
      </c>
      <c r="D88" s="25" t="n">
        <v>1.046</v>
      </c>
      <c r="E88" s="25" t="n">
        <v>1.0434</v>
      </c>
    </row>
    <row r="89">
      <c r="A89" s="15" t="inlineStr">
        <is>
          <t>persistent | 2.5mg | hi</t>
        </is>
      </c>
      <c r="B89" s="25" t="n">
        <v>1.5546</v>
      </c>
      <c r="C89" s="25" t="n">
        <v>1.4576</v>
      </c>
      <c r="D89" s="25" t="n">
        <v>1.4115</v>
      </c>
      <c r="E89" s="25" t="n">
        <v>1.3908</v>
      </c>
    </row>
    <row r="90">
      <c r="A90" s="15" t="inlineStr">
        <is>
          <t>persistent | 0mg | mean</t>
        </is>
      </c>
      <c r="B90" s="25" t="n">
        <v>2.8798</v>
      </c>
      <c r="C90" s="25" t="n">
        <v>2.9065</v>
      </c>
      <c r="D90" s="25" t="n">
        <v>2.9388</v>
      </c>
      <c r="E90" s="25" t="n">
        <v>2.9597</v>
      </c>
    </row>
    <row r="91">
      <c r="A91" s="15" t="inlineStr">
        <is>
          <t>persistent | 0mg | lo</t>
        </is>
      </c>
      <c r="B91" s="25" t="n">
        <v>1.8324</v>
      </c>
      <c r="C91" s="25" t="n">
        <v>1.861</v>
      </c>
      <c r="D91" s="25" t="n">
        <v>1.8826</v>
      </c>
      <c r="E91" s="25" t="n">
        <v>1.8923</v>
      </c>
    </row>
    <row r="92">
      <c r="A92" s="15" t="inlineStr">
        <is>
          <t>persistent | 0mg | hi</t>
        </is>
      </c>
      <c r="B92" s="25" t="n">
        <v>4.1929</v>
      </c>
      <c r="C92" s="25" t="n">
        <v>4.1964</v>
      </c>
      <c r="D92" s="25" t="n">
        <v>4.2046</v>
      </c>
      <c r="E92" s="25" t="n">
        <v>4.2176</v>
      </c>
    </row>
    <row r="93"/>
    <row r="94">
      <c r="A94" s="3" t="inlineStr">
        <is>
          <t>BLEEDING DOSE POSTERIOR (ratio to the on-treatment 5 mg band rate; computed by eliquis_dose_net.py v4)</t>
        </is>
      </c>
    </row>
    <row r="95">
      <c r="A95" s="2" t="inlineStr">
        <is>
          <t>dose | stat</t>
        </is>
      </c>
      <c r="B95" s="2" t="inlineStr">
        <is>
          <t>&gt;80</t>
        </is>
      </c>
      <c r="C95" s="2" t="inlineStr">
        <is>
          <t>50-80</t>
        </is>
      </c>
      <c r="D95" s="2" t="inlineStr">
        <is>
          <t>25-50</t>
        </is>
      </c>
      <c r="E95" s="2" t="inlineStr">
        <is>
          <t>&lt;25</t>
        </is>
      </c>
    </row>
    <row r="96">
      <c r="A96" s="15" t="inlineStr">
        <is>
          <t>5mg | mean</t>
        </is>
      </c>
      <c r="B96" s="25" t="n">
        <v>1</v>
      </c>
      <c r="C96" s="25" t="n">
        <v>1</v>
      </c>
      <c r="D96" s="25" t="n">
        <v>1</v>
      </c>
      <c r="E96" s="25" t="n">
        <v>1</v>
      </c>
      <c r="L96" s="2" t="inlineStr">
        <is>
          <t>Weibull bleeding exposure curve (RE-LY, ENGAGE shape anchors; AVERROES magnitude), calibrated so 5 mg reproduces the arm band rates. 0 mg backed out per draw.</t>
        </is>
      </c>
    </row>
    <row r="97">
      <c r="A97" s="15" t="inlineStr">
        <is>
          <t>5mg | lo</t>
        </is>
      </c>
      <c r="B97" s="25" t="n">
        <v>1</v>
      </c>
      <c r="C97" s="25" t="n">
        <v>1</v>
      </c>
      <c r="D97" s="25" t="n">
        <v>1</v>
      </c>
      <c r="E97" s="25" t="n">
        <v>1</v>
      </c>
    </row>
    <row r="98">
      <c r="A98" s="15" t="inlineStr">
        <is>
          <t>5mg | hi</t>
        </is>
      </c>
      <c r="B98" s="25" t="n">
        <v>1</v>
      </c>
      <c r="C98" s="25" t="n">
        <v>1</v>
      </c>
      <c r="D98" s="25" t="n">
        <v>1</v>
      </c>
      <c r="E98" s="25" t="n">
        <v>1</v>
      </c>
    </row>
    <row r="99">
      <c r="A99" s="15" t="inlineStr">
        <is>
          <t>2.5mg | mean</t>
        </is>
      </c>
      <c r="B99" s="25" t="n">
        <v>0.7356</v>
      </c>
      <c r="C99" s="25" t="n">
        <v>0.7451</v>
      </c>
      <c r="D99" s="25" t="n">
        <v>0.7781</v>
      </c>
      <c r="E99" s="25" t="n">
        <v>0.8120000000000001</v>
      </c>
    </row>
    <row r="100">
      <c r="A100" s="15" t="inlineStr">
        <is>
          <t>2.5mg | lo</t>
        </is>
      </c>
      <c r="B100" s="25" t="n">
        <v>0.5676</v>
      </c>
      <c r="C100" s="25" t="n">
        <v>0.5701000000000001</v>
      </c>
      <c r="D100" s="25" t="n">
        <v>0.6005</v>
      </c>
      <c r="E100" s="25" t="n">
        <v>0.6236</v>
      </c>
    </row>
    <row r="101">
      <c r="A101" s="15" t="inlineStr">
        <is>
          <t>2.5mg | hi</t>
        </is>
      </c>
      <c r="B101" s="25" t="n">
        <v>0.9507</v>
      </c>
      <c r="C101" s="25" t="n">
        <v>0.9575</v>
      </c>
      <c r="D101" s="25" t="n">
        <v>0.9781</v>
      </c>
      <c r="E101" s="25" t="n">
        <v>0.9945000000000001</v>
      </c>
    </row>
    <row r="102">
      <c r="A102" s="15" t="inlineStr">
        <is>
          <t>0mg | mean</t>
        </is>
      </c>
      <c r="B102" s="25" t="n">
        <v>0.6505</v>
      </c>
      <c r="C102" s="25" t="n">
        <v>0.6369</v>
      </c>
      <c r="D102" s="25" t="n">
        <v>0.6276</v>
      </c>
      <c r="E102" s="25" t="n">
        <v>0.6243</v>
      </c>
    </row>
    <row r="103">
      <c r="A103" s="15" t="inlineStr">
        <is>
          <t>0mg | lo</t>
        </is>
      </c>
      <c r="B103" s="25" t="n">
        <v>0.4996</v>
      </c>
      <c r="C103" s="25" t="n">
        <v>0.4787</v>
      </c>
      <c r="D103" s="25" t="n">
        <v>0.4491</v>
      </c>
      <c r="E103" s="25" t="n">
        <v>0.4346</v>
      </c>
    </row>
    <row r="104">
      <c r="A104" s="15" t="inlineStr">
        <is>
          <t>0mg | hi</t>
        </is>
      </c>
      <c r="B104" s="25" t="n">
        <v>0.8637</v>
      </c>
      <c r="C104" s="25" t="n">
        <v>0.8587</v>
      </c>
      <c r="D104" s="25" t="n">
        <v>0.8573</v>
      </c>
      <c r="E104" s="25" t="n">
        <v>0.8573</v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60E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G1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5" t="inlineStr">
        <is>
          <t>Sex</t>
        </is>
      </c>
      <c r="B1" s="5" t="inlineStr">
        <is>
          <t>Age</t>
        </is>
      </c>
      <c r="C1" s="5" t="inlineStr">
        <is>
          <t>Wt</t>
        </is>
      </c>
      <c r="D1" s="5" t="inlineStr">
        <is>
          <t>Cr</t>
        </is>
      </c>
      <c r="E1" s="5" t="inlineStr">
        <is>
          <t>Burden</t>
        </is>
      </c>
      <c r="F1" s="5" t="inlineStr">
        <is>
          <t>Prior</t>
        </is>
      </c>
      <c r="G1" s="5" t="inlineStr">
        <is>
          <t>w</t>
        </is>
      </c>
      <c r="H1" s="5" t="inlineStr">
        <is>
          <t>CrCl</t>
        </is>
      </c>
      <c r="I1" s="5" t="inlineStr">
        <is>
          <t>Band</t>
        </is>
      </c>
      <c r="J1" s="5" t="inlineStr">
        <is>
          <t>Criteria</t>
        </is>
      </c>
      <c r="K1" s="5" t="inlineStr">
        <is>
          <t>Treated%</t>
        </is>
      </c>
      <c r="L1" s="5" t="inlineStr">
        <is>
          <t>S5 m</t>
        </is>
      </c>
      <c r="M1" s="5" t="inlineStr">
        <is>
          <t>S5 lo</t>
        </is>
      </c>
      <c r="N1" s="5" t="inlineStr">
        <is>
          <t>S5 hi</t>
        </is>
      </c>
      <c r="O1" s="5" t="inlineStr">
        <is>
          <t>S25 m</t>
        </is>
      </c>
      <c r="P1" s="5" t="inlineStr">
        <is>
          <t>S25 lo</t>
        </is>
      </c>
      <c r="Q1" s="5" t="inlineStr">
        <is>
          <t>S25 hi</t>
        </is>
      </c>
      <c r="R1" s="5" t="inlineStr">
        <is>
          <t>S0 m</t>
        </is>
      </c>
      <c r="S1" s="5" t="inlineStr">
        <is>
          <t>S0 lo</t>
        </is>
      </c>
      <c r="T1" s="5" t="inlineStr">
        <is>
          <t>S0 hi</t>
        </is>
      </c>
      <c r="U1" s="5" t="inlineStr">
        <is>
          <t>On5b</t>
        </is>
      </c>
      <c r="V1" s="5" t="inlineStr">
        <is>
          <t>B25 m</t>
        </is>
      </c>
      <c r="W1" s="5" t="inlineStr">
        <is>
          <t>B25 lo</t>
        </is>
      </c>
      <c r="X1" s="5" t="inlineStr">
        <is>
          <t>B25 hi</t>
        </is>
      </c>
      <c r="Y1" s="5" t="inlineStr">
        <is>
          <t>B0 m</t>
        </is>
      </c>
      <c r="Z1" s="5" t="inlineStr">
        <is>
          <t>B0 lo</t>
        </is>
      </c>
      <c r="AA1" s="5" t="inlineStr">
        <is>
          <t>B0 hi</t>
        </is>
      </c>
      <c r="AB1" s="5" t="inlineStr">
        <is>
          <t>ICH</t>
        </is>
      </c>
      <c r="AC1" s="5" t="inlineStr">
        <is>
          <t>p25 label</t>
        </is>
      </c>
      <c r="AD1" s="5" t="inlineStr">
        <is>
          <t>p25 world</t>
        </is>
      </c>
      <c r="AE1" s="5" t="inlineStr">
        <is>
          <t>SL m</t>
        </is>
      </c>
      <c r="AF1" s="5" t="inlineStr">
        <is>
          <t>SL lo</t>
        </is>
      </c>
      <c r="AG1" s="5" t="inlineStr">
        <is>
          <t>SL hi</t>
        </is>
      </c>
      <c r="AH1" s="5" t="inlineStr">
        <is>
          <t>SW m</t>
        </is>
      </c>
      <c r="AI1" s="5" t="inlineStr">
        <is>
          <t>SW lo</t>
        </is>
      </c>
      <c r="AJ1" s="5" t="inlineStr">
        <is>
          <t>SW hi</t>
        </is>
      </c>
      <c r="AK1" s="5" t="inlineStr">
        <is>
          <t>BL m</t>
        </is>
      </c>
      <c r="AL1" s="5" t="inlineStr">
        <is>
          <t>BL lo</t>
        </is>
      </c>
      <c r="AM1" s="5" t="inlineStr">
        <is>
          <t>BL hi</t>
        </is>
      </c>
      <c r="AN1" s="5" t="inlineStr">
        <is>
          <t>BW m</t>
        </is>
      </c>
      <c r="AO1" s="5" t="inlineStr">
        <is>
          <t>BW lo</t>
        </is>
      </c>
      <c r="AP1" s="5" t="inlineStr">
        <is>
          <t>BW hi</t>
        </is>
      </c>
      <c r="AQ1" s="5" t="inlineStr">
        <is>
          <t>mSex</t>
        </is>
      </c>
      <c r="AR1" s="5" t="inlineStr">
        <is>
          <t>mAge</t>
        </is>
      </c>
      <c r="AS1" s="5" t="inlineStr">
        <is>
          <t>mWt</t>
        </is>
      </c>
      <c r="AT1" s="5" t="inlineStr">
        <is>
          <t>mCr</t>
        </is>
      </c>
      <c r="AU1" s="5" t="inlineStr">
        <is>
          <t>mBurden</t>
        </is>
      </c>
      <c r="AV1" s="5" t="inlineStr">
        <is>
          <t>mPrior</t>
        </is>
      </c>
      <c r="AW1" s="5" t="inlineStr">
        <is>
          <t>wMatch</t>
        </is>
      </c>
      <c r="AX1" s="5" t="inlineStr">
        <is>
          <t>S5sel</t>
        </is>
      </c>
      <c r="AY1" s="5" t="inlineStr">
        <is>
          <t>S25sel</t>
        </is>
      </c>
      <c r="AZ1" s="5" t="inlineStr">
        <is>
          <t>S0sel</t>
        </is>
      </c>
      <c r="BA1" s="5" t="inlineStr">
        <is>
          <t>SLsel</t>
        </is>
      </c>
      <c r="BB1" s="5" t="inlineStr">
        <is>
          <t>SWsel</t>
        </is>
      </c>
      <c r="BC1" s="5" t="inlineStr">
        <is>
          <t>B5sel</t>
        </is>
      </c>
      <c r="BD1" s="5" t="inlineStr">
        <is>
          <t>B25sel</t>
        </is>
      </c>
      <c r="BE1" s="5" t="inlineStr">
        <is>
          <t>B0sel</t>
        </is>
      </c>
      <c r="BF1" s="5" t="inlineStr">
        <is>
          <t>BLsel</t>
        </is>
      </c>
      <c r="BG1" s="5" t="inlineStr">
        <is>
          <t>BWsel</t>
        </is>
      </c>
    </row>
    <row r="2">
      <c r="A2" t="inlineStr">
        <is>
          <t>F</t>
        </is>
      </c>
      <c r="B2" t="inlineStr">
        <is>
          <t>65-74</t>
        </is>
      </c>
      <c r="C2" t="inlineStr">
        <is>
          <t>&lt;=110</t>
        </is>
      </c>
      <c r="D2" t="inlineStr">
        <is>
          <t>&lt;1.0</t>
        </is>
      </c>
      <c r="E2" t="inlineStr">
        <is>
          <t>subclinical</t>
        </is>
      </c>
      <c r="F2" t="inlineStr">
        <is>
          <t>no</t>
        </is>
      </c>
      <c r="G2" s="26">
        <f>Parameters!$B$5*Parameters!$B$7*Parameters!$B$10/SUM(Parameters!$B$10:$G$10)*Parameters!$H$22*Parameters!$B$50*(1-Parameters!$B$46)</f>
        <v/>
      </c>
      <c r="H2" s="27">
        <f>(140-Parameters!$B$25)*Parameters!$B$26*0.45359237*0.85/(72*Parameters!$B$27)</f>
        <v/>
      </c>
      <c r="I2">
        <f>IF(H2&gt;80,"&gt;80",IF(H2&gt;50,"50-80",IF(H2&gt;=25,"25-50","&lt;25")))</f>
        <v/>
      </c>
      <c r="J2">
        <f>IF(((B2="80+")+1+(OR(D2="1.5-2.0",D2="&gt;=2.0")))&gt;=2,1,0)</f>
        <v/>
      </c>
      <c r="K2" s="28">
        <f>INDEX(Parameters!$B$31:$E$31,MATCH(I2,Parameters!$B$30:$E$30,0))</f>
        <v/>
      </c>
      <c r="L2" s="29">
        <f>K2*INDEX(Parameters!$B$57:$E$57,MATCH(I2,Parameters!$B$30:$E$30,0))/100*IF($F2="yes",Parameters!$C$49,Parameters!$B$49)</f>
        <v/>
      </c>
      <c r="M2" s="29">
        <f>K2*INDEX(Parameters!$B$58:$E$58,MATCH(I2,Parameters!$B$30:$E$30,0))/100*IF($F2="yes",Parameters!$C$49,Parameters!$B$49)</f>
        <v/>
      </c>
      <c r="N2" s="29">
        <f>K2*INDEX(Parameters!$B$59:$E$59,MATCH(I2,Parameters!$B$30:$E$30,0))/100*IF($F2="yes",Parameters!$C$49,Parameters!$B$49)</f>
        <v/>
      </c>
      <c r="O2" s="29">
        <f>K2*INDEX(Parameters!$B$60:$E$60,MATCH(I2,Parameters!$B$30:$E$30,0))/100*IF($F2="yes",Parameters!$C$49,Parameters!$B$49)</f>
        <v/>
      </c>
      <c r="P2" s="29">
        <f>K2*INDEX(Parameters!$B$61:$E$61,MATCH(I2,Parameters!$B$30:$E$30,0))/100*IF($F2="yes",Parameters!$C$49,Parameters!$B$49)</f>
        <v/>
      </c>
      <c r="Q2" s="29">
        <f>K2*INDEX(Parameters!$B$62:$E$62,MATCH(I2,Parameters!$B$30:$E$30,0))/100*IF($F2="yes",Parameters!$C$49,Parameters!$B$49)</f>
        <v/>
      </c>
      <c r="R2" s="29">
        <f>K2*INDEX(Parameters!$B$63:$E$63,MATCH(I2,Parameters!$B$30:$E$30,0))/100*IF($F2="yes",Parameters!$C$49,Parameters!$B$49)</f>
        <v/>
      </c>
      <c r="S2" s="29">
        <f>K2*INDEX(Parameters!$B$64:$E$64,MATCH(I2,Parameters!$B$30:$E$30,0))/100*IF($F2="yes",Parameters!$C$49,Parameters!$B$49)</f>
        <v/>
      </c>
      <c r="T2" s="29">
        <f>K2*INDEX(Parameters!$B$65:$E$65,MATCH(I2,Parameters!$B$30:$E$30,0))/100*IF($F2="yes",Parameters!$C$49,Parameters!$B$49)</f>
        <v/>
      </c>
      <c r="U2" s="29">
        <f>INDEX(Parameters!$B$32:$E$32,MATCH(I2,Parameters!$B$30:$E$30,0))*Parameters!$B$36/100*IF($F2="yes",Parameters!$E$49,Parameters!$D$49)</f>
        <v/>
      </c>
      <c r="V2" s="29">
        <f>U2*INDEX(Parameters!$B$99:$E$99,MATCH(I2,Parameters!$B$30:$E$30,0))</f>
        <v/>
      </c>
      <c r="W2" s="29">
        <f>U2*INDEX(Parameters!$B$100:$E$100,MATCH(I2,Parameters!$B$30:$E$30,0))</f>
        <v/>
      </c>
      <c r="X2" s="29">
        <f>U2*INDEX(Parameters!$B$101:$E$101,MATCH(I2,Parameters!$B$30:$E$30,0))</f>
        <v/>
      </c>
      <c r="Y2" s="29">
        <f>U2*INDEX(Parameters!$B$102:$E$102,MATCH(I2,Parameters!$B$30:$E$30,0))</f>
        <v/>
      </c>
      <c r="Z2" s="29">
        <f>U2*INDEX(Parameters!$B$103:$E$103,MATCH(I2,Parameters!$B$30:$E$30,0))</f>
        <v/>
      </c>
      <c r="AA2" s="29">
        <f>U2*INDEX(Parameters!$B$104:$E$104,MATCH(I2,Parameters!$B$30:$E$30,0))</f>
        <v/>
      </c>
      <c r="AB2" s="29">
        <f>U2*Parameters!$B$39</f>
        <v/>
      </c>
      <c r="AC2">
        <f>J2</f>
        <v/>
      </c>
      <c r="AD2">
        <f>IF(J2=1,Parameters!$B$40,Parameters!$B$41)</f>
        <v/>
      </c>
      <c r="AE2" s="29">
        <f>AC2*O2+(1-AC2)*L2</f>
        <v/>
      </c>
      <c r="AF2" s="29">
        <f>AC2*P2+(1-AC2)*M2</f>
        <v/>
      </c>
      <c r="AG2" s="29">
        <f>AC2*Q2+(1-AC2)*N2</f>
        <v/>
      </c>
      <c r="AH2" s="29">
        <f>AD2*O2+(1-AD2)*L2</f>
        <v/>
      </c>
      <c r="AI2" s="29">
        <f>AD2*P2+(1-AD2)*M2</f>
        <v/>
      </c>
      <c r="AJ2" s="29">
        <f>AD2*Q2+(1-AD2)*N2</f>
        <v/>
      </c>
      <c r="AK2" s="29">
        <f>AC2*V2+(1-AC2)*U2</f>
        <v/>
      </c>
      <c r="AL2" s="29">
        <f>AC2*W2+(1-AC2)*U2</f>
        <v/>
      </c>
      <c r="AM2" s="29">
        <f>AC2*X2+(1-AC2)*U2</f>
        <v/>
      </c>
      <c r="AN2" s="29">
        <f>AD2*V2+(1-AD2)*U2</f>
        <v/>
      </c>
      <c r="AO2" s="29">
        <f>AD2*W2+(1-AD2)*U2</f>
        <v/>
      </c>
      <c r="AP2" s="29">
        <f>AD2*X2+(1-AD2)*U2</f>
        <v/>
      </c>
      <c r="AQ2">
        <f>IF(OR(Scenario!$B$5="Any",Scenario!$B$5=A2),1,0)</f>
        <v/>
      </c>
      <c r="AR2">
        <f>IF(OR(Scenario!$B$6="Any",Scenario!$B$6=B2),1,0)</f>
        <v/>
      </c>
      <c r="AS2">
        <f>IF(OR(Scenario!$B$7="Any",Scenario!$B$7=C2),1,0)</f>
        <v/>
      </c>
      <c r="AT2">
        <f>IF(OR(Scenario!$B$8="Any",Scenario!$B$8=D2),1,0)</f>
        <v/>
      </c>
      <c r="AU2">
        <f>IF(OR(Scenario!$B$9="Any",Scenario!$B$9=E2),1,0)</f>
        <v/>
      </c>
      <c r="AV2">
        <f>IF(OR(Scenario!$B$10="Any",Scenario!$B$10=F2),1,0)</f>
        <v/>
      </c>
      <c r="AW2">
        <f>G2*AQ2*AR2*AS2*AT2*AU2*AV2</f>
        <v/>
      </c>
      <c r="AX2">
        <f>IF(Scenario!$B$11="mean",L2,IF(Scenario!$B$11="5th pct",M2,N2))</f>
        <v/>
      </c>
      <c r="AY2">
        <f>IF(Scenario!$B$11="mean",O2,IF(Scenario!$B$11="5th pct",P2,Q2))</f>
        <v/>
      </c>
      <c r="AZ2">
        <f>IF(Scenario!$B$11="mean",R2,IF(Scenario!$B$11="5th pct",S2,T2))</f>
        <v/>
      </c>
      <c r="BA2">
        <f>IF(Scenario!$B$11="mean",AE2,IF(Scenario!$B$11="5th pct",AF2,AG2))</f>
        <v/>
      </c>
      <c r="BB2">
        <f>IF(Scenario!$B$11="mean",AH2,IF(Scenario!$B$11="5th pct",AI2,AJ2))</f>
        <v/>
      </c>
      <c r="BC2">
        <f>U2</f>
        <v/>
      </c>
      <c r="BD2">
        <f>IF(Scenario!$B$11="mean",V2,IF(Scenario!$B$11="5th pct",W2,X2))</f>
        <v/>
      </c>
      <c r="BE2">
        <f>IF(Scenario!$B$11="mean",Y2,IF(Scenario!$B$11="5th pct",Z2,AA2))</f>
        <v/>
      </c>
      <c r="BF2">
        <f>IF(Scenario!$B$11="mean",AK2,IF(Scenario!$B$11="5th pct",AL2,AM2))</f>
        <v/>
      </c>
      <c r="BG2">
        <f>IF(Scenario!$B$11="mean",AN2,IF(Scenario!$B$11="5th pct",AO2,AP2))</f>
        <v/>
      </c>
    </row>
    <row r="3">
      <c r="A3" s="7" t="inlineStr">
        <is>
          <t>F</t>
        </is>
      </c>
      <c r="B3" s="7" t="inlineStr">
        <is>
          <t>65-74</t>
        </is>
      </c>
      <c r="C3" s="7" t="inlineStr">
        <is>
          <t>&lt;=110</t>
        </is>
      </c>
      <c r="D3" s="7" t="inlineStr">
        <is>
          <t>&lt;1.0</t>
        </is>
      </c>
      <c r="E3" s="7" t="inlineStr">
        <is>
          <t>subclinical</t>
        </is>
      </c>
      <c r="F3" s="7" t="inlineStr">
        <is>
          <t>yes</t>
        </is>
      </c>
      <c r="G3" s="30">
        <f>Parameters!$B$5*Parameters!$B$7*Parameters!$B$10/SUM(Parameters!$B$10:$G$10)*Parameters!$H$22*Parameters!$B$50*Parameters!$B$46</f>
        <v/>
      </c>
      <c r="H3" s="31">
        <f>(140-Parameters!$B$25)*Parameters!$B$26*0.45359237*0.85/(72*Parameters!$B$27)</f>
        <v/>
      </c>
      <c r="I3" s="7">
        <f>IF(H3&gt;80,"&gt;80",IF(H3&gt;50,"50-80",IF(H3&gt;=25,"25-50","&lt;25")))</f>
        <v/>
      </c>
      <c r="J3" s="7">
        <f>IF(((B3="80+")+1+(OR(D3="1.5-2.0",D3="&gt;=2.0")))&gt;=2,1,0)</f>
        <v/>
      </c>
      <c r="K3" s="32">
        <f>INDEX(Parameters!$B$31:$E$31,MATCH(I3,Parameters!$B$30:$E$30,0))</f>
        <v/>
      </c>
      <c r="L3" s="33">
        <f>K3*INDEX(Parameters!$B$57:$E$57,MATCH(I3,Parameters!$B$30:$E$30,0))/100*IF($F3="yes",Parameters!$C$49,Parameters!$B$49)</f>
        <v/>
      </c>
      <c r="M3" s="33">
        <f>K3*INDEX(Parameters!$B$58:$E$58,MATCH(I3,Parameters!$B$30:$E$30,0))/100*IF($F3="yes",Parameters!$C$49,Parameters!$B$49)</f>
        <v/>
      </c>
      <c r="N3" s="33">
        <f>K3*INDEX(Parameters!$B$59:$E$59,MATCH(I3,Parameters!$B$30:$E$30,0))/100*IF($F3="yes",Parameters!$C$49,Parameters!$B$49)</f>
        <v/>
      </c>
      <c r="O3" s="33">
        <f>K3*INDEX(Parameters!$B$60:$E$60,MATCH(I3,Parameters!$B$30:$E$30,0))/100*IF($F3="yes",Parameters!$C$49,Parameters!$B$49)</f>
        <v/>
      </c>
      <c r="P3" s="33">
        <f>K3*INDEX(Parameters!$B$61:$E$61,MATCH(I3,Parameters!$B$30:$E$30,0))/100*IF($F3="yes",Parameters!$C$49,Parameters!$B$49)</f>
        <v/>
      </c>
      <c r="Q3" s="33">
        <f>K3*INDEX(Parameters!$B$62:$E$62,MATCH(I3,Parameters!$B$30:$E$30,0))/100*IF($F3="yes",Parameters!$C$49,Parameters!$B$49)</f>
        <v/>
      </c>
      <c r="R3" s="33">
        <f>K3*INDEX(Parameters!$B$63:$E$63,MATCH(I3,Parameters!$B$30:$E$30,0))/100*IF($F3="yes",Parameters!$C$49,Parameters!$B$49)</f>
        <v/>
      </c>
      <c r="S3" s="33">
        <f>K3*INDEX(Parameters!$B$64:$E$64,MATCH(I3,Parameters!$B$30:$E$30,0))/100*IF($F3="yes",Parameters!$C$49,Parameters!$B$49)</f>
        <v/>
      </c>
      <c r="T3" s="33">
        <f>K3*INDEX(Parameters!$B$65:$E$65,MATCH(I3,Parameters!$B$30:$E$30,0))/100*IF($F3="yes",Parameters!$C$49,Parameters!$B$49)</f>
        <v/>
      </c>
      <c r="U3" s="33">
        <f>INDEX(Parameters!$B$32:$E$32,MATCH(I3,Parameters!$B$30:$E$30,0))*Parameters!$B$36/100*IF($F3="yes",Parameters!$E$49,Parameters!$D$49)</f>
        <v/>
      </c>
      <c r="V3" s="33">
        <f>U3*INDEX(Parameters!$B$99:$E$99,MATCH(I3,Parameters!$B$30:$E$30,0))</f>
        <v/>
      </c>
      <c r="W3" s="33">
        <f>U3*INDEX(Parameters!$B$100:$E$100,MATCH(I3,Parameters!$B$30:$E$30,0))</f>
        <v/>
      </c>
      <c r="X3" s="33">
        <f>U3*INDEX(Parameters!$B$101:$E$101,MATCH(I3,Parameters!$B$30:$E$30,0))</f>
        <v/>
      </c>
      <c r="Y3" s="33">
        <f>U3*INDEX(Parameters!$B$102:$E$102,MATCH(I3,Parameters!$B$30:$E$30,0))</f>
        <v/>
      </c>
      <c r="Z3" s="33">
        <f>U3*INDEX(Parameters!$B$103:$E$103,MATCH(I3,Parameters!$B$30:$E$30,0))</f>
        <v/>
      </c>
      <c r="AA3" s="33">
        <f>U3*INDEX(Parameters!$B$104:$E$104,MATCH(I3,Parameters!$B$30:$E$30,0))</f>
        <v/>
      </c>
      <c r="AB3" s="33">
        <f>U3*Parameters!$B$39</f>
        <v/>
      </c>
      <c r="AC3" s="7">
        <f>J3</f>
        <v/>
      </c>
      <c r="AD3" s="7">
        <f>IF(J3=1,Parameters!$B$40,Parameters!$B$41)</f>
        <v/>
      </c>
      <c r="AE3" s="33">
        <f>AC3*O3+(1-AC3)*L3</f>
        <v/>
      </c>
      <c r="AF3" s="33">
        <f>AC3*P3+(1-AC3)*M3</f>
        <v/>
      </c>
      <c r="AG3" s="33">
        <f>AC3*Q3+(1-AC3)*N3</f>
        <v/>
      </c>
      <c r="AH3" s="33">
        <f>AD3*O3+(1-AD3)*L3</f>
        <v/>
      </c>
      <c r="AI3" s="33">
        <f>AD3*P3+(1-AD3)*M3</f>
        <v/>
      </c>
      <c r="AJ3" s="33">
        <f>AD3*Q3+(1-AD3)*N3</f>
        <v/>
      </c>
      <c r="AK3" s="33">
        <f>AC3*V3+(1-AC3)*U3</f>
        <v/>
      </c>
      <c r="AL3" s="33">
        <f>AC3*W3+(1-AC3)*U3</f>
        <v/>
      </c>
      <c r="AM3" s="33">
        <f>AC3*X3+(1-AC3)*U3</f>
        <v/>
      </c>
      <c r="AN3" s="33">
        <f>AD3*V3+(1-AD3)*U3</f>
        <v/>
      </c>
      <c r="AO3" s="33">
        <f>AD3*W3+(1-AD3)*U3</f>
        <v/>
      </c>
      <c r="AP3" s="33">
        <f>AD3*X3+(1-AD3)*U3</f>
        <v/>
      </c>
      <c r="AQ3" s="7">
        <f>IF(OR(Scenario!$B$5="Any",Scenario!$B$5=A3),1,0)</f>
        <v/>
      </c>
      <c r="AR3" s="7">
        <f>IF(OR(Scenario!$B$6="Any",Scenario!$B$6=B3),1,0)</f>
        <v/>
      </c>
      <c r="AS3" s="7">
        <f>IF(OR(Scenario!$B$7="Any",Scenario!$B$7=C3),1,0)</f>
        <v/>
      </c>
      <c r="AT3" s="7">
        <f>IF(OR(Scenario!$B$8="Any",Scenario!$B$8=D3),1,0)</f>
        <v/>
      </c>
      <c r="AU3" s="7">
        <f>IF(OR(Scenario!$B$9="Any",Scenario!$B$9=E3),1,0)</f>
        <v/>
      </c>
      <c r="AV3" s="7">
        <f>IF(OR(Scenario!$B$10="Any",Scenario!$B$10=F3),1,0)</f>
        <v/>
      </c>
      <c r="AW3" s="7">
        <f>G3*AQ3*AR3*AS3*AT3*AU3*AV3</f>
        <v/>
      </c>
      <c r="AX3" s="7">
        <f>IF(Scenario!$B$11="mean",L3,IF(Scenario!$B$11="5th pct",M3,N3))</f>
        <v/>
      </c>
      <c r="AY3" s="7">
        <f>IF(Scenario!$B$11="mean",O3,IF(Scenario!$B$11="5th pct",P3,Q3))</f>
        <v/>
      </c>
      <c r="AZ3" s="7">
        <f>IF(Scenario!$B$11="mean",R3,IF(Scenario!$B$11="5th pct",S3,T3))</f>
        <v/>
      </c>
      <c r="BA3" s="7">
        <f>IF(Scenario!$B$11="mean",AE3,IF(Scenario!$B$11="5th pct",AF3,AG3))</f>
        <v/>
      </c>
      <c r="BB3" s="7">
        <f>IF(Scenario!$B$11="mean",AH3,IF(Scenario!$B$11="5th pct",AI3,AJ3))</f>
        <v/>
      </c>
      <c r="BC3" s="7">
        <f>U3</f>
        <v/>
      </c>
      <c r="BD3" s="7">
        <f>IF(Scenario!$B$11="mean",V3,IF(Scenario!$B$11="5th pct",W3,X3))</f>
        <v/>
      </c>
      <c r="BE3" s="7">
        <f>IF(Scenario!$B$11="mean",Y3,IF(Scenario!$B$11="5th pct",Z3,AA3))</f>
        <v/>
      </c>
      <c r="BF3" s="7">
        <f>IF(Scenario!$B$11="mean",AK3,IF(Scenario!$B$11="5th pct",AL3,AM3))</f>
        <v/>
      </c>
      <c r="BG3" s="7">
        <f>IF(Scenario!$B$11="mean",AN3,IF(Scenario!$B$11="5th pct",AO3,AP3))</f>
        <v/>
      </c>
    </row>
    <row r="4">
      <c r="A4" t="inlineStr">
        <is>
          <t>F</t>
        </is>
      </c>
      <c r="B4" t="inlineStr">
        <is>
          <t>65-74</t>
        </is>
      </c>
      <c r="C4" t="inlineStr">
        <is>
          <t>&lt;=110</t>
        </is>
      </c>
      <c r="D4" t="inlineStr">
        <is>
          <t>&lt;1.0</t>
        </is>
      </c>
      <c r="E4" t="inlineStr">
        <is>
          <t>low parox</t>
        </is>
      </c>
      <c r="F4" t="inlineStr">
        <is>
          <t>no</t>
        </is>
      </c>
      <c r="G4" s="26">
        <f>Parameters!$B$5*Parameters!$B$7*Parameters!$B$10/SUM(Parameters!$B$10:$G$10)*Parameters!$H$22*Parameters!$B$51*(1-Parameters!$B$46)</f>
        <v/>
      </c>
      <c r="H4" s="27">
        <f>(140-Parameters!$B$25)*Parameters!$B$26*0.45359237*0.85/(72*Parameters!$B$27)</f>
        <v/>
      </c>
      <c r="I4">
        <f>IF(H4&gt;80,"&gt;80",IF(H4&gt;50,"50-80",IF(H4&gt;=25,"25-50","&lt;25")))</f>
        <v/>
      </c>
      <c r="J4">
        <f>IF(((B4="80+")+1+(OR(D4="1.5-2.0",D4="&gt;=2.0")))&gt;=2,1,0)</f>
        <v/>
      </c>
      <c r="K4" s="28">
        <f>INDEX(Parameters!$B$31:$E$31,MATCH(I4,Parameters!$B$30:$E$30,0))</f>
        <v/>
      </c>
      <c r="L4" s="29">
        <f>K4*INDEX(Parameters!$B$66:$E$66,MATCH(I4,Parameters!$B$30:$E$30,0))/100*IF($F4="yes",Parameters!$C$49,Parameters!$B$49)</f>
        <v/>
      </c>
      <c r="M4" s="29">
        <f>K4*INDEX(Parameters!$B$67:$E$67,MATCH(I4,Parameters!$B$30:$E$30,0))/100*IF($F4="yes",Parameters!$C$49,Parameters!$B$49)</f>
        <v/>
      </c>
      <c r="N4" s="29">
        <f>K4*INDEX(Parameters!$B$68:$E$68,MATCH(I4,Parameters!$B$30:$E$30,0))/100*IF($F4="yes",Parameters!$C$49,Parameters!$B$49)</f>
        <v/>
      </c>
      <c r="O4" s="29">
        <f>K4*INDEX(Parameters!$B$69:$E$69,MATCH(I4,Parameters!$B$30:$E$30,0))/100*IF($F4="yes",Parameters!$C$49,Parameters!$B$49)</f>
        <v/>
      </c>
      <c r="P4" s="29">
        <f>K4*INDEX(Parameters!$B$70:$E$70,MATCH(I4,Parameters!$B$30:$E$30,0))/100*IF($F4="yes",Parameters!$C$49,Parameters!$B$49)</f>
        <v/>
      </c>
      <c r="Q4" s="29">
        <f>K4*INDEX(Parameters!$B$71:$E$71,MATCH(I4,Parameters!$B$30:$E$30,0))/100*IF($F4="yes",Parameters!$C$49,Parameters!$B$49)</f>
        <v/>
      </c>
      <c r="R4" s="29">
        <f>K4*INDEX(Parameters!$B$72:$E$72,MATCH(I4,Parameters!$B$30:$E$30,0))/100*IF($F4="yes",Parameters!$C$49,Parameters!$B$49)</f>
        <v/>
      </c>
      <c r="S4" s="29">
        <f>K4*INDEX(Parameters!$B$73:$E$73,MATCH(I4,Parameters!$B$30:$E$30,0))/100*IF($F4="yes",Parameters!$C$49,Parameters!$B$49)</f>
        <v/>
      </c>
      <c r="T4" s="29">
        <f>K4*INDEX(Parameters!$B$74:$E$74,MATCH(I4,Parameters!$B$30:$E$30,0))/100*IF($F4="yes",Parameters!$C$49,Parameters!$B$49)</f>
        <v/>
      </c>
      <c r="U4" s="29">
        <f>INDEX(Parameters!$B$32:$E$32,MATCH(I4,Parameters!$B$30:$E$30,0))*Parameters!$B$36/100*IF($F4="yes",Parameters!$E$49,Parameters!$D$49)</f>
        <v/>
      </c>
      <c r="V4" s="29">
        <f>U4*INDEX(Parameters!$B$99:$E$99,MATCH(I4,Parameters!$B$30:$E$30,0))</f>
        <v/>
      </c>
      <c r="W4" s="29">
        <f>U4*INDEX(Parameters!$B$100:$E$100,MATCH(I4,Parameters!$B$30:$E$30,0))</f>
        <v/>
      </c>
      <c r="X4" s="29">
        <f>U4*INDEX(Parameters!$B$101:$E$101,MATCH(I4,Parameters!$B$30:$E$30,0))</f>
        <v/>
      </c>
      <c r="Y4" s="29">
        <f>U4*INDEX(Parameters!$B$102:$E$102,MATCH(I4,Parameters!$B$30:$E$30,0))</f>
        <v/>
      </c>
      <c r="Z4" s="29">
        <f>U4*INDEX(Parameters!$B$103:$E$103,MATCH(I4,Parameters!$B$30:$E$30,0))</f>
        <v/>
      </c>
      <c r="AA4" s="29">
        <f>U4*INDEX(Parameters!$B$104:$E$104,MATCH(I4,Parameters!$B$30:$E$30,0))</f>
        <v/>
      </c>
      <c r="AB4" s="29">
        <f>U4*Parameters!$B$39</f>
        <v/>
      </c>
      <c r="AC4">
        <f>J4</f>
        <v/>
      </c>
      <c r="AD4">
        <f>IF(J4=1,Parameters!$B$40,Parameters!$B$41)</f>
        <v/>
      </c>
      <c r="AE4" s="29">
        <f>AC4*O4+(1-AC4)*L4</f>
        <v/>
      </c>
      <c r="AF4" s="29">
        <f>AC4*P4+(1-AC4)*M4</f>
        <v/>
      </c>
      <c r="AG4" s="29">
        <f>AC4*Q4+(1-AC4)*N4</f>
        <v/>
      </c>
      <c r="AH4" s="29">
        <f>AD4*O4+(1-AD4)*L4</f>
        <v/>
      </c>
      <c r="AI4" s="29">
        <f>AD4*P4+(1-AD4)*M4</f>
        <v/>
      </c>
      <c r="AJ4" s="29">
        <f>AD4*Q4+(1-AD4)*N4</f>
        <v/>
      </c>
      <c r="AK4" s="29">
        <f>AC4*V4+(1-AC4)*U4</f>
        <v/>
      </c>
      <c r="AL4" s="29">
        <f>AC4*W4+(1-AC4)*U4</f>
        <v/>
      </c>
      <c r="AM4" s="29">
        <f>AC4*X4+(1-AC4)*U4</f>
        <v/>
      </c>
      <c r="AN4" s="29">
        <f>AD4*V4+(1-AD4)*U4</f>
        <v/>
      </c>
      <c r="AO4" s="29">
        <f>AD4*W4+(1-AD4)*U4</f>
        <v/>
      </c>
      <c r="AP4" s="29">
        <f>AD4*X4+(1-AD4)*U4</f>
        <v/>
      </c>
      <c r="AQ4">
        <f>IF(OR(Scenario!$B$5="Any",Scenario!$B$5=A4),1,0)</f>
        <v/>
      </c>
      <c r="AR4">
        <f>IF(OR(Scenario!$B$6="Any",Scenario!$B$6=B4),1,0)</f>
        <v/>
      </c>
      <c r="AS4">
        <f>IF(OR(Scenario!$B$7="Any",Scenario!$B$7=C4),1,0)</f>
        <v/>
      </c>
      <c r="AT4">
        <f>IF(OR(Scenario!$B$8="Any",Scenario!$B$8=D4),1,0)</f>
        <v/>
      </c>
      <c r="AU4">
        <f>IF(OR(Scenario!$B$9="Any",Scenario!$B$9=E4),1,0)</f>
        <v/>
      </c>
      <c r="AV4">
        <f>IF(OR(Scenario!$B$10="Any",Scenario!$B$10=F4),1,0)</f>
        <v/>
      </c>
      <c r="AW4">
        <f>G4*AQ4*AR4*AS4*AT4*AU4*AV4</f>
        <v/>
      </c>
      <c r="AX4">
        <f>IF(Scenario!$B$11="mean",L4,IF(Scenario!$B$11="5th pct",M4,N4))</f>
        <v/>
      </c>
      <c r="AY4">
        <f>IF(Scenario!$B$11="mean",O4,IF(Scenario!$B$11="5th pct",P4,Q4))</f>
        <v/>
      </c>
      <c r="AZ4">
        <f>IF(Scenario!$B$11="mean",R4,IF(Scenario!$B$11="5th pct",S4,T4))</f>
        <v/>
      </c>
      <c r="BA4">
        <f>IF(Scenario!$B$11="mean",AE4,IF(Scenario!$B$11="5th pct",AF4,AG4))</f>
        <v/>
      </c>
      <c r="BB4">
        <f>IF(Scenario!$B$11="mean",AH4,IF(Scenario!$B$11="5th pct",AI4,AJ4))</f>
        <v/>
      </c>
      <c r="BC4">
        <f>U4</f>
        <v/>
      </c>
      <c r="BD4">
        <f>IF(Scenario!$B$11="mean",V4,IF(Scenario!$B$11="5th pct",W4,X4))</f>
        <v/>
      </c>
      <c r="BE4">
        <f>IF(Scenario!$B$11="mean",Y4,IF(Scenario!$B$11="5th pct",Z4,AA4))</f>
        <v/>
      </c>
      <c r="BF4">
        <f>IF(Scenario!$B$11="mean",AK4,IF(Scenario!$B$11="5th pct",AL4,AM4))</f>
        <v/>
      </c>
      <c r="BG4">
        <f>IF(Scenario!$B$11="mean",AN4,IF(Scenario!$B$11="5th pct",AO4,AP4))</f>
        <v/>
      </c>
    </row>
    <row r="5">
      <c r="A5" s="7" t="inlineStr">
        <is>
          <t>F</t>
        </is>
      </c>
      <c r="B5" s="7" t="inlineStr">
        <is>
          <t>65-74</t>
        </is>
      </c>
      <c r="C5" s="7" t="inlineStr">
        <is>
          <t>&lt;=110</t>
        </is>
      </c>
      <c r="D5" s="7" t="inlineStr">
        <is>
          <t>&lt;1.0</t>
        </is>
      </c>
      <c r="E5" s="7" t="inlineStr">
        <is>
          <t>low parox</t>
        </is>
      </c>
      <c r="F5" s="7" t="inlineStr">
        <is>
          <t>yes</t>
        </is>
      </c>
      <c r="G5" s="30">
        <f>Parameters!$B$5*Parameters!$B$7*Parameters!$B$10/SUM(Parameters!$B$10:$G$10)*Parameters!$H$22*Parameters!$B$51*Parameters!$B$46</f>
        <v/>
      </c>
      <c r="H5" s="31">
        <f>(140-Parameters!$B$25)*Parameters!$B$26*0.45359237*0.85/(72*Parameters!$B$27)</f>
        <v/>
      </c>
      <c r="I5" s="7">
        <f>IF(H5&gt;80,"&gt;80",IF(H5&gt;50,"50-80",IF(H5&gt;=25,"25-50","&lt;25")))</f>
        <v/>
      </c>
      <c r="J5" s="7">
        <f>IF(((B5="80+")+1+(OR(D5="1.5-2.0",D5="&gt;=2.0")))&gt;=2,1,0)</f>
        <v/>
      </c>
      <c r="K5" s="32">
        <f>INDEX(Parameters!$B$31:$E$31,MATCH(I5,Parameters!$B$30:$E$30,0))</f>
        <v/>
      </c>
      <c r="L5" s="33">
        <f>K5*INDEX(Parameters!$B$66:$E$66,MATCH(I5,Parameters!$B$30:$E$30,0))/100*IF($F5="yes",Parameters!$C$49,Parameters!$B$49)</f>
        <v/>
      </c>
      <c r="M5" s="33">
        <f>K5*INDEX(Parameters!$B$67:$E$67,MATCH(I5,Parameters!$B$30:$E$30,0))/100*IF($F5="yes",Parameters!$C$49,Parameters!$B$49)</f>
        <v/>
      </c>
      <c r="N5" s="33">
        <f>K5*INDEX(Parameters!$B$68:$E$68,MATCH(I5,Parameters!$B$30:$E$30,0))/100*IF($F5="yes",Parameters!$C$49,Parameters!$B$49)</f>
        <v/>
      </c>
      <c r="O5" s="33">
        <f>K5*INDEX(Parameters!$B$69:$E$69,MATCH(I5,Parameters!$B$30:$E$30,0))/100*IF($F5="yes",Parameters!$C$49,Parameters!$B$49)</f>
        <v/>
      </c>
      <c r="P5" s="33">
        <f>K5*INDEX(Parameters!$B$70:$E$70,MATCH(I5,Parameters!$B$30:$E$30,0))/100*IF($F5="yes",Parameters!$C$49,Parameters!$B$49)</f>
        <v/>
      </c>
      <c r="Q5" s="33">
        <f>K5*INDEX(Parameters!$B$71:$E$71,MATCH(I5,Parameters!$B$30:$E$30,0))/100*IF($F5="yes",Parameters!$C$49,Parameters!$B$49)</f>
        <v/>
      </c>
      <c r="R5" s="33">
        <f>K5*INDEX(Parameters!$B$72:$E$72,MATCH(I5,Parameters!$B$30:$E$30,0))/100*IF($F5="yes",Parameters!$C$49,Parameters!$B$49)</f>
        <v/>
      </c>
      <c r="S5" s="33">
        <f>K5*INDEX(Parameters!$B$73:$E$73,MATCH(I5,Parameters!$B$30:$E$30,0))/100*IF($F5="yes",Parameters!$C$49,Parameters!$B$49)</f>
        <v/>
      </c>
      <c r="T5" s="33">
        <f>K5*INDEX(Parameters!$B$74:$E$74,MATCH(I5,Parameters!$B$30:$E$30,0))/100*IF($F5="yes",Parameters!$C$49,Parameters!$B$49)</f>
        <v/>
      </c>
      <c r="U5" s="33">
        <f>INDEX(Parameters!$B$32:$E$32,MATCH(I5,Parameters!$B$30:$E$30,0))*Parameters!$B$36/100*IF($F5="yes",Parameters!$E$49,Parameters!$D$49)</f>
        <v/>
      </c>
      <c r="V5" s="33">
        <f>U5*INDEX(Parameters!$B$99:$E$99,MATCH(I5,Parameters!$B$30:$E$30,0))</f>
        <v/>
      </c>
      <c r="W5" s="33">
        <f>U5*INDEX(Parameters!$B$100:$E$100,MATCH(I5,Parameters!$B$30:$E$30,0))</f>
        <v/>
      </c>
      <c r="X5" s="33">
        <f>U5*INDEX(Parameters!$B$101:$E$101,MATCH(I5,Parameters!$B$30:$E$30,0))</f>
        <v/>
      </c>
      <c r="Y5" s="33">
        <f>U5*INDEX(Parameters!$B$102:$E$102,MATCH(I5,Parameters!$B$30:$E$30,0))</f>
        <v/>
      </c>
      <c r="Z5" s="33">
        <f>U5*INDEX(Parameters!$B$103:$E$103,MATCH(I5,Parameters!$B$30:$E$30,0))</f>
        <v/>
      </c>
      <c r="AA5" s="33">
        <f>U5*INDEX(Parameters!$B$104:$E$104,MATCH(I5,Parameters!$B$30:$E$30,0))</f>
        <v/>
      </c>
      <c r="AB5" s="33">
        <f>U5*Parameters!$B$39</f>
        <v/>
      </c>
      <c r="AC5" s="7">
        <f>J5</f>
        <v/>
      </c>
      <c r="AD5" s="7">
        <f>IF(J5=1,Parameters!$B$40,Parameters!$B$41)</f>
        <v/>
      </c>
      <c r="AE5" s="33">
        <f>AC5*O5+(1-AC5)*L5</f>
        <v/>
      </c>
      <c r="AF5" s="33">
        <f>AC5*P5+(1-AC5)*M5</f>
        <v/>
      </c>
      <c r="AG5" s="33">
        <f>AC5*Q5+(1-AC5)*N5</f>
        <v/>
      </c>
      <c r="AH5" s="33">
        <f>AD5*O5+(1-AD5)*L5</f>
        <v/>
      </c>
      <c r="AI5" s="33">
        <f>AD5*P5+(1-AD5)*M5</f>
        <v/>
      </c>
      <c r="AJ5" s="33">
        <f>AD5*Q5+(1-AD5)*N5</f>
        <v/>
      </c>
      <c r="AK5" s="33">
        <f>AC5*V5+(1-AC5)*U5</f>
        <v/>
      </c>
      <c r="AL5" s="33">
        <f>AC5*W5+(1-AC5)*U5</f>
        <v/>
      </c>
      <c r="AM5" s="33">
        <f>AC5*X5+(1-AC5)*U5</f>
        <v/>
      </c>
      <c r="AN5" s="33">
        <f>AD5*V5+(1-AD5)*U5</f>
        <v/>
      </c>
      <c r="AO5" s="33">
        <f>AD5*W5+(1-AD5)*U5</f>
        <v/>
      </c>
      <c r="AP5" s="33">
        <f>AD5*X5+(1-AD5)*U5</f>
        <v/>
      </c>
      <c r="AQ5" s="7">
        <f>IF(OR(Scenario!$B$5="Any",Scenario!$B$5=A5),1,0)</f>
        <v/>
      </c>
      <c r="AR5" s="7">
        <f>IF(OR(Scenario!$B$6="Any",Scenario!$B$6=B5),1,0)</f>
        <v/>
      </c>
      <c r="AS5" s="7">
        <f>IF(OR(Scenario!$B$7="Any",Scenario!$B$7=C5),1,0)</f>
        <v/>
      </c>
      <c r="AT5" s="7">
        <f>IF(OR(Scenario!$B$8="Any",Scenario!$B$8=D5),1,0)</f>
        <v/>
      </c>
      <c r="AU5" s="7">
        <f>IF(OR(Scenario!$B$9="Any",Scenario!$B$9=E5),1,0)</f>
        <v/>
      </c>
      <c r="AV5" s="7">
        <f>IF(OR(Scenario!$B$10="Any",Scenario!$B$10=F5),1,0)</f>
        <v/>
      </c>
      <c r="AW5" s="7">
        <f>G5*AQ5*AR5*AS5*AT5*AU5*AV5</f>
        <v/>
      </c>
      <c r="AX5" s="7">
        <f>IF(Scenario!$B$11="mean",L5,IF(Scenario!$B$11="5th pct",M5,N5))</f>
        <v/>
      </c>
      <c r="AY5" s="7">
        <f>IF(Scenario!$B$11="mean",O5,IF(Scenario!$B$11="5th pct",P5,Q5))</f>
        <v/>
      </c>
      <c r="AZ5" s="7">
        <f>IF(Scenario!$B$11="mean",R5,IF(Scenario!$B$11="5th pct",S5,T5))</f>
        <v/>
      </c>
      <c r="BA5" s="7">
        <f>IF(Scenario!$B$11="mean",AE5,IF(Scenario!$B$11="5th pct",AF5,AG5))</f>
        <v/>
      </c>
      <c r="BB5" s="7">
        <f>IF(Scenario!$B$11="mean",AH5,IF(Scenario!$B$11="5th pct",AI5,AJ5))</f>
        <v/>
      </c>
      <c r="BC5" s="7">
        <f>U5</f>
        <v/>
      </c>
      <c r="BD5" s="7">
        <f>IF(Scenario!$B$11="mean",V5,IF(Scenario!$B$11="5th pct",W5,X5))</f>
        <v/>
      </c>
      <c r="BE5" s="7">
        <f>IF(Scenario!$B$11="mean",Y5,IF(Scenario!$B$11="5th pct",Z5,AA5))</f>
        <v/>
      </c>
      <c r="BF5" s="7">
        <f>IF(Scenario!$B$11="mean",AK5,IF(Scenario!$B$11="5th pct",AL5,AM5))</f>
        <v/>
      </c>
      <c r="BG5" s="7">
        <f>IF(Scenario!$B$11="mean",AN5,IF(Scenario!$B$11="5th pct",AO5,AP5))</f>
        <v/>
      </c>
    </row>
    <row r="6">
      <c r="A6" t="inlineStr">
        <is>
          <t>F</t>
        </is>
      </c>
      <c r="B6" t="inlineStr">
        <is>
          <t>65-74</t>
        </is>
      </c>
      <c r="C6" t="inlineStr">
        <is>
          <t>&lt;=110</t>
        </is>
      </c>
      <c r="D6" t="inlineStr">
        <is>
          <t>&lt;1.0</t>
        </is>
      </c>
      <c r="E6" t="inlineStr">
        <is>
          <t>high parox</t>
        </is>
      </c>
      <c r="F6" t="inlineStr">
        <is>
          <t>no</t>
        </is>
      </c>
      <c r="G6" s="26">
        <f>Parameters!$B$5*Parameters!$B$7*Parameters!$B$10/SUM(Parameters!$B$10:$G$10)*Parameters!$H$22*Parameters!$B$52*(1-Parameters!$B$46)</f>
        <v/>
      </c>
      <c r="H6" s="27">
        <f>(140-Parameters!$B$25)*Parameters!$B$26*0.45359237*0.85/(72*Parameters!$B$27)</f>
        <v/>
      </c>
      <c r="I6">
        <f>IF(H6&gt;80,"&gt;80",IF(H6&gt;50,"50-80",IF(H6&gt;=25,"25-50","&lt;25")))</f>
        <v/>
      </c>
      <c r="J6">
        <f>IF(((B6="80+")+1+(OR(D6="1.5-2.0",D6="&gt;=2.0")))&gt;=2,1,0)</f>
        <v/>
      </c>
      <c r="K6" s="28">
        <f>INDEX(Parameters!$B$31:$E$31,MATCH(I6,Parameters!$B$30:$E$30,0))</f>
        <v/>
      </c>
      <c r="L6" s="29">
        <f>K6*INDEX(Parameters!$B$75:$E$75,MATCH(I6,Parameters!$B$30:$E$30,0))/100*IF($F6="yes",Parameters!$C$49,Parameters!$B$49)</f>
        <v/>
      </c>
      <c r="M6" s="29">
        <f>K6*INDEX(Parameters!$B$76:$E$76,MATCH(I6,Parameters!$B$30:$E$30,0))/100*IF($F6="yes",Parameters!$C$49,Parameters!$B$49)</f>
        <v/>
      </c>
      <c r="N6" s="29">
        <f>K6*INDEX(Parameters!$B$77:$E$77,MATCH(I6,Parameters!$B$30:$E$30,0))/100*IF($F6="yes",Parameters!$C$49,Parameters!$B$49)</f>
        <v/>
      </c>
      <c r="O6" s="29">
        <f>K6*INDEX(Parameters!$B$78:$E$78,MATCH(I6,Parameters!$B$30:$E$30,0))/100*IF($F6="yes",Parameters!$C$49,Parameters!$B$49)</f>
        <v/>
      </c>
      <c r="P6" s="29">
        <f>K6*INDEX(Parameters!$B$79:$E$79,MATCH(I6,Parameters!$B$30:$E$30,0))/100*IF($F6="yes",Parameters!$C$49,Parameters!$B$49)</f>
        <v/>
      </c>
      <c r="Q6" s="29">
        <f>K6*INDEX(Parameters!$B$80:$E$80,MATCH(I6,Parameters!$B$30:$E$30,0))/100*IF($F6="yes",Parameters!$C$49,Parameters!$B$49)</f>
        <v/>
      </c>
      <c r="R6" s="29">
        <f>K6*INDEX(Parameters!$B$81:$E$81,MATCH(I6,Parameters!$B$30:$E$30,0))/100*IF($F6="yes",Parameters!$C$49,Parameters!$B$49)</f>
        <v/>
      </c>
      <c r="S6" s="29">
        <f>K6*INDEX(Parameters!$B$82:$E$82,MATCH(I6,Parameters!$B$30:$E$30,0))/100*IF($F6="yes",Parameters!$C$49,Parameters!$B$49)</f>
        <v/>
      </c>
      <c r="T6" s="29">
        <f>K6*INDEX(Parameters!$B$83:$E$83,MATCH(I6,Parameters!$B$30:$E$30,0))/100*IF($F6="yes",Parameters!$C$49,Parameters!$B$49)</f>
        <v/>
      </c>
      <c r="U6" s="29">
        <f>INDEX(Parameters!$B$32:$E$32,MATCH(I6,Parameters!$B$30:$E$30,0))*Parameters!$B$36/100*IF($F6="yes",Parameters!$E$49,Parameters!$D$49)</f>
        <v/>
      </c>
      <c r="V6" s="29">
        <f>U6*INDEX(Parameters!$B$99:$E$99,MATCH(I6,Parameters!$B$30:$E$30,0))</f>
        <v/>
      </c>
      <c r="W6" s="29">
        <f>U6*INDEX(Parameters!$B$100:$E$100,MATCH(I6,Parameters!$B$30:$E$30,0))</f>
        <v/>
      </c>
      <c r="X6" s="29">
        <f>U6*INDEX(Parameters!$B$101:$E$101,MATCH(I6,Parameters!$B$30:$E$30,0))</f>
        <v/>
      </c>
      <c r="Y6" s="29">
        <f>U6*INDEX(Parameters!$B$102:$E$102,MATCH(I6,Parameters!$B$30:$E$30,0))</f>
        <v/>
      </c>
      <c r="Z6" s="29">
        <f>U6*INDEX(Parameters!$B$103:$E$103,MATCH(I6,Parameters!$B$30:$E$30,0))</f>
        <v/>
      </c>
      <c r="AA6" s="29">
        <f>U6*INDEX(Parameters!$B$104:$E$104,MATCH(I6,Parameters!$B$30:$E$30,0))</f>
        <v/>
      </c>
      <c r="AB6" s="29">
        <f>U6*Parameters!$B$39</f>
        <v/>
      </c>
      <c r="AC6">
        <f>J6</f>
        <v/>
      </c>
      <c r="AD6">
        <f>IF(J6=1,Parameters!$B$40,Parameters!$B$41)</f>
        <v/>
      </c>
      <c r="AE6" s="29">
        <f>AC6*O6+(1-AC6)*L6</f>
        <v/>
      </c>
      <c r="AF6" s="29">
        <f>AC6*P6+(1-AC6)*M6</f>
        <v/>
      </c>
      <c r="AG6" s="29">
        <f>AC6*Q6+(1-AC6)*N6</f>
        <v/>
      </c>
      <c r="AH6" s="29">
        <f>AD6*O6+(1-AD6)*L6</f>
        <v/>
      </c>
      <c r="AI6" s="29">
        <f>AD6*P6+(1-AD6)*M6</f>
        <v/>
      </c>
      <c r="AJ6" s="29">
        <f>AD6*Q6+(1-AD6)*N6</f>
        <v/>
      </c>
      <c r="AK6" s="29">
        <f>AC6*V6+(1-AC6)*U6</f>
        <v/>
      </c>
      <c r="AL6" s="29">
        <f>AC6*W6+(1-AC6)*U6</f>
        <v/>
      </c>
      <c r="AM6" s="29">
        <f>AC6*X6+(1-AC6)*U6</f>
        <v/>
      </c>
      <c r="AN6" s="29">
        <f>AD6*V6+(1-AD6)*U6</f>
        <v/>
      </c>
      <c r="AO6" s="29">
        <f>AD6*W6+(1-AD6)*U6</f>
        <v/>
      </c>
      <c r="AP6" s="29">
        <f>AD6*X6+(1-AD6)*U6</f>
        <v/>
      </c>
      <c r="AQ6">
        <f>IF(OR(Scenario!$B$5="Any",Scenario!$B$5=A6),1,0)</f>
        <v/>
      </c>
      <c r="AR6">
        <f>IF(OR(Scenario!$B$6="Any",Scenario!$B$6=B6),1,0)</f>
        <v/>
      </c>
      <c r="AS6">
        <f>IF(OR(Scenario!$B$7="Any",Scenario!$B$7=C6),1,0)</f>
        <v/>
      </c>
      <c r="AT6">
        <f>IF(OR(Scenario!$B$8="Any",Scenario!$B$8=D6),1,0)</f>
        <v/>
      </c>
      <c r="AU6">
        <f>IF(OR(Scenario!$B$9="Any",Scenario!$B$9=E6),1,0)</f>
        <v/>
      </c>
      <c r="AV6">
        <f>IF(OR(Scenario!$B$10="Any",Scenario!$B$10=F6),1,0)</f>
        <v/>
      </c>
      <c r="AW6">
        <f>G6*AQ6*AR6*AS6*AT6*AU6*AV6</f>
        <v/>
      </c>
      <c r="AX6">
        <f>IF(Scenario!$B$11="mean",L6,IF(Scenario!$B$11="5th pct",M6,N6))</f>
        <v/>
      </c>
      <c r="AY6">
        <f>IF(Scenario!$B$11="mean",O6,IF(Scenario!$B$11="5th pct",P6,Q6))</f>
        <v/>
      </c>
      <c r="AZ6">
        <f>IF(Scenario!$B$11="mean",R6,IF(Scenario!$B$11="5th pct",S6,T6))</f>
        <v/>
      </c>
      <c r="BA6">
        <f>IF(Scenario!$B$11="mean",AE6,IF(Scenario!$B$11="5th pct",AF6,AG6))</f>
        <v/>
      </c>
      <c r="BB6">
        <f>IF(Scenario!$B$11="mean",AH6,IF(Scenario!$B$11="5th pct",AI6,AJ6))</f>
        <v/>
      </c>
      <c r="BC6">
        <f>U6</f>
        <v/>
      </c>
      <c r="BD6">
        <f>IF(Scenario!$B$11="mean",V6,IF(Scenario!$B$11="5th pct",W6,X6))</f>
        <v/>
      </c>
      <c r="BE6">
        <f>IF(Scenario!$B$11="mean",Y6,IF(Scenario!$B$11="5th pct",Z6,AA6))</f>
        <v/>
      </c>
      <c r="BF6">
        <f>IF(Scenario!$B$11="mean",AK6,IF(Scenario!$B$11="5th pct",AL6,AM6))</f>
        <v/>
      </c>
      <c r="BG6">
        <f>IF(Scenario!$B$11="mean",AN6,IF(Scenario!$B$11="5th pct",AO6,AP6))</f>
        <v/>
      </c>
    </row>
    <row r="7">
      <c r="A7" s="7" t="inlineStr">
        <is>
          <t>F</t>
        </is>
      </c>
      <c r="B7" s="7" t="inlineStr">
        <is>
          <t>65-74</t>
        </is>
      </c>
      <c r="C7" s="7" t="inlineStr">
        <is>
          <t>&lt;=110</t>
        </is>
      </c>
      <c r="D7" s="7" t="inlineStr">
        <is>
          <t>&lt;1.0</t>
        </is>
      </c>
      <c r="E7" s="7" t="inlineStr">
        <is>
          <t>high parox</t>
        </is>
      </c>
      <c r="F7" s="7" t="inlineStr">
        <is>
          <t>yes</t>
        </is>
      </c>
      <c r="G7" s="30">
        <f>Parameters!$B$5*Parameters!$B$7*Parameters!$B$10/SUM(Parameters!$B$10:$G$10)*Parameters!$H$22*Parameters!$B$52*Parameters!$B$46</f>
        <v/>
      </c>
      <c r="H7" s="31">
        <f>(140-Parameters!$B$25)*Parameters!$B$26*0.45359237*0.85/(72*Parameters!$B$27)</f>
        <v/>
      </c>
      <c r="I7" s="7">
        <f>IF(H7&gt;80,"&gt;80",IF(H7&gt;50,"50-80",IF(H7&gt;=25,"25-50","&lt;25")))</f>
        <v/>
      </c>
      <c r="J7" s="7">
        <f>IF(((B7="80+")+1+(OR(D7="1.5-2.0",D7="&gt;=2.0")))&gt;=2,1,0)</f>
        <v/>
      </c>
      <c r="K7" s="32">
        <f>INDEX(Parameters!$B$31:$E$31,MATCH(I7,Parameters!$B$30:$E$30,0))</f>
        <v/>
      </c>
      <c r="L7" s="33">
        <f>K7*INDEX(Parameters!$B$75:$E$75,MATCH(I7,Parameters!$B$30:$E$30,0))/100*IF($F7="yes",Parameters!$C$49,Parameters!$B$49)</f>
        <v/>
      </c>
      <c r="M7" s="33">
        <f>K7*INDEX(Parameters!$B$76:$E$76,MATCH(I7,Parameters!$B$30:$E$30,0))/100*IF($F7="yes",Parameters!$C$49,Parameters!$B$49)</f>
        <v/>
      </c>
      <c r="N7" s="33">
        <f>K7*INDEX(Parameters!$B$77:$E$77,MATCH(I7,Parameters!$B$30:$E$30,0))/100*IF($F7="yes",Parameters!$C$49,Parameters!$B$49)</f>
        <v/>
      </c>
      <c r="O7" s="33">
        <f>K7*INDEX(Parameters!$B$78:$E$78,MATCH(I7,Parameters!$B$30:$E$30,0))/100*IF($F7="yes",Parameters!$C$49,Parameters!$B$49)</f>
        <v/>
      </c>
      <c r="P7" s="33">
        <f>K7*INDEX(Parameters!$B$79:$E$79,MATCH(I7,Parameters!$B$30:$E$30,0))/100*IF($F7="yes",Parameters!$C$49,Parameters!$B$49)</f>
        <v/>
      </c>
      <c r="Q7" s="33">
        <f>K7*INDEX(Parameters!$B$80:$E$80,MATCH(I7,Parameters!$B$30:$E$30,0))/100*IF($F7="yes",Parameters!$C$49,Parameters!$B$49)</f>
        <v/>
      </c>
      <c r="R7" s="33">
        <f>K7*INDEX(Parameters!$B$81:$E$81,MATCH(I7,Parameters!$B$30:$E$30,0))/100*IF($F7="yes",Parameters!$C$49,Parameters!$B$49)</f>
        <v/>
      </c>
      <c r="S7" s="33">
        <f>K7*INDEX(Parameters!$B$82:$E$82,MATCH(I7,Parameters!$B$30:$E$30,0))/100*IF($F7="yes",Parameters!$C$49,Parameters!$B$49)</f>
        <v/>
      </c>
      <c r="T7" s="33">
        <f>K7*INDEX(Parameters!$B$83:$E$83,MATCH(I7,Parameters!$B$30:$E$30,0))/100*IF($F7="yes",Parameters!$C$49,Parameters!$B$49)</f>
        <v/>
      </c>
      <c r="U7" s="33">
        <f>INDEX(Parameters!$B$32:$E$32,MATCH(I7,Parameters!$B$30:$E$30,0))*Parameters!$B$36/100*IF($F7="yes",Parameters!$E$49,Parameters!$D$49)</f>
        <v/>
      </c>
      <c r="V7" s="33">
        <f>U7*INDEX(Parameters!$B$99:$E$99,MATCH(I7,Parameters!$B$30:$E$30,0))</f>
        <v/>
      </c>
      <c r="W7" s="33">
        <f>U7*INDEX(Parameters!$B$100:$E$100,MATCH(I7,Parameters!$B$30:$E$30,0))</f>
        <v/>
      </c>
      <c r="X7" s="33">
        <f>U7*INDEX(Parameters!$B$101:$E$101,MATCH(I7,Parameters!$B$30:$E$30,0))</f>
        <v/>
      </c>
      <c r="Y7" s="33">
        <f>U7*INDEX(Parameters!$B$102:$E$102,MATCH(I7,Parameters!$B$30:$E$30,0))</f>
        <v/>
      </c>
      <c r="Z7" s="33">
        <f>U7*INDEX(Parameters!$B$103:$E$103,MATCH(I7,Parameters!$B$30:$E$30,0))</f>
        <v/>
      </c>
      <c r="AA7" s="33">
        <f>U7*INDEX(Parameters!$B$104:$E$104,MATCH(I7,Parameters!$B$30:$E$30,0))</f>
        <v/>
      </c>
      <c r="AB7" s="33">
        <f>U7*Parameters!$B$39</f>
        <v/>
      </c>
      <c r="AC7" s="7">
        <f>J7</f>
        <v/>
      </c>
      <c r="AD7" s="7">
        <f>IF(J7=1,Parameters!$B$40,Parameters!$B$41)</f>
        <v/>
      </c>
      <c r="AE7" s="33">
        <f>AC7*O7+(1-AC7)*L7</f>
        <v/>
      </c>
      <c r="AF7" s="33">
        <f>AC7*P7+(1-AC7)*M7</f>
        <v/>
      </c>
      <c r="AG7" s="33">
        <f>AC7*Q7+(1-AC7)*N7</f>
        <v/>
      </c>
      <c r="AH7" s="33">
        <f>AD7*O7+(1-AD7)*L7</f>
        <v/>
      </c>
      <c r="AI7" s="33">
        <f>AD7*P7+(1-AD7)*M7</f>
        <v/>
      </c>
      <c r="AJ7" s="33">
        <f>AD7*Q7+(1-AD7)*N7</f>
        <v/>
      </c>
      <c r="AK7" s="33">
        <f>AC7*V7+(1-AC7)*U7</f>
        <v/>
      </c>
      <c r="AL7" s="33">
        <f>AC7*W7+(1-AC7)*U7</f>
        <v/>
      </c>
      <c r="AM7" s="33">
        <f>AC7*X7+(1-AC7)*U7</f>
        <v/>
      </c>
      <c r="AN7" s="33">
        <f>AD7*V7+(1-AD7)*U7</f>
        <v/>
      </c>
      <c r="AO7" s="33">
        <f>AD7*W7+(1-AD7)*U7</f>
        <v/>
      </c>
      <c r="AP7" s="33">
        <f>AD7*X7+(1-AD7)*U7</f>
        <v/>
      </c>
      <c r="AQ7" s="7">
        <f>IF(OR(Scenario!$B$5="Any",Scenario!$B$5=A7),1,0)</f>
        <v/>
      </c>
      <c r="AR7" s="7">
        <f>IF(OR(Scenario!$B$6="Any",Scenario!$B$6=B7),1,0)</f>
        <v/>
      </c>
      <c r="AS7" s="7">
        <f>IF(OR(Scenario!$B$7="Any",Scenario!$B$7=C7),1,0)</f>
        <v/>
      </c>
      <c r="AT7" s="7">
        <f>IF(OR(Scenario!$B$8="Any",Scenario!$B$8=D7),1,0)</f>
        <v/>
      </c>
      <c r="AU7" s="7">
        <f>IF(OR(Scenario!$B$9="Any",Scenario!$B$9=E7),1,0)</f>
        <v/>
      </c>
      <c r="AV7" s="7">
        <f>IF(OR(Scenario!$B$10="Any",Scenario!$B$10=F7),1,0)</f>
        <v/>
      </c>
      <c r="AW7" s="7">
        <f>G7*AQ7*AR7*AS7*AT7*AU7*AV7</f>
        <v/>
      </c>
      <c r="AX7" s="7">
        <f>IF(Scenario!$B$11="mean",L7,IF(Scenario!$B$11="5th pct",M7,N7))</f>
        <v/>
      </c>
      <c r="AY7" s="7">
        <f>IF(Scenario!$B$11="mean",O7,IF(Scenario!$B$11="5th pct",P7,Q7))</f>
        <v/>
      </c>
      <c r="AZ7" s="7">
        <f>IF(Scenario!$B$11="mean",R7,IF(Scenario!$B$11="5th pct",S7,T7))</f>
        <v/>
      </c>
      <c r="BA7" s="7">
        <f>IF(Scenario!$B$11="mean",AE7,IF(Scenario!$B$11="5th pct",AF7,AG7))</f>
        <v/>
      </c>
      <c r="BB7" s="7">
        <f>IF(Scenario!$B$11="mean",AH7,IF(Scenario!$B$11="5th pct",AI7,AJ7))</f>
        <v/>
      </c>
      <c r="BC7" s="7">
        <f>U7</f>
        <v/>
      </c>
      <c r="BD7" s="7">
        <f>IF(Scenario!$B$11="mean",V7,IF(Scenario!$B$11="5th pct",W7,X7))</f>
        <v/>
      </c>
      <c r="BE7" s="7">
        <f>IF(Scenario!$B$11="mean",Y7,IF(Scenario!$B$11="5th pct",Z7,AA7))</f>
        <v/>
      </c>
      <c r="BF7" s="7">
        <f>IF(Scenario!$B$11="mean",AK7,IF(Scenario!$B$11="5th pct",AL7,AM7))</f>
        <v/>
      </c>
      <c r="BG7" s="7">
        <f>IF(Scenario!$B$11="mean",AN7,IF(Scenario!$B$11="5th pct",AO7,AP7))</f>
        <v/>
      </c>
    </row>
    <row r="8">
      <c r="A8" t="inlineStr">
        <is>
          <t>F</t>
        </is>
      </c>
      <c r="B8" t="inlineStr">
        <is>
          <t>65-74</t>
        </is>
      </c>
      <c r="C8" t="inlineStr">
        <is>
          <t>&lt;=110</t>
        </is>
      </c>
      <c r="D8" t="inlineStr">
        <is>
          <t>&lt;1.0</t>
        </is>
      </c>
      <c r="E8" t="inlineStr">
        <is>
          <t>persistent</t>
        </is>
      </c>
      <c r="F8" t="inlineStr">
        <is>
          <t>no</t>
        </is>
      </c>
      <c r="G8" s="26">
        <f>Parameters!$B$5*Parameters!$B$7*Parameters!$B$10/SUM(Parameters!$B$10:$G$10)*Parameters!$H$22*Parameters!$B$53*(1-Parameters!$B$46)</f>
        <v/>
      </c>
      <c r="H8" s="27">
        <f>(140-Parameters!$B$25)*Parameters!$B$26*0.45359237*0.85/(72*Parameters!$B$27)</f>
        <v/>
      </c>
      <c r="I8">
        <f>IF(H8&gt;80,"&gt;80",IF(H8&gt;50,"50-80",IF(H8&gt;=25,"25-50","&lt;25")))</f>
        <v/>
      </c>
      <c r="J8">
        <f>IF(((B8="80+")+1+(OR(D8="1.5-2.0",D8="&gt;=2.0")))&gt;=2,1,0)</f>
        <v/>
      </c>
      <c r="K8" s="28">
        <f>INDEX(Parameters!$B$31:$E$31,MATCH(I8,Parameters!$B$30:$E$30,0))</f>
        <v/>
      </c>
      <c r="L8" s="29">
        <f>K8*INDEX(Parameters!$B$84:$E$84,MATCH(I8,Parameters!$B$30:$E$30,0))/100*IF($F8="yes",Parameters!$C$49,Parameters!$B$49)</f>
        <v/>
      </c>
      <c r="M8" s="29">
        <f>K8*INDEX(Parameters!$B$85:$E$85,MATCH(I8,Parameters!$B$30:$E$30,0))/100*IF($F8="yes",Parameters!$C$49,Parameters!$B$49)</f>
        <v/>
      </c>
      <c r="N8" s="29">
        <f>K8*INDEX(Parameters!$B$86:$E$86,MATCH(I8,Parameters!$B$30:$E$30,0))/100*IF($F8="yes",Parameters!$C$49,Parameters!$B$49)</f>
        <v/>
      </c>
      <c r="O8" s="29">
        <f>K8*INDEX(Parameters!$B$87:$E$87,MATCH(I8,Parameters!$B$30:$E$30,0))/100*IF($F8="yes",Parameters!$C$49,Parameters!$B$49)</f>
        <v/>
      </c>
      <c r="P8" s="29">
        <f>K8*INDEX(Parameters!$B$88:$E$88,MATCH(I8,Parameters!$B$30:$E$30,0))/100*IF($F8="yes",Parameters!$C$49,Parameters!$B$49)</f>
        <v/>
      </c>
      <c r="Q8" s="29">
        <f>K8*INDEX(Parameters!$B$89:$E$89,MATCH(I8,Parameters!$B$30:$E$30,0))/100*IF($F8="yes",Parameters!$C$49,Parameters!$B$49)</f>
        <v/>
      </c>
      <c r="R8" s="29">
        <f>K8*INDEX(Parameters!$B$90:$E$90,MATCH(I8,Parameters!$B$30:$E$30,0))/100*IF($F8="yes",Parameters!$C$49,Parameters!$B$49)</f>
        <v/>
      </c>
      <c r="S8" s="29">
        <f>K8*INDEX(Parameters!$B$91:$E$91,MATCH(I8,Parameters!$B$30:$E$30,0))/100*IF($F8="yes",Parameters!$C$49,Parameters!$B$49)</f>
        <v/>
      </c>
      <c r="T8" s="29">
        <f>K8*INDEX(Parameters!$B$92:$E$92,MATCH(I8,Parameters!$B$30:$E$30,0))/100*IF($F8="yes",Parameters!$C$49,Parameters!$B$49)</f>
        <v/>
      </c>
      <c r="U8" s="29">
        <f>INDEX(Parameters!$B$32:$E$32,MATCH(I8,Parameters!$B$30:$E$30,0))*Parameters!$B$36/100*IF($F8="yes",Parameters!$E$49,Parameters!$D$49)</f>
        <v/>
      </c>
      <c r="V8" s="29">
        <f>U8*INDEX(Parameters!$B$99:$E$99,MATCH(I8,Parameters!$B$30:$E$30,0))</f>
        <v/>
      </c>
      <c r="W8" s="29">
        <f>U8*INDEX(Parameters!$B$100:$E$100,MATCH(I8,Parameters!$B$30:$E$30,0))</f>
        <v/>
      </c>
      <c r="X8" s="29">
        <f>U8*INDEX(Parameters!$B$101:$E$101,MATCH(I8,Parameters!$B$30:$E$30,0))</f>
        <v/>
      </c>
      <c r="Y8" s="29">
        <f>U8*INDEX(Parameters!$B$102:$E$102,MATCH(I8,Parameters!$B$30:$E$30,0))</f>
        <v/>
      </c>
      <c r="Z8" s="29">
        <f>U8*INDEX(Parameters!$B$103:$E$103,MATCH(I8,Parameters!$B$30:$E$30,0))</f>
        <v/>
      </c>
      <c r="AA8" s="29">
        <f>U8*INDEX(Parameters!$B$104:$E$104,MATCH(I8,Parameters!$B$30:$E$30,0))</f>
        <v/>
      </c>
      <c r="AB8" s="29">
        <f>U8*Parameters!$B$39</f>
        <v/>
      </c>
      <c r="AC8">
        <f>J8</f>
        <v/>
      </c>
      <c r="AD8">
        <f>IF(J8=1,Parameters!$B$40,Parameters!$B$41)</f>
        <v/>
      </c>
      <c r="AE8" s="29">
        <f>AC8*O8+(1-AC8)*L8</f>
        <v/>
      </c>
      <c r="AF8" s="29">
        <f>AC8*P8+(1-AC8)*M8</f>
        <v/>
      </c>
      <c r="AG8" s="29">
        <f>AC8*Q8+(1-AC8)*N8</f>
        <v/>
      </c>
      <c r="AH8" s="29">
        <f>AD8*O8+(1-AD8)*L8</f>
        <v/>
      </c>
      <c r="AI8" s="29">
        <f>AD8*P8+(1-AD8)*M8</f>
        <v/>
      </c>
      <c r="AJ8" s="29">
        <f>AD8*Q8+(1-AD8)*N8</f>
        <v/>
      </c>
      <c r="AK8" s="29">
        <f>AC8*V8+(1-AC8)*U8</f>
        <v/>
      </c>
      <c r="AL8" s="29">
        <f>AC8*W8+(1-AC8)*U8</f>
        <v/>
      </c>
      <c r="AM8" s="29">
        <f>AC8*X8+(1-AC8)*U8</f>
        <v/>
      </c>
      <c r="AN8" s="29">
        <f>AD8*V8+(1-AD8)*U8</f>
        <v/>
      </c>
      <c r="AO8" s="29">
        <f>AD8*W8+(1-AD8)*U8</f>
        <v/>
      </c>
      <c r="AP8" s="29">
        <f>AD8*X8+(1-AD8)*U8</f>
        <v/>
      </c>
      <c r="AQ8">
        <f>IF(OR(Scenario!$B$5="Any",Scenario!$B$5=A8),1,0)</f>
        <v/>
      </c>
      <c r="AR8">
        <f>IF(OR(Scenario!$B$6="Any",Scenario!$B$6=B8),1,0)</f>
        <v/>
      </c>
      <c r="AS8">
        <f>IF(OR(Scenario!$B$7="Any",Scenario!$B$7=C8),1,0)</f>
        <v/>
      </c>
      <c r="AT8">
        <f>IF(OR(Scenario!$B$8="Any",Scenario!$B$8=D8),1,0)</f>
        <v/>
      </c>
      <c r="AU8">
        <f>IF(OR(Scenario!$B$9="Any",Scenario!$B$9=E8),1,0)</f>
        <v/>
      </c>
      <c r="AV8">
        <f>IF(OR(Scenario!$B$10="Any",Scenario!$B$10=F8),1,0)</f>
        <v/>
      </c>
      <c r="AW8">
        <f>G8*AQ8*AR8*AS8*AT8*AU8*AV8</f>
        <v/>
      </c>
      <c r="AX8">
        <f>IF(Scenario!$B$11="mean",L8,IF(Scenario!$B$11="5th pct",M8,N8))</f>
        <v/>
      </c>
      <c r="AY8">
        <f>IF(Scenario!$B$11="mean",O8,IF(Scenario!$B$11="5th pct",P8,Q8))</f>
        <v/>
      </c>
      <c r="AZ8">
        <f>IF(Scenario!$B$11="mean",R8,IF(Scenario!$B$11="5th pct",S8,T8))</f>
        <v/>
      </c>
      <c r="BA8">
        <f>IF(Scenario!$B$11="mean",AE8,IF(Scenario!$B$11="5th pct",AF8,AG8))</f>
        <v/>
      </c>
      <c r="BB8">
        <f>IF(Scenario!$B$11="mean",AH8,IF(Scenario!$B$11="5th pct",AI8,AJ8))</f>
        <v/>
      </c>
      <c r="BC8">
        <f>U8</f>
        <v/>
      </c>
      <c r="BD8">
        <f>IF(Scenario!$B$11="mean",V8,IF(Scenario!$B$11="5th pct",W8,X8))</f>
        <v/>
      </c>
      <c r="BE8">
        <f>IF(Scenario!$B$11="mean",Y8,IF(Scenario!$B$11="5th pct",Z8,AA8))</f>
        <v/>
      </c>
      <c r="BF8">
        <f>IF(Scenario!$B$11="mean",AK8,IF(Scenario!$B$11="5th pct",AL8,AM8))</f>
        <v/>
      </c>
      <c r="BG8">
        <f>IF(Scenario!$B$11="mean",AN8,IF(Scenario!$B$11="5th pct",AO8,AP8))</f>
        <v/>
      </c>
    </row>
    <row r="9">
      <c r="A9" s="7" t="inlineStr">
        <is>
          <t>F</t>
        </is>
      </c>
      <c r="B9" s="7" t="inlineStr">
        <is>
          <t>65-74</t>
        </is>
      </c>
      <c r="C9" s="7" t="inlineStr">
        <is>
          <t>&lt;=110</t>
        </is>
      </c>
      <c r="D9" s="7" t="inlineStr">
        <is>
          <t>&lt;1.0</t>
        </is>
      </c>
      <c r="E9" s="7" t="inlineStr">
        <is>
          <t>persistent</t>
        </is>
      </c>
      <c r="F9" s="7" t="inlineStr">
        <is>
          <t>yes</t>
        </is>
      </c>
      <c r="G9" s="30">
        <f>Parameters!$B$5*Parameters!$B$7*Parameters!$B$10/SUM(Parameters!$B$10:$G$10)*Parameters!$H$22*Parameters!$B$53*Parameters!$B$46</f>
        <v/>
      </c>
      <c r="H9" s="31">
        <f>(140-Parameters!$B$25)*Parameters!$B$26*0.45359237*0.85/(72*Parameters!$B$27)</f>
        <v/>
      </c>
      <c r="I9" s="7">
        <f>IF(H9&gt;80,"&gt;80",IF(H9&gt;50,"50-80",IF(H9&gt;=25,"25-50","&lt;25")))</f>
        <v/>
      </c>
      <c r="J9" s="7">
        <f>IF(((B9="80+")+1+(OR(D9="1.5-2.0",D9="&gt;=2.0")))&gt;=2,1,0)</f>
        <v/>
      </c>
      <c r="K9" s="32">
        <f>INDEX(Parameters!$B$31:$E$31,MATCH(I9,Parameters!$B$30:$E$30,0))</f>
        <v/>
      </c>
      <c r="L9" s="33">
        <f>K9*INDEX(Parameters!$B$84:$E$84,MATCH(I9,Parameters!$B$30:$E$30,0))/100*IF($F9="yes",Parameters!$C$49,Parameters!$B$49)</f>
        <v/>
      </c>
      <c r="M9" s="33">
        <f>K9*INDEX(Parameters!$B$85:$E$85,MATCH(I9,Parameters!$B$30:$E$30,0))/100*IF($F9="yes",Parameters!$C$49,Parameters!$B$49)</f>
        <v/>
      </c>
      <c r="N9" s="33">
        <f>K9*INDEX(Parameters!$B$86:$E$86,MATCH(I9,Parameters!$B$30:$E$30,0))/100*IF($F9="yes",Parameters!$C$49,Parameters!$B$49)</f>
        <v/>
      </c>
      <c r="O9" s="33">
        <f>K9*INDEX(Parameters!$B$87:$E$87,MATCH(I9,Parameters!$B$30:$E$30,0))/100*IF($F9="yes",Parameters!$C$49,Parameters!$B$49)</f>
        <v/>
      </c>
      <c r="P9" s="33">
        <f>K9*INDEX(Parameters!$B$88:$E$88,MATCH(I9,Parameters!$B$30:$E$30,0))/100*IF($F9="yes",Parameters!$C$49,Parameters!$B$49)</f>
        <v/>
      </c>
      <c r="Q9" s="33">
        <f>K9*INDEX(Parameters!$B$89:$E$89,MATCH(I9,Parameters!$B$30:$E$30,0))/100*IF($F9="yes",Parameters!$C$49,Parameters!$B$49)</f>
        <v/>
      </c>
      <c r="R9" s="33">
        <f>K9*INDEX(Parameters!$B$90:$E$90,MATCH(I9,Parameters!$B$30:$E$30,0))/100*IF($F9="yes",Parameters!$C$49,Parameters!$B$49)</f>
        <v/>
      </c>
      <c r="S9" s="33">
        <f>K9*INDEX(Parameters!$B$91:$E$91,MATCH(I9,Parameters!$B$30:$E$30,0))/100*IF($F9="yes",Parameters!$C$49,Parameters!$B$49)</f>
        <v/>
      </c>
      <c r="T9" s="33">
        <f>K9*INDEX(Parameters!$B$92:$E$92,MATCH(I9,Parameters!$B$30:$E$30,0))/100*IF($F9="yes",Parameters!$C$49,Parameters!$B$49)</f>
        <v/>
      </c>
      <c r="U9" s="33">
        <f>INDEX(Parameters!$B$32:$E$32,MATCH(I9,Parameters!$B$30:$E$30,0))*Parameters!$B$36/100*IF($F9="yes",Parameters!$E$49,Parameters!$D$49)</f>
        <v/>
      </c>
      <c r="V9" s="33">
        <f>U9*INDEX(Parameters!$B$99:$E$99,MATCH(I9,Parameters!$B$30:$E$30,0))</f>
        <v/>
      </c>
      <c r="W9" s="33">
        <f>U9*INDEX(Parameters!$B$100:$E$100,MATCH(I9,Parameters!$B$30:$E$30,0))</f>
        <v/>
      </c>
      <c r="X9" s="33">
        <f>U9*INDEX(Parameters!$B$101:$E$101,MATCH(I9,Parameters!$B$30:$E$30,0))</f>
        <v/>
      </c>
      <c r="Y9" s="33">
        <f>U9*INDEX(Parameters!$B$102:$E$102,MATCH(I9,Parameters!$B$30:$E$30,0))</f>
        <v/>
      </c>
      <c r="Z9" s="33">
        <f>U9*INDEX(Parameters!$B$103:$E$103,MATCH(I9,Parameters!$B$30:$E$30,0))</f>
        <v/>
      </c>
      <c r="AA9" s="33">
        <f>U9*INDEX(Parameters!$B$104:$E$104,MATCH(I9,Parameters!$B$30:$E$30,0))</f>
        <v/>
      </c>
      <c r="AB9" s="33">
        <f>U9*Parameters!$B$39</f>
        <v/>
      </c>
      <c r="AC9" s="7">
        <f>J9</f>
        <v/>
      </c>
      <c r="AD9" s="7">
        <f>IF(J9=1,Parameters!$B$40,Parameters!$B$41)</f>
        <v/>
      </c>
      <c r="AE9" s="33">
        <f>AC9*O9+(1-AC9)*L9</f>
        <v/>
      </c>
      <c r="AF9" s="33">
        <f>AC9*P9+(1-AC9)*M9</f>
        <v/>
      </c>
      <c r="AG9" s="33">
        <f>AC9*Q9+(1-AC9)*N9</f>
        <v/>
      </c>
      <c r="AH9" s="33">
        <f>AD9*O9+(1-AD9)*L9</f>
        <v/>
      </c>
      <c r="AI9" s="33">
        <f>AD9*P9+(1-AD9)*M9</f>
        <v/>
      </c>
      <c r="AJ9" s="33">
        <f>AD9*Q9+(1-AD9)*N9</f>
        <v/>
      </c>
      <c r="AK9" s="33">
        <f>AC9*V9+(1-AC9)*U9</f>
        <v/>
      </c>
      <c r="AL9" s="33">
        <f>AC9*W9+(1-AC9)*U9</f>
        <v/>
      </c>
      <c r="AM9" s="33">
        <f>AC9*X9+(1-AC9)*U9</f>
        <v/>
      </c>
      <c r="AN9" s="33">
        <f>AD9*V9+(1-AD9)*U9</f>
        <v/>
      </c>
      <c r="AO9" s="33">
        <f>AD9*W9+(1-AD9)*U9</f>
        <v/>
      </c>
      <c r="AP9" s="33">
        <f>AD9*X9+(1-AD9)*U9</f>
        <v/>
      </c>
      <c r="AQ9" s="7">
        <f>IF(OR(Scenario!$B$5="Any",Scenario!$B$5=A9),1,0)</f>
        <v/>
      </c>
      <c r="AR9" s="7">
        <f>IF(OR(Scenario!$B$6="Any",Scenario!$B$6=B9),1,0)</f>
        <v/>
      </c>
      <c r="AS9" s="7">
        <f>IF(OR(Scenario!$B$7="Any",Scenario!$B$7=C9),1,0)</f>
        <v/>
      </c>
      <c r="AT9" s="7">
        <f>IF(OR(Scenario!$B$8="Any",Scenario!$B$8=D9),1,0)</f>
        <v/>
      </c>
      <c r="AU9" s="7">
        <f>IF(OR(Scenario!$B$9="Any",Scenario!$B$9=E9),1,0)</f>
        <v/>
      </c>
      <c r="AV9" s="7">
        <f>IF(OR(Scenario!$B$10="Any",Scenario!$B$10=F9),1,0)</f>
        <v/>
      </c>
      <c r="AW9" s="7">
        <f>G9*AQ9*AR9*AS9*AT9*AU9*AV9</f>
        <v/>
      </c>
      <c r="AX9" s="7">
        <f>IF(Scenario!$B$11="mean",L9,IF(Scenario!$B$11="5th pct",M9,N9))</f>
        <v/>
      </c>
      <c r="AY9" s="7">
        <f>IF(Scenario!$B$11="mean",O9,IF(Scenario!$B$11="5th pct",P9,Q9))</f>
        <v/>
      </c>
      <c r="AZ9" s="7">
        <f>IF(Scenario!$B$11="mean",R9,IF(Scenario!$B$11="5th pct",S9,T9))</f>
        <v/>
      </c>
      <c r="BA9" s="7">
        <f>IF(Scenario!$B$11="mean",AE9,IF(Scenario!$B$11="5th pct",AF9,AG9))</f>
        <v/>
      </c>
      <c r="BB9" s="7">
        <f>IF(Scenario!$B$11="mean",AH9,IF(Scenario!$B$11="5th pct",AI9,AJ9))</f>
        <v/>
      </c>
      <c r="BC9" s="7">
        <f>U9</f>
        <v/>
      </c>
      <c r="BD9" s="7">
        <f>IF(Scenario!$B$11="mean",V9,IF(Scenario!$B$11="5th pct",W9,X9))</f>
        <v/>
      </c>
      <c r="BE9" s="7">
        <f>IF(Scenario!$B$11="mean",Y9,IF(Scenario!$B$11="5th pct",Z9,AA9))</f>
        <v/>
      </c>
      <c r="BF9" s="7">
        <f>IF(Scenario!$B$11="mean",AK9,IF(Scenario!$B$11="5th pct",AL9,AM9))</f>
        <v/>
      </c>
      <c r="BG9" s="7">
        <f>IF(Scenario!$B$11="mean",AN9,IF(Scenario!$B$11="5th pct",AO9,AP9))</f>
        <v/>
      </c>
    </row>
    <row r="10">
      <c r="A10" t="inlineStr">
        <is>
          <t>F</t>
        </is>
      </c>
      <c r="B10" t="inlineStr">
        <is>
          <t>65-74</t>
        </is>
      </c>
      <c r="C10" t="inlineStr">
        <is>
          <t>&lt;=110</t>
        </is>
      </c>
      <c r="D10" t="inlineStr">
        <is>
          <t>1.0-1.5</t>
        </is>
      </c>
      <c r="E10" t="inlineStr">
        <is>
          <t>subclinical</t>
        </is>
      </c>
      <c r="F10" t="inlineStr">
        <is>
          <t>no</t>
        </is>
      </c>
      <c r="G10" s="26">
        <f>Parameters!$B$5*Parameters!$B$7*Parameters!$B$10/SUM(Parameters!$B$10:$G$10)*Parameters!$I$22*Parameters!$B$50*(1-Parameters!$B$46)</f>
        <v/>
      </c>
      <c r="H10" s="27">
        <f>(140-Parameters!$B$25)*Parameters!$B$26*0.45359237*0.85/(72*Parameters!$C$27)</f>
        <v/>
      </c>
      <c r="I10">
        <f>IF(H10&gt;80,"&gt;80",IF(H10&gt;50,"50-80",IF(H10&gt;=25,"25-50","&lt;25")))</f>
        <v/>
      </c>
      <c r="J10">
        <f>IF(((B10="80+")+1+(OR(D10="1.5-2.0",D10="&gt;=2.0")))&gt;=2,1,0)</f>
        <v/>
      </c>
      <c r="K10" s="28">
        <f>INDEX(Parameters!$B$31:$E$31,MATCH(I10,Parameters!$B$30:$E$30,0))</f>
        <v/>
      </c>
      <c r="L10" s="29">
        <f>K10*INDEX(Parameters!$B$57:$E$57,MATCH(I10,Parameters!$B$30:$E$30,0))/100*IF($F10="yes",Parameters!$C$49,Parameters!$B$49)</f>
        <v/>
      </c>
      <c r="M10" s="29">
        <f>K10*INDEX(Parameters!$B$58:$E$58,MATCH(I10,Parameters!$B$30:$E$30,0))/100*IF($F10="yes",Parameters!$C$49,Parameters!$B$49)</f>
        <v/>
      </c>
      <c r="N10" s="29">
        <f>K10*INDEX(Parameters!$B$59:$E$59,MATCH(I10,Parameters!$B$30:$E$30,0))/100*IF($F10="yes",Parameters!$C$49,Parameters!$B$49)</f>
        <v/>
      </c>
      <c r="O10" s="29">
        <f>K10*INDEX(Parameters!$B$60:$E$60,MATCH(I10,Parameters!$B$30:$E$30,0))/100*IF($F10="yes",Parameters!$C$49,Parameters!$B$49)</f>
        <v/>
      </c>
      <c r="P10" s="29">
        <f>K10*INDEX(Parameters!$B$61:$E$61,MATCH(I10,Parameters!$B$30:$E$30,0))/100*IF($F10="yes",Parameters!$C$49,Parameters!$B$49)</f>
        <v/>
      </c>
      <c r="Q10" s="29">
        <f>K10*INDEX(Parameters!$B$62:$E$62,MATCH(I10,Parameters!$B$30:$E$30,0))/100*IF($F10="yes",Parameters!$C$49,Parameters!$B$49)</f>
        <v/>
      </c>
      <c r="R10" s="29">
        <f>K10*INDEX(Parameters!$B$63:$E$63,MATCH(I10,Parameters!$B$30:$E$30,0))/100*IF($F10="yes",Parameters!$C$49,Parameters!$B$49)</f>
        <v/>
      </c>
      <c r="S10" s="29">
        <f>K10*INDEX(Parameters!$B$64:$E$64,MATCH(I10,Parameters!$B$30:$E$30,0))/100*IF($F10="yes",Parameters!$C$49,Parameters!$B$49)</f>
        <v/>
      </c>
      <c r="T10" s="29">
        <f>K10*INDEX(Parameters!$B$65:$E$65,MATCH(I10,Parameters!$B$30:$E$30,0))/100*IF($F10="yes",Parameters!$C$49,Parameters!$B$49)</f>
        <v/>
      </c>
      <c r="U10" s="29">
        <f>INDEX(Parameters!$B$32:$E$32,MATCH(I10,Parameters!$B$30:$E$30,0))*Parameters!$B$36/100*IF($F10="yes",Parameters!$E$49,Parameters!$D$49)</f>
        <v/>
      </c>
      <c r="V10" s="29">
        <f>U10*INDEX(Parameters!$B$99:$E$99,MATCH(I10,Parameters!$B$30:$E$30,0))</f>
        <v/>
      </c>
      <c r="W10" s="29">
        <f>U10*INDEX(Parameters!$B$100:$E$100,MATCH(I10,Parameters!$B$30:$E$30,0))</f>
        <v/>
      </c>
      <c r="X10" s="29">
        <f>U10*INDEX(Parameters!$B$101:$E$101,MATCH(I10,Parameters!$B$30:$E$30,0))</f>
        <v/>
      </c>
      <c r="Y10" s="29">
        <f>U10*INDEX(Parameters!$B$102:$E$102,MATCH(I10,Parameters!$B$30:$E$30,0))</f>
        <v/>
      </c>
      <c r="Z10" s="29">
        <f>U10*INDEX(Parameters!$B$103:$E$103,MATCH(I10,Parameters!$B$30:$E$30,0))</f>
        <v/>
      </c>
      <c r="AA10" s="29">
        <f>U10*INDEX(Parameters!$B$104:$E$104,MATCH(I10,Parameters!$B$30:$E$30,0))</f>
        <v/>
      </c>
      <c r="AB10" s="29">
        <f>U10*Parameters!$B$39</f>
        <v/>
      </c>
      <c r="AC10">
        <f>J10</f>
        <v/>
      </c>
      <c r="AD10">
        <f>IF(J10=1,Parameters!$B$40,Parameters!$B$41)</f>
        <v/>
      </c>
      <c r="AE10" s="29">
        <f>AC10*O10+(1-AC10)*L10</f>
        <v/>
      </c>
      <c r="AF10" s="29">
        <f>AC10*P10+(1-AC10)*M10</f>
        <v/>
      </c>
      <c r="AG10" s="29">
        <f>AC10*Q10+(1-AC10)*N10</f>
        <v/>
      </c>
      <c r="AH10" s="29">
        <f>AD10*O10+(1-AD10)*L10</f>
        <v/>
      </c>
      <c r="AI10" s="29">
        <f>AD10*P10+(1-AD10)*M10</f>
        <v/>
      </c>
      <c r="AJ10" s="29">
        <f>AD10*Q10+(1-AD10)*N10</f>
        <v/>
      </c>
      <c r="AK10" s="29">
        <f>AC10*V10+(1-AC10)*U10</f>
        <v/>
      </c>
      <c r="AL10" s="29">
        <f>AC10*W10+(1-AC10)*U10</f>
        <v/>
      </c>
      <c r="AM10" s="29">
        <f>AC10*X10+(1-AC10)*U10</f>
        <v/>
      </c>
      <c r="AN10" s="29">
        <f>AD10*V10+(1-AD10)*U10</f>
        <v/>
      </c>
      <c r="AO10" s="29">
        <f>AD10*W10+(1-AD10)*U10</f>
        <v/>
      </c>
      <c r="AP10" s="29">
        <f>AD10*X10+(1-AD10)*U10</f>
        <v/>
      </c>
      <c r="AQ10">
        <f>IF(OR(Scenario!$B$5="Any",Scenario!$B$5=A10),1,0)</f>
        <v/>
      </c>
      <c r="AR10">
        <f>IF(OR(Scenario!$B$6="Any",Scenario!$B$6=B10),1,0)</f>
        <v/>
      </c>
      <c r="AS10">
        <f>IF(OR(Scenario!$B$7="Any",Scenario!$B$7=C10),1,0)</f>
        <v/>
      </c>
      <c r="AT10">
        <f>IF(OR(Scenario!$B$8="Any",Scenario!$B$8=D10),1,0)</f>
        <v/>
      </c>
      <c r="AU10">
        <f>IF(OR(Scenario!$B$9="Any",Scenario!$B$9=E10),1,0)</f>
        <v/>
      </c>
      <c r="AV10">
        <f>IF(OR(Scenario!$B$10="Any",Scenario!$B$10=F10),1,0)</f>
        <v/>
      </c>
      <c r="AW10">
        <f>G10*AQ10*AR10*AS10*AT10*AU10*AV10</f>
        <v/>
      </c>
      <c r="AX10">
        <f>IF(Scenario!$B$11="mean",L10,IF(Scenario!$B$11="5th pct",M10,N10))</f>
        <v/>
      </c>
      <c r="AY10">
        <f>IF(Scenario!$B$11="mean",O10,IF(Scenario!$B$11="5th pct",P10,Q10))</f>
        <v/>
      </c>
      <c r="AZ10">
        <f>IF(Scenario!$B$11="mean",R10,IF(Scenario!$B$11="5th pct",S10,T10))</f>
        <v/>
      </c>
      <c r="BA10">
        <f>IF(Scenario!$B$11="mean",AE10,IF(Scenario!$B$11="5th pct",AF10,AG10))</f>
        <v/>
      </c>
      <c r="BB10">
        <f>IF(Scenario!$B$11="mean",AH10,IF(Scenario!$B$11="5th pct",AI10,AJ10))</f>
        <v/>
      </c>
      <c r="BC10">
        <f>U10</f>
        <v/>
      </c>
      <c r="BD10">
        <f>IF(Scenario!$B$11="mean",V10,IF(Scenario!$B$11="5th pct",W10,X10))</f>
        <v/>
      </c>
      <c r="BE10">
        <f>IF(Scenario!$B$11="mean",Y10,IF(Scenario!$B$11="5th pct",Z10,AA10))</f>
        <v/>
      </c>
      <c r="BF10">
        <f>IF(Scenario!$B$11="mean",AK10,IF(Scenario!$B$11="5th pct",AL10,AM10))</f>
        <v/>
      </c>
      <c r="BG10">
        <f>IF(Scenario!$B$11="mean",AN10,IF(Scenario!$B$11="5th pct",AO10,AP10))</f>
        <v/>
      </c>
    </row>
    <row r="11">
      <c r="A11" s="7" t="inlineStr">
        <is>
          <t>F</t>
        </is>
      </c>
      <c r="B11" s="7" t="inlineStr">
        <is>
          <t>65-74</t>
        </is>
      </c>
      <c r="C11" s="7" t="inlineStr">
        <is>
          <t>&lt;=110</t>
        </is>
      </c>
      <c r="D11" s="7" t="inlineStr">
        <is>
          <t>1.0-1.5</t>
        </is>
      </c>
      <c r="E11" s="7" t="inlineStr">
        <is>
          <t>subclinical</t>
        </is>
      </c>
      <c r="F11" s="7" t="inlineStr">
        <is>
          <t>yes</t>
        </is>
      </c>
      <c r="G11" s="30">
        <f>Parameters!$B$5*Parameters!$B$7*Parameters!$B$10/SUM(Parameters!$B$10:$G$10)*Parameters!$I$22*Parameters!$B$50*Parameters!$B$46</f>
        <v/>
      </c>
      <c r="H11" s="31">
        <f>(140-Parameters!$B$25)*Parameters!$B$26*0.45359237*0.85/(72*Parameters!$C$27)</f>
        <v/>
      </c>
      <c r="I11" s="7">
        <f>IF(H11&gt;80,"&gt;80",IF(H11&gt;50,"50-80",IF(H11&gt;=25,"25-50","&lt;25")))</f>
        <v/>
      </c>
      <c r="J11" s="7">
        <f>IF(((B11="80+")+1+(OR(D11="1.5-2.0",D11="&gt;=2.0")))&gt;=2,1,0)</f>
        <v/>
      </c>
      <c r="K11" s="32">
        <f>INDEX(Parameters!$B$31:$E$31,MATCH(I11,Parameters!$B$30:$E$30,0))</f>
        <v/>
      </c>
      <c r="L11" s="33">
        <f>K11*INDEX(Parameters!$B$57:$E$57,MATCH(I11,Parameters!$B$30:$E$30,0))/100*IF($F11="yes",Parameters!$C$49,Parameters!$B$49)</f>
        <v/>
      </c>
      <c r="M11" s="33">
        <f>K11*INDEX(Parameters!$B$58:$E$58,MATCH(I11,Parameters!$B$30:$E$30,0))/100*IF($F11="yes",Parameters!$C$49,Parameters!$B$49)</f>
        <v/>
      </c>
      <c r="N11" s="33">
        <f>K11*INDEX(Parameters!$B$59:$E$59,MATCH(I11,Parameters!$B$30:$E$30,0))/100*IF($F11="yes",Parameters!$C$49,Parameters!$B$49)</f>
        <v/>
      </c>
      <c r="O11" s="33">
        <f>K11*INDEX(Parameters!$B$60:$E$60,MATCH(I11,Parameters!$B$30:$E$30,0))/100*IF($F11="yes",Parameters!$C$49,Parameters!$B$49)</f>
        <v/>
      </c>
      <c r="P11" s="33">
        <f>K11*INDEX(Parameters!$B$61:$E$61,MATCH(I11,Parameters!$B$30:$E$30,0))/100*IF($F11="yes",Parameters!$C$49,Parameters!$B$49)</f>
        <v/>
      </c>
      <c r="Q11" s="33">
        <f>K11*INDEX(Parameters!$B$62:$E$62,MATCH(I11,Parameters!$B$30:$E$30,0))/100*IF($F11="yes",Parameters!$C$49,Parameters!$B$49)</f>
        <v/>
      </c>
      <c r="R11" s="33">
        <f>K11*INDEX(Parameters!$B$63:$E$63,MATCH(I11,Parameters!$B$30:$E$30,0))/100*IF($F11="yes",Parameters!$C$49,Parameters!$B$49)</f>
        <v/>
      </c>
      <c r="S11" s="33">
        <f>K11*INDEX(Parameters!$B$64:$E$64,MATCH(I11,Parameters!$B$30:$E$30,0))/100*IF($F11="yes",Parameters!$C$49,Parameters!$B$49)</f>
        <v/>
      </c>
      <c r="T11" s="33">
        <f>K11*INDEX(Parameters!$B$65:$E$65,MATCH(I11,Parameters!$B$30:$E$30,0))/100*IF($F11="yes",Parameters!$C$49,Parameters!$B$49)</f>
        <v/>
      </c>
      <c r="U11" s="33">
        <f>INDEX(Parameters!$B$32:$E$32,MATCH(I11,Parameters!$B$30:$E$30,0))*Parameters!$B$36/100*IF($F11="yes",Parameters!$E$49,Parameters!$D$49)</f>
        <v/>
      </c>
      <c r="V11" s="33">
        <f>U11*INDEX(Parameters!$B$99:$E$99,MATCH(I11,Parameters!$B$30:$E$30,0))</f>
        <v/>
      </c>
      <c r="W11" s="33">
        <f>U11*INDEX(Parameters!$B$100:$E$100,MATCH(I11,Parameters!$B$30:$E$30,0))</f>
        <v/>
      </c>
      <c r="X11" s="33">
        <f>U11*INDEX(Parameters!$B$101:$E$101,MATCH(I11,Parameters!$B$30:$E$30,0))</f>
        <v/>
      </c>
      <c r="Y11" s="33">
        <f>U11*INDEX(Parameters!$B$102:$E$102,MATCH(I11,Parameters!$B$30:$E$30,0))</f>
        <v/>
      </c>
      <c r="Z11" s="33">
        <f>U11*INDEX(Parameters!$B$103:$E$103,MATCH(I11,Parameters!$B$30:$E$30,0))</f>
        <v/>
      </c>
      <c r="AA11" s="33">
        <f>U11*INDEX(Parameters!$B$104:$E$104,MATCH(I11,Parameters!$B$30:$E$30,0))</f>
        <v/>
      </c>
      <c r="AB11" s="33">
        <f>U11*Parameters!$B$39</f>
        <v/>
      </c>
      <c r="AC11" s="7">
        <f>J11</f>
        <v/>
      </c>
      <c r="AD11" s="7">
        <f>IF(J11=1,Parameters!$B$40,Parameters!$B$41)</f>
        <v/>
      </c>
      <c r="AE11" s="33">
        <f>AC11*O11+(1-AC11)*L11</f>
        <v/>
      </c>
      <c r="AF11" s="33">
        <f>AC11*P11+(1-AC11)*M11</f>
        <v/>
      </c>
      <c r="AG11" s="33">
        <f>AC11*Q11+(1-AC11)*N11</f>
        <v/>
      </c>
      <c r="AH11" s="33">
        <f>AD11*O11+(1-AD11)*L11</f>
        <v/>
      </c>
      <c r="AI11" s="33">
        <f>AD11*P11+(1-AD11)*M11</f>
        <v/>
      </c>
      <c r="AJ11" s="33">
        <f>AD11*Q11+(1-AD11)*N11</f>
        <v/>
      </c>
      <c r="AK11" s="33">
        <f>AC11*V11+(1-AC11)*U11</f>
        <v/>
      </c>
      <c r="AL11" s="33">
        <f>AC11*W11+(1-AC11)*U11</f>
        <v/>
      </c>
      <c r="AM11" s="33">
        <f>AC11*X11+(1-AC11)*U11</f>
        <v/>
      </c>
      <c r="AN11" s="33">
        <f>AD11*V11+(1-AD11)*U11</f>
        <v/>
      </c>
      <c r="AO11" s="33">
        <f>AD11*W11+(1-AD11)*U11</f>
        <v/>
      </c>
      <c r="AP11" s="33">
        <f>AD11*X11+(1-AD11)*U11</f>
        <v/>
      </c>
      <c r="AQ11" s="7">
        <f>IF(OR(Scenario!$B$5="Any",Scenario!$B$5=A11),1,0)</f>
        <v/>
      </c>
      <c r="AR11" s="7">
        <f>IF(OR(Scenario!$B$6="Any",Scenario!$B$6=B11),1,0)</f>
        <v/>
      </c>
      <c r="AS11" s="7">
        <f>IF(OR(Scenario!$B$7="Any",Scenario!$B$7=C11),1,0)</f>
        <v/>
      </c>
      <c r="AT11" s="7">
        <f>IF(OR(Scenario!$B$8="Any",Scenario!$B$8=D11),1,0)</f>
        <v/>
      </c>
      <c r="AU11" s="7">
        <f>IF(OR(Scenario!$B$9="Any",Scenario!$B$9=E11),1,0)</f>
        <v/>
      </c>
      <c r="AV11" s="7">
        <f>IF(OR(Scenario!$B$10="Any",Scenario!$B$10=F11),1,0)</f>
        <v/>
      </c>
      <c r="AW11" s="7">
        <f>G11*AQ11*AR11*AS11*AT11*AU11*AV11</f>
        <v/>
      </c>
      <c r="AX11" s="7">
        <f>IF(Scenario!$B$11="mean",L11,IF(Scenario!$B$11="5th pct",M11,N11))</f>
        <v/>
      </c>
      <c r="AY11" s="7">
        <f>IF(Scenario!$B$11="mean",O11,IF(Scenario!$B$11="5th pct",P11,Q11))</f>
        <v/>
      </c>
      <c r="AZ11" s="7">
        <f>IF(Scenario!$B$11="mean",R11,IF(Scenario!$B$11="5th pct",S11,T11))</f>
        <v/>
      </c>
      <c r="BA11" s="7">
        <f>IF(Scenario!$B$11="mean",AE11,IF(Scenario!$B$11="5th pct",AF11,AG11))</f>
        <v/>
      </c>
      <c r="BB11" s="7">
        <f>IF(Scenario!$B$11="mean",AH11,IF(Scenario!$B$11="5th pct",AI11,AJ11))</f>
        <v/>
      </c>
      <c r="BC11" s="7">
        <f>U11</f>
        <v/>
      </c>
      <c r="BD11" s="7">
        <f>IF(Scenario!$B$11="mean",V11,IF(Scenario!$B$11="5th pct",W11,X11))</f>
        <v/>
      </c>
      <c r="BE11" s="7">
        <f>IF(Scenario!$B$11="mean",Y11,IF(Scenario!$B$11="5th pct",Z11,AA11))</f>
        <v/>
      </c>
      <c r="BF11" s="7">
        <f>IF(Scenario!$B$11="mean",AK11,IF(Scenario!$B$11="5th pct",AL11,AM11))</f>
        <v/>
      </c>
      <c r="BG11" s="7">
        <f>IF(Scenario!$B$11="mean",AN11,IF(Scenario!$B$11="5th pct",AO11,AP11))</f>
        <v/>
      </c>
    </row>
    <row r="12">
      <c r="A12" t="inlineStr">
        <is>
          <t>F</t>
        </is>
      </c>
      <c r="B12" t="inlineStr">
        <is>
          <t>65-74</t>
        </is>
      </c>
      <c r="C12" t="inlineStr">
        <is>
          <t>&lt;=110</t>
        </is>
      </c>
      <c r="D12" t="inlineStr">
        <is>
          <t>1.0-1.5</t>
        </is>
      </c>
      <c r="E12" t="inlineStr">
        <is>
          <t>low parox</t>
        </is>
      </c>
      <c r="F12" t="inlineStr">
        <is>
          <t>no</t>
        </is>
      </c>
      <c r="G12" s="26">
        <f>Parameters!$B$5*Parameters!$B$7*Parameters!$B$10/SUM(Parameters!$B$10:$G$10)*Parameters!$I$22*Parameters!$B$51*(1-Parameters!$B$46)</f>
        <v/>
      </c>
      <c r="H12" s="27">
        <f>(140-Parameters!$B$25)*Parameters!$B$26*0.45359237*0.85/(72*Parameters!$C$27)</f>
        <v/>
      </c>
      <c r="I12">
        <f>IF(H12&gt;80,"&gt;80",IF(H12&gt;50,"50-80",IF(H12&gt;=25,"25-50","&lt;25")))</f>
        <v/>
      </c>
      <c r="J12">
        <f>IF(((B12="80+")+1+(OR(D12="1.5-2.0",D12="&gt;=2.0")))&gt;=2,1,0)</f>
        <v/>
      </c>
      <c r="K12" s="28">
        <f>INDEX(Parameters!$B$31:$E$31,MATCH(I12,Parameters!$B$30:$E$30,0))</f>
        <v/>
      </c>
      <c r="L12" s="29">
        <f>K12*INDEX(Parameters!$B$66:$E$66,MATCH(I12,Parameters!$B$30:$E$30,0))/100*IF($F12="yes",Parameters!$C$49,Parameters!$B$49)</f>
        <v/>
      </c>
      <c r="M12" s="29">
        <f>K12*INDEX(Parameters!$B$67:$E$67,MATCH(I12,Parameters!$B$30:$E$30,0))/100*IF($F12="yes",Parameters!$C$49,Parameters!$B$49)</f>
        <v/>
      </c>
      <c r="N12" s="29">
        <f>K12*INDEX(Parameters!$B$68:$E$68,MATCH(I12,Parameters!$B$30:$E$30,0))/100*IF($F12="yes",Parameters!$C$49,Parameters!$B$49)</f>
        <v/>
      </c>
      <c r="O12" s="29">
        <f>K12*INDEX(Parameters!$B$69:$E$69,MATCH(I12,Parameters!$B$30:$E$30,0))/100*IF($F12="yes",Parameters!$C$49,Parameters!$B$49)</f>
        <v/>
      </c>
      <c r="P12" s="29">
        <f>K12*INDEX(Parameters!$B$70:$E$70,MATCH(I12,Parameters!$B$30:$E$30,0))/100*IF($F12="yes",Parameters!$C$49,Parameters!$B$49)</f>
        <v/>
      </c>
      <c r="Q12" s="29">
        <f>K12*INDEX(Parameters!$B$71:$E$71,MATCH(I12,Parameters!$B$30:$E$30,0))/100*IF($F12="yes",Parameters!$C$49,Parameters!$B$49)</f>
        <v/>
      </c>
      <c r="R12" s="29">
        <f>K12*INDEX(Parameters!$B$72:$E$72,MATCH(I12,Parameters!$B$30:$E$30,0))/100*IF($F12="yes",Parameters!$C$49,Parameters!$B$49)</f>
        <v/>
      </c>
      <c r="S12" s="29">
        <f>K12*INDEX(Parameters!$B$73:$E$73,MATCH(I12,Parameters!$B$30:$E$30,0))/100*IF($F12="yes",Parameters!$C$49,Parameters!$B$49)</f>
        <v/>
      </c>
      <c r="T12" s="29">
        <f>K12*INDEX(Parameters!$B$74:$E$74,MATCH(I12,Parameters!$B$30:$E$30,0))/100*IF($F12="yes",Parameters!$C$49,Parameters!$B$49)</f>
        <v/>
      </c>
      <c r="U12" s="29">
        <f>INDEX(Parameters!$B$32:$E$32,MATCH(I12,Parameters!$B$30:$E$30,0))*Parameters!$B$36/100*IF($F12="yes",Parameters!$E$49,Parameters!$D$49)</f>
        <v/>
      </c>
      <c r="V12" s="29">
        <f>U12*INDEX(Parameters!$B$99:$E$99,MATCH(I12,Parameters!$B$30:$E$30,0))</f>
        <v/>
      </c>
      <c r="W12" s="29">
        <f>U12*INDEX(Parameters!$B$100:$E$100,MATCH(I12,Parameters!$B$30:$E$30,0))</f>
        <v/>
      </c>
      <c r="X12" s="29">
        <f>U12*INDEX(Parameters!$B$101:$E$101,MATCH(I12,Parameters!$B$30:$E$30,0))</f>
        <v/>
      </c>
      <c r="Y12" s="29">
        <f>U12*INDEX(Parameters!$B$102:$E$102,MATCH(I12,Parameters!$B$30:$E$30,0))</f>
        <v/>
      </c>
      <c r="Z12" s="29">
        <f>U12*INDEX(Parameters!$B$103:$E$103,MATCH(I12,Parameters!$B$30:$E$30,0))</f>
        <v/>
      </c>
      <c r="AA12" s="29">
        <f>U12*INDEX(Parameters!$B$104:$E$104,MATCH(I12,Parameters!$B$30:$E$30,0))</f>
        <v/>
      </c>
      <c r="AB12" s="29">
        <f>U12*Parameters!$B$39</f>
        <v/>
      </c>
      <c r="AC12">
        <f>J12</f>
        <v/>
      </c>
      <c r="AD12">
        <f>IF(J12=1,Parameters!$B$40,Parameters!$B$41)</f>
        <v/>
      </c>
      <c r="AE12" s="29">
        <f>AC12*O12+(1-AC12)*L12</f>
        <v/>
      </c>
      <c r="AF12" s="29">
        <f>AC12*P12+(1-AC12)*M12</f>
        <v/>
      </c>
      <c r="AG12" s="29">
        <f>AC12*Q12+(1-AC12)*N12</f>
        <v/>
      </c>
      <c r="AH12" s="29">
        <f>AD12*O12+(1-AD12)*L12</f>
        <v/>
      </c>
      <c r="AI12" s="29">
        <f>AD12*P12+(1-AD12)*M12</f>
        <v/>
      </c>
      <c r="AJ12" s="29">
        <f>AD12*Q12+(1-AD12)*N12</f>
        <v/>
      </c>
      <c r="AK12" s="29">
        <f>AC12*V12+(1-AC12)*U12</f>
        <v/>
      </c>
      <c r="AL12" s="29">
        <f>AC12*W12+(1-AC12)*U12</f>
        <v/>
      </c>
      <c r="AM12" s="29">
        <f>AC12*X12+(1-AC12)*U12</f>
        <v/>
      </c>
      <c r="AN12" s="29">
        <f>AD12*V12+(1-AD12)*U12</f>
        <v/>
      </c>
      <c r="AO12" s="29">
        <f>AD12*W12+(1-AD12)*U12</f>
        <v/>
      </c>
      <c r="AP12" s="29">
        <f>AD12*X12+(1-AD12)*U12</f>
        <v/>
      </c>
      <c r="AQ12">
        <f>IF(OR(Scenario!$B$5="Any",Scenario!$B$5=A12),1,0)</f>
        <v/>
      </c>
      <c r="AR12">
        <f>IF(OR(Scenario!$B$6="Any",Scenario!$B$6=B12),1,0)</f>
        <v/>
      </c>
      <c r="AS12">
        <f>IF(OR(Scenario!$B$7="Any",Scenario!$B$7=C12),1,0)</f>
        <v/>
      </c>
      <c r="AT12">
        <f>IF(OR(Scenario!$B$8="Any",Scenario!$B$8=D12),1,0)</f>
        <v/>
      </c>
      <c r="AU12">
        <f>IF(OR(Scenario!$B$9="Any",Scenario!$B$9=E12),1,0)</f>
        <v/>
      </c>
      <c r="AV12">
        <f>IF(OR(Scenario!$B$10="Any",Scenario!$B$10=F12),1,0)</f>
        <v/>
      </c>
      <c r="AW12">
        <f>G12*AQ12*AR12*AS12*AT12*AU12*AV12</f>
        <v/>
      </c>
      <c r="AX12">
        <f>IF(Scenario!$B$11="mean",L12,IF(Scenario!$B$11="5th pct",M12,N12))</f>
        <v/>
      </c>
      <c r="AY12">
        <f>IF(Scenario!$B$11="mean",O12,IF(Scenario!$B$11="5th pct",P12,Q12))</f>
        <v/>
      </c>
      <c r="AZ12">
        <f>IF(Scenario!$B$11="mean",R12,IF(Scenario!$B$11="5th pct",S12,T12))</f>
        <v/>
      </c>
      <c r="BA12">
        <f>IF(Scenario!$B$11="mean",AE12,IF(Scenario!$B$11="5th pct",AF12,AG12))</f>
        <v/>
      </c>
      <c r="BB12">
        <f>IF(Scenario!$B$11="mean",AH12,IF(Scenario!$B$11="5th pct",AI12,AJ12))</f>
        <v/>
      </c>
      <c r="BC12">
        <f>U12</f>
        <v/>
      </c>
      <c r="BD12">
        <f>IF(Scenario!$B$11="mean",V12,IF(Scenario!$B$11="5th pct",W12,X12))</f>
        <v/>
      </c>
      <c r="BE12">
        <f>IF(Scenario!$B$11="mean",Y12,IF(Scenario!$B$11="5th pct",Z12,AA12))</f>
        <v/>
      </c>
      <c r="BF12">
        <f>IF(Scenario!$B$11="mean",AK12,IF(Scenario!$B$11="5th pct",AL12,AM12))</f>
        <v/>
      </c>
      <c r="BG12">
        <f>IF(Scenario!$B$11="mean",AN12,IF(Scenario!$B$11="5th pct",AO12,AP12))</f>
        <v/>
      </c>
    </row>
    <row r="13">
      <c r="A13" s="7" t="inlineStr">
        <is>
          <t>F</t>
        </is>
      </c>
      <c r="B13" s="7" t="inlineStr">
        <is>
          <t>65-74</t>
        </is>
      </c>
      <c r="C13" s="7" t="inlineStr">
        <is>
          <t>&lt;=110</t>
        </is>
      </c>
      <c r="D13" s="7" t="inlineStr">
        <is>
          <t>1.0-1.5</t>
        </is>
      </c>
      <c r="E13" s="7" t="inlineStr">
        <is>
          <t>low parox</t>
        </is>
      </c>
      <c r="F13" s="7" t="inlineStr">
        <is>
          <t>yes</t>
        </is>
      </c>
      <c r="G13" s="30">
        <f>Parameters!$B$5*Parameters!$B$7*Parameters!$B$10/SUM(Parameters!$B$10:$G$10)*Parameters!$I$22*Parameters!$B$51*Parameters!$B$46</f>
        <v/>
      </c>
      <c r="H13" s="31">
        <f>(140-Parameters!$B$25)*Parameters!$B$26*0.45359237*0.85/(72*Parameters!$C$27)</f>
        <v/>
      </c>
      <c r="I13" s="7">
        <f>IF(H13&gt;80,"&gt;80",IF(H13&gt;50,"50-80",IF(H13&gt;=25,"25-50","&lt;25")))</f>
        <v/>
      </c>
      <c r="J13" s="7">
        <f>IF(((B13="80+")+1+(OR(D13="1.5-2.0",D13="&gt;=2.0")))&gt;=2,1,0)</f>
        <v/>
      </c>
      <c r="K13" s="32">
        <f>INDEX(Parameters!$B$31:$E$31,MATCH(I13,Parameters!$B$30:$E$30,0))</f>
        <v/>
      </c>
      <c r="L13" s="33">
        <f>K13*INDEX(Parameters!$B$66:$E$66,MATCH(I13,Parameters!$B$30:$E$30,0))/100*IF($F13="yes",Parameters!$C$49,Parameters!$B$49)</f>
        <v/>
      </c>
      <c r="M13" s="33">
        <f>K13*INDEX(Parameters!$B$67:$E$67,MATCH(I13,Parameters!$B$30:$E$30,0))/100*IF($F13="yes",Parameters!$C$49,Parameters!$B$49)</f>
        <v/>
      </c>
      <c r="N13" s="33">
        <f>K13*INDEX(Parameters!$B$68:$E$68,MATCH(I13,Parameters!$B$30:$E$30,0))/100*IF($F13="yes",Parameters!$C$49,Parameters!$B$49)</f>
        <v/>
      </c>
      <c r="O13" s="33">
        <f>K13*INDEX(Parameters!$B$69:$E$69,MATCH(I13,Parameters!$B$30:$E$30,0))/100*IF($F13="yes",Parameters!$C$49,Parameters!$B$49)</f>
        <v/>
      </c>
      <c r="P13" s="33">
        <f>K13*INDEX(Parameters!$B$70:$E$70,MATCH(I13,Parameters!$B$30:$E$30,0))/100*IF($F13="yes",Parameters!$C$49,Parameters!$B$49)</f>
        <v/>
      </c>
      <c r="Q13" s="33">
        <f>K13*INDEX(Parameters!$B$71:$E$71,MATCH(I13,Parameters!$B$30:$E$30,0))/100*IF($F13="yes",Parameters!$C$49,Parameters!$B$49)</f>
        <v/>
      </c>
      <c r="R13" s="33">
        <f>K13*INDEX(Parameters!$B$72:$E$72,MATCH(I13,Parameters!$B$30:$E$30,0))/100*IF($F13="yes",Parameters!$C$49,Parameters!$B$49)</f>
        <v/>
      </c>
      <c r="S13" s="33">
        <f>K13*INDEX(Parameters!$B$73:$E$73,MATCH(I13,Parameters!$B$30:$E$30,0))/100*IF($F13="yes",Parameters!$C$49,Parameters!$B$49)</f>
        <v/>
      </c>
      <c r="T13" s="33">
        <f>K13*INDEX(Parameters!$B$74:$E$74,MATCH(I13,Parameters!$B$30:$E$30,0))/100*IF($F13="yes",Parameters!$C$49,Parameters!$B$49)</f>
        <v/>
      </c>
      <c r="U13" s="33">
        <f>INDEX(Parameters!$B$32:$E$32,MATCH(I13,Parameters!$B$30:$E$30,0))*Parameters!$B$36/100*IF($F13="yes",Parameters!$E$49,Parameters!$D$49)</f>
        <v/>
      </c>
      <c r="V13" s="33">
        <f>U13*INDEX(Parameters!$B$99:$E$99,MATCH(I13,Parameters!$B$30:$E$30,0))</f>
        <v/>
      </c>
      <c r="W13" s="33">
        <f>U13*INDEX(Parameters!$B$100:$E$100,MATCH(I13,Parameters!$B$30:$E$30,0))</f>
        <v/>
      </c>
      <c r="X13" s="33">
        <f>U13*INDEX(Parameters!$B$101:$E$101,MATCH(I13,Parameters!$B$30:$E$30,0))</f>
        <v/>
      </c>
      <c r="Y13" s="33">
        <f>U13*INDEX(Parameters!$B$102:$E$102,MATCH(I13,Parameters!$B$30:$E$30,0))</f>
        <v/>
      </c>
      <c r="Z13" s="33">
        <f>U13*INDEX(Parameters!$B$103:$E$103,MATCH(I13,Parameters!$B$30:$E$30,0))</f>
        <v/>
      </c>
      <c r="AA13" s="33">
        <f>U13*INDEX(Parameters!$B$104:$E$104,MATCH(I13,Parameters!$B$30:$E$30,0))</f>
        <v/>
      </c>
      <c r="AB13" s="33">
        <f>U13*Parameters!$B$39</f>
        <v/>
      </c>
      <c r="AC13" s="7">
        <f>J13</f>
        <v/>
      </c>
      <c r="AD13" s="7">
        <f>IF(J13=1,Parameters!$B$40,Parameters!$B$41)</f>
        <v/>
      </c>
      <c r="AE13" s="33">
        <f>AC13*O13+(1-AC13)*L13</f>
        <v/>
      </c>
      <c r="AF13" s="33">
        <f>AC13*P13+(1-AC13)*M13</f>
        <v/>
      </c>
      <c r="AG13" s="33">
        <f>AC13*Q13+(1-AC13)*N13</f>
        <v/>
      </c>
      <c r="AH13" s="33">
        <f>AD13*O13+(1-AD13)*L13</f>
        <v/>
      </c>
      <c r="AI13" s="33">
        <f>AD13*P13+(1-AD13)*M13</f>
        <v/>
      </c>
      <c r="AJ13" s="33">
        <f>AD13*Q13+(1-AD13)*N13</f>
        <v/>
      </c>
      <c r="AK13" s="33">
        <f>AC13*V13+(1-AC13)*U13</f>
        <v/>
      </c>
      <c r="AL13" s="33">
        <f>AC13*W13+(1-AC13)*U13</f>
        <v/>
      </c>
      <c r="AM13" s="33">
        <f>AC13*X13+(1-AC13)*U13</f>
        <v/>
      </c>
      <c r="AN13" s="33">
        <f>AD13*V13+(1-AD13)*U13</f>
        <v/>
      </c>
      <c r="AO13" s="33">
        <f>AD13*W13+(1-AD13)*U13</f>
        <v/>
      </c>
      <c r="AP13" s="33">
        <f>AD13*X13+(1-AD13)*U13</f>
        <v/>
      </c>
      <c r="AQ13" s="7">
        <f>IF(OR(Scenario!$B$5="Any",Scenario!$B$5=A13),1,0)</f>
        <v/>
      </c>
      <c r="AR13" s="7">
        <f>IF(OR(Scenario!$B$6="Any",Scenario!$B$6=B13),1,0)</f>
        <v/>
      </c>
      <c r="AS13" s="7">
        <f>IF(OR(Scenario!$B$7="Any",Scenario!$B$7=C13),1,0)</f>
        <v/>
      </c>
      <c r="AT13" s="7">
        <f>IF(OR(Scenario!$B$8="Any",Scenario!$B$8=D13),1,0)</f>
        <v/>
      </c>
      <c r="AU13" s="7">
        <f>IF(OR(Scenario!$B$9="Any",Scenario!$B$9=E13),1,0)</f>
        <v/>
      </c>
      <c r="AV13" s="7">
        <f>IF(OR(Scenario!$B$10="Any",Scenario!$B$10=F13),1,0)</f>
        <v/>
      </c>
      <c r="AW13" s="7">
        <f>G13*AQ13*AR13*AS13*AT13*AU13*AV13</f>
        <v/>
      </c>
      <c r="AX13" s="7">
        <f>IF(Scenario!$B$11="mean",L13,IF(Scenario!$B$11="5th pct",M13,N13))</f>
        <v/>
      </c>
      <c r="AY13" s="7">
        <f>IF(Scenario!$B$11="mean",O13,IF(Scenario!$B$11="5th pct",P13,Q13))</f>
        <v/>
      </c>
      <c r="AZ13" s="7">
        <f>IF(Scenario!$B$11="mean",R13,IF(Scenario!$B$11="5th pct",S13,T13))</f>
        <v/>
      </c>
      <c r="BA13" s="7">
        <f>IF(Scenario!$B$11="mean",AE13,IF(Scenario!$B$11="5th pct",AF13,AG13))</f>
        <v/>
      </c>
      <c r="BB13" s="7">
        <f>IF(Scenario!$B$11="mean",AH13,IF(Scenario!$B$11="5th pct",AI13,AJ13))</f>
        <v/>
      </c>
      <c r="BC13" s="7">
        <f>U13</f>
        <v/>
      </c>
      <c r="BD13" s="7">
        <f>IF(Scenario!$B$11="mean",V13,IF(Scenario!$B$11="5th pct",W13,X13))</f>
        <v/>
      </c>
      <c r="BE13" s="7">
        <f>IF(Scenario!$B$11="mean",Y13,IF(Scenario!$B$11="5th pct",Z13,AA13))</f>
        <v/>
      </c>
      <c r="BF13" s="7">
        <f>IF(Scenario!$B$11="mean",AK13,IF(Scenario!$B$11="5th pct",AL13,AM13))</f>
        <v/>
      </c>
      <c r="BG13" s="7">
        <f>IF(Scenario!$B$11="mean",AN13,IF(Scenario!$B$11="5th pct",AO13,AP13))</f>
        <v/>
      </c>
    </row>
    <row r="14">
      <c r="A14" t="inlineStr">
        <is>
          <t>F</t>
        </is>
      </c>
      <c r="B14" t="inlineStr">
        <is>
          <t>65-74</t>
        </is>
      </c>
      <c r="C14" t="inlineStr">
        <is>
          <t>&lt;=110</t>
        </is>
      </c>
      <c r="D14" t="inlineStr">
        <is>
          <t>1.0-1.5</t>
        </is>
      </c>
      <c r="E14" t="inlineStr">
        <is>
          <t>high parox</t>
        </is>
      </c>
      <c r="F14" t="inlineStr">
        <is>
          <t>no</t>
        </is>
      </c>
      <c r="G14" s="26">
        <f>Parameters!$B$5*Parameters!$B$7*Parameters!$B$10/SUM(Parameters!$B$10:$G$10)*Parameters!$I$22*Parameters!$B$52*(1-Parameters!$B$46)</f>
        <v/>
      </c>
      <c r="H14" s="27">
        <f>(140-Parameters!$B$25)*Parameters!$B$26*0.45359237*0.85/(72*Parameters!$C$27)</f>
        <v/>
      </c>
      <c r="I14">
        <f>IF(H14&gt;80,"&gt;80",IF(H14&gt;50,"50-80",IF(H14&gt;=25,"25-50","&lt;25")))</f>
        <v/>
      </c>
      <c r="J14">
        <f>IF(((B14="80+")+1+(OR(D14="1.5-2.0",D14="&gt;=2.0")))&gt;=2,1,0)</f>
        <v/>
      </c>
      <c r="K14" s="28">
        <f>INDEX(Parameters!$B$31:$E$31,MATCH(I14,Parameters!$B$30:$E$30,0))</f>
        <v/>
      </c>
      <c r="L14" s="29">
        <f>K14*INDEX(Parameters!$B$75:$E$75,MATCH(I14,Parameters!$B$30:$E$30,0))/100*IF($F14="yes",Parameters!$C$49,Parameters!$B$49)</f>
        <v/>
      </c>
      <c r="M14" s="29">
        <f>K14*INDEX(Parameters!$B$76:$E$76,MATCH(I14,Parameters!$B$30:$E$30,0))/100*IF($F14="yes",Parameters!$C$49,Parameters!$B$49)</f>
        <v/>
      </c>
      <c r="N14" s="29">
        <f>K14*INDEX(Parameters!$B$77:$E$77,MATCH(I14,Parameters!$B$30:$E$30,0))/100*IF($F14="yes",Parameters!$C$49,Parameters!$B$49)</f>
        <v/>
      </c>
      <c r="O14" s="29">
        <f>K14*INDEX(Parameters!$B$78:$E$78,MATCH(I14,Parameters!$B$30:$E$30,0))/100*IF($F14="yes",Parameters!$C$49,Parameters!$B$49)</f>
        <v/>
      </c>
      <c r="P14" s="29">
        <f>K14*INDEX(Parameters!$B$79:$E$79,MATCH(I14,Parameters!$B$30:$E$30,0))/100*IF($F14="yes",Parameters!$C$49,Parameters!$B$49)</f>
        <v/>
      </c>
      <c r="Q14" s="29">
        <f>K14*INDEX(Parameters!$B$80:$E$80,MATCH(I14,Parameters!$B$30:$E$30,0))/100*IF($F14="yes",Parameters!$C$49,Parameters!$B$49)</f>
        <v/>
      </c>
      <c r="R14" s="29">
        <f>K14*INDEX(Parameters!$B$81:$E$81,MATCH(I14,Parameters!$B$30:$E$30,0))/100*IF($F14="yes",Parameters!$C$49,Parameters!$B$49)</f>
        <v/>
      </c>
      <c r="S14" s="29">
        <f>K14*INDEX(Parameters!$B$82:$E$82,MATCH(I14,Parameters!$B$30:$E$30,0))/100*IF($F14="yes",Parameters!$C$49,Parameters!$B$49)</f>
        <v/>
      </c>
      <c r="T14" s="29">
        <f>K14*INDEX(Parameters!$B$83:$E$83,MATCH(I14,Parameters!$B$30:$E$30,0))/100*IF($F14="yes",Parameters!$C$49,Parameters!$B$49)</f>
        <v/>
      </c>
      <c r="U14" s="29">
        <f>INDEX(Parameters!$B$32:$E$32,MATCH(I14,Parameters!$B$30:$E$30,0))*Parameters!$B$36/100*IF($F14="yes",Parameters!$E$49,Parameters!$D$49)</f>
        <v/>
      </c>
      <c r="V14" s="29">
        <f>U14*INDEX(Parameters!$B$99:$E$99,MATCH(I14,Parameters!$B$30:$E$30,0))</f>
        <v/>
      </c>
      <c r="W14" s="29">
        <f>U14*INDEX(Parameters!$B$100:$E$100,MATCH(I14,Parameters!$B$30:$E$30,0))</f>
        <v/>
      </c>
      <c r="X14" s="29">
        <f>U14*INDEX(Parameters!$B$101:$E$101,MATCH(I14,Parameters!$B$30:$E$30,0))</f>
        <v/>
      </c>
      <c r="Y14" s="29">
        <f>U14*INDEX(Parameters!$B$102:$E$102,MATCH(I14,Parameters!$B$30:$E$30,0))</f>
        <v/>
      </c>
      <c r="Z14" s="29">
        <f>U14*INDEX(Parameters!$B$103:$E$103,MATCH(I14,Parameters!$B$30:$E$30,0))</f>
        <v/>
      </c>
      <c r="AA14" s="29">
        <f>U14*INDEX(Parameters!$B$104:$E$104,MATCH(I14,Parameters!$B$30:$E$30,0))</f>
        <v/>
      </c>
      <c r="AB14" s="29">
        <f>U14*Parameters!$B$39</f>
        <v/>
      </c>
      <c r="AC14">
        <f>J14</f>
        <v/>
      </c>
      <c r="AD14">
        <f>IF(J14=1,Parameters!$B$40,Parameters!$B$41)</f>
        <v/>
      </c>
      <c r="AE14" s="29">
        <f>AC14*O14+(1-AC14)*L14</f>
        <v/>
      </c>
      <c r="AF14" s="29">
        <f>AC14*P14+(1-AC14)*M14</f>
        <v/>
      </c>
      <c r="AG14" s="29">
        <f>AC14*Q14+(1-AC14)*N14</f>
        <v/>
      </c>
      <c r="AH14" s="29">
        <f>AD14*O14+(1-AD14)*L14</f>
        <v/>
      </c>
      <c r="AI14" s="29">
        <f>AD14*P14+(1-AD14)*M14</f>
        <v/>
      </c>
      <c r="AJ14" s="29">
        <f>AD14*Q14+(1-AD14)*N14</f>
        <v/>
      </c>
      <c r="AK14" s="29">
        <f>AC14*V14+(1-AC14)*U14</f>
        <v/>
      </c>
      <c r="AL14" s="29">
        <f>AC14*W14+(1-AC14)*U14</f>
        <v/>
      </c>
      <c r="AM14" s="29">
        <f>AC14*X14+(1-AC14)*U14</f>
        <v/>
      </c>
      <c r="AN14" s="29">
        <f>AD14*V14+(1-AD14)*U14</f>
        <v/>
      </c>
      <c r="AO14" s="29">
        <f>AD14*W14+(1-AD14)*U14</f>
        <v/>
      </c>
      <c r="AP14" s="29">
        <f>AD14*X14+(1-AD14)*U14</f>
        <v/>
      </c>
      <c r="AQ14">
        <f>IF(OR(Scenario!$B$5="Any",Scenario!$B$5=A14),1,0)</f>
        <v/>
      </c>
      <c r="AR14">
        <f>IF(OR(Scenario!$B$6="Any",Scenario!$B$6=B14),1,0)</f>
        <v/>
      </c>
      <c r="AS14">
        <f>IF(OR(Scenario!$B$7="Any",Scenario!$B$7=C14),1,0)</f>
        <v/>
      </c>
      <c r="AT14">
        <f>IF(OR(Scenario!$B$8="Any",Scenario!$B$8=D14),1,0)</f>
        <v/>
      </c>
      <c r="AU14">
        <f>IF(OR(Scenario!$B$9="Any",Scenario!$B$9=E14),1,0)</f>
        <v/>
      </c>
      <c r="AV14">
        <f>IF(OR(Scenario!$B$10="Any",Scenario!$B$10=F14),1,0)</f>
        <v/>
      </c>
      <c r="AW14">
        <f>G14*AQ14*AR14*AS14*AT14*AU14*AV14</f>
        <v/>
      </c>
      <c r="AX14">
        <f>IF(Scenario!$B$11="mean",L14,IF(Scenario!$B$11="5th pct",M14,N14))</f>
        <v/>
      </c>
      <c r="AY14">
        <f>IF(Scenario!$B$11="mean",O14,IF(Scenario!$B$11="5th pct",P14,Q14))</f>
        <v/>
      </c>
      <c r="AZ14">
        <f>IF(Scenario!$B$11="mean",R14,IF(Scenario!$B$11="5th pct",S14,T14))</f>
        <v/>
      </c>
      <c r="BA14">
        <f>IF(Scenario!$B$11="mean",AE14,IF(Scenario!$B$11="5th pct",AF14,AG14))</f>
        <v/>
      </c>
      <c r="BB14">
        <f>IF(Scenario!$B$11="mean",AH14,IF(Scenario!$B$11="5th pct",AI14,AJ14))</f>
        <v/>
      </c>
      <c r="BC14">
        <f>U14</f>
        <v/>
      </c>
      <c r="BD14">
        <f>IF(Scenario!$B$11="mean",V14,IF(Scenario!$B$11="5th pct",W14,X14))</f>
        <v/>
      </c>
      <c r="BE14">
        <f>IF(Scenario!$B$11="mean",Y14,IF(Scenario!$B$11="5th pct",Z14,AA14))</f>
        <v/>
      </c>
      <c r="BF14">
        <f>IF(Scenario!$B$11="mean",AK14,IF(Scenario!$B$11="5th pct",AL14,AM14))</f>
        <v/>
      </c>
      <c r="BG14">
        <f>IF(Scenario!$B$11="mean",AN14,IF(Scenario!$B$11="5th pct",AO14,AP14))</f>
        <v/>
      </c>
    </row>
    <row r="15">
      <c r="A15" s="7" t="inlineStr">
        <is>
          <t>F</t>
        </is>
      </c>
      <c r="B15" s="7" t="inlineStr">
        <is>
          <t>65-74</t>
        </is>
      </c>
      <c r="C15" s="7" t="inlineStr">
        <is>
          <t>&lt;=110</t>
        </is>
      </c>
      <c r="D15" s="7" t="inlineStr">
        <is>
          <t>1.0-1.5</t>
        </is>
      </c>
      <c r="E15" s="7" t="inlineStr">
        <is>
          <t>high parox</t>
        </is>
      </c>
      <c r="F15" s="7" t="inlineStr">
        <is>
          <t>yes</t>
        </is>
      </c>
      <c r="G15" s="30">
        <f>Parameters!$B$5*Parameters!$B$7*Parameters!$B$10/SUM(Parameters!$B$10:$G$10)*Parameters!$I$22*Parameters!$B$52*Parameters!$B$46</f>
        <v/>
      </c>
      <c r="H15" s="31">
        <f>(140-Parameters!$B$25)*Parameters!$B$26*0.45359237*0.85/(72*Parameters!$C$27)</f>
        <v/>
      </c>
      <c r="I15" s="7">
        <f>IF(H15&gt;80,"&gt;80",IF(H15&gt;50,"50-80",IF(H15&gt;=25,"25-50","&lt;25")))</f>
        <v/>
      </c>
      <c r="J15" s="7">
        <f>IF(((B15="80+")+1+(OR(D15="1.5-2.0",D15="&gt;=2.0")))&gt;=2,1,0)</f>
        <v/>
      </c>
      <c r="K15" s="32">
        <f>INDEX(Parameters!$B$31:$E$31,MATCH(I15,Parameters!$B$30:$E$30,0))</f>
        <v/>
      </c>
      <c r="L15" s="33">
        <f>K15*INDEX(Parameters!$B$75:$E$75,MATCH(I15,Parameters!$B$30:$E$30,0))/100*IF($F15="yes",Parameters!$C$49,Parameters!$B$49)</f>
        <v/>
      </c>
      <c r="M15" s="33">
        <f>K15*INDEX(Parameters!$B$76:$E$76,MATCH(I15,Parameters!$B$30:$E$30,0))/100*IF($F15="yes",Parameters!$C$49,Parameters!$B$49)</f>
        <v/>
      </c>
      <c r="N15" s="33">
        <f>K15*INDEX(Parameters!$B$77:$E$77,MATCH(I15,Parameters!$B$30:$E$30,0))/100*IF($F15="yes",Parameters!$C$49,Parameters!$B$49)</f>
        <v/>
      </c>
      <c r="O15" s="33">
        <f>K15*INDEX(Parameters!$B$78:$E$78,MATCH(I15,Parameters!$B$30:$E$30,0))/100*IF($F15="yes",Parameters!$C$49,Parameters!$B$49)</f>
        <v/>
      </c>
      <c r="P15" s="33">
        <f>K15*INDEX(Parameters!$B$79:$E$79,MATCH(I15,Parameters!$B$30:$E$30,0))/100*IF($F15="yes",Parameters!$C$49,Parameters!$B$49)</f>
        <v/>
      </c>
      <c r="Q15" s="33">
        <f>K15*INDEX(Parameters!$B$80:$E$80,MATCH(I15,Parameters!$B$30:$E$30,0))/100*IF($F15="yes",Parameters!$C$49,Parameters!$B$49)</f>
        <v/>
      </c>
      <c r="R15" s="33">
        <f>K15*INDEX(Parameters!$B$81:$E$81,MATCH(I15,Parameters!$B$30:$E$30,0))/100*IF($F15="yes",Parameters!$C$49,Parameters!$B$49)</f>
        <v/>
      </c>
      <c r="S15" s="33">
        <f>K15*INDEX(Parameters!$B$82:$E$82,MATCH(I15,Parameters!$B$30:$E$30,0))/100*IF($F15="yes",Parameters!$C$49,Parameters!$B$49)</f>
        <v/>
      </c>
      <c r="T15" s="33">
        <f>K15*INDEX(Parameters!$B$83:$E$83,MATCH(I15,Parameters!$B$30:$E$30,0))/100*IF($F15="yes",Parameters!$C$49,Parameters!$B$49)</f>
        <v/>
      </c>
      <c r="U15" s="33">
        <f>INDEX(Parameters!$B$32:$E$32,MATCH(I15,Parameters!$B$30:$E$30,0))*Parameters!$B$36/100*IF($F15="yes",Parameters!$E$49,Parameters!$D$49)</f>
        <v/>
      </c>
      <c r="V15" s="33">
        <f>U15*INDEX(Parameters!$B$99:$E$99,MATCH(I15,Parameters!$B$30:$E$30,0))</f>
        <v/>
      </c>
      <c r="W15" s="33">
        <f>U15*INDEX(Parameters!$B$100:$E$100,MATCH(I15,Parameters!$B$30:$E$30,0))</f>
        <v/>
      </c>
      <c r="X15" s="33">
        <f>U15*INDEX(Parameters!$B$101:$E$101,MATCH(I15,Parameters!$B$30:$E$30,0))</f>
        <v/>
      </c>
      <c r="Y15" s="33">
        <f>U15*INDEX(Parameters!$B$102:$E$102,MATCH(I15,Parameters!$B$30:$E$30,0))</f>
        <v/>
      </c>
      <c r="Z15" s="33">
        <f>U15*INDEX(Parameters!$B$103:$E$103,MATCH(I15,Parameters!$B$30:$E$30,0))</f>
        <v/>
      </c>
      <c r="AA15" s="33">
        <f>U15*INDEX(Parameters!$B$104:$E$104,MATCH(I15,Parameters!$B$30:$E$30,0))</f>
        <v/>
      </c>
      <c r="AB15" s="33">
        <f>U15*Parameters!$B$39</f>
        <v/>
      </c>
      <c r="AC15" s="7">
        <f>J15</f>
        <v/>
      </c>
      <c r="AD15" s="7">
        <f>IF(J15=1,Parameters!$B$40,Parameters!$B$41)</f>
        <v/>
      </c>
      <c r="AE15" s="33">
        <f>AC15*O15+(1-AC15)*L15</f>
        <v/>
      </c>
      <c r="AF15" s="33">
        <f>AC15*P15+(1-AC15)*M15</f>
        <v/>
      </c>
      <c r="AG15" s="33">
        <f>AC15*Q15+(1-AC15)*N15</f>
        <v/>
      </c>
      <c r="AH15" s="33">
        <f>AD15*O15+(1-AD15)*L15</f>
        <v/>
      </c>
      <c r="AI15" s="33">
        <f>AD15*P15+(1-AD15)*M15</f>
        <v/>
      </c>
      <c r="AJ15" s="33">
        <f>AD15*Q15+(1-AD15)*N15</f>
        <v/>
      </c>
      <c r="AK15" s="33">
        <f>AC15*V15+(1-AC15)*U15</f>
        <v/>
      </c>
      <c r="AL15" s="33">
        <f>AC15*W15+(1-AC15)*U15</f>
        <v/>
      </c>
      <c r="AM15" s="33">
        <f>AC15*X15+(1-AC15)*U15</f>
        <v/>
      </c>
      <c r="AN15" s="33">
        <f>AD15*V15+(1-AD15)*U15</f>
        <v/>
      </c>
      <c r="AO15" s="33">
        <f>AD15*W15+(1-AD15)*U15</f>
        <v/>
      </c>
      <c r="AP15" s="33">
        <f>AD15*X15+(1-AD15)*U15</f>
        <v/>
      </c>
      <c r="AQ15" s="7">
        <f>IF(OR(Scenario!$B$5="Any",Scenario!$B$5=A15),1,0)</f>
        <v/>
      </c>
      <c r="AR15" s="7">
        <f>IF(OR(Scenario!$B$6="Any",Scenario!$B$6=B15),1,0)</f>
        <v/>
      </c>
      <c r="AS15" s="7">
        <f>IF(OR(Scenario!$B$7="Any",Scenario!$B$7=C15),1,0)</f>
        <v/>
      </c>
      <c r="AT15" s="7">
        <f>IF(OR(Scenario!$B$8="Any",Scenario!$B$8=D15),1,0)</f>
        <v/>
      </c>
      <c r="AU15" s="7">
        <f>IF(OR(Scenario!$B$9="Any",Scenario!$B$9=E15),1,0)</f>
        <v/>
      </c>
      <c r="AV15" s="7">
        <f>IF(OR(Scenario!$B$10="Any",Scenario!$B$10=F15),1,0)</f>
        <v/>
      </c>
      <c r="AW15" s="7">
        <f>G15*AQ15*AR15*AS15*AT15*AU15*AV15</f>
        <v/>
      </c>
      <c r="AX15" s="7">
        <f>IF(Scenario!$B$11="mean",L15,IF(Scenario!$B$11="5th pct",M15,N15))</f>
        <v/>
      </c>
      <c r="AY15" s="7">
        <f>IF(Scenario!$B$11="mean",O15,IF(Scenario!$B$11="5th pct",P15,Q15))</f>
        <v/>
      </c>
      <c r="AZ15" s="7">
        <f>IF(Scenario!$B$11="mean",R15,IF(Scenario!$B$11="5th pct",S15,T15))</f>
        <v/>
      </c>
      <c r="BA15" s="7">
        <f>IF(Scenario!$B$11="mean",AE15,IF(Scenario!$B$11="5th pct",AF15,AG15))</f>
        <v/>
      </c>
      <c r="BB15" s="7">
        <f>IF(Scenario!$B$11="mean",AH15,IF(Scenario!$B$11="5th pct",AI15,AJ15))</f>
        <v/>
      </c>
      <c r="BC15" s="7">
        <f>U15</f>
        <v/>
      </c>
      <c r="BD15" s="7">
        <f>IF(Scenario!$B$11="mean",V15,IF(Scenario!$B$11="5th pct",W15,X15))</f>
        <v/>
      </c>
      <c r="BE15" s="7">
        <f>IF(Scenario!$B$11="mean",Y15,IF(Scenario!$B$11="5th pct",Z15,AA15))</f>
        <v/>
      </c>
      <c r="BF15" s="7">
        <f>IF(Scenario!$B$11="mean",AK15,IF(Scenario!$B$11="5th pct",AL15,AM15))</f>
        <v/>
      </c>
      <c r="BG15" s="7">
        <f>IF(Scenario!$B$11="mean",AN15,IF(Scenario!$B$11="5th pct",AO15,AP15))</f>
        <v/>
      </c>
    </row>
    <row r="16">
      <c r="A16" t="inlineStr">
        <is>
          <t>F</t>
        </is>
      </c>
      <c r="B16" t="inlineStr">
        <is>
          <t>65-74</t>
        </is>
      </c>
      <c r="C16" t="inlineStr">
        <is>
          <t>&lt;=110</t>
        </is>
      </c>
      <c r="D16" t="inlineStr">
        <is>
          <t>1.0-1.5</t>
        </is>
      </c>
      <c r="E16" t="inlineStr">
        <is>
          <t>persistent</t>
        </is>
      </c>
      <c r="F16" t="inlineStr">
        <is>
          <t>no</t>
        </is>
      </c>
      <c r="G16" s="26">
        <f>Parameters!$B$5*Parameters!$B$7*Parameters!$B$10/SUM(Parameters!$B$10:$G$10)*Parameters!$I$22*Parameters!$B$53*(1-Parameters!$B$46)</f>
        <v/>
      </c>
      <c r="H16" s="27">
        <f>(140-Parameters!$B$25)*Parameters!$B$26*0.45359237*0.85/(72*Parameters!$C$27)</f>
        <v/>
      </c>
      <c r="I16">
        <f>IF(H16&gt;80,"&gt;80",IF(H16&gt;50,"50-80",IF(H16&gt;=25,"25-50","&lt;25")))</f>
        <v/>
      </c>
      <c r="J16">
        <f>IF(((B16="80+")+1+(OR(D16="1.5-2.0",D16="&gt;=2.0")))&gt;=2,1,0)</f>
        <v/>
      </c>
      <c r="K16" s="28">
        <f>INDEX(Parameters!$B$31:$E$31,MATCH(I16,Parameters!$B$30:$E$30,0))</f>
        <v/>
      </c>
      <c r="L16" s="29">
        <f>K16*INDEX(Parameters!$B$84:$E$84,MATCH(I16,Parameters!$B$30:$E$30,0))/100*IF($F16="yes",Parameters!$C$49,Parameters!$B$49)</f>
        <v/>
      </c>
      <c r="M16" s="29">
        <f>K16*INDEX(Parameters!$B$85:$E$85,MATCH(I16,Parameters!$B$30:$E$30,0))/100*IF($F16="yes",Parameters!$C$49,Parameters!$B$49)</f>
        <v/>
      </c>
      <c r="N16" s="29">
        <f>K16*INDEX(Parameters!$B$86:$E$86,MATCH(I16,Parameters!$B$30:$E$30,0))/100*IF($F16="yes",Parameters!$C$49,Parameters!$B$49)</f>
        <v/>
      </c>
      <c r="O16" s="29">
        <f>K16*INDEX(Parameters!$B$87:$E$87,MATCH(I16,Parameters!$B$30:$E$30,0))/100*IF($F16="yes",Parameters!$C$49,Parameters!$B$49)</f>
        <v/>
      </c>
      <c r="P16" s="29">
        <f>K16*INDEX(Parameters!$B$88:$E$88,MATCH(I16,Parameters!$B$30:$E$30,0))/100*IF($F16="yes",Parameters!$C$49,Parameters!$B$49)</f>
        <v/>
      </c>
      <c r="Q16" s="29">
        <f>K16*INDEX(Parameters!$B$89:$E$89,MATCH(I16,Parameters!$B$30:$E$30,0))/100*IF($F16="yes",Parameters!$C$49,Parameters!$B$49)</f>
        <v/>
      </c>
      <c r="R16" s="29">
        <f>K16*INDEX(Parameters!$B$90:$E$90,MATCH(I16,Parameters!$B$30:$E$30,0))/100*IF($F16="yes",Parameters!$C$49,Parameters!$B$49)</f>
        <v/>
      </c>
      <c r="S16" s="29">
        <f>K16*INDEX(Parameters!$B$91:$E$91,MATCH(I16,Parameters!$B$30:$E$30,0))/100*IF($F16="yes",Parameters!$C$49,Parameters!$B$49)</f>
        <v/>
      </c>
      <c r="T16" s="29">
        <f>K16*INDEX(Parameters!$B$92:$E$92,MATCH(I16,Parameters!$B$30:$E$30,0))/100*IF($F16="yes",Parameters!$C$49,Parameters!$B$49)</f>
        <v/>
      </c>
      <c r="U16" s="29">
        <f>INDEX(Parameters!$B$32:$E$32,MATCH(I16,Parameters!$B$30:$E$30,0))*Parameters!$B$36/100*IF($F16="yes",Parameters!$E$49,Parameters!$D$49)</f>
        <v/>
      </c>
      <c r="V16" s="29">
        <f>U16*INDEX(Parameters!$B$99:$E$99,MATCH(I16,Parameters!$B$30:$E$30,0))</f>
        <v/>
      </c>
      <c r="W16" s="29">
        <f>U16*INDEX(Parameters!$B$100:$E$100,MATCH(I16,Parameters!$B$30:$E$30,0))</f>
        <v/>
      </c>
      <c r="X16" s="29">
        <f>U16*INDEX(Parameters!$B$101:$E$101,MATCH(I16,Parameters!$B$30:$E$30,0))</f>
        <v/>
      </c>
      <c r="Y16" s="29">
        <f>U16*INDEX(Parameters!$B$102:$E$102,MATCH(I16,Parameters!$B$30:$E$30,0))</f>
        <v/>
      </c>
      <c r="Z16" s="29">
        <f>U16*INDEX(Parameters!$B$103:$E$103,MATCH(I16,Parameters!$B$30:$E$30,0))</f>
        <v/>
      </c>
      <c r="AA16" s="29">
        <f>U16*INDEX(Parameters!$B$104:$E$104,MATCH(I16,Parameters!$B$30:$E$30,0))</f>
        <v/>
      </c>
      <c r="AB16" s="29">
        <f>U16*Parameters!$B$39</f>
        <v/>
      </c>
      <c r="AC16">
        <f>J16</f>
        <v/>
      </c>
      <c r="AD16">
        <f>IF(J16=1,Parameters!$B$40,Parameters!$B$41)</f>
        <v/>
      </c>
      <c r="AE16" s="29">
        <f>AC16*O16+(1-AC16)*L16</f>
        <v/>
      </c>
      <c r="AF16" s="29">
        <f>AC16*P16+(1-AC16)*M16</f>
        <v/>
      </c>
      <c r="AG16" s="29">
        <f>AC16*Q16+(1-AC16)*N16</f>
        <v/>
      </c>
      <c r="AH16" s="29">
        <f>AD16*O16+(1-AD16)*L16</f>
        <v/>
      </c>
      <c r="AI16" s="29">
        <f>AD16*P16+(1-AD16)*M16</f>
        <v/>
      </c>
      <c r="AJ16" s="29">
        <f>AD16*Q16+(1-AD16)*N16</f>
        <v/>
      </c>
      <c r="AK16" s="29">
        <f>AC16*V16+(1-AC16)*U16</f>
        <v/>
      </c>
      <c r="AL16" s="29">
        <f>AC16*W16+(1-AC16)*U16</f>
        <v/>
      </c>
      <c r="AM16" s="29">
        <f>AC16*X16+(1-AC16)*U16</f>
        <v/>
      </c>
      <c r="AN16" s="29">
        <f>AD16*V16+(1-AD16)*U16</f>
        <v/>
      </c>
      <c r="AO16" s="29">
        <f>AD16*W16+(1-AD16)*U16</f>
        <v/>
      </c>
      <c r="AP16" s="29">
        <f>AD16*X16+(1-AD16)*U16</f>
        <v/>
      </c>
      <c r="AQ16">
        <f>IF(OR(Scenario!$B$5="Any",Scenario!$B$5=A16),1,0)</f>
        <v/>
      </c>
      <c r="AR16">
        <f>IF(OR(Scenario!$B$6="Any",Scenario!$B$6=B16),1,0)</f>
        <v/>
      </c>
      <c r="AS16">
        <f>IF(OR(Scenario!$B$7="Any",Scenario!$B$7=C16),1,0)</f>
        <v/>
      </c>
      <c r="AT16">
        <f>IF(OR(Scenario!$B$8="Any",Scenario!$B$8=D16),1,0)</f>
        <v/>
      </c>
      <c r="AU16">
        <f>IF(OR(Scenario!$B$9="Any",Scenario!$B$9=E16),1,0)</f>
        <v/>
      </c>
      <c r="AV16">
        <f>IF(OR(Scenario!$B$10="Any",Scenario!$B$10=F16),1,0)</f>
        <v/>
      </c>
      <c r="AW16">
        <f>G16*AQ16*AR16*AS16*AT16*AU16*AV16</f>
        <v/>
      </c>
      <c r="AX16">
        <f>IF(Scenario!$B$11="mean",L16,IF(Scenario!$B$11="5th pct",M16,N16))</f>
        <v/>
      </c>
      <c r="AY16">
        <f>IF(Scenario!$B$11="mean",O16,IF(Scenario!$B$11="5th pct",P16,Q16))</f>
        <v/>
      </c>
      <c r="AZ16">
        <f>IF(Scenario!$B$11="mean",R16,IF(Scenario!$B$11="5th pct",S16,T16))</f>
        <v/>
      </c>
      <c r="BA16">
        <f>IF(Scenario!$B$11="mean",AE16,IF(Scenario!$B$11="5th pct",AF16,AG16))</f>
        <v/>
      </c>
      <c r="BB16">
        <f>IF(Scenario!$B$11="mean",AH16,IF(Scenario!$B$11="5th pct",AI16,AJ16))</f>
        <v/>
      </c>
      <c r="BC16">
        <f>U16</f>
        <v/>
      </c>
      <c r="BD16">
        <f>IF(Scenario!$B$11="mean",V16,IF(Scenario!$B$11="5th pct",W16,X16))</f>
        <v/>
      </c>
      <c r="BE16">
        <f>IF(Scenario!$B$11="mean",Y16,IF(Scenario!$B$11="5th pct",Z16,AA16))</f>
        <v/>
      </c>
      <c r="BF16">
        <f>IF(Scenario!$B$11="mean",AK16,IF(Scenario!$B$11="5th pct",AL16,AM16))</f>
        <v/>
      </c>
      <c r="BG16">
        <f>IF(Scenario!$B$11="mean",AN16,IF(Scenario!$B$11="5th pct",AO16,AP16))</f>
        <v/>
      </c>
    </row>
    <row r="17">
      <c r="A17" s="7" t="inlineStr">
        <is>
          <t>F</t>
        </is>
      </c>
      <c r="B17" s="7" t="inlineStr">
        <is>
          <t>65-74</t>
        </is>
      </c>
      <c r="C17" s="7" t="inlineStr">
        <is>
          <t>&lt;=110</t>
        </is>
      </c>
      <c r="D17" s="7" t="inlineStr">
        <is>
          <t>1.0-1.5</t>
        </is>
      </c>
      <c r="E17" s="7" t="inlineStr">
        <is>
          <t>persistent</t>
        </is>
      </c>
      <c r="F17" s="7" t="inlineStr">
        <is>
          <t>yes</t>
        </is>
      </c>
      <c r="G17" s="30">
        <f>Parameters!$B$5*Parameters!$B$7*Parameters!$B$10/SUM(Parameters!$B$10:$G$10)*Parameters!$I$22*Parameters!$B$53*Parameters!$B$46</f>
        <v/>
      </c>
      <c r="H17" s="31">
        <f>(140-Parameters!$B$25)*Parameters!$B$26*0.45359237*0.85/(72*Parameters!$C$27)</f>
        <v/>
      </c>
      <c r="I17" s="7">
        <f>IF(H17&gt;80,"&gt;80",IF(H17&gt;50,"50-80",IF(H17&gt;=25,"25-50","&lt;25")))</f>
        <v/>
      </c>
      <c r="J17" s="7">
        <f>IF(((B17="80+")+1+(OR(D17="1.5-2.0",D17="&gt;=2.0")))&gt;=2,1,0)</f>
        <v/>
      </c>
      <c r="K17" s="32">
        <f>INDEX(Parameters!$B$31:$E$31,MATCH(I17,Parameters!$B$30:$E$30,0))</f>
        <v/>
      </c>
      <c r="L17" s="33">
        <f>K17*INDEX(Parameters!$B$84:$E$84,MATCH(I17,Parameters!$B$30:$E$30,0))/100*IF($F17="yes",Parameters!$C$49,Parameters!$B$49)</f>
        <v/>
      </c>
      <c r="M17" s="33">
        <f>K17*INDEX(Parameters!$B$85:$E$85,MATCH(I17,Parameters!$B$30:$E$30,0))/100*IF($F17="yes",Parameters!$C$49,Parameters!$B$49)</f>
        <v/>
      </c>
      <c r="N17" s="33">
        <f>K17*INDEX(Parameters!$B$86:$E$86,MATCH(I17,Parameters!$B$30:$E$30,0))/100*IF($F17="yes",Parameters!$C$49,Parameters!$B$49)</f>
        <v/>
      </c>
      <c r="O17" s="33">
        <f>K17*INDEX(Parameters!$B$87:$E$87,MATCH(I17,Parameters!$B$30:$E$30,0))/100*IF($F17="yes",Parameters!$C$49,Parameters!$B$49)</f>
        <v/>
      </c>
      <c r="P17" s="33">
        <f>K17*INDEX(Parameters!$B$88:$E$88,MATCH(I17,Parameters!$B$30:$E$30,0))/100*IF($F17="yes",Parameters!$C$49,Parameters!$B$49)</f>
        <v/>
      </c>
      <c r="Q17" s="33">
        <f>K17*INDEX(Parameters!$B$89:$E$89,MATCH(I17,Parameters!$B$30:$E$30,0))/100*IF($F17="yes",Parameters!$C$49,Parameters!$B$49)</f>
        <v/>
      </c>
      <c r="R17" s="33">
        <f>K17*INDEX(Parameters!$B$90:$E$90,MATCH(I17,Parameters!$B$30:$E$30,0))/100*IF($F17="yes",Parameters!$C$49,Parameters!$B$49)</f>
        <v/>
      </c>
      <c r="S17" s="33">
        <f>K17*INDEX(Parameters!$B$91:$E$91,MATCH(I17,Parameters!$B$30:$E$30,0))/100*IF($F17="yes",Parameters!$C$49,Parameters!$B$49)</f>
        <v/>
      </c>
      <c r="T17" s="33">
        <f>K17*INDEX(Parameters!$B$92:$E$92,MATCH(I17,Parameters!$B$30:$E$30,0))/100*IF($F17="yes",Parameters!$C$49,Parameters!$B$49)</f>
        <v/>
      </c>
      <c r="U17" s="33">
        <f>INDEX(Parameters!$B$32:$E$32,MATCH(I17,Parameters!$B$30:$E$30,0))*Parameters!$B$36/100*IF($F17="yes",Parameters!$E$49,Parameters!$D$49)</f>
        <v/>
      </c>
      <c r="V17" s="33">
        <f>U17*INDEX(Parameters!$B$99:$E$99,MATCH(I17,Parameters!$B$30:$E$30,0))</f>
        <v/>
      </c>
      <c r="W17" s="33">
        <f>U17*INDEX(Parameters!$B$100:$E$100,MATCH(I17,Parameters!$B$30:$E$30,0))</f>
        <v/>
      </c>
      <c r="X17" s="33">
        <f>U17*INDEX(Parameters!$B$101:$E$101,MATCH(I17,Parameters!$B$30:$E$30,0))</f>
        <v/>
      </c>
      <c r="Y17" s="33">
        <f>U17*INDEX(Parameters!$B$102:$E$102,MATCH(I17,Parameters!$B$30:$E$30,0))</f>
        <v/>
      </c>
      <c r="Z17" s="33">
        <f>U17*INDEX(Parameters!$B$103:$E$103,MATCH(I17,Parameters!$B$30:$E$30,0))</f>
        <v/>
      </c>
      <c r="AA17" s="33">
        <f>U17*INDEX(Parameters!$B$104:$E$104,MATCH(I17,Parameters!$B$30:$E$30,0))</f>
        <v/>
      </c>
      <c r="AB17" s="33">
        <f>U17*Parameters!$B$39</f>
        <v/>
      </c>
      <c r="AC17" s="7">
        <f>J17</f>
        <v/>
      </c>
      <c r="AD17" s="7">
        <f>IF(J17=1,Parameters!$B$40,Parameters!$B$41)</f>
        <v/>
      </c>
      <c r="AE17" s="33">
        <f>AC17*O17+(1-AC17)*L17</f>
        <v/>
      </c>
      <c r="AF17" s="33">
        <f>AC17*P17+(1-AC17)*M17</f>
        <v/>
      </c>
      <c r="AG17" s="33">
        <f>AC17*Q17+(1-AC17)*N17</f>
        <v/>
      </c>
      <c r="AH17" s="33">
        <f>AD17*O17+(1-AD17)*L17</f>
        <v/>
      </c>
      <c r="AI17" s="33">
        <f>AD17*P17+(1-AD17)*M17</f>
        <v/>
      </c>
      <c r="AJ17" s="33">
        <f>AD17*Q17+(1-AD17)*N17</f>
        <v/>
      </c>
      <c r="AK17" s="33">
        <f>AC17*V17+(1-AC17)*U17</f>
        <v/>
      </c>
      <c r="AL17" s="33">
        <f>AC17*W17+(1-AC17)*U17</f>
        <v/>
      </c>
      <c r="AM17" s="33">
        <f>AC17*X17+(1-AC17)*U17</f>
        <v/>
      </c>
      <c r="AN17" s="33">
        <f>AD17*V17+(1-AD17)*U17</f>
        <v/>
      </c>
      <c r="AO17" s="33">
        <f>AD17*W17+(1-AD17)*U17</f>
        <v/>
      </c>
      <c r="AP17" s="33">
        <f>AD17*X17+(1-AD17)*U17</f>
        <v/>
      </c>
      <c r="AQ17" s="7">
        <f>IF(OR(Scenario!$B$5="Any",Scenario!$B$5=A17),1,0)</f>
        <v/>
      </c>
      <c r="AR17" s="7">
        <f>IF(OR(Scenario!$B$6="Any",Scenario!$B$6=B17),1,0)</f>
        <v/>
      </c>
      <c r="AS17" s="7">
        <f>IF(OR(Scenario!$B$7="Any",Scenario!$B$7=C17),1,0)</f>
        <v/>
      </c>
      <c r="AT17" s="7">
        <f>IF(OR(Scenario!$B$8="Any",Scenario!$B$8=D17),1,0)</f>
        <v/>
      </c>
      <c r="AU17" s="7">
        <f>IF(OR(Scenario!$B$9="Any",Scenario!$B$9=E17),1,0)</f>
        <v/>
      </c>
      <c r="AV17" s="7">
        <f>IF(OR(Scenario!$B$10="Any",Scenario!$B$10=F17),1,0)</f>
        <v/>
      </c>
      <c r="AW17" s="7">
        <f>G17*AQ17*AR17*AS17*AT17*AU17*AV17</f>
        <v/>
      </c>
      <c r="AX17" s="7">
        <f>IF(Scenario!$B$11="mean",L17,IF(Scenario!$B$11="5th pct",M17,N17))</f>
        <v/>
      </c>
      <c r="AY17" s="7">
        <f>IF(Scenario!$B$11="mean",O17,IF(Scenario!$B$11="5th pct",P17,Q17))</f>
        <v/>
      </c>
      <c r="AZ17" s="7">
        <f>IF(Scenario!$B$11="mean",R17,IF(Scenario!$B$11="5th pct",S17,T17))</f>
        <v/>
      </c>
      <c r="BA17" s="7">
        <f>IF(Scenario!$B$11="mean",AE17,IF(Scenario!$B$11="5th pct",AF17,AG17))</f>
        <v/>
      </c>
      <c r="BB17" s="7">
        <f>IF(Scenario!$B$11="mean",AH17,IF(Scenario!$B$11="5th pct",AI17,AJ17))</f>
        <v/>
      </c>
      <c r="BC17" s="7">
        <f>U17</f>
        <v/>
      </c>
      <c r="BD17" s="7">
        <f>IF(Scenario!$B$11="mean",V17,IF(Scenario!$B$11="5th pct",W17,X17))</f>
        <v/>
      </c>
      <c r="BE17" s="7">
        <f>IF(Scenario!$B$11="mean",Y17,IF(Scenario!$B$11="5th pct",Z17,AA17))</f>
        <v/>
      </c>
      <c r="BF17" s="7">
        <f>IF(Scenario!$B$11="mean",AK17,IF(Scenario!$B$11="5th pct",AL17,AM17))</f>
        <v/>
      </c>
      <c r="BG17" s="7">
        <f>IF(Scenario!$B$11="mean",AN17,IF(Scenario!$B$11="5th pct",AO17,AP17))</f>
        <v/>
      </c>
    </row>
    <row r="18">
      <c r="A18" t="inlineStr">
        <is>
          <t>F</t>
        </is>
      </c>
      <c r="B18" t="inlineStr">
        <is>
          <t>65-74</t>
        </is>
      </c>
      <c r="C18" t="inlineStr">
        <is>
          <t>&lt;=110</t>
        </is>
      </c>
      <c r="D18" t="inlineStr">
        <is>
          <t>1.5-2.0</t>
        </is>
      </c>
      <c r="E18" t="inlineStr">
        <is>
          <t>subclinical</t>
        </is>
      </c>
      <c r="F18" t="inlineStr">
        <is>
          <t>no</t>
        </is>
      </c>
      <c r="G18" s="26">
        <f>Parameters!$B$5*Parameters!$B$7*Parameters!$B$10/SUM(Parameters!$B$10:$G$10)*Parameters!$J$22*Parameters!$B$50*(1-Parameters!$B$46)</f>
        <v/>
      </c>
      <c r="H18" s="27">
        <f>(140-Parameters!$B$25)*Parameters!$B$26*0.45359237*0.85/(72*Parameters!$D$27)</f>
        <v/>
      </c>
      <c r="I18">
        <f>IF(H18&gt;80,"&gt;80",IF(H18&gt;50,"50-80",IF(H18&gt;=25,"25-50","&lt;25")))</f>
        <v/>
      </c>
      <c r="J18">
        <f>IF(((B18="80+")+1+(OR(D18="1.5-2.0",D18="&gt;=2.0")))&gt;=2,1,0)</f>
        <v/>
      </c>
      <c r="K18" s="28">
        <f>INDEX(Parameters!$B$31:$E$31,MATCH(I18,Parameters!$B$30:$E$30,0))</f>
        <v/>
      </c>
      <c r="L18" s="29">
        <f>K18*INDEX(Parameters!$B$57:$E$57,MATCH(I18,Parameters!$B$30:$E$30,0))/100*IF($F18="yes",Parameters!$C$49,Parameters!$B$49)</f>
        <v/>
      </c>
      <c r="M18" s="29">
        <f>K18*INDEX(Parameters!$B$58:$E$58,MATCH(I18,Parameters!$B$30:$E$30,0))/100*IF($F18="yes",Parameters!$C$49,Parameters!$B$49)</f>
        <v/>
      </c>
      <c r="N18" s="29">
        <f>K18*INDEX(Parameters!$B$59:$E$59,MATCH(I18,Parameters!$B$30:$E$30,0))/100*IF($F18="yes",Parameters!$C$49,Parameters!$B$49)</f>
        <v/>
      </c>
      <c r="O18" s="29">
        <f>K18*INDEX(Parameters!$B$60:$E$60,MATCH(I18,Parameters!$B$30:$E$30,0))/100*IF($F18="yes",Parameters!$C$49,Parameters!$B$49)</f>
        <v/>
      </c>
      <c r="P18" s="29">
        <f>K18*INDEX(Parameters!$B$61:$E$61,MATCH(I18,Parameters!$B$30:$E$30,0))/100*IF($F18="yes",Parameters!$C$49,Parameters!$B$49)</f>
        <v/>
      </c>
      <c r="Q18" s="29">
        <f>K18*INDEX(Parameters!$B$62:$E$62,MATCH(I18,Parameters!$B$30:$E$30,0))/100*IF($F18="yes",Parameters!$C$49,Parameters!$B$49)</f>
        <v/>
      </c>
      <c r="R18" s="29">
        <f>K18*INDEX(Parameters!$B$63:$E$63,MATCH(I18,Parameters!$B$30:$E$30,0))/100*IF($F18="yes",Parameters!$C$49,Parameters!$B$49)</f>
        <v/>
      </c>
      <c r="S18" s="29">
        <f>K18*INDEX(Parameters!$B$64:$E$64,MATCH(I18,Parameters!$B$30:$E$30,0))/100*IF($F18="yes",Parameters!$C$49,Parameters!$B$49)</f>
        <v/>
      </c>
      <c r="T18" s="29">
        <f>K18*INDEX(Parameters!$B$65:$E$65,MATCH(I18,Parameters!$B$30:$E$30,0))/100*IF($F18="yes",Parameters!$C$49,Parameters!$B$49)</f>
        <v/>
      </c>
      <c r="U18" s="29">
        <f>INDEX(Parameters!$B$32:$E$32,MATCH(I18,Parameters!$B$30:$E$30,0))*Parameters!$B$36/100*IF($F18="yes",Parameters!$E$49,Parameters!$D$49)</f>
        <v/>
      </c>
      <c r="V18" s="29">
        <f>U18*INDEX(Parameters!$B$99:$E$99,MATCH(I18,Parameters!$B$30:$E$30,0))</f>
        <v/>
      </c>
      <c r="W18" s="29">
        <f>U18*INDEX(Parameters!$B$100:$E$100,MATCH(I18,Parameters!$B$30:$E$30,0))</f>
        <v/>
      </c>
      <c r="X18" s="29">
        <f>U18*INDEX(Parameters!$B$101:$E$101,MATCH(I18,Parameters!$B$30:$E$30,0))</f>
        <v/>
      </c>
      <c r="Y18" s="29">
        <f>U18*INDEX(Parameters!$B$102:$E$102,MATCH(I18,Parameters!$B$30:$E$30,0))</f>
        <v/>
      </c>
      <c r="Z18" s="29">
        <f>U18*INDEX(Parameters!$B$103:$E$103,MATCH(I18,Parameters!$B$30:$E$30,0))</f>
        <v/>
      </c>
      <c r="AA18" s="29">
        <f>U18*INDEX(Parameters!$B$104:$E$104,MATCH(I18,Parameters!$B$30:$E$30,0))</f>
        <v/>
      </c>
      <c r="AB18" s="29">
        <f>U18*Parameters!$B$39</f>
        <v/>
      </c>
      <c r="AC18">
        <f>J18</f>
        <v/>
      </c>
      <c r="AD18">
        <f>IF(J18=1,Parameters!$B$40,Parameters!$B$41)</f>
        <v/>
      </c>
      <c r="AE18" s="29">
        <f>AC18*O18+(1-AC18)*L18</f>
        <v/>
      </c>
      <c r="AF18" s="29">
        <f>AC18*P18+(1-AC18)*M18</f>
        <v/>
      </c>
      <c r="AG18" s="29">
        <f>AC18*Q18+(1-AC18)*N18</f>
        <v/>
      </c>
      <c r="AH18" s="29">
        <f>AD18*O18+(1-AD18)*L18</f>
        <v/>
      </c>
      <c r="AI18" s="29">
        <f>AD18*P18+(1-AD18)*M18</f>
        <v/>
      </c>
      <c r="AJ18" s="29">
        <f>AD18*Q18+(1-AD18)*N18</f>
        <v/>
      </c>
      <c r="AK18" s="29">
        <f>AC18*V18+(1-AC18)*U18</f>
        <v/>
      </c>
      <c r="AL18" s="29">
        <f>AC18*W18+(1-AC18)*U18</f>
        <v/>
      </c>
      <c r="AM18" s="29">
        <f>AC18*X18+(1-AC18)*U18</f>
        <v/>
      </c>
      <c r="AN18" s="29">
        <f>AD18*V18+(1-AD18)*U18</f>
        <v/>
      </c>
      <c r="AO18" s="29">
        <f>AD18*W18+(1-AD18)*U18</f>
        <v/>
      </c>
      <c r="AP18" s="29">
        <f>AD18*X18+(1-AD18)*U18</f>
        <v/>
      </c>
      <c r="AQ18">
        <f>IF(OR(Scenario!$B$5="Any",Scenario!$B$5=A18),1,0)</f>
        <v/>
      </c>
      <c r="AR18">
        <f>IF(OR(Scenario!$B$6="Any",Scenario!$B$6=B18),1,0)</f>
        <v/>
      </c>
      <c r="AS18">
        <f>IF(OR(Scenario!$B$7="Any",Scenario!$B$7=C18),1,0)</f>
        <v/>
      </c>
      <c r="AT18">
        <f>IF(OR(Scenario!$B$8="Any",Scenario!$B$8=D18),1,0)</f>
        <v/>
      </c>
      <c r="AU18">
        <f>IF(OR(Scenario!$B$9="Any",Scenario!$B$9=E18),1,0)</f>
        <v/>
      </c>
      <c r="AV18">
        <f>IF(OR(Scenario!$B$10="Any",Scenario!$B$10=F18),1,0)</f>
        <v/>
      </c>
      <c r="AW18">
        <f>G18*AQ18*AR18*AS18*AT18*AU18*AV18</f>
        <v/>
      </c>
      <c r="AX18">
        <f>IF(Scenario!$B$11="mean",L18,IF(Scenario!$B$11="5th pct",M18,N18))</f>
        <v/>
      </c>
      <c r="AY18">
        <f>IF(Scenario!$B$11="mean",O18,IF(Scenario!$B$11="5th pct",P18,Q18))</f>
        <v/>
      </c>
      <c r="AZ18">
        <f>IF(Scenario!$B$11="mean",R18,IF(Scenario!$B$11="5th pct",S18,T18))</f>
        <v/>
      </c>
      <c r="BA18">
        <f>IF(Scenario!$B$11="mean",AE18,IF(Scenario!$B$11="5th pct",AF18,AG18))</f>
        <v/>
      </c>
      <c r="BB18">
        <f>IF(Scenario!$B$11="mean",AH18,IF(Scenario!$B$11="5th pct",AI18,AJ18))</f>
        <v/>
      </c>
      <c r="BC18">
        <f>U18</f>
        <v/>
      </c>
      <c r="BD18">
        <f>IF(Scenario!$B$11="mean",V18,IF(Scenario!$B$11="5th pct",W18,X18))</f>
        <v/>
      </c>
      <c r="BE18">
        <f>IF(Scenario!$B$11="mean",Y18,IF(Scenario!$B$11="5th pct",Z18,AA18))</f>
        <v/>
      </c>
      <c r="BF18">
        <f>IF(Scenario!$B$11="mean",AK18,IF(Scenario!$B$11="5th pct",AL18,AM18))</f>
        <v/>
      </c>
      <c r="BG18">
        <f>IF(Scenario!$B$11="mean",AN18,IF(Scenario!$B$11="5th pct",AO18,AP18))</f>
        <v/>
      </c>
    </row>
    <row r="19">
      <c r="A19" s="7" t="inlineStr">
        <is>
          <t>F</t>
        </is>
      </c>
      <c r="B19" s="7" t="inlineStr">
        <is>
          <t>65-74</t>
        </is>
      </c>
      <c r="C19" s="7" t="inlineStr">
        <is>
          <t>&lt;=110</t>
        </is>
      </c>
      <c r="D19" s="7" t="inlineStr">
        <is>
          <t>1.5-2.0</t>
        </is>
      </c>
      <c r="E19" s="7" t="inlineStr">
        <is>
          <t>subclinical</t>
        </is>
      </c>
      <c r="F19" s="7" t="inlineStr">
        <is>
          <t>yes</t>
        </is>
      </c>
      <c r="G19" s="30">
        <f>Parameters!$B$5*Parameters!$B$7*Parameters!$B$10/SUM(Parameters!$B$10:$G$10)*Parameters!$J$22*Parameters!$B$50*Parameters!$B$46</f>
        <v/>
      </c>
      <c r="H19" s="31">
        <f>(140-Parameters!$B$25)*Parameters!$B$26*0.45359237*0.85/(72*Parameters!$D$27)</f>
        <v/>
      </c>
      <c r="I19" s="7">
        <f>IF(H19&gt;80,"&gt;80",IF(H19&gt;50,"50-80",IF(H19&gt;=25,"25-50","&lt;25")))</f>
        <v/>
      </c>
      <c r="J19" s="7">
        <f>IF(((B19="80+")+1+(OR(D19="1.5-2.0",D19="&gt;=2.0")))&gt;=2,1,0)</f>
        <v/>
      </c>
      <c r="K19" s="32">
        <f>INDEX(Parameters!$B$31:$E$31,MATCH(I19,Parameters!$B$30:$E$30,0))</f>
        <v/>
      </c>
      <c r="L19" s="33">
        <f>K19*INDEX(Parameters!$B$57:$E$57,MATCH(I19,Parameters!$B$30:$E$30,0))/100*IF($F19="yes",Parameters!$C$49,Parameters!$B$49)</f>
        <v/>
      </c>
      <c r="M19" s="33">
        <f>K19*INDEX(Parameters!$B$58:$E$58,MATCH(I19,Parameters!$B$30:$E$30,0))/100*IF($F19="yes",Parameters!$C$49,Parameters!$B$49)</f>
        <v/>
      </c>
      <c r="N19" s="33">
        <f>K19*INDEX(Parameters!$B$59:$E$59,MATCH(I19,Parameters!$B$30:$E$30,0))/100*IF($F19="yes",Parameters!$C$49,Parameters!$B$49)</f>
        <v/>
      </c>
      <c r="O19" s="33">
        <f>K19*INDEX(Parameters!$B$60:$E$60,MATCH(I19,Parameters!$B$30:$E$30,0))/100*IF($F19="yes",Parameters!$C$49,Parameters!$B$49)</f>
        <v/>
      </c>
      <c r="P19" s="33">
        <f>K19*INDEX(Parameters!$B$61:$E$61,MATCH(I19,Parameters!$B$30:$E$30,0))/100*IF($F19="yes",Parameters!$C$49,Parameters!$B$49)</f>
        <v/>
      </c>
      <c r="Q19" s="33">
        <f>K19*INDEX(Parameters!$B$62:$E$62,MATCH(I19,Parameters!$B$30:$E$30,0))/100*IF($F19="yes",Parameters!$C$49,Parameters!$B$49)</f>
        <v/>
      </c>
      <c r="R19" s="33">
        <f>K19*INDEX(Parameters!$B$63:$E$63,MATCH(I19,Parameters!$B$30:$E$30,0))/100*IF($F19="yes",Parameters!$C$49,Parameters!$B$49)</f>
        <v/>
      </c>
      <c r="S19" s="33">
        <f>K19*INDEX(Parameters!$B$64:$E$64,MATCH(I19,Parameters!$B$30:$E$30,0))/100*IF($F19="yes",Parameters!$C$49,Parameters!$B$49)</f>
        <v/>
      </c>
      <c r="T19" s="33">
        <f>K19*INDEX(Parameters!$B$65:$E$65,MATCH(I19,Parameters!$B$30:$E$30,0))/100*IF($F19="yes",Parameters!$C$49,Parameters!$B$49)</f>
        <v/>
      </c>
      <c r="U19" s="33">
        <f>INDEX(Parameters!$B$32:$E$32,MATCH(I19,Parameters!$B$30:$E$30,0))*Parameters!$B$36/100*IF($F19="yes",Parameters!$E$49,Parameters!$D$49)</f>
        <v/>
      </c>
      <c r="V19" s="33">
        <f>U19*INDEX(Parameters!$B$99:$E$99,MATCH(I19,Parameters!$B$30:$E$30,0))</f>
        <v/>
      </c>
      <c r="W19" s="33">
        <f>U19*INDEX(Parameters!$B$100:$E$100,MATCH(I19,Parameters!$B$30:$E$30,0))</f>
        <v/>
      </c>
      <c r="X19" s="33">
        <f>U19*INDEX(Parameters!$B$101:$E$101,MATCH(I19,Parameters!$B$30:$E$30,0))</f>
        <v/>
      </c>
      <c r="Y19" s="33">
        <f>U19*INDEX(Parameters!$B$102:$E$102,MATCH(I19,Parameters!$B$30:$E$30,0))</f>
        <v/>
      </c>
      <c r="Z19" s="33">
        <f>U19*INDEX(Parameters!$B$103:$E$103,MATCH(I19,Parameters!$B$30:$E$30,0))</f>
        <v/>
      </c>
      <c r="AA19" s="33">
        <f>U19*INDEX(Parameters!$B$104:$E$104,MATCH(I19,Parameters!$B$30:$E$30,0))</f>
        <v/>
      </c>
      <c r="AB19" s="33">
        <f>U19*Parameters!$B$39</f>
        <v/>
      </c>
      <c r="AC19" s="7">
        <f>J19</f>
        <v/>
      </c>
      <c r="AD19" s="7">
        <f>IF(J19=1,Parameters!$B$40,Parameters!$B$41)</f>
        <v/>
      </c>
      <c r="AE19" s="33">
        <f>AC19*O19+(1-AC19)*L19</f>
        <v/>
      </c>
      <c r="AF19" s="33">
        <f>AC19*P19+(1-AC19)*M19</f>
        <v/>
      </c>
      <c r="AG19" s="33">
        <f>AC19*Q19+(1-AC19)*N19</f>
        <v/>
      </c>
      <c r="AH19" s="33">
        <f>AD19*O19+(1-AD19)*L19</f>
        <v/>
      </c>
      <c r="AI19" s="33">
        <f>AD19*P19+(1-AD19)*M19</f>
        <v/>
      </c>
      <c r="AJ19" s="33">
        <f>AD19*Q19+(1-AD19)*N19</f>
        <v/>
      </c>
      <c r="AK19" s="33">
        <f>AC19*V19+(1-AC19)*U19</f>
        <v/>
      </c>
      <c r="AL19" s="33">
        <f>AC19*W19+(1-AC19)*U19</f>
        <v/>
      </c>
      <c r="AM19" s="33">
        <f>AC19*X19+(1-AC19)*U19</f>
        <v/>
      </c>
      <c r="AN19" s="33">
        <f>AD19*V19+(1-AD19)*U19</f>
        <v/>
      </c>
      <c r="AO19" s="33">
        <f>AD19*W19+(1-AD19)*U19</f>
        <v/>
      </c>
      <c r="AP19" s="33">
        <f>AD19*X19+(1-AD19)*U19</f>
        <v/>
      </c>
      <c r="AQ19" s="7">
        <f>IF(OR(Scenario!$B$5="Any",Scenario!$B$5=A19),1,0)</f>
        <v/>
      </c>
      <c r="AR19" s="7">
        <f>IF(OR(Scenario!$B$6="Any",Scenario!$B$6=B19),1,0)</f>
        <v/>
      </c>
      <c r="AS19" s="7">
        <f>IF(OR(Scenario!$B$7="Any",Scenario!$B$7=C19),1,0)</f>
        <v/>
      </c>
      <c r="AT19" s="7">
        <f>IF(OR(Scenario!$B$8="Any",Scenario!$B$8=D19),1,0)</f>
        <v/>
      </c>
      <c r="AU19" s="7">
        <f>IF(OR(Scenario!$B$9="Any",Scenario!$B$9=E19),1,0)</f>
        <v/>
      </c>
      <c r="AV19" s="7">
        <f>IF(OR(Scenario!$B$10="Any",Scenario!$B$10=F19),1,0)</f>
        <v/>
      </c>
      <c r="AW19" s="7">
        <f>G19*AQ19*AR19*AS19*AT19*AU19*AV19</f>
        <v/>
      </c>
      <c r="AX19" s="7">
        <f>IF(Scenario!$B$11="mean",L19,IF(Scenario!$B$11="5th pct",M19,N19))</f>
        <v/>
      </c>
      <c r="AY19" s="7">
        <f>IF(Scenario!$B$11="mean",O19,IF(Scenario!$B$11="5th pct",P19,Q19))</f>
        <v/>
      </c>
      <c r="AZ19" s="7">
        <f>IF(Scenario!$B$11="mean",R19,IF(Scenario!$B$11="5th pct",S19,T19))</f>
        <v/>
      </c>
      <c r="BA19" s="7">
        <f>IF(Scenario!$B$11="mean",AE19,IF(Scenario!$B$11="5th pct",AF19,AG19))</f>
        <v/>
      </c>
      <c r="BB19" s="7">
        <f>IF(Scenario!$B$11="mean",AH19,IF(Scenario!$B$11="5th pct",AI19,AJ19))</f>
        <v/>
      </c>
      <c r="BC19" s="7">
        <f>U19</f>
        <v/>
      </c>
      <c r="BD19" s="7">
        <f>IF(Scenario!$B$11="mean",V19,IF(Scenario!$B$11="5th pct",W19,X19))</f>
        <v/>
      </c>
      <c r="BE19" s="7">
        <f>IF(Scenario!$B$11="mean",Y19,IF(Scenario!$B$11="5th pct",Z19,AA19))</f>
        <v/>
      </c>
      <c r="BF19" s="7">
        <f>IF(Scenario!$B$11="mean",AK19,IF(Scenario!$B$11="5th pct",AL19,AM19))</f>
        <v/>
      </c>
      <c r="BG19" s="7">
        <f>IF(Scenario!$B$11="mean",AN19,IF(Scenario!$B$11="5th pct",AO19,AP19))</f>
        <v/>
      </c>
    </row>
    <row r="20">
      <c r="A20" t="inlineStr">
        <is>
          <t>F</t>
        </is>
      </c>
      <c r="B20" t="inlineStr">
        <is>
          <t>65-74</t>
        </is>
      </c>
      <c r="C20" t="inlineStr">
        <is>
          <t>&lt;=110</t>
        </is>
      </c>
      <c r="D20" t="inlineStr">
        <is>
          <t>1.5-2.0</t>
        </is>
      </c>
      <c r="E20" t="inlineStr">
        <is>
          <t>low parox</t>
        </is>
      </c>
      <c r="F20" t="inlineStr">
        <is>
          <t>no</t>
        </is>
      </c>
      <c r="G20" s="26">
        <f>Parameters!$B$5*Parameters!$B$7*Parameters!$B$10/SUM(Parameters!$B$10:$G$10)*Parameters!$J$22*Parameters!$B$51*(1-Parameters!$B$46)</f>
        <v/>
      </c>
      <c r="H20" s="27">
        <f>(140-Parameters!$B$25)*Parameters!$B$26*0.45359237*0.85/(72*Parameters!$D$27)</f>
        <v/>
      </c>
      <c r="I20">
        <f>IF(H20&gt;80,"&gt;80",IF(H20&gt;50,"50-80",IF(H20&gt;=25,"25-50","&lt;25")))</f>
        <v/>
      </c>
      <c r="J20">
        <f>IF(((B20="80+")+1+(OR(D20="1.5-2.0",D20="&gt;=2.0")))&gt;=2,1,0)</f>
        <v/>
      </c>
      <c r="K20" s="28">
        <f>INDEX(Parameters!$B$31:$E$31,MATCH(I20,Parameters!$B$30:$E$30,0))</f>
        <v/>
      </c>
      <c r="L20" s="29">
        <f>K20*INDEX(Parameters!$B$66:$E$66,MATCH(I20,Parameters!$B$30:$E$30,0))/100*IF($F20="yes",Parameters!$C$49,Parameters!$B$49)</f>
        <v/>
      </c>
      <c r="M20" s="29">
        <f>K20*INDEX(Parameters!$B$67:$E$67,MATCH(I20,Parameters!$B$30:$E$30,0))/100*IF($F20="yes",Parameters!$C$49,Parameters!$B$49)</f>
        <v/>
      </c>
      <c r="N20" s="29">
        <f>K20*INDEX(Parameters!$B$68:$E$68,MATCH(I20,Parameters!$B$30:$E$30,0))/100*IF($F20="yes",Parameters!$C$49,Parameters!$B$49)</f>
        <v/>
      </c>
      <c r="O20" s="29">
        <f>K20*INDEX(Parameters!$B$69:$E$69,MATCH(I20,Parameters!$B$30:$E$30,0))/100*IF($F20="yes",Parameters!$C$49,Parameters!$B$49)</f>
        <v/>
      </c>
      <c r="P20" s="29">
        <f>K20*INDEX(Parameters!$B$70:$E$70,MATCH(I20,Parameters!$B$30:$E$30,0))/100*IF($F20="yes",Parameters!$C$49,Parameters!$B$49)</f>
        <v/>
      </c>
      <c r="Q20" s="29">
        <f>K20*INDEX(Parameters!$B$71:$E$71,MATCH(I20,Parameters!$B$30:$E$30,0))/100*IF($F20="yes",Parameters!$C$49,Parameters!$B$49)</f>
        <v/>
      </c>
      <c r="R20" s="29">
        <f>K20*INDEX(Parameters!$B$72:$E$72,MATCH(I20,Parameters!$B$30:$E$30,0))/100*IF($F20="yes",Parameters!$C$49,Parameters!$B$49)</f>
        <v/>
      </c>
      <c r="S20" s="29">
        <f>K20*INDEX(Parameters!$B$73:$E$73,MATCH(I20,Parameters!$B$30:$E$30,0))/100*IF($F20="yes",Parameters!$C$49,Parameters!$B$49)</f>
        <v/>
      </c>
      <c r="T20" s="29">
        <f>K20*INDEX(Parameters!$B$74:$E$74,MATCH(I20,Parameters!$B$30:$E$30,0))/100*IF($F20="yes",Parameters!$C$49,Parameters!$B$49)</f>
        <v/>
      </c>
      <c r="U20" s="29">
        <f>INDEX(Parameters!$B$32:$E$32,MATCH(I20,Parameters!$B$30:$E$30,0))*Parameters!$B$36/100*IF($F20="yes",Parameters!$E$49,Parameters!$D$49)</f>
        <v/>
      </c>
      <c r="V20" s="29">
        <f>U20*INDEX(Parameters!$B$99:$E$99,MATCH(I20,Parameters!$B$30:$E$30,0))</f>
        <v/>
      </c>
      <c r="W20" s="29">
        <f>U20*INDEX(Parameters!$B$100:$E$100,MATCH(I20,Parameters!$B$30:$E$30,0))</f>
        <v/>
      </c>
      <c r="X20" s="29">
        <f>U20*INDEX(Parameters!$B$101:$E$101,MATCH(I20,Parameters!$B$30:$E$30,0))</f>
        <v/>
      </c>
      <c r="Y20" s="29">
        <f>U20*INDEX(Parameters!$B$102:$E$102,MATCH(I20,Parameters!$B$30:$E$30,0))</f>
        <v/>
      </c>
      <c r="Z20" s="29">
        <f>U20*INDEX(Parameters!$B$103:$E$103,MATCH(I20,Parameters!$B$30:$E$30,0))</f>
        <v/>
      </c>
      <c r="AA20" s="29">
        <f>U20*INDEX(Parameters!$B$104:$E$104,MATCH(I20,Parameters!$B$30:$E$30,0))</f>
        <v/>
      </c>
      <c r="AB20" s="29">
        <f>U20*Parameters!$B$39</f>
        <v/>
      </c>
      <c r="AC20">
        <f>J20</f>
        <v/>
      </c>
      <c r="AD20">
        <f>IF(J20=1,Parameters!$B$40,Parameters!$B$41)</f>
        <v/>
      </c>
      <c r="AE20" s="29">
        <f>AC20*O20+(1-AC20)*L20</f>
        <v/>
      </c>
      <c r="AF20" s="29">
        <f>AC20*P20+(1-AC20)*M20</f>
        <v/>
      </c>
      <c r="AG20" s="29">
        <f>AC20*Q20+(1-AC20)*N20</f>
        <v/>
      </c>
      <c r="AH20" s="29">
        <f>AD20*O20+(1-AD20)*L20</f>
        <v/>
      </c>
      <c r="AI20" s="29">
        <f>AD20*P20+(1-AD20)*M20</f>
        <v/>
      </c>
      <c r="AJ20" s="29">
        <f>AD20*Q20+(1-AD20)*N20</f>
        <v/>
      </c>
      <c r="AK20" s="29">
        <f>AC20*V20+(1-AC20)*U20</f>
        <v/>
      </c>
      <c r="AL20" s="29">
        <f>AC20*W20+(1-AC20)*U20</f>
        <v/>
      </c>
      <c r="AM20" s="29">
        <f>AC20*X20+(1-AC20)*U20</f>
        <v/>
      </c>
      <c r="AN20" s="29">
        <f>AD20*V20+(1-AD20)*U20</f>
        <v/>
      </c>
      <c r="AO20" s="29">
        <f>AD20*W20+(1-AD20)*U20</f>
        <v/>
      </c>
      <c r="AP20" s="29">
        <f>AD20*X20+(1-AD20)*U20</f>
        <v/>
      </c>
      <c r="AQ20">
        <f>IF(OR(Scenario!$B$5="Any",Scenario!$B$5=A20),1,0)</f>
        <v/>
      </c>
      <c r="AR20">
        <f>IF(OR(Scenario!$B$6="Any",Scenario!$B$6=B20),1,0)</f>
        <v/>
      </c>
      <c r="AS20">
        <f>IF(OR(Scenario!$B$7="Any",Scenario!$B$7=C20),1,0)</f>
        <v/>
      </c>
      <c r="AT20">
        <f>IF(OR(Scenario!$B$8="Any",Scenario!$B$8=D20),1,0)</f>
        <v/>
      </c>
      <c r="AU20">
        <f>IF(OR(Scenario!$B$9="Any",Scenario!$B$9=E20),1,0)</f>
        <v/>
      </c>
      <c r="AV20">
        <f>IF(OR(Scenario!$B$10="Any",Scenario!$B$10=F20),1,0)</f>
        <v/>
      </c>
      <c r="AW20">
        <f>G20*AQ20*AR20*AS20*AT20*AU20*AV20</f>
        <v/>
      </c>
      <c r="AX20">
        <f>IF(Scenario!$B$11="mean",L20,IF(Scenario!$B$11="5th pct",M20,N20))</f>
        <v/>
      </c>
      <c r="AY20">
        <f>IF(Scenario!$B$11="mean",O20,IF(Scenario!$B$11="5th pct",P20,Q20))</f>
        <v/>
      </c>
      <c r="AZ20">
        <f>IF(Scenario!$B$11="mean",R20,IF(Scenario!$B$11="5th pct",S20,T20))</f>
        <v/>
      </c>
      <c r="BA20">
        <f>IF(Scenario!$B$11="mean",AE20,IF(Scenario!$B$11="5th pct",AF20,AG20))</f>
        <v/>
      </c>
      <c r="BB20">
        <f>IF(Scenario!$B$11="mean",AH20,IF(Scenario!$B$11="5th pct",AI20,AJ20))</f>
        <v/>
      </c>
      <c r="BC20">
        <f>U20</f>
        <v/>
      </c>
      <c r="BD20">
        <f>IF(Scenario!$B$11="mean",V20,IF(Scenario!$B$11="5th pct",W20,X20))</f>
        <v/>
      </c>
      <c r="BE20">
        <f>IF(Scenario!$B$11="mean",Y20,IF(Scenario!$B$11="5th pct",Z20,AA20))</f>
        <v/>
      </c>
      <c r="BF20">
        <f>IF(Scenario!$B$11="mean",AK20,IF(Scenario!$B$11="5th pct",AL20,AM20))</f>
        <v/>
      </c>
      <c r="BG20">
        <f>IF(Scenario!$B$11="mean",AN20,IF(Scenario!$B$11="5th pct",AO20,AP20))</f>
        <v/>
      </c>
    </row>
    <row r="21">
      <c r="A21" s="7" t="inlineStr">
        <is>
          <t>F</t>
        </is>
      </c>
      <c r="B21" s="7" t="inlineStr">
        <is>
          <t>65-74</t>
        </is>
      </c>
      <c r="C21" s="7" t="inlineStr">
        <is>
          <t>&lt;=110</t>
        </is>
      </c>
      <c r="D21" s="7" t="inlineStr">
        <is>
          <t>1.5-2.0</t>
        </is>
      </c>
      <c r="E21" s="7" t="inlineStr">
        <is>
          <t>low parox</t>
        </is>
      </c>
      <c r="F21" s="7" t="inlineStr">
        <is>
          <t>yes</t>
        </is>
      </c>
      <c r="G21" s="30">
        <f>Parameters!$B$5*Parameters!$B$7*Parameters!$B$10/SUM(Parameters!$B$10:$G$10)*Parameters!$J$22*Parameters!$B$51*Parameters!$B$46</f>
        <v/>
      </c>
      <c r="H21" s="31">
        <f>(140-Parameters!$B$25)*Parameters!$B$26*0.45359237*0.85/(72*Parameters!$D$27)</f>
        <v/>
      </c>
      <c r="I21" s="7">
        <f>IF(H21&gt;80,"&gt;80",IF(H21&gt;50,"50-80",IF(H21&gt;=25,"25-50","&lt;25")))</f>
        <v/>
      </c>
      <c r="J21" s="7">
        <f>IF(((B21="80+")+1+(OR(D21="1.5-2.0",D21="&gt;=2.0")))&gt;=2,1,0)</f>
        <v/>
      </c>
      <c r="K21" s="32">
        <f>INDEX(Parameters!$B$31:$E$31,MATCH(I21,Parameters!$B$30:$E$30,0))</f>
        <v/>
      </c>
      <c r="L21" s="33">
        <f>K21*INDEX(Parameters!$B$66:$E$66,MATCH(I21,Parameters!$B$30:$E$30,0))/100*IF($F21="yes",Parameters!$C$49,Parameters!$B$49)</f>
        <v/>
      </c>
      <c r="M21" s="33">
        <f>K21*INDEX(Parameters!$B$67:$E$67,MATCH(I21,Parameters!$B$30:$E$30,0))/100*IF($F21="yes",Parameters!$C$49,Parameters!$B$49)</f>
        <v/>
      </c>
      <c r="N21" s="33">
        <f>K21*INDEX(Parameters!$B$68:$E$68,MATCH(I21,Parameters!$B$30:$E$30,0))/100*IF($F21="yes",Parameters!$C$49,Parameters!$B$49)</f>
        <v/>
      </c>
      <c r="O21" s="33">
        <f>K21*INDEX(Parameters!$B$69:$E$69,MATCH(I21,Parameters!$B$30:$E$30,0))/100*IF($F21="yes",Parameters!$C$49,Parameters!$B$49)</f>
        <v/>
      </c>
      <c r="P21" s="33">
        <f>K21*INDEX(Parameters!$B$70:$E$70,MATCH(I21,Parameters!$B$30:$E$30,0))/100*IF($F21="yes",Parameters!$C$49,Parameters!$B$49)</f>
        <v/>
      </c>
      <c r="Q21" s="33">
        <f>K21*INDEX(Parameters!$B$71:$E$71,MATCH(I21,Parameters!$B$30:$E$30,0))/100*IF($F21="yes",Parameters!$C$49,Parameters!$B$49)</f>
        <v/>
      </c>
      <c r="R21" s="33">
        <f>K21*INDEX(Parameters!$B$72:$E$72,MATCH(I21,Parameters!$B$30:$E$30,0))/100*IF($F21="yes",Parameters!$C$49,Parameters!$B$49)</f>
        <v/>
      </c>
      <c r="S21" s="33">
        <f>K21*INDEX(Parameters!$B$73:$E$73,MATCH(I21,Parameters!$B$30:$E$30,0))/100*IF($F21="yes",Parameters!$C$49,Parameters!$B$49)</f>
        <v/>
      </c>
      <c r="T21" s="33">
        <f>K21*INDEX(Parameters!$B$74:$E$74,MATCH(I21,Parameters!$B$30:$E$30,0))/100*IF($F21="yes",Parameters!$C$49,Parameters!$B$49)</f>
        <v/>
      </c>
      <c r="U21" s="33">
        <f>INDEX(Parameters!$B$32:$E$32,MATCH(I21,Parameters!$B$30:$E$30,0))*Parameters!$B$36/100*IF($F21="yes",Parameters!$E$49,Parameters!$D$49)</f>
        <v/>
      </c>
      <c r="V21" s="33">
        <f>U21*INDEX(Parameters!$B$99:$E$99,MATCH(I21,Parameters!$B$30:$E$30,0))</f>
        <v/>
      </c>
      <c r="W21" s="33">
        <f>U21*INDEX(Parameters!$B$100:$E$100,MATCH(I21,Parameters!$B$30:$E$30,0))</f>
        <v/>
      </c>
      <c r="X21" s="33">
        <f>U21*INDEX(Parameters!$B$101:$E$101,MATCH(I21,Parameters!$B$30:$E$30,0))</f>
        <v/>
      </c>
      <c r="Y21" s="33">
        <f>U21*INDEX(Parameters!$B$102:$E$102,MATCH(I21,Parameters!$B$30:$E$30,0))</f>
        <v/>
      </c>
      <c r="Z21" s="33">
        <f>U21*INDEX(Parameters!$B$103:$E$103,MATCH(I21,Parameters!$B$30:$E$30,0))</f>
        <v/>
      </c>
      <c r="AA21" s="33">
        <f>U21*INDEX(Parameters!$B$104:$E$104,MATCH(I21,Parameters!$B$30:$E$30,0))</f>
        <v/>
      </c>
      <c r="AB21" s="33">
        <f>U21*Parameters!$B$39</f>
        <v/>
      </c>
      <c r="AC21" s="7">
        <f>J21</f>
        <v/>
      </c>
      <c r="AD21" s="7">
        <f>IF(J21=1,Parameters!$B$40,Parameters!$B$41)</f>
        <v/>
      </c>
      <c r="AE21" s="33">
        <f>AC21*O21+(1-AC21)*L21</f>
        <v/>
      </c>
      <c r="AF21" s="33">
        <f>AC21*P21+(1-AC21)*M21</f>
        <v/>
      </c>
      <c r="AG21" s="33">
        <f>AC21*Q21+(1-AC21)*N21</f>
        <v/>
      </c>
      <c r="AH21" s="33">
        <f>AD21*O21+(1-AD21)*L21</f>
        <v/>
      </c>
      <c r="AI21" s="33">
        <f>AD21*P21+(1-AD21)*M21</f>
        <v/>
      </c>
      <c r="AJ21" s="33">
        <f>AD21*Q21+(1-AD21)*N21</f>
        <v/>
      </c>
      <c r="AK21" s="33">
        <f>AC21*V21+(1-AC21)*U21</f>
        <v/>
      </c>
      <c r="AL21" s="33">
        <f>AC21*W21+(1-AC21)*U21</f>
        <v/>
      </c>
      <c r="AM21" s="33">
        <f>AC21*X21+(1-AC21)*U21</f>
        <v/>
      </c>
      <c r="AN21" s="33">
        <f>AD21*V21+(1-AD21)*U21</f>
        <v/>
      </c>
      <c r="AO21" s="33">
        <f>AD21*W21+(1-AD21)*U21</f>
        <v/>
      </c>
      <c r="AP21" s="33">
        <f>AD21*X21+(1-AD21)*U21</f>
        <v/>
      </c>
      <c r="AQ21" s="7">
        <f>IF(OR(Scenario!$B$5="Any",Scenario!$B$5=A21),1,0)</f>
        <v/>
      </c>
      <c r="AR21" s="7">
        <f>IF(OR(Scenario!$B$6="Any",Scenario!$B$6=B21),1,0)</f>
        <v/>
      </c>
      <c r="AS21" s="7">
        <f>IF(OR(Scenario!$B$7="Any",Scenario!$B$7=C21),1,0)</f>
        <v/>
      </c>
      <c r="AT21" s="7">
        <f>IF(OR(Scenario!$B$8="Any",Scenario!$B$8=D21),1,0)</f>
        <v/>
      </c>
      <c r="AU21" s="7">
        <f>IF(OR(Scenario!$B$9="Any",Scenario!$B$9=E21),1,0)</f>
        <v/>
      </c>
      <c r="AV21" s="7">
        <f>IF(OR(Scenario!$B$10="Any",Scenario!$B$10=F21),1,0)</f>
        <v/>
      </c>
      <c r="AW21" s="7">
        <f>G21*AQ21*AR21*AS21*AT21*AU21*AV21</f>
        <v/>
      </c>
      <c r="AX21" s="7">
        <f>IF(Scenario!$B$11="mean",L21,IF(Scenario!$B$11="5th pct",M21,N21))</f>
        <v/>
      </c>
      <c r="AY21" s="7">
        <f>IF(Scenario!$B$11="mean",O21,IF(Scenario!$B$11="5th pct",P21,Q21))</f>
        <v/>
      </c>
      <c r="AZ21" s="7">
        <f>IF(Scenario!$B$11="mean",R21,IF(Scenario!$B$11="5th pct",S21,T21))</f>
        <v/>
      </c>
      <c r="BA21" s="7">
        <f>IF(Scenario!$B$11="mean",AE21,IF(Scenario!$B$11="5th pct",AF21,AG21))</f>
        <v/>
      </c>
      <c r="BB21" s="7">
        <f>IF(Scenario!$B$11="mean",AH21,IF(Scenario!$B$11="5th pct",AI21,AJ21))</f>
        <v/>
      </c>
      <c r="BC21" s="7">
        <f>U21</f>
        <v/>
      </c>
      <c r="BD21" s="7">
        <f>IF(Scenario!$B$11="mean",V21,IF(Scenario!$B$11="5th pct",W21,X21))</f>
        <v/>
      </c>
      <c r="BE21" s="7">
        <f>IF(Scenario!$B$11="mean",Y21,IF(Scenario!$B$11="5th pct",Z21,AA21))</f>
        <v/>
      </c>
      <c r="BF21" s="7">
        <f>IF(Scenario!$B$11="mean",AK21,IF(Scenario!$B$11="5th pct",AL21,AM21))</f>
        <v/>
      </c>
      <c r="BG21" s="7">
        <f>IF(Scenario!$B$11="mean",AN21,IF(Scenario!$B$11="5th pct",AO21,AP21))</f>
        <v/>
      </c>
    </row>
    <row r="22">
      <c r="A22" t="inlineStr">
        <is>
          <t>F</t>
        </is>
      </c>
      <c r="B22" t="inlineStr">
        <is>
          <t>65-74</t>
        </is>
      </c>
      <c r="C22" t="inlineStr">
        <is>
          <t>&lt;=110</t>
        </is>
      </c>
      <c r="D22" t="inlineStr">
        <is>
          <t>1.5-2.0</t>
        </is>
      </c>
      <c r="E22" t="inlineStr">
        <is>
          <t>high parox</t>
        </is>
      </c>
      <c r="F22" t="inlineStr">
        <is>
          <t>no</t>
        </is>
      </c>
      <c r="G22" s="26">
        <f>Parameters!$B$5*Parameters!$B$7*Parameters!$B$10/SUM(Parameters!$B$10:$G$10)*Parameters!$J$22*Parameters!$B$52*(1-Parameters!$B$46)</f>
        <v/>
      </c>
      <c r="H22" s="27">
        <f>(140-Parameters!$B$25)*Parameters!$B$26*0.45359237*0.85/(72*Parameters!$D$27)</f>
        <v/>
      </c>
      <c r="I22">
        <f>IF(H22&gt;80,"&gt;80",IF(H22&gt;50,"50-80",IF(H22&gt;=25,"25-50","&lt;25")))</f>
        <v/>
      </c>
      <c r="J22">
        <f>IF(((B22="80+")+1+(OR(D22="1.5-2.0",D22="&gt;=2.0")))&gt;=2,1,0)</f>
        <v/>
      </c>
      <c r="K22" s="28">
        <f>INDEX(Parameters!$B$31:$E$31,MATCH(I22,Parameters!$B$30:$E$30,0))</f>
        <v/>
      </c>
      <c r="L22" s="29">
        <f>K22*INDEX(Parameters!$B$75:$E$75,MATCH(I22,Parameters!$B$30:$E$30,0))/100*IF($F22="yes",Parameters!$C$49,Parameters!$B$49)</f>
        <v/>
      </c>
      <c r="M22" s="29">
        <f>K22*INDEX(Parameters!$B$76:$E$76,MATCH(I22,Parameters!$B$30:$E$30,0))/100*IF($F22="yes",Parameters!$C$49,Parameters!$B$49)</f>
        <v/>
      </c>
      <c r="N22" s="29">
        <f>K22*INDEX(Parameters!$B$77:$E$77,MATCH(I22,Parameters!$B$30:$E$30,0))/100*IF($F22="yes",Parameters!$C$49,Parameters!$B$49)</f>
        <v/>
      </c>
      <c r="O22" s="29">
        <f>K22*INDEX(Parameters!$B$78:$E$78,MATCH(I22,Parameters!$B$30:$E$30,0))/100*IF($F22="yes",Parameters!$C$49,Parameters!$B$49)</f>
        <v/>
      </c>
      <c r="P22" s="29">
        <f>K22*INDEX(Parameters!$B$79:$E$79,MATCH(I22,Parameters!$B$30:$E$30,0))/100*IF($F22="yes",Parameters!$C$49,Parameters!$B$49)</f>
        <v/>
      </c>
      <c r="Q22" s="29">
        <f>K22*INDEX(Parameters!$B$80:$E$80,MATCH(I22,Parameters!$B$30:$E$30,0))/100*IF($F22="yes",Parameters!$C$49,Parameters!$B$49)</f>
        <v/>
      </c>
      <c r="R22" s="29">
        <f>K22*INDEX(Parameters!$B$81:$E$81,MATCH(I22,Parameters!$B$30:$E$30,0))/100*IF($F22="yes",Parameters!$C$49,Parameters!$B$49)</f>
        <v/>
      </c>
      <c r="S22" s="29">
        <f>K22*INDEX(Parameters!$B$82:$E$82,MATCH(I22,Parameters!$B$30:$E$30,0))/100*IF($F22="yes",Parameters!$C$49,Parameters!$B$49)</f>
        <v/>
      </c>
      <c r="T22" s="29">
        <f>K22*INDEX(Parameters!$B$83:$E$83,MATCH(I22,Parameters!$B$30:$E$30,0))/100*IF($F22="yes",Parameters!$C$49,Parameters!$B$49)</f>
        <v/>
      </c>
      <c r="U22" s="29">
        <f>INDEX(Parameters!$B$32:$E$32,MATCH(I22,Parameters!$B$30:$E$30,0))*Parameters!$B$36/100*IF($F22="yes",Parameters!$E$49,Parameters!$D$49)</f>
        <v/>
      </c>
      <c r="V22" s="29">
        <f>U22*INDEX(Parameters!$B$99:$E$99,MATCH(I22,Parameters!$B$30:$E$30,0))</f>
        <v/>
      </c>
      <c r="W22" s="29">
        <f>U22*INDEX(Parameters!$B$100:$E$100,MATCH(I22,Parameters!$B$30:$E$30,0))</f>
        <v/>
      </c>
      <c r="X22" s="29">
        <f>U22*INDEX(Parameters!$B$101:$E$101,MATCH(I22,Parameters!$B$30:$E$30,0))</f>
        <v/>
      </c>
      <c r="Y22" s="29">
        <f>U22*INDEX(Parameters!$B$102:$E$102,MATCH(I22,Parameters!$B$30:$E$30,0))</f>
        <v/>
      </c>
      <c r="Z22" s="29">
        <f>U22*INDEX(Parameters!$B$103:$E$103,MATCH(I22,Parameters!$B$30:$E$30,0))</f>
        <v/>
      </c>
      <c r="AA22" s="29">
        <f>U22*INDEX(Parameters!$B$104:$E$104,MATCH(I22,Parameters!$B$30:$E$30,0))</f>
        <v/>
      </c>
      <c r="AB22" s="29">
        <f>U22*Parameters!$B$39</f>
        <v/>
      </c>
      <c r="AC22">
        <f>J22</f>
        <v/>
      </c>
      <c r="AD22">
        <f>IF(J22=1,Parameters!$B$40,Parameters!$B$41)</f>
        <v/>
      </c>
      <c r="AE22" s="29">
        <f>AC22*O22+(1-AC22)*L22</f>
        <v/>
      </c>
      <c r="AF22" s="29">
        <f>AC22*P22+(1-AC22)*M22</f>
        <v/>
      </c>
      <c r="AG22" s="29">
        <f>AC22*Q22+(1-AC22)*N22</f>
        <v/>
      </c>
      <c r="AH22" s="29">
        <f>AD22*O22+(1-AD22)*L22</f>
        <v/>
      </c>
      <c r="AI22" s="29">
        <f>AD22*P22+(1-AD22)*M22</f>
        <v/>
      </c>
      <c r="AJ22" s="29">
        <f>AD22*Q22+(1-AD22)*N22</f>
        <v/>
      </c>
      <c r="AK22" s="29">
        <f>AC22*V22+(1-AC22)*U22</f>
        <v/>
      </c>
      <c r="AL22" s="29">
        <f>AC22*W22+(1-AC22)*U22</f>
        <v/>
      </c>
      <c r="AM22" s="29">
        <f>AC22*X22+(1-AC22)*U22</f>
        <v/>
      </c>
      <c r="AN22" s="29">
        <f>AD22*V22+(1-AD22)*U22</f>
        <v/>
      </c>
      <c r="AO22" s="29">
        <f>AD22*W22+(1-AD22)*U22</f>
        <v/>
      </c>
      <c r="AP22" s="29">
        <f>AD22*X22+(1-AD22)*U22</f>
        <v/>
      </c>
      <c r="AQ22">
        <f>IF(OR(Scenario!$B$5="Any",Scenario!$B$5=A22),1,0)</f>
        <v/>
      </c>
      <c r="AR22">
        <f>IF(OR(Scenario!$B$6="Any",Scenario!$B$6=B22),1,0)</f>
        <v/>
      </c>
      <c r="AS22">
        <f>IF(OR(Scenario!$B$7="Any",Scenario!$B$7=C22),1,0)</f>
        <v/>
      </c>
      <c r="AT22">
        <f>IF(OR(Scenario!$B$8="Any",Scenario!$B$8=D22),1,0)</f>
        <v/>
      </c>
      <c r="AU22">
        <f>IF(OR(Scenario!$B$9="Any",Scenario!$B$9=E22),1,0)</f>
        <v/>
      </c>
      <c r="AV22">
        <f>IF(OR(Scenario!$B$10="Any",Scenario!$B$10=F22),1,0)</f>
        <v/>
      </c>
      <c r="AW22">
        <f>G22*AQ22*AR22*AS22*AT22*AU22*AV22</f>
        <v/>
      </c>
      <c r="AX22">
        <f>IF(Scenario!$B$11="mean",L22,IF(Scenario!$B$11="5th pct",M22,N22))</f>
        <v/>
      </c>
      <c r="AY22">
        <f>IF(Scenario!$B$11="mean",O22,IF(Scenario!$B$11="5th pct",P22,Q22))</f>
        <v/>
      </c>
      <c r="AZ22">
        <f>IF(Scenario!$B$11="mean",R22,IF(Scenario!$B$11="5th pct",S22,T22))</f>
        <v/>
      </c>
      <c r="BA22">
        <f>IF(Scenario!$B$11="mean",AE22,IF(Scenario!$B$11="5th pct",AF22,AG22))</f>
        <v/>
      </c>
      <c r="BB22">
        <f>IF(Scenario!$B$11="mean",AH22,IF(Scenario!$B$11="5th pct",AI22,AJ22))</f>
        <v/>
      </c>
      <c r="BC22">
        <f>U22</f>
        <v/>
      </c>
      <c r="BD22">
        <f>IF(Scenario!$B$11="mean",V22,IF(Scenario!$B$11="5th pct",W22,X22))</f>
        <v/>
      </c>
      <c r="BE22">
        <f>IF(Scenario!$B$11="mean",Y22,IF(Scenario!$B$11="5th pct",Z22,AA22))</f>
        <v/>
      </c>
      <c r="BF22">
        <f>IF(Scenario!$B$11="mean",AK22,IF(Scenario!$B$11="5th pct",AL22,AM22))</f>
        <v/>
      </c>
      <c r="BG22">
        <f>IF(Scenario!$B$11="mean",AN22,IF(Scenario!$B$11="5th pct",AO22,AP22))</f>
        <v/>
      </c>
    </row>
    <row r="23">
      <c r="A23" s="7" t="inlineStr">
        <is>
          <t>F</t>
        </is>
      </c>
      <c r="B23" s="7" t="inlineStr">
        <is>
          <t>65-74</t>
        </is>
      </c>
      <c r="C23" s="7" t="inlineStr">
        <is>
          <t>&lt;=110</t>
        </is>
      </c>
      <c r="D23" s="7" t="inlineStr">
        <is>
          <t>1.5-2.0</t>
        </is>
      </c>
      <c r="E23" s="7" t="inlineStr">
        <is>
          <t>high parox</t>
        </is>
      </c>
      <c r="F23" s="7" t="inlineStr">
        <is>
          <t>yes</t>
        </is>
      </c>
      <c r="G23" s="30">
        <f>Parameters!$B$5*Parameters!$B$7*Parameters!$B$10/SUM(Parameters!$B$10:$G$10)*Parameters!$J$22*Parameters!$B$52*Parameters!$B$46</f>
        <v/>
      </c>
      <c r="H23" s="31">
        <f>(140-Parameters!$B$25)*Parameters!$B$26*0.45359237*0.85/(72*Parameters!$D$27)</f>
        <v/>
      </c>
      <c r="I23" s="7">
        <f>IF(H23&gt;80,"&gt;80",IF(H23&gt;50,"50-80",IF(H23&gt;=25,"25-50","&lt;25")))</f>
        <v/>
      </c>
      <c r="J23" s="7">
        <f>IF(((B23="80+")+1+(OR(D23="1.5-2.0",D23="&gt;=2.0")))&gt;=2,1,0)</f>
        <v/>
      </c>
      <c r="K23" s="32">
        <f>INDEX(Parameters!$B$31:$E$31,MATCH(I23,Parameters!$B$30:$E$30,0))</f>
        <v/>
      </c>
      <c r="L23" s="33">
        <f>K23*INDEX(Parameters!$B$75:$E$75,MATCH(I23,Parameters!$B$30:$E$30,0))/100*IF($F23="yes",Parameters!$C$49,Parameters!$B$49)</f>
        <v/>
      </c>
      <c r="M23" s="33">
        <f>K23*INDEX(Parameters!$B$76:$E$76,MATCH(I23,Parameters!$B$30:$E$30,0))/100*IF($F23="yes",Parameters!$C$49,Parameters!$B$49)</f>
        <v/>
      </c>
      <c r="N23" s="33">
        <f>K23*INDEX(Parameters!$B$77:$E$77,MATCH(I23,Parameters!$B$30:$E$30,0))/100*IF($F23="yes",Parameters!$C$49,Parameters!$B$49)</f>
        <v/>
      </c>
      <c r="O23" s="33">
        <f>K23*INDEX(Parameters!$B$78:$E$78,MATCH(I23,Parameters!$B$30:$E$30,0))/100*IF($F23="yes",Parameters!$C$49,Parameters!$B$49)</f>
        <v/>
      </c>
      <c r="P23" s="33">
        <f>K23*INDEX(Parameters!$B$79:$E$79,MATCH(I23,Parameters!$B$30:$E$30,0))/100*IF($F23="yes",Parameters!$C$49,Parameters!$B$49)</f>
        <v/>
      </c>
      <c r="Q23" s="33">
        <f>K23*INDEX(Parameters!$B$80:$E$80,MATCH(I23,Parameters!$B$30:$E$30,0))/100*IF($F23="yes",Parameters!$C$49,Parameters!$B$49)</f>
        <v/>
      </c>
      <c r="R23" s="33">
        <f>K23*INDEX(Parameters!$B$81:$E$81,MATCH(I23,Parameters!$B$30:$E$30,0))/100*IF($F23="yes",Parameters!$C$49,Parameters!$B$49)</f>
        <v/>
      </c>
      <c r="S23" s="33">
        <f>K23*INDEX(Parameters!$B$82:$E$82,MATCH(I23,Parameters!$B$30:$E$30,0))/100*IF($F23="yes",Parameters!$C$49,Parameters!$B$49)</f>
        <v/>
      </c>
      <c r="T23" s="33">
        <f>K23*INDEX(Parameters!$B$83:$E$83,MATCH(I23,Parameters!$B$30:$E$30,0))/100*IF($F23="yes",Parameters!$C$49,Parameters!$B$49)</f>
        <v/>
      </c>
      <c r="U23" s="33">
        <f>INDEX(Parameters!$B$32:$E$32,MATCH(I23,Parameters!$B$30:$E$30,0))*Parameters!$B$36/100*IF($F23="yes",Parameters!$E$49,Parameters!$D$49)</f>
        <v/>
      </c>
      <c r="V23" s="33">
        <f>U23*INDEX(Parameters!$B$99:$E$99,MATCH(I23,Parameters!$B$30:$E$30,0))</f>
        <v/>
      </c>
      <c r="W23" s="33">
        <f>U23*INDEX(Parameters!$B$100:$E$100,MATCH(I23,Parameters!$B$30:$E$30,0))</f>
        <v/>
      </c>
      <c r="X23" s="33">
        <f>U23*INDEX(Parameters!$B$101:$E$101,MATCH(I23,Parameters!$B$30:$E$30,0))</f>
        <v/>
      </c>
      <c r="Y23" s="33">
        <f>U23*INDEX(Parameters!$B$102:$E$102,MATCH(I23,Parameters!$B$30:$E$30,0))</f>
        <v/>
      </c>
      <c r="Z23" s="33">
        <f>U23*INDEX(Parameters!$B$103:$E$103,MATCH(I23,Parameters!$B$30:$E$30,0))</f>
        <v/>
      </c>
      <c r="AA23" s="33">
        <f>U23*INDEX(Parameters!$B$104:$E$104,MATCH(I23,Parameters!$B$30:$E$30,0))</f>
        <v/>
      </c>
      <c r="AB23" s="33">
        <f>U23*Parameters!$B$39</f>
        <v/>
      </c>
      <c r="AC23" s="7">
        <f>J23</f>
        <v/>
      </c>
      <c r="AD23" s="7">
        <f>IF(J23=1,Parameters!$B$40,Parameters!$B$41)</f>
        <v/>
      </c>
      <c r="AE23" s="33">
        <f>AC23*O23+(1-AC23)*L23</f>
        <v/>
      </c>
      <c r="AF23" s="33">
        <f>AC23*P23+(1-AC23)*M23</f>
        <v/>
      </c>
      <c r="AG23" s="33">
        <f>AC23*Q23+(1-AC23)*N23</f>
        <v/>
      </c>
      <c r="AH23" s="33">
        <f>AD23*O23+(1-AD23)*L23</f>
        <v/>
      </c>
      <c r="AI23" s="33">
        <f>AD23*P23+(1-AD23)*M23</f>
        <v/>
      </c>
      <c r="AJ23" s="33">
        <f>AD23*Q23+(1-AD23)*N23</f>
        <v/>
      </c>
      <c r="AK23" s="33">
        <f>AC23*V23+(1-AC23)*U23</f>
        <v/>
      </c>
      <c r="AL23" s="33">
        <f>AC23*W23+(1-AC23)*U23</f>
        <v/>
      </c>
      <c r="AM23" s="33">
        <f>AC23*X23+(1-AC23)*U23</f>
        <v/>
      </c>
      <c r="AN23" s="33">
        <f>AD23*V23+(1-AD23)*U23</f>
        <v/>
      </c>
      <c r="AO23" s="33">
        <f>AD23*W23+(1-AD23)*U23</f>
        <v/>
      </c>
      <c r="AP23" s="33">
        <f>AD23*X23+(1-AD23)*U23</f>
        <v/>
      </c>
      <c r="AQ23" s="7">
        <f>IF(OR(Scenario!$B$5="Any",Scenario!$B$5=A23),1,0)</f>
        <v/>
      </c>
      <c r="AR23" s="7">
        <f>IF(OR(Scenario!$B$6="Any",Scenario!$B$6=B23),1,0)</f>
        <v/>
      </c>
      <c r="AS23" s="7">
        <f>IF(OR(Scenario!$B$7="Any",Scenario!$B$7=C23),1,0)</f>
        <v/>
      </c>
      <c r="AT23" s="7">
        <f>IF(OR(Scenario!$B$8="Any",Scenario!$B$8=D23),1,0)</f>
        <v/>
      </c>
      <c r="AU23" s="7">
        <f>IF(OR(Scenario!$B$9="Any",Scenario!$B$9=E23),1,0)</f>
        <v/>
      </c>
      <c r="AV23" s="7">
        <f>IF(OR(Scenario!$B$10="Any",Scenario!$B$10=F23),1,0)</f>
        <v/>
      </c>
      <c r="AW23" s="7">
        <f>G23*AQ23*AR23*AS23*AT23*AU23*AV23</f>
        <v/>
      </c>
      <c r="AX23" s="7">
        <f>IF(Scenario!$B$11="mean",L23,IF(Scenario!$B$11="5th pct",M23,N23))</f>
        <v/>
      </c>
      <c r="AY23" s="7">
        <f>IF(Scenario!$B$11="mean",O23,IF(Scenario!$B$11="5th pct",P23,Q23))</f>
        <v/>
      </c>
      <c r="AZ23" s="7">
        <f>IF(Scenario!$B$11="mean",R23,IF(Scenario!$B$11="5th pct",S23,T23))</f>
        <v/>
      </c>
      <c r="BA23" s="7">
        <f>IF(Scenario!$B$11="mean",AE23,IF(Scenario!$B$11="5th pct",AF23,AG23))</f>
        <v/>
      </c>
      <c r="BB23" s="7">
        <f>IF(Scenario!$B$11="mean",AH23,IF(Scenario!$B$11="5th pct",AI23,AJ23))</f>
        <v/>
      </c>
      <c r="BC23" s="7">
        <f>U23</f>
        <v/>
      </c>
      <c r="BD23" s="7">
        <f>IF(Scenario!$B$11="mean",V23,IF(Scenario!$B$11="5th pct",W23,X23))</f>
        <v/>
      </c>
      <c r="BE23" s="7">
        <f>IF(Scenario!$B$11="mean",Y23,IF(Scenario!$B$11="5th pct",Z23,AA23))</f>
        <v/>
      </c>
      <c r="BF23" s="7">
        <f>IF(Scenario!$B$11="mean",AK23,IF(Scenario!$B$11="5th pct",AL23,AM23))</f>
        <v/>
      </c>
      <c r="BG23" s="7">
        <f>IF(Scenario!$B$11="mean",AN23,IF(Scenario!$B$11="5th pct",AO23,AP23))</f>
        <v/>
      </c>
    </row>
    <row r="24">
      <c r="A24" t="inlineStr">
        <is>
          <t>F</t>
        </is>
      </c>
      <c r="B24" t="inlineStr">
        <is>
          <t>65-74</t>
        </is>
      </c>
      <c r="C24" t="inlineStr">
        <is>
          <t>&lt;=110</t>
        </is>
      </c>
      <c r="D24" t="inlineStr">
        <is>
          <t>1.5-2.0</t>
        </is>
      </c>
      <c r="E24" t="inlineStr">
        <is>
          <t>persistent</t>
        </is>
      </c>
      <c r="F24" t="inlineStr">
        <is>
          <t>no</t>
        </is>
      </c>
      <c r="G24" s="26">
        <f>Parameters!$B$5*Parameters!$B$7*Parameters!$B$10/SUM(Parameters!$B$10:$G$10)*Parameters!$J$22*Parameters!$B$53*(1-Parameters!$B$46)</f>
        <v/>
      </c>
      <c r="H24" s="27">
        <f>(140-Parameters!$B$25)*Parameters!$B$26*0.45359237*0.85/(72*Parameters!$D$27)</f>
        <v/>
      </c>
      <c r="I24">
        <f>IF(H24&gt;80,"&gt;80",IF(H24&gt;50,"50-80",IF(H24&gt;=25,"25-50","&lt;25")))</f>
        <v/>
      </c>
      <c r="J24">
        <f>IF(((B24="80+")+1+(OR(D24="1.5-2.0",D24="&gt;=2.0")))&gt;=2,1,0)</f>
        <v/>
      </c>
      <c r="K24" s="28">
        <f>INDEX(Parameters!$B$31:$E$31,MATCH(I24,Parameters!$B$30:$E$30,0))</f>
        <v/>
      </c>
      <c r="L24" s="29">
        <f>K24*INDEX(Parameters!$B$84:$E$84,MATCH(I24,Parameters!$B$30:$E$30,0))/100*IF($F24="yes",Parameters!$C$49,Parameters!$B$49)</f>
        <v/>
      </c>
      <c r="M24" s="29">
        <f>K24*INDEX(Parameters!$B$85:$E$85,MATCH(I24,Parameters!$B$30:$E$30,0))/100*IF($F24="yes",Parameters!$C$49,Parameters!$B$49)</f>
        <v/>
      </c>
      <c r="N24" s="29">
        <f>K24*INDEX(Parameters!$B$86:$E$86,MATCH(I24,Parameters!$B$30:$E$30,0))/100*IF($F24="yes",Parameters!$C$49,Parameters!$B$49)</f>
        <v/>
      </c>
      <c r="O24" s="29">
        <f>K24*INDEX(Parameters!$B$87:$E$87,MATCH(I24,Parameters!$B$30:$E$30,0))/100*IF($F24="yes",Parameters!$C$49,Parameters!$B$49)</f>
        <v/>
      </c>
      <c r="P24" s="29">
        <f>K24*INDEX(Parameters!$B$88:$E$88,MATCH(I24,Parameters!$B$30:$E$30,0))/100*IF($F24="yes",Parameters!$C$49,Parameters!$B$49)</f>
        <v/>
      </c>
      <c r="Q24" s="29">
        <f>K24*INDEX(Parameters!$B$89:$E$89,MATCH(I24,Parameters!$B$30:$E$30,0))/100*IF($F24="yes",Parameters!$C$49,Parameters!$B$49)</f>
        <v/>
      </c>
      <c r="R24" s="29">
        <f>K24*INDEX(Parameters!$B$90:$E$90,MATCH(I24,Parameters!$B$30:$E$30,0))/100*IF($F24="yes",Parameters!$C$49,Parameters!$B$49)</f>
        <v/>
      </c>
      <c r="S24" s="29">
        <f>K24*INDEX(Parameters!$B$91:$E$91,MATCH(I24,Parameters!$B$30:$E$30,0))/100*IF($F24="yes",Parameters!$C$49,Parameters!$B$49)</f>
        <v/>
      </c>
      <c r="T24" s="29">
        <f>K24*INDEX(Parameters!$B$92:$E$92,MATCH(I24,Parameters!$B$30:$E$30,0))/100*IF($F24="yes",Parameters!$C$49,Parameters!$B$49)</f>
        <v/>
      </c>
      <c r="U24" s="29">
        <f>INDEX(Parameters!$B$32:$E$32,MATCH(I24,Parameters!$B$30:$E$30,0))*Parameters!$B$36/100*IF($F24="yes",Parameters!$E$49,Parameters!$D$49)</f>
        <v/>
      </c>
      <c r="V24" s="29">
        <f>U24*INDEX(Parameters!$B$99:$E$99,MATCH(I24,Parameters!$B$30:$E$30,0))</f>
        <v/>
      </c>
      <c r="W24" s="29">
        <f>U24*INDEX(Parameters!$B$100:$E$100,MATCH(I24,Parameters!$B$30:$E$30,0))</f>
        <v/>
      </c>
      <c r="X24" s="29">
        <f>U24*INDEX(Parameters!$B$101:$E$101,MATCH(I24,Parameters!$B$30:$E$30,0))</f>
        <v/>
      </c>
      <c r="Y24" s="29">
        <f>U24*INDEX(Parameters!$B$102:$E$102,MATCH(I24,Parameters!$B$30:$E$30,0))</f>
        <v/>
      </c>
      <c r="Z24" s="29">
        <f>U24*INDEX(Parameters!$B$103:$E$103,MATCH(I24,Parameters!$B$30:$E$30,0))</f>
        <v/>
      </c>
      <c r="AA24" s="29">
        <f>U24*INDEX(Parameters!$B$104:$E$104,MATCH(I24,Parameters!$B$30:$E$30,0))</f>
        <v/>
      </c>
      <c r="AB24" s="29">
        <f>U24*Parameters!$B$39</f>
        <v/>
      </c>
      <c r="AC24">
        <f>J24</f>
        <v/>
      </c>
      <c r="AD24">
        <f>IF(J24=1,Parameters!$B$40,Parameters!$B$41)</f>
        <v/>
      </c>
      <c r="AE24" s="29">
        <f>AC24*O24+(1-AC24)*L24</f>
        <v/>
      </c>
      <c r="AF24" s="29">
        <f>AC24*P24+(1-AC24)*M24</f>
        <v/>
      </c>
      <c r="AG24" s="29">
        <f>AC24*Q24+(1-AC24)*N24</f>
        <v/>
      </c>
      <c r="AH24" s="29">
        <f>AD24*O24+(1-AD24)*L24</f>
        <v/>
      </c>
      <c r="AI24" s="29">
        <f>AD24*P24+(1-AD24)*M24</f>
        <v/>
      </c>
      <c r="AJ24" s="29">
        <f>AD24*Q24+(1-AD24)*N24</f>
        <v/>
      </c>
      <c r="AK24" s="29">
        <f>AC24*V24+(1-AC24)*U24</f>
        <v/>
      </c>
      <c r="AL24" s="29">
        <f>AC24*W24+(1-AC24)*U24</f>
        <v/>
      </c>
      <c r="AM24" s="29">
        <f>AC24*X24+(1-AC24)*U24</f>
        <v/>
      </c>
      <c r="AN24" s="29">
        <f>AD24*V24+(1-AD24)*U24</f>
        <v/>
      </c>
      <c r="AO24" s="29">
        <f>AD24*W24+(1-AD24)*U24</f>
        <v/>
      </c>
      <c r="AP24" s="29">
        <f>AD24*X24+(1-AD24)*U24</f>
        <v/>
      </c>
      <c r="AQ24">
        <f>IF(OR(Scenario!$B$5="Any",Scenario!$B$5=A24),1,0)</f>
        <v/>
      </c>
      <c r="AR24">
        <f>IF(OR(Scenario!$B$6="Any",Scenario!$B$6=B24),1,0)</f>
        <v/>
      </c>
      <c r="AS24">
        <f>IF(OR(Scenario!$B$7="Any",Scenario!$B$7=C24),1,0)</f>
        <v/>
      </c>
      <c r="AT24">
        <f>IF(OR(Scenario!$B$8="Any",Scenario!$B$8=D24),1,0)</f>
        <v/>
      </c>
      <c r="AU24">
        <f>IF(OR(Scenario!$B$9="Any",Scenario!$B$9=E24),1,0)</f>
        <v/>
      </c>
      <c r="AV24">
        <f>IF(OR(Scenario!$B$10="Any",Scenario!$B$10=F24),1,0)</f>
        <v/>
      </c>
      <c r="AW24">
        <f>G24*AQ24*AR24*AS24*AT24*AU24*AV24</f>
        <v/>
      </c>
      <c r="AX24">
        <f>IF(Scenario!$B$11="mean",L24,IF(Scenario!$B$11="5th pct",M24,N24))</f>
        <v/>
      </c>
      <c r="AY24">
        <f>IF(Scenario!$B$11="mean",O24,IF(Scenario!$B$11="5th pct",P24,Q24))</f>
        <v/>
      </c>
      <c r="AZ24">
        <f>IF(Scenario!$B$11="mean",R24,IF(Scenario!$B$11="5th pct",S24,T24))</f>
        <v/>
      </c>
      <c r="BA24">
        <f>IF(Scenario!$B$11="mean",AE24,IF(Scenario!$B$11="5th pct",AF24,AG24))</f>
        <v/>
      </c>
      <c r="BB24">
        <f>IF(Scenario!$B$11="mean",AH24,IF(Scenario!$B$11="5th pct",AI24,AJ24))</f>
        <v/>
      </c>
      <c r="BC24">
        <f>U24</f>
        <v/>
      </c>
      <c r="BD24">
        <f>IF(Scenario!$B$11="mean",V24,IF(Scenario!$B$11="5th pct",W24,X24))</f>
        <v/>
      </c>
      <c r="BE24">
        <f>IF(Scenario!$B$11="mean",Y24,IF(Scenario!$B$11="5th pct",Z24,AA24))</f>
        <v/>
      </c>
      <c r="BF24">
        <f>IF(Scenario!$B$11="mean",AK24,IF(Scenario!$B$11="5th pct",AL24,AM24))</f>
        <v/>
      </c>
      <c r="BG24">
        <f>IF(Scenario!$B$11="mean",AN24,IF(Scenario!$B$11="5th pct",AO24,AP24))</f>
        <v/>
      </c>
    </row>
    <row r="25">
      <c r="A25" s="7" t="inlineStr">
        <is>
          <t>F</t>
        </is>
      </c>
      <c r="B25" s="7" t="inlineStr">
        <is>
          <t>65-74</t>
        </is>
      </c>
      <c r="C25" s="7" t="inlineStr">
        <is>
          <t>&lt;=110</t>
        </is>
      </c>
      <c r="D25" s="7" t="inlineStr">
        <is>
          <t>1.5-2.0</t>
        </is>
      </c>
      <c r="E25" s="7" t="inlineStr">
        <is>
          <t>persistent</t>
        </is>
      </c>
      <c r="F25" s="7" t="inlineStr">
        <is>
          <t>yes</t>
        </is>
      </c>
      <c r="G25" s="30">
        <f>Parameters!$B$5*Parameters!$B$7*Parameters!$B$10/SUM(Parameters!$B$10:$G$10)*Parameters!$J$22*Parameters!$B$53*Parameters!$B$46</f>
        <v/>
      </c>
      <c r="H25" s="31">
        <f>(140-Parameters!$B$25)*Parameters!$B$26*0.45359237*0.85/(72*Parameters!$D$27)</f>
        <v/>
      </c>
      <c r="I25" s="7">
        <f>IF(H25&gt;80,"&gt;80",IF(H25&gt;50,"50-80",IF(H25&gt;=25,"25-50","&lt;25")))</f>
        <v/>
      </c>
      <c r="J25" s="7">
        <f>IF(((B25="80+")+1+(OR(D25="1.5-2.0",D25="&gt;=2.0")))&gt;=2,1,0)</f>
        <v/>
      </c>
      <c r="K25" s="32">
        <f>INDEX(Parameters!$B$31:$E$31,MATCH(I25,Parameters!$B$30:$E$30,0))</f>
        <v/>
      </c>
      <c r="L25" s="33">
        <f>K25*INDEX(Parameters!$B$84:$E$84,MATCH(I25,Parameters!$B$30:$E$30,0))/100*IF($F25="yes",Parameters!$C$49,Parameters!$B$49)</f>
        <v/>
      </c>
      <c r="M25" s="33">
        <f>K25*INDEX(Parameters!$B$85:$E$85,MATCH(I25,Parameters!$B$30:$E$30,0))/100*IF($F25="yes",Parameters!$C$49,Parameters!$B$49)</f>
        <v/>
      </c>
      <c r="N25" s="33">
        <f>K25*INDEX(Parameters!$B$86:$E$86,MATCH(I25,Parameters!$B$30:$E$30,0))/100*IF($F25="yes",Parameters!$C$49,Parameters!$B$49)</f>
        <v/>
      </c>
      <c r="O25" s="33">
        <f>K25*INDEX(Parameters!$B$87:$E$87,MATCH(I25,Parameters!$B$30:$E$30,0))/100*IF($F25="yes",Parameters!$C$49,Parameters!$B$49)</f>
        <v/>
      </c>
      <c r="P25" s="33">
        <f>K25*INDEX(Parameters!$B$88:$E$88,MATCH(I25,Parameters!$B$30:$E$30,0))/100*IF($F25="yes",Parameters!$C$49,Parameters!$B$49)</f>
        <v/>
      </c>
      <c r="Q25" s="33">
        <f>K25*INDEX(Parameters!$B$89:$E$89,MATCH(I25,Parameters!$B$30:$E$30,0))/100*IF($F25="yes",Parameters!$C$49,Parameters!$B$49)</f>
        <v/>
      </c>
      <c r="R25" s="33">
        <f>K25*INDEX(Parameters!$B$90:$E$90,MATCH(I25,Parameters!$B$30:$E$30,0))/100*IF($F25="yes",Parameters!$C$49,Parameters!$B$49)</f>
        <v/>
      </c>
      <c r="S25" s="33">
        <f>K25*INDEX(Parameters!$B$91:$E$91,MATCH(I25,Parameters!$B$30:$E$30,0))/100*IF($F25="yes",Parameters!$C$49,Parameters!$B$49)</f>
        <v/>
      </c>
      <c r="T25" s="33">
        <f>K25*INDEX(Parameters!$B$92:$E$92,MATCH(I25,Parameters!$B$30:$E$30,0))/100*IF($F25="yes",Parameters!$C$49,Parameters!$B$49)</f>
        <v/>
      </c>
      <c r="U25" s="33">
        <f>INDEX(Parameters!$B$32:$E$32,MATCH(I25,Parameters!$B$30:$E$30,0))*Parameters!$B$36/100*IF($F25="yes",Parameters!$E$49,Parameters!$D$49)</f>
        <v/>
      </c>
      <c r="V25" s="33">
        <f>U25*INDEX(Parameters!$B$99:$E$99,MATCH(I25,Parameters!$B$30:$E$30,0))</f>
        <v/>
      </c>
      <c r="W25" s="33">
        <f>U25*INDEX(Parameters!$B$100:$E$100,MATCH(I25,Parameters!$B$30:$E$30,0))</f>
        <v/>
      </c>
      <c r="X25" s="33">
        <f>U25*INDEX(Parameters!$B$101:$E$101,MATCH(I25,Parameters!$B$30:$E$30,0))</f>
        <v/>
      </c>
      <c r="Y25" s="33">
        <f>U25*INDEX(Parameters!$B$102:$E$102,MATCH(I25,Parameters!$B$30:$E$30,0))</f>
        <v/>
      </c>
      <c r="Z25" s="33">
        <f>U25*INDEX(Parameters!$B$103:$E$103,MATCH(I25,Parameters!$B$30:$E$30,0))</f>
        <v/>
      </c>
      <c r="AA25" s="33">
        <f>U25*INDEX(Parameters!$B$104:$E$104,MATCH(I25,Parameters!$B$30:$E$30,0))</f>
        <v/>
      </c>
      <c r="AB25" s="33">
        <f>U25*Parameters!$B$39</f>
        <v/>
      </c>
      <c r="AC25" s="7">
        <f>J25</f>
        <v/>
      </c>
      <c r="AD25" s="7">
        <f>IF(J25=1,Parameters!$B$40,Parameters!$B$41)</f>
        <v/>
      </c>
      <c r="AE25" s="33">
        <f>AC25*O25+(1-AC25)*L25</f>
        <v/>
      </c>
      <c r="AF25" s="33">
        <f>AC25*P25+(1-AC25)*M25</f>
        <v/>
      </c>
      <c r="AG25" s="33">
        <f>AC25*Q25+(1-AC25)*N25</f>
        <v/>
      </c>
      <c r="AH25" s="33">
        <f>AD25*O25+(1-AD25)*L25</f>
        <v/>
      </c>
      <c r="AI25" s="33">
        <f>AD25*P25+(1-AD25)*M25</f>
        <v/>
      </c>
      <c r="AJ25" s="33">
        <f>AD25*Q25+(1-AD25)*N25</f>
        <v/>
      </c>
      <c r="AK25" s="33">
        <f>AC25*V25+(1-AC25)*U25</f>
        <v/>
      </c>
      <c r="AL25" s="33">
        <f>AC25*W25+(1-AC25)*U25</f>
        <v/>
      </c>
      <c r="AM25" s="33">
        <f>AC25*X25+(1-AC25)*U25</f>
        <v/>
      </c>
      <c r="AN25" s="33">
        <f>AD25*V25+(1-AD25)*U25</f>
        <v/>
      </c>
      <c r="AO25" s="33">
        <f>AD25*W25+(1-AD25)*U25</f>
        <v/>
      </c>
      <c r="AP25" s="33">
        <f>AD25*X25+(1-AD25)*U25</f>
        <v/>
      </c>
      <c r="AQ25" s="7">
        <f>IF(OR(Scenario!$B$5="Any",Scenario!$B$5=A25),1,0)</f>
        <v/>
      </c>
      <c r="AR25" s="7">
        <f>IF(OR(Scenario!$B$6="Any",Scenario!$B$6=B25),1,0)</f>
        <v/>
      </c>
      <c r="AS25" s="7">
        <f>IF(OR(Scenario!$B$7="Any",Scenario!$B$7=C25),1,0)</f>
        <v/>
      </c>
      <c r="AT25" s="7">
        <f>IF(OR(Scenario!$B$8="Any",Scenario!$B$8=D25),1,0)</f>
        <v/>
      </c>
      <c r="AU25" s="7">
        <f>IF(OR(Scenario!$B$9="Any",Scenario!$B$9=E25),1,0)</f>
        <v/>
      </c>
      <c r="AV25" s="7">
        <f>IF(OR(Scenario!$B$10="Any",Scenario!$B$10=F25),1,0)</f>
        <v/>
      </c>
      <c r="AW25" s="7">
        <f>G25*AQ25*AR25*AS25*AT25*AU25*AV25</f>
        <v/>
      </c>
      <c r="AX25" s="7">
        <f>IF(Scenario!$B$11="mean",L25,IF(Scenario!$B$11="5th pct",M25,N25))</f>
        <v/>
      </c>
      <c r="AY25" s="7">
        <f>IF(Scenario!$B$11="mean",O25,IF(Scenario!$B$11="5th pct",P25,Q25))</f>
        <v/>
      </c>
      <c r="AZ25" s="7">
        <f>IF(Scenario!$B$11="mean",R25,IF(Scenario!$B$11="5th pct",S25,T25))</f>
        <v/>
      </c>
      <c r="BA25" s="7">
        <f>IF(Scenario!$B$11="mean",AE25,IF(Scenario!$B$11="5th pct",AF25,AG25))</f>
        <v/>
      </c>
      <c r="BB25" s="7">
        <f>IF(Scenario!$B$11="mean",AH25,IF(Scenario!$B$11="5th pct",AI25,AJ25))</f>
        <v/>
      </c>
      <c r="BC25" s="7">
        <f>U25</f>
        <v/>
      </c>
      <c r="BD25" s="7">
        <f>IF(Scenario!$B$11="mean",V25,IF(Scenario!$B$11="5th pct",W25,X25))</f>
        <v/>
      </c>
      <c r="BE25" s="7">
        <f>IF(Scenario!$B$11="mean",Y25,IF(Scenario!$B$11="5th pct",Z25,AA25))</f>
        <v/>
      </c>
      <c r="BF25" s="7">
        <f>IF(Scenario!$B$11="mean",AK25,IF(Scenario!$B$11="5th pct",AL25,AM25))</f>
        <v/>
      </c>
      <c r="BG25" s="7">
        <f>IF(Scenario!$B$11="mean",AN25,IF(Scenario!$B$11="5th pct",AO25,AP25))</f>
        <v/>
      </c>
    </row>
    <row r="26">
      <c r="A26" t="inlineStr">
        <is>
          <t>F</t>
        </is>
      </c>
      <c r="B26" t="inlineStr">
        <is>
          <t>65-74</t>
        </is>
      </c>
      <c r="C26" t="inlineStr">
        <is>
          <t>&lt;=110</t>
        </is>
      </c>
      <c r="D26" t="inlineStr">
        <is>
          <t>&gt;=2.0</t>
        </is>
      </c>
      <c r="E26" t="inlineStr">
        <is>
          <t>subclinical</t>
        </is>
      </c>
      <c r="F26" t="inlineStr">
        <is>
          <t>no</t>
        </is>
      </c>
      <c r="G26" s="26">
        <f>Parameters!$B$5*Parameters!$B$7*Parameters!$B$10/SUM(Parameters!$B$10:$G$10)*Parameters!$K$22*Parameters!$B$50*(1-Parameters!$B$46)</f>
        <v/>
      </c>
      <c r="H26" s="27">
        <f>(140-Parameters!$B$25)*Parameters!$B$26*0.45359237*0.85/(72*Parameters!$E$27)</f>
        <v/>
      </c>
      <c r="I26">
        <f>IF(H26&gt;80,"&gt;80",IF(H26&gt;50,"50-80",IF(H26&gt;=25,"25-50","&lt;25")))</f>
        <v/>
      </c>
      <c r="J26">
        <f>IF(((B26="80+")+1+(OR(D26="1.5-2.0",D26="&gt;=2.0")))&gt;=2,1,0)</f>
        <v/>
      </c>
      <c r="K26" s="28">
        <f>INDEX(Parameters!$B$31:$E$31,MATCH(I26,Parameters!$B$30:$E$30,0))</f>
        <v/>
      </c>
      <c r="L26" s="29">
        <f>K26*INDEX(Parameters!$B$57:$E$57,MATCH(I26,Parameters!$B$30:$E$30,0))/100*IF($F26="yes",Parameters!$C$49,Parameters!$B$49)</f>
        <v/>
      </c>
      <c r="M26" s="29">
        <f>K26*INDEX(Parameters!$B$58:$E$58,MATCH(I26,Parameters!$B$30:$E$30,0))/100*IF($F26="yes",Parameters!$C$49,Parameters!$B$49)</f>
        <v/>
      </c>
      <c r="N26" s="29">
        <f>K26*INDEX(Parameters!$B$59:$E$59,MATCH(I26,Parameters!$B$30:$E$30,0))/100*IF($F26="yes",Parameters!$C$49,Parameters!$B$49)</f>
        <v/>
      </c>
      <c r="O26" s="29">
        <f>K26*INDEX(Parameters!$B$60:$E$60,MATCH(I26,Parameters!$B$30:$E$30,0))/100*IF($F26="yes",Parameters!$C$49,Parameters!$B$49)</f>
        <v/>
      </c>
      <c r="P26" s="29">
        <f>K26*INDEX(Parameters!$B$61:$E$61,MATCH(I26,Parameters!$B$30:$E$30,0))/100*IF($F26="yes",Parameters!$C$49,Parameters!$B$49)</f>
        <v/>
      </c>
      <c r="Q26" s="29">
        <f>K26*INDEX(Parameters!$B$62:$E$62,MATCH(I26,Parameters!$B$30:$E$30,0))/100*IF($F26="yes",Parameters!$C$49,Parameters!$B$49)</f>
        <v/>
      </c>
      <c r="R26" s="29">
        <f>K26*INDEX(Parameters!$B$63:$E$63,MATCH(I26,Parameters!$B$30:$E$30,0))/100*IF($F26="yes",Parameters!$C$49,Parameters!$B$49)</f>
        <v/>
      </c>
      <c r="S26" s="29">
        <f>K26*INDEX(Parameters!$B$64:$E$64,MATCH(I26,Parameters!$B$30:$E$30,0))/100*IF($F26="yes",Parameters!$C$49,Parameters!$B$49)</f>
        <v/>
      </c>
      <c r="T26" s="29">
        <f>K26*INDEX(Parameters!$B$65:$E$65,MATCH(I26,Parameters!$B$30:$E$30,0))/100*IF($F26="yes",Parameters!$C$49,Parameters!$B$49)</f>
        <v/>
      </c>
      <c r="U26" s="29">
        <f>INDEX(Parameters!$B$32:$E$32,MATCH(I26,Parameters!$B$30:$E$30,0))*Parameters!$B$36/100*IF($F26="yes",Parameters!$E$49,Parameters!$D$49)</f>
        <v/>
      </c>
      <c r="V26" s="29">
        <f>U26*INDEX(Parameters!$B$99:$E$99,MATCH(I26,Parameters!$B$30:$E$30,0))</f>
        <v/>
      </c>
      <c r="W26" s="29">
        <f>U26*INDEX(Parameters!$B$100:$E$100,MATCH(I26,Parameters!$B$30:$E$30,0))</f>
        <v/>
      </c>
      <c r="X26" s="29">
        <f>U26*INDEX(Parameters!$B$101:$E$101,MATCH(I26,Parameters!$B$30:$E$30,0))</f>
        <v/>
      </c>
      <c r="Y26" s="29">
        <f>U26*INDEX(Parameters!$B$102:$E$102,MATCH(I26,Parameters!$B$30:$E$30,0))</f>
        <v/>
      </c>
      <c r="Z26" s="29">
        <f>U26*INDEX(Parameters!$B$103:$E$103,MATCH(I26,Parameters!$B$30:$E$30,0))</f>
        <v/>
      </c>
      <c r="AA26" s="29">
        <f>U26*INDEX(Parameters!$B$104:$E$104,MATCH(I26,Parameters!$B$30:$E$30,0))</f>
        <v/>
      </c>
      <c r="AB26" s="29">
        <f>U26*Parameters!$B$39</f>
        <v/>
      </c>
      <c r="AC26">
        <f>J26</f>
        <v/>
      </c>
      <c r="AD26">
        <f>IF(J26=1,Parameters!$B$40,Parameters!$B$41)</f>
        <v/>
      </c>
      <c r="AE26" s="29">
        <f>AC26*O26+(1-AC26)*L26</f>
        <v/>
      </c>
      <c r="AF26" s="29">
        <f>AC26*P26+(1-AC26)*M26</f>
        <v/>
      </c>
      <c r="AG26" s="29">
        <f>AC26*Q26+(1-AC26)*N26</f>
        <v/>
      </c>
      <c r="AH26" s="29">
        <f>AD26*O26+(1-AD26)*L26</f>
        <v/>
      </c>
      <c r="AI26" s="29">
        <f>AD26*P26+(1-AD26)*M26</f>
        <v/>
      </c>
      <c r="AJ26" s="29">
        <f>AD26*Q26+(1-AD26)*N26</f>
        <v/>
      </c>
      <c r="AK26" s="29">
        <f>AC26*V26+(1-AC26)*U26</f>
        <v/>
      </c>
      <c r="AL26" s="29">
        <f>AC26*W26+(1-AC26)*U26</f>
        <v/>
      </c>
      <c r="AM26" s="29">
        <f>AC26*X26+(1-AC26)*U26</f>
        <v/>
      </c>
      <c r="AN26" s="29">
        <f>AD26*V26+(1-AD26)*U26</f>
        <v/>
      </c>
      <c r="AO26" s="29">
        <f>AD26*W26+(1-AD26)*U26</f>
        <v/>
      </c>
      <c r="AP26" s="29">
        <f>AD26*X26+(1-AD26)*U26</f>
        <v/>
      </c>
      <c r="AQ26">
        <f>IF(OR(Scenario!$B$5="Any",Scenario!$B$5=A26),1,0)</f>
        <v/>
      </c>
      <c r="AR26">
        <f>IF(OR(Scenario!$B$6="Any",Scenario!$B$6=B26),1,0)</f>
        <v/>
      </c>
      <c r="AS26">
        <f>IF(OR(Scenario!$B$7="Any",Scenario!$B$7=C26),1,0)</f>
        <v/>
      </c>
      <c r="AT26">
        <f>IF(OR(Scenario!$B$8="Any",Scenario!$B$8=D26),1,0)</f>
        <v/>
      </c>
      <c r="AU26">
        <f>IF(OR(Scenario!$B$9="Any",Scenario!$B$9=E26),1,0)</f>
        <v/>
      </c>
      <c r="AV26">
        <f>IF(OR(Scenario!$B$10="Any",Scenario!$B$10=F26),1,0)</f>
        <v/>
      </c>
      <c r="AW26">
        <f>G26*AQ26*AR26*AS26*AT26*AU26*AV26</f>
        <v/>
      </c>
      <c r="AX26">
        <f>IF(Scenario!$B$11="mean",L26,IF(Scenario!$B$11="5th pct",M26,N26))</f>
        <v/>
      </c>
      <c r="AY26">
        <f>IF(Scenario!$B$11="mean",O26,IF(Scenario!$B$11="5th pct",P26,Q26))</f>
        <v/>
      </c>
      <c r="AZ26">
        <f>IF(Scenario!$B$11="mean",R26,IF(Scenario!$B$11="5th pct",S26,T26))</f>
        <v/>
      </c>
      <c r="BA26">
        <f>IF(Scenario!$B$11="mean",AE26,IF(Scenario!$B$11="5th pct",AF26,AG26))</f>
        <v/>
      </c>
      <c r="BB26">
        <f>IF(Scenario!$B$11="mean",AH26,IF(Scenario!$B$11="5th pct",AI26,AJ26))</f>
        <v/>
      </c>
      <c r="BC26">
        <f>U26</f>
        <v/>
      </c>
      <c r="BD26">
        <f>IF(Scenario!$B$11="mean",V26,IF(Scenario!$B$11="5th pct",W26,X26))</f>
        <v/>
      </c>
      <c r="BE26">
        <f>IF(Scenario!$B$11="mean",Y26,IF(Scenario!$B$11="5th pct",Z26,AA26))</f>
        <v/>
      </c>
      <c r="BF26">
        <f>IF(Scenario!$B$11="mean",AK26,IF(Scenario!$B$11="5th pct",AL26,AM26))</f>
        <v/>
      </c>
      <c r="BG26">
        <f>IF(Scenario!$B$11="mean",AN26,IF(Scenario!$B$11="5th pct",AO26,AP26))</f>
        <v/>
      </c>
    </row>
    <row r="27">
      <c r="A27" s="7" t="inlineStr">
        <is>
          <t>F</t>
        </is>
      </c>
      <c r="B27" s="7" t="inlineStr">
        <is>
          <t>65-74</t>
        </is>
      </c>
      <c r="C27" s="7" t="inlineStr">
        <is>
          <t>&lt;=110</t>
        </is>
      </c>
      <c r="D27" s="7" t="inlineStr">
        <is>
          <t>&gt;=2.0</t>
        </is>
      </c>
      <c r="E27" s="7" t="inlineStr">
        <is>
          <t>subclinical</t>
        </is>
      </c>
      <c r="F27" s="7" t="inlineStr">
        <is>
          <t>yes</t>
        </is>
      </c>
      <c r="G27" s="30">
        <f>Parameters!$B$5*Parameters!$B$7*Parameters!$B$10/SUM(Parameters!$B$10:$G$10)*Parameters!$K$22*Parameters!$B$50*Parameters!$B$46</f>
        <v/>
      </c>
      <c r="H27" s="31">
        <f>(140-Parameters!$B$25)*Parameters!$B$26*0.45359237*0.85/(72*Parameters!$E$27)</f>
        <v/>
      </c>
      <c r="I27" s="7">
        <f>IF(H27&gt;80,"&gt;80",IF(H27&gt;50,"50-80",IF(H27&gt;=25,"25-50","&lt;25")))</f>
        <v/>
      </c>
      <c r="J27" s="7">
        <f>IF(((B27="80+")+1+(OR(D27="1.5-2.0",D27="&gt;=2.0")))&gt;=2,1,0)</f>
        <v/>
      </c>
      <c r="K27" s="32">
        <f>INDEX(Parameters!$B$31:$E$31,MATCH(I27,Parameters!$B$30:$E$30,0))</f>
        <v/>
      </c>
      <c r="L27" s="33">
        <f>K27*INDEX(Parameters!$B$57:$E$57,MATCH(I27,Parameters!$B$30:$E$30,0))/100*IF($F27="yes",Parameters!$C$49,Parameters!$B$49)</f>
        <v/>
      </c>
      <c r="M27" s="33">
        <f>K27*INDEX(Parameters!$B$58:$E$58,MATCH(I27,Parameters!$B$30:$E$30,0))/100*IF($F27="yes",Parameters!$C$49,Parameters!$B$49)</f>
        <v/>
      </c>
      <c r="N27" s="33">
        <f>K27*INDEX(Parameters!$B$59:$E$59,MATCH(I27,Parameters!$B$30:$E$30,0))/100*IF($F27="yes",Parameters!$C$49,Parameters!$B$49)</f>
        <v/>
      </c>
      <c r="O27" s="33">
        <f>K27*INDEX(Parameters!$B$60:$E$60,MATCH(I27,Parameters!$B$30:$E$30,0))/100*IF($F27="yes",Parameters!$C$49,Parameters!$B$49)</f>
        <v/>
      </c>
      <c r="P27" s="33">
        <f>K27*INDEX(Parameters!$B$61:$E$61,MATCH(I27,Parameters!$B$30:$E$30,0))/100*IF($F27="yes",Parameters!$C$49,Parameters!$B$49)</f>
        <v/>
      </c>
      <c r="Q27" s="33">
        <f>K27*INDEX(Parameters!$B$62:$E$62,MATCH(I27,Parameters!$B$30:$E$30,0))/100*IF($F27="yes",Parameters!$C$49,Parameters!$B$49)</f>
        <v/>
      </c>
      <c r="R27" s="33">
        <f>K27*INDEX(Parameters!$B$63:$E$63,MATCH(I27,Parameters!$B$30:$E$30,0))/100*IF($F27="yes",Parameters!$C$49,Parameters!$B$49)</f>
        <v/>
      </c>
      <c r="S27" s="33">
        <f>K27*INDEX(Parameters!$B$64:$E$64,MATCH(I27,Parameters!$B$30:$E$30,0))/100*IF($F27="yes",Parameters!$C$49,Parameters!$B$49)</f>
        <v/>
      </c>
      <c r="T27" s="33">
        <f>K27*INDEX(Parameters!$B$65:$E$65,MATCH(I27,Parameters!$B$30:$E$30,0))/100*IF($F27="yes",Parameters!$C$49,Parameters!$B$49)</f>
        <v/>
      </c>
      <c r="U27" s="33">
        <f>INDEX(Parameters!$B$32:$E$32,MATCH(I27,Parameters!$B$30:$E$30,0))*Parameters!$B$36/100*IF($F27="yes",Parameters!$E$49,Parameters!$D$49)</f>
        <v/>
      </c>
      <c r="V27" s="33">
        <f>U27*INDEX(Parameters!$B$99:$E$99,MATCH(I27,Parameters!$B$30:$E$30,0))</f>
        <v/>
      </c>
      <c r="W27" s="33">
        <f>U27*INDEX(Parameters!$B$100:$E$100,MATCH(I27,Parameters!$B$30:$E$30,0))</f>
        <v/>
      </c>
      <c r="X27" s="33">
        <f>U27*INDEX(Parameters!$B$101:$E$101,MATCH(I27,Parameters!$B$30:$E$30,0))</f>
        <v/>
      </c>
      <c r="Y27" s="33">
        <f>U27*INDEX(Parameters!$B$102:$E$102,MATCH(I27,Parameters!$B$30:$E$30,0))</f>
        <v/>
      </c>
      <c r="Z27" s="33">
        <f>U27*INDEX(Parameters!$B$103:$E$103,MATCH(I27,Parameters!$B$30:$E$30,0))</f>
        <v/>
      </c>
      <c r="AA27" s="33">
        <f>U27*INDEX(Parameters!$B$104:$E$104,MATCH(I27,Parameters!$B$30:$E$30,0))</f>
        <v/>
      </c>
      <c r="AB27" s="33">
        <f>U27*Parameters!$B$39</f>
        <v/>
      </c>
      <c r="AC27" s="7">
        <f>J27</f>
        <v/>
      </c>
      <c r="AD27" s="7">
        <f>IF(J27=1,Parameters!$B$40,Parameters!$B$41)</f>
        <v/>
      </c>
      <c r="AE27" s="33">
        <f>AC27*O27+(1-AC27)*L27</f>
        <v/>
      </c>
      <c r="AF27" s="33">
        <f>AC27*P27+(1-AC27)*M27</f>
        <v/>
      </c>
      <c r="AG27" s="33">
        <f>AC27*Q27+(1-AC27)*N27</f>
        <v/>
      </c>
      <c r="AH27" s="33">
        <f>AD27*O27+(1-AD27)*L27</f>
        <v/>
      </c>
      <c r="AI27" s="33">
        <f>AD27*P27+(1-AD27)*M27</f>
        <v/>
      </c>
      <c r="AJ27" s="33">
        <f>AD27*Q27+(1-AD27)*N27</f>
        <v/>
      </c>
      <c r="AK27" s="33">
        <f>AC27*V27+(1-AC27)*U27</f>
        <v/>
      </c>
      <c r="AL27" s="33">
        <f>AC27*W27+(1-AC27)*U27</f>
        <v/>
      </c>
      <c r="AM27" s="33">
        <f>AC27*X27+(1-AC27)*U27</f>
        <v/>
      </c>
      <c r="AN27" s="33">
        <f>AD27*V27+(1-AD27)*U27</f>
        <v/>
      </c>
      <c r="AO27" s="33">
        <f>AD27*W27+(1-AD27)*U27</f>
        <v/>
      </c>
      <c r="AP27" s="33">
        <f>AD27*X27+(1-AD27)*U27</f>
        <v/>
      </c>
      <c r="AQ27" s="7">
        <f>IF(OR(Scenario!$B$5="Any",Scenario!$B$5=A27),1,0)</f>
        <v/>
      </c>
      <c r="AR27" s="7">
        <f>IF(OR(Scenario!$B$6="Any",Scenario!$B$6=B27),1,0)</f>
        <v/>
      </c>
      <c r="AS27" s="7">
        <f>IF(OR(Scenario!$B$7="Any",Scenario!$B$7=C27),1,0)</f>
        <v/>
      </c>
      <c r="AT27" s="7">
        <f>IF(OR(Scenario!$B$8="Any",Scenario!$B$8=D27),1,0)</f>
        <v/>
      </c>
      <c r="AU27" s="7">
        <f>IF(OR(Scenario!$B$9="Any",Scenario!$B$9=E27),1,0)</f>
        <v/>
      </c>
      <c r="AV27" s="7">
        <f>IF(OR(Scenario!$B$10="Any",Scenario!$B$10=F27),1,0)</f>
        <v/>
      </c>
      <c r="AW27" s="7">
        <f>G27*AQ27*AR27*AS27*AT27*AU27*AV27</f>
        <v/>
      </c>
      <c r="AX27" s="7">
        <f>IF(Scenario!$B$11="mean",L27,IF(Scenario!$B$11="5th pct",M27,N27))</f>
        <v/>
      </c>
      <c r="AY27" s="7">
        <f>IF(Scenario!$B$11="mean",O27,IF(Scenario!$B$11="5th pct",P27,Q27))</f>
        <v/>
      </c>
      <c r="AZ27" s="7">
        <f>IF(Scenario!$B$11="mean",R27,IF(Scenario!$B$11="5th pct",S27,T27))</f>
        <v/>
      </c>
      <c r="BA27" s="7">
        <f>IF(Scenario!$B$11="mean",AE27,IF(Scenario!$B$11="5th pct",AF27,AG27))</f>
        <v/>
      </c>
      <c r="BB27" s="7">
        <f>IF(Scenario!$B$11="mean",AH27,IF(Scenario!$B$11="5th pct",AI27,AJ27))</f>
        <v/>
      </c>
      <c r="BC27" s="7">
        <f>U27</f>
        <v/>
      </c>
      <c r="BD27" s="7">
        <f>IF(Scenario!$B$11="mean",V27,IF(Scenario!$B$11="5th pct",W27,X27))</f>
        <v/>
      </c>
      <c r="BE27" s="7">
        <f>IF(Scenario!$B$11="mean",Y27,IF(Scenario!$B$11="5th pct",Z27,AA27))</f>
        <v/>
      </c>
      <c r="BF27" s="7">
        <f>IF(Scenario!$B$11="mean",AK27,IF(Scenario!$B$11="5th pct",AL27,AM27))</f>
        <v/>
      </c>
      <c r="BG27" s="7">
        <f>IF(Scenario!$B$11="mean",AN27,IF(Scenario!$B$11="5th pct",AO27,AP27))</f>
        <v/>
      </c>
    </row>
    <row r="28">
      <c r="A28" t="inlineStr">
        <is>
          <t>F</t>
        </is>
      </c>
      <c r="B28" t="inlineStr">
        <is>
          <t>65-74</t>
        </is>
      </c>
      <c r="C28" t="inlineStr">
        <is>
          <t>&lt;=110</t>
        </is>
      </c>
      <c r="D28" t="inlineStr">
        <is>
          <t>&gt;=2.0</t>
        </is>
      </c>
      <c r="E28" t="inlineStr">
        <is>
          <t>low parox</t>
        </is>
      </c>
      <c r="F28" t="inlineStr">
        <is>
          <t>no</t>
        </is>
      </c>
      <c r="G28" s="26">
        <f>Parameters!$B$5*Parameters!$B$7*Parameters!$B$10/SUM(Parameters!$B$10:$G$10)*Parameters!$K$22*Parameters!$B$51*(1-Parameters!$B$46)</f>
        <v/>
      </c>
      <c r="H28" s="27">
        <f>(140-Parameters!$B$25)*Parameters!$B$26*0.45359237*0.85/(72*Parameters!$E$27)</f>
        <v/>
      </c>
      <c r="I28">
        <f>IF(H28&gt;80,"&gt;80",IF(H28&gt;50,"50-80",IF(H28&gt;=25,"25-50","&lt;25")))</f>
        <v/>
      </c>
      <c r="J28">
        <f>IF(((B28="80+")+1+(OR(D28="1.5-2.0",D28="&gt;=2.0")))&gt;=2,1,0)</f>
        <v/>
      </c>
      <c r="K28" s="28">
        <f>INDEX(Parameters!$B$31:$E$31,MATCH(I28,Parameters!$B$30:$E$30,0))</f>
        <v/>
      </c>
      <c r="L28" s="29">
        <f>K28*INDEX(Parameters!$B$66:$E$66,MATCH(I28,Parameters!$B$30:$E$30,0))/100*IF($F28="yes",Parameters!$C$49,Parameters!$B$49)</f>
        <v/>
      </c>
      <c r="M28" s="29">
        <f>K28*INDEX(Parameters!$B$67:$E$67,MATCH(I28,Parameters!$B$30:$E$30,0))/100*IF($F28="yes",Parameters!$C$49,Parameters!$B$49)</f>
        <v/>
      </c>
      <c r="N28" s="29">
        <f>K28*INDEX(Parameters!$B$68:$E$68,MATCH(I28,Parameters!$B$30:$E$30,0))/100*IF($F28="yes",Parameters!$C$49,Parameters!$B$49)</f>
        <v/>
      </c>
      <c r="O28" s="29">
        <f>K28*INDEX(Parameters!$B$69:$E$69,MATCH(I28,Parameters!$B$30:$E$30,0))/100*IF($F28="yes",Parameters!$C$49,Parameters!$B$49)</f>
        <v/>
      </c>
      <c r="P28" s="29">
        <f>K28*INDEX(Parameters!$B$70:$E$70,MATCH(I28,Parameters!$B$30:$E$30,0))/100*IF($F28="yes",Parameters!$C$49,Parameters!$B$49)</f>
        <v/>
      </c>
      <c r="Q28" s="29">
        <f>K28*INDEX(Parameters!$B$71:$E$71,MATCH(I28,Parameters!$B$30:$E$30,0))/100*IF($F28="yes",Parameters!$C$49,Parameters!$B$49)</f>
        <v/>
      </c>
      <c r="R28" s="29">
        <f>K28*INDEX(Parameters!$B$72:$E$72,MATCH(I28,Parameters!$B$30:$E$30,0))/100*IF($F28="yes",Parameters!$C$49,Parameters!$B$49)</f>
        <v/>
      </c>
      <c r="S28" s="29">
        <f>K28*INDEX(Parameters!$B$73:$E$73,MATCH(I28,Parameters!$B$30:$E$30,0))/100*IF($F28="yes",Parameters!$C$49,Parameters!$B$49)</f>
        <v/>
      </c>
      <c r="T28" s="29">
        <f>K28*INDEX(Parameters!$B$74:$E$74,MATCH(I28,Parameters!$B$30:$E$30,0))/100*IF($F28="yes",Parameters!$C$49,Parameters!$B$49)</f>
        <v/>
      </c>
      <c r="U28" s="29">
        <f>INDEX(Parameters!$B$32:$E$32,MATCH(I28,Parameters!$B$30:$E$30,0))*Parameters!$B$36/100*IF($F28="yes",Parameters!$E$49,Parameters!$D$49)</f>
        <v/>
      </c>
      <c r="V28" s="29">
        <f>U28*INDEX(Parameters!$B$99:$E$99,MATCH(I28,Parameters!$B$30:$E$30,0))</f>
        <v/>
      </c>
      <c r="W28" s="29">
        <f>U28*INDEX(Parameters!$B$100:$E$100,MATCH(I28,Parameters!$B$30:$E$30,0))</f>
        <v/>
      </c>
      <c r="X28" s="29">
        <f>U28*INDEX(Parameters!$B$101:$E$101,MATCH(I28,Parameters!$B$30:$E$30,0))</f>
        <v/>
      </c>
      <c r="Y28" s="29">
        <f>U28*INDEX(Parameters!$B$102:$E$102,MATCH(I28,Parameters!$B$30:$E$30,0))</f>
        <v/>
      </c>
      <c r="Z28" s="29">
        <f>U28*INDEX(Parameters!$B$103:$E$103,MATCH(I28,Parameters!$B$30:$E$30,0))</f>
        <v/>
      </c>
      <c r="AA28" s="29">
        <f>U28*INDEX(Parameters!$B$104:$E$104,MATCH(I28,Parameters!$B$30:$E$30,0))</f>
        <v/>
      </c>
      <c r="AB28" s="29">
        <f>U28*Parameters!$B$39</f>
        <v/>
      </c>
      <c r="AC28">
        <f>J28</f>
        <v/>
      </c>
      <c r="AD28">
        <f>IF(J28=1,Parameters!$B$40,Parameters!$B$41)</f>
        <v/>
      </c>
      <c r="AE28" s="29">
        <f>AC28*O28+(1-AC28)*L28</f>
        <v/>
      </c>
      <c r="AF28" s="29">
        <f>AC28*P28+(1-AC28)*M28</f>
        <v/>
      </c>
      <c r="AG28" s="29">
        <f>AC28*Q28+(1-AC28)*N28</f>
        <v/>
      </c>
      <c r="AH28" s="29">
        <f>AD28*O28+(1-AD28)*L28</f>
        <v/>
      </c>
      <c r="AI28" s="29">
        <f>AD28*P28+(1-AD28)*M28</f>
        <v/>
      </c>
      <c r="AJ28" s="29">
        <f>AD28*Q28+(1-AD28)*N28</f>
        <v/>
      </c>
      <c r="AK28" s="29">
        <f>AC28*V28+(1-AC28)*U28</f>
        <v/>
      </c>
      <c r="AL28" s="29">
        <f>AC28*W28+(1-AC28)*U28</f>
        <v/>
      </c>
      <c r="AM28" s="29">
        <f>AC28*X28+(1-AC28)*U28</f>
        <v/>
      </c>
      <c r="AN28" s="29">
        <f>AD28*V28+(1-AD28)*U28</f>
        <v/>
      </c>
      <c r="AO28" s="29">
        <f>AD28*W28+(1-AD28)*U28</f>
        <v/>
      </c>
      <c r="AP28" s="29">
        <f>AD28*X28+(1-AD28)*U28</f>
        <v/>
      </c>
      <c r="AQ28">
        <f>IF(OR(Scenario!$B$5="Any",Scenario!$B$5=A28),1,0)</f>
        <v/>
      </c>
      <c r="AR28">
        <f>IF(OR(Scenario!$B$6="Any",Scenario!$B$6=B28),1,0)</f>
        <v/>
      </c>
      <c r="AS28">
        <f>IF(OR(Scenario!$B$7="Any",Scenario!$B$7=C28),1,0)</f>
        <v/>
      </c>
      <c r="AT28">
        <f>IF(OR(Scenario!$B$8="Any",Scenario!$B$8=D28),1,0)</f>
        <v/>
      </c>
      <c r="AU28">
        <f>IF(OR(Scenario!$B$9="Any",Scenario!$B$9=E28),1,0)</f>
        <v/>
      </c>
      <c r="AV28">
        <f>IF(OR(Scenario!$B$10="Any",Scenario!$B$10=F28),1,0)</f>
        <v/>
      </c>
      <c r="AW28">
        <f>G28*AQ28*AR28*AS28*AT28*AU28*AV28</f>
        <v/>
      </c>
      <c r="AX28">
        <f>IF(Scenario!$B$11="mean",L28,IF(Scenario!$B$11="5th pct",M28,N28))</f>
        <v/>
      </c>
      <c r="AY28">
        <f>IF(Scenario!$B$11="mean",O28,IF(Scenario!$B$11="5th pct",P28,Q28))</f>
        <v/>
      </c>
      <c r="AZ28">
        <f>IF(Scenario!$B$11="mean",R28,IF(Scenario!$B$11="5th pct",S28,T28))</f>
        <v/>
      </c>
      <c r="BA28">
        <f>IF(Scenario!$B$11="mean",AE28,IF(Scenario!$B$11="5th pct",AF28,AG28))</f>
        <v/>
      </c>
      <c r="BB28">
        <f>IF(Scenario!$B$11="mean",AH28,IF(Scenario!$B$11="5th pct",AI28,AJ28))</f>
        <v/>
      </c>
      <c r="BC28">
        <f>U28</f>
        <v/>
      </c>
      <c r="BD28">
        <f>IF(Scenario!$B$11="mean",V28,IF(Scenario!$B$11="5th pct",W28,X28))</f>
        <v/>
      </c>
      <c r="BE28">
        <f>IF(Scenario!$B$11="mean",Y28,IF(Scenario!$B$11="5th pct",Z28,AA28))</f>
        <v/>
      </c>
      <c r="BF28">
        <f>IF(Scenario!$B$11="mean",AK28,IF(Scenario!$B$11="5th pct",AL28,AM28))</f>
        <v/>
      </c>
      <c r="BG28">
        <f>IF(Scenario!$B$11="mean",AN28,IF(Scenario!$B$11="5th pct",AO28,AP28))</f>
        <v/>
      </c>
    </row>
    <row r="29">
      <c r="A29" s="7" t="inlineStr">
        <is>
          <t>F</t>
        </is>
      </c>
      <c r="B29" s="7" t="inlineStr">
        <is>
          <t>65-74</t>
        </is>
      </c>
      <c r="C29" s="7" t="inlineStr">
        <is>
          <t>&lt;=110</t>
        </is>
      </c>
      <c r="D29" s="7" t="inlineStr">
        <is>
          <t>&gt;=2.0</t>
        </is>
      </c>
      <c r="E29" s="7" t="inlineStr">
        <is>
          <t>low parox</t>
        </is>
      </c>
      <c r="F29" s="7" t="inlineStr">
        <is>
          <t>yes</t>
        </is>
      </c>
      <c r="G29" s="30">
        <f>Parameters!$B$5*Parameters!$B$7*Parameters!$B$10/SUM(Parameters!$B$10:$G$10)*Parameters!$K$22*Parameters!$B$51*Parameters!$B$46</f>
        <v/>
      </c>
      <c r="H29" s="31">
        <f>(140-Parameters!$B$25)*Parameters!$B$26*0.45359237*0.85/(72*Parameters!$E$27)</f>
        <v/>
      </c>
      <c r="I29" s="7">
        <f>IF(H29&gt;80,"&gt;80",IF(H29&gt;50,"50-80",IF(H29&gt;=25,"25-50","&lt;25")))</f>
        <v/>
      </c>
      <c r="J29" s="7">
        <f>IF(((B29="80+")+1+(OR(D29="1.5-2.0",D29="&gt;=2.0")))&gt;=2,1,0)</f>
        <v/>
      </c>
      <c r="K29" s="32">
        <f>INDEX(Parameters!$B$31:$E$31,MATCH(I29,Parameters!$B$30:$E$30,0))</f>
        <v/>
      </c>
      <c r="L29" s="33">
        <f>K29*INDEX(Parameters!$B$66:$E$66,MATCH(I29,Parameters!$B$30:$E$30,0))/100*IF($F29="yes",Parameters!$C$49,Parameters!$B$49)</f>
        <v/>
      </c>
      <c r="M29" s="33">
        <f>K29*INDEX(Parameters!$B$67:$E$67,MATCH(I29,Parameters!$B$30:$E$30,0))/100*IF($F29="yes",Parameters!$C$49,Parameters!$B$49)</f>
        <v/>
      </c>
      <c r="N29" s="33">
        <f>K29*INDEX(Parameters!$B$68:$E$68,MATCH(I29,Parameters!$B$30:$E$30,0))/100*IF($F29="yes",Parameters!$C$49,Parameters!$B$49)</f>
        <v/>
      </c>
      <c r="O29" s="33">
        <f>K29*INDEX(Parameters!$B$69:$E$69,MATCH(I29,Parameters!$B$30:$E$30,0))/100*IF($F29="yes",Parameters!$C$49,Parameters!$B$49)</f>
        <v/>
      </c>
      <c r="P29" s="33">
        <f>K29*INDEX(Parameters!$B$70:$E$70,MATCH(I29,Parameters!$B$30:$E$30,0))/100*IF($F29="yes",Parameters!$C$49,Parameters!$B$49)</f>
        <v/>
      </c>
      <c r="Q29" s="33">
        <f>K29*INDEX(Parameters!$B$71:$E$71,MATCH(I29,Parameters!$B$30:$E$30,0))/100*IF($F29="yes",Parameters!$C$49,Parameters!$B$49)</f>
        <v/>
      </c>
      <c r="R29" s="33">
        <f>K29*INDEX(Parameters!$B$72:$E$72,MATCH(I29,Parameters!$B$30:$E$30,0))/100*IF($F29="yes",Parameters!$C$49,Parameters!$B$49)</f>
        <v/>
      </c>
      <c r="S29" s="33">
        <f>K29*INDEX(Parameters!$B$73:$E$73,MATCH(I29,Parameters!$B$30:$E$30,0))/100*IF($F29="yes",Parameters!$C$49,Parameters!$B$49)</f>
        <v/>
      </c>
      <c r="T29" s="33">
        <f>K29*INDEX(Parameters!$B$74:$E$74,MATCH(I29,Parameters!$B$30:$E$30,0))/100*IF($F29="yes",Parameters!$C$49,Parameters!$B$49)</f>
        <v/>
      </c>
      <c r="U29" s="33">
        <f>INDEX(Parameters!$B$32:$E$32,MATCH(I29,Parameters!$B$30:$E$30,0))*Parameters!$B$36/100*IF($F29="yes",Parameters!$E$49,Parameters!$D$49)</f>
        <v/>
      </c>
      <c r="V29" s="33">
        <f>U29*INDEX(Parameters!$B$99:$E$99,MATCH(I29,Parameters!$B$30:$E$30,0))</f>
        <v/>
      </c>
      <c r="W29" s="33">
        <f>U29*INDEX(Parameters!$B$100:$E$100,MATCH(I29,Parameters!$B$30:$E$30,0))</f>
        <v/>
      </c>
      <c r="X29" s="33">
        <f>U29*INDEX(Parameters!$B$101:$E$101,MATCH(I29,Parameters!$B$30:$E$30,0))</f>
        <v/>
      </c>
      <c r="Y29" s="33">
        <f>U29*INDEX(Parameters!$B$102:$E$102,MATCH(I29,Parameters!$B$30:$E$30,0))</f>
        <v/>
      </c>
      <c r="Z29" s="33">
        <f>U29*INDEX(Parameters!$B$103:$E$103,MATCH(I29,Parameters!$B$30:$E$30,0))</f>
        <v/>
      </c>
      <c r="AA29" s="33">
        <f>U29*INDEX(Parameters!$B$104:$E$104,MATCH(I29,Parameters!$B$30:$E$30,0))</f>
        <v/>
      </c>
      <c r="AB29" s="33">
        <f>U29*Parameters!$B$39</f>
        <v/>
      </c>
      <c r="AC29" s="7">
        <f>J29</f>
        <v/>
      </c>
      <c r="AD29" s="7">
        <f>IF(J29=1,Parameters!$B$40,Parameters!$B$41)</f>
        <v/>
      </c>
      <c r="AE29" s="33">
        <f>AC29*O29+(1-AC29)*L29</f>
        <v/>
      </c>
      <c r="AF29" s="33">
        <f>AC29*P29+(1-AC29)*M29</f>
        <v/>
      </c>
      <c r="AG29" s="33">
        <f>AC29*Q29+(1-AC29)*N29</f>
        <v/>
      </c>
      <c r="AH29" s="33">
        <f>AD29*O29+(1-AD29)*L29</f>
        <v/>
      </c>
      <c r="AI29" s="33">
        <f>AD29*P29+(1-AD29)*M29</f>
        <v/>
      </c>
      <c r="AJ29" s="33">
        <f>AD29*Q29+(1-AD29)*N29</f>
        <v/>
      </c>
      <c r="AK29" s="33">
        <f>AC29*V29+(1-AC29)*U29</f>
        <v/>
      </c>
      <c r="AL29" s="33">
        <f>AC29*W29+(1-AC29)*U29</f>
        <v/>
      </c>
      <c r="AM29" s="33">
        <f>AC29*X29+(1-AC29)*U29</f>
        <v/>
      </c>
      <c r="AN29" s="33">
        <f>AD29*V29+(1-AD29)*U29</f>
        <v/>
      </c>
      <c r="AO29" s="33">
        <f>AD29*W29+(1-AD29)*U29</f>
        <v/>
      </c>
      <c r="AP29" s="33">
        <f>AD29*X29+(1-AD29)*U29</f>
        <v/>
      </c>
      <c r="AQ29" s="7">
        <f>IF(OR(Scenario!$B$5="Any",Scenario!$B$5=A29),1,0)</f>
        <v/>
      </c>
      <c r="AR29" s="7">
        <f>IF(OR(Scenario!$B$6="Any",Scenario!$B$6=B29),1,0)</f>
        <v/>
      </c>
      <c r="AS29" s="7">
        <f>IF(OR(Scenario!$B$7="Any",Scenario!$B$7=C29),1,0)</f>
        <v/>
      </c>
      <c r="AT29" s="7">
        <f>IF(OR(Scenario!$B$8="Any",Scenario!$B$8=D29),1,0)</f>
        <v/>
      </c>
      <c r="AU29" s="7">
        <f>IF(OR(Scenario!$B$9="Any",Scenario!$B$9=E29),1,0)</f>
        <v/>
      </c>
      <c r="AV29" s="7">
        <f>IF(OR(Scenario!$B$10="Any",Scenario!$B$10=F29),1,0)</f>
        <v/>
      </c>
      <c r="AW29" s="7">
        <f>G29*AQ29*AR29*AS29*AT29*AU29*AV29</f>
        <v/>
      </c>
      <c r="AX29" s="7">
        <f>IF(Scenario!$B$11="mean",L29,IF(Scenario!$B$11="5th pct",M29,N29))</f>
        <v/>
      </c>
      <c r="AY29" s="7">
        <f>IF(Scenario!$B$11="mean",O29,IF(Scenario!$B$11="5th pct",P29,Q29))</f>
        <v/>
      </c>
      <c r="AZ29" s="7">
        <f>IF(Scenario!$B$11="mean",R29,IF(Scenario!$B$11="5th pct",S29,T29))</f>
        <v/>
      </c>
      <c r="BA29" s="7">
        <f>IF(Scenario!$B$11="mean",AE29,IF(Scenario!$B$11="5th pct",AF29,AG29))</f>
        <v/>
      </c>
      <c r="BB29" s="7">
        <f>IF(Scenario!$B$11="mean",AH29,IF(Scenario!$B$11="5th pct",AI29,AJ29))</f>
        <v/>
      </c>
      <c r="BC29" s="7">
        <f>U29</f>
        <v/>
      </c>
      <c r="BD29" s="7">
        <f>IF(Scenario!$B$11="mean",V29,IF(Scenario!$B$11="5th pct",W29,X29))</f>
        <v/>
      </c>
      <c r="BE29" s="7">
        <f>IF(Scenario!$B$11="mean",Y29,IF(Scenario!$B$11="5th pct",Z29,AA29))</f>
        <v/>
      </c>
      <c r="BF29" s="7">
        <f>IF(Scenario!$B$11="mean",AK29,IF(Scenario!$B$11="5th pct",AL29,AM29))</f>
        <v/>
      </c>
      <c r="BG29" s="7">
        <f>IF(Scenario!$B$11="mean",AN29,IF(Scenario!$B$11="5th pct",AO29,AP29))</f>
        <v/>
      </c>
    </row>
    <row r="30">
      <c r="A30" t="inlineStr">
        <is>
          <t>F</t>
        </is>
      </c>
      <c r="B30" t="inlineStr">
        <is>
          <t>65-74</t>
        </is>
      </c>
      <c r="C30" t="inlineStr">
        <is>
          <t>&lt;=110</t>
        </is>
      </c>
      <c r="D30" t="inlineStr">
        <is>
          <t>&gt;=2.0</t>
        </is>
      </c>
      <c r="E30" t="inlineStr">
        <is>
          <t>high parox</t>
        </is>
      </c>
      <c r="F30" t="inlineStr">
        <is>
          <t>no</t>
        </is>
      </c>
      <c r="G30" s="26">
        <f>Parameters!$B$5*Parameters!$B$7*Parameters!$B$10/SUM(Parameters!$B$10:$G$10)*Parameters!$K$22*Parameters!$B$52*(1-Parameters!$B$46)</f>
        <v/>
      </c>
      <c r="H30" s="27">
        <f>(140-Parameters!$B$25)*Parameters!$B$26*0.45359237*0.85/(72*Parameters!$E$27)</f>
        <v/>
      </c>
      <c r="I30">
        <f>IF(H30&gt;80,"&gt;80",IF(H30&gt;50,"50-80",IF(H30&gt;=25,"25-50","&lt;25")))</f>
        <v/>
      </c>
      <c r="J30">
        <f>IF(((B30="80+")+1+(OR(D30="1.5-2.0",D30="&gt;=2.0")))&gt;=2,1,0)</f>
        <v/>
      </c>
      <c r="K30" s="28">
        <f>INDEX(Parameters!$B$31:$E$31,MATCH(I30,Parameters!$B$30:$E$30,0))</f>
        <v/>
      </c>
      <c r="L30" s="29">
        <f>K30*INDEX(Parameters!$B$75:$E$75,MATCH(I30,Parameters!$B$30:$E$30,0))/100*IF($F30="yes",Parameters!$C$49,Parameters!$B$49)</f>
        <v/>
      </c>
      <c r="M30" s="29">
        <f>K30*INDEX(Parameters!$B$76:$E$76,MATCH(I30,Parameters!$B$30:$E$30,0))/100*IF($F30="yes",Parameters!$C$49,Parameters!$B$49)</f>
        <v/>
      </c>
      <c r="N30" s="29">
        <f>K30*INDEX(Parameters!$B$77:$E$77,MATCH(I30,Parameters!$B$30:$E$30,0))/100*IF($F30="yes",Parameters!$C$49,Parameters!$B$49)</f>
        <v/>
      </c>
      <c r="O30" s="29">
        <f>K30*INDEX(Parameters!$B$78:$E$78,MATCH(I30,Parameters!$B$30:$E$30,0))/100*IF($F30="yes",Parameters!$C$49,Parameters!$B$49)</f>
        <v/>
      </c>
      <c r="P30" s="29">
        <f>K30*INDEX(Parameters!$B$79:$E$79,MATCH(I30,Parameters!$B$30:$E$30,0))/100*IF($F30="yes",Parameters!$C$49,Parameters!$B$49)</f>
        <v/>
      </c>
      <c r="Q30" s="29">
        <f>K30*INDEX(Parameters!$B$80:$E$80,MATCH(I30,Parameters!$B$30:$E$30,0))/100*IF($F30="yes",Parameters!$C$49,Parameters!$B$49)</f>
        <v/>
      </c>
      <c r="R30" s="29">
        <f>K30*INDEX(Parameters!$B$81:$E$81,MATCH(I30,Parameters!$B$30:$E$30,0))/100*IF($F30="yes",Parameters!$C$49,Parameters!$B$49)</f>
        <v/>
      </c>
      <c r="S30" s="29">
        <f>K30*INDEX(Parameters!$B$82:$E$82,MATCH(I30,Parameters!$B$30:$E$30,0))/100*IF($F30="yes",Parameters!$C$49,Parameters!$B$49)</f>
        <v/>
      </c>
      <c r="T30" s="29">
        <f>K30*INDEX(Parameters!$B$83:$E$83,MATCH(I30,Parameters!$B$30:$E$30,0))/100*IF($F30="yes",Parameters!$C$49,Parameters!$B$49)</f>
        <v/>
      </c>
      <c r="U30" s="29">
        <f>INDEX(Parameters!$B$32:$E$32,MATCH(I30,Parameters!$B$30:$E$30,0))*Parameters!$B$36/100*IF($F30="yes",Parameters!$E$49,Parameters!$D$49)</f>
        <v/>
      </c>
      <c r="V30" s="29">
        <f>U30*INDEX(Parameters!$B$99:$E$99,MATCH(I30,Parameters!$B$30:$E$30,0))</f>
        <v/>
      </c>
      <c r="W30" s="29">
        <f>U30*INDEX(Parameters!$B$100:$E$100,MATCH(I30,Parameters!$B$30:$E$30,0))</f>
        <v/>
      </c>
      <c r="X30" s="29">
        <f>U30*INDEX(Parameters!$B$101:$E$101,MATCH(I30,Parameters!$B$30:$E$30,0))</f>
        <v/>
      </c>
      <c r="Y30" s="29">
        <f>U30*INDEX(Parameters!$B$102:$E$102,MATCH(I30,Parameters!$B$30:$E$30,0))</f>
        <v/>
      </c>
      <c r="Z30" s="29">
        <f>U30*INDEX(Parameters!$B$103:$E$103,MATCH(I30,Parameters!$B$30:$E$30,0))</f>
        <v/>
      </c>
      <c r="AA30" s="29">
        <f>U30*INDEX(Parameters!$B$104:$E$104,MATCH(I30,Parameters!$B$30:$E$30,0))</f>
        <v/>
      </c>
      <c r="AB30" s="29">
        <f>U30*Parameters!$B$39</f>
        <v/>
      </c>
      <c r="AC30">
        <f>J30</f>
        <v/>
      </c>
      <c r="AD30">
        <f>IF(J30=1,Parameters!$B$40,Parameters!$B$41)</f>
        <v/>
      </c>
      <c r="AE30" s="29">
        <f>AC30*O30+(1-AC30)*L30</f>
        <v/>
      </c>
      <c r="AF30" s="29">
        <f>AC30*P30+(1-AC30)*M30</f>
        <v/>
      </c>
      <c r="AG30" s="29">
        <f>AC30*Q30+(1-AC30)*N30</f>
        <v/>
      </c>
      <c r="AH30" s="29">
        <f>AD30*O30+(1-AD30)*L30</f>
        <v/>
      </c>
      <c r="AI30" s="29">
        <f>AD30*P30+(1-AD30)*M30</f>
        <v/>
      </c>
      <c r="AJ30" s="29">
        <f>AD30*Q30+(1-AD30)*N30</f>
        <v/>
      </c>
      <c r="AK30" s="29">
        <f>AC30*V30+(1-AC30)*U30</f>
        <v/>
      </c>
      <c r="AL30" s="29">
        <f>AC30*W30+(1-AC30)*U30</f>
        <v/>
      </c>
      <c r="AM30" s="29">
        <f>AC30*X30+(1-AC30)*U30</f>
        <v/>
      </c>
      <c r="AN30" s="29">
        <f>AD30*V30+(1-AD30)*U30</f>
        <v/>
      </c>
      <c r="AO30" s="29">
        <f>AD30*W30+(1-AD30)*U30</f>
        <v/>
      </c>
      <c r="AP30" s="29">
        <f>AD30*X30+(1-AD30)*U30</f>
        <v/>
      </c>
      <c r="AQ30">
        <f>IF(OR(Scenario!$B$5="Any",Scenario!$B$5=A30),1,0)</f>
        <v/>
      </c>
      <c r="AR30">
        <f>IF(OR(Scenario!$B$6="Any",Scenario!$B$6=B30),1,0)</f>
        <v/>
      </c>
      <c r="AS30">
        <f>IF(OR(Scenario!$B$7="Any",Scenario!$B$7=C30),1,0)</f>
        <v/>
      </c>
      <c r="AT30">
        <f>IF(OR(Scenario!$B$8="Any",Scenario!$B$8=D30),1,0)</f>
        <v/>
      </c>
      <c r="AU30">
        <f>IF(OR(Scenario!$B$9="Any",Scenario!$B$9=E30),1,0)</f>
        <v/>
      </c>
      <c r="AV30">
        <f>IF(OR(Scenario!$B$10="Any",Scenario!$B$10=F30),1,0)</f>
        <v/>
      </c>
      <c r="AW30">
        <f>G30*AQ30*AR30*AS30*AT30*AU30*AV30</f>
        <v/>
      </c>
      <c r="AX30">
        <f>IF(Scenario!$B$11="mean",L30,IF(Scenario!$B$11="5th pct",M30,N30))</f>
        <v/>
      </c>
      <c r="AY30">
        <f>IF(Scenario!$B$11="mean",O30,IF(Scenario!$B$11="5th pct",P30,Q30))</f>
        <v/>
      </c>
      <c r="AZ30">
        <f>IF(Scenario!$B$11="mean",R30,IF(Scenario!$B$11="5th pct",S30,T30))</f>
        <v/>
      </c>
      <c r="BA30">
        <f>IF(Scenario!$B$11="mean",AE30,IF(Scenario!$B$11="5th pct",AF30,AG30))</f>
        <v/>
      </c>
      <c r="BB30">
        <f>IF(Scenario!$B$11="mean",AH30,IF(Scenario!$B$11="5th pct",AI30,AJ30))</f>
        <v/>
      </c>
      <c r="BC30">
        <f>U30</f>
        <v/>
      </c>
      <c r="BD30">
        <f>IF(Scenario!$B$11="mean",V30,IF(Scenario!$B$11="5th pct",W30,X30))</f>
        <v/>
      </c>
      <c r="BE30">
        <f>IF(Scenario!$B$11="mean",Y30,IF(Scenario!$B$11="5th pct",Z30,AA30))</f>
        <v/>
      </c>
      <c r="BF30">
        <f>IF(Scenario!$B$11="mean",AK30,IF(Scenario!$B$11="5th pct",AL30,AM30))</f>
        <v/>
      </c>
      <c r="BG30">
        <f>IF(Scenario!$B$11="mean",AN30,IF(Scenario!$B$11="5th pct",AO30,AP30))</f>
        <v/>
      </c>
    </row>
    <row r="31">
      <c r="A31" s="7" t="inlineStr">
        <is>
          <t>F</t>
        </is>
      </c>
      <c r="B31" s="7" t="inlineStr">
        <is>
          <t>65-74</t>
        </is>
      </c>
      <c r="C31" s="7" t="inlineStr">
        <is>
          <t>&lt;=110</t>
        </is>
      </c>
      <c r="D31" s="7" t="inlineStr">
        <is>
          <t>&gt;=2.0</t>
        </is>
      </c>
      <c r="E31" s="7" t="inlineStr">
        <is>
          <t>high parox</t>
        </is>
      </c>
      <c r="F31" s="7" t="inlineStr">
        <is>
          <t>yes</t>
        </is>
      </c>
      <c r="G31" s="30">
        <f>Parameters!$B$5*Parameters!$B$7*Parameters!$B$10/SUM(Parameters!$B$10:$G$10)*Parameters!$K$22*Parameters!$B$52*Parameters!$B$46</f>
        <v/>
      </c>
      <c r="H31" s="31">
        <f>(140-Parameters!$B$25)*Parameters!$B$26*0.45359237*0.85/(72*Parameters!$E$27)</f>
        <v/>
      </c>
      <c r="I31" s="7">
        <f>IF(H31&gt;80,"&gt;80",IF(H31&gt;50,"50-80",IF(H31&gt;=25,"25-50","&lt;25")))</f>
        <v/>
      </c>
      <c r="J31" s="7">
        <f>IF(((B31="80+")+1+(OR(D31="1.5-2.0",D31="&gt;=2.0")))&gt;=2,1,0)</f>
        <v/>
      </c>
      <c r="K31" s="32">
        <f>INDEX(Parameters!$B$31:$E$31,MATCH(I31,Parameters!$B$30:$E$30,0))</f>
        <v/>
      </c>
      <c r="L31" s="33">
        <f>K31*INDEX(Parameters!$B$75:$E$75,MATCH(I31,Parameters!$B$30:$E$30,0))/100*IF($F31="yes",Parameters!$C$49,Parameters!$B$49)</f>
        <v/>
      </c>
      <c r="M31" s="33">
        <f>K31*INDEX(Parameters!$B$76:$E$76,MATCH(I31,Parameters!$B$30:$E$30,0))/100*IF($F31="yes",Parameters!$C$49,Parameters!$B$49)</f>
        <v/>
      </c>
      <c r="N31" s="33">
        <f>K31*INDEX(Parameters!$B$77:$E$77,MATCH(I31,Parameters!$B$30:$E$30,0))/100*IF($F31="yes",Parameters!$C$49,Parameters!$B$49)</f>
        <v/>
      </c>
      <c r="O31" s="33">
        <f>K31*INDEX(Parameters!$B$78:$E$78,MATCH(I31,Parameters!$B$30:$E$30,0))/100*IF($F31="yes",Parameters!$C$49,Parameters!$B$49)</f>
        <v/>
      </c>
      <c r="P31" s="33">
        <f>K31*INDEX(Parameters!$B$79:$E$79,MATCH(I31,Parameters!$B$30:$E$30,0))/100*IF($F31="yes",Parameters!$C$49,Parameters!$B$49)</f>
        <v/>
      </c>
      <c r="Q31" s="33">
        <f>K31*INDEX(Parameters!$B$80:$E$80,MATCH(I31,Parameters!$B$30:$E$30,0))/100*IF($F31="yes",Parameters!$C$49,Parameters!$B$49)</f>
        <v/>
      </c>
      <c r="R31" s="33">
        <f>K31*INDEX(Parameters!$B$81:$E$81,MATCH(I31,Parameters!$B$30:$E$30,0))/100*IF($F31="yes",Parameters!$C$49,Parameters!$B$49)</f>
        <v/>
      </c>
      <c r="S31" s="33">
        <f>K31*INDEX(Parameters!$B$82:$E$82,MATCH(I31,Parameters!$B$30:$E$30,0))/100*IF($F31="yes",Parameters!$C$49,Parameters!$B$49)</f>
        <v/>
      </c>
      <c r="T31" s="33">
        <f>K31*INDEX(Parameters!$B$83:$E$83,MATCH(I31,Parameters!$B$30:$E$30,0))/100*IF($F31="yes",Parameters!$C$49,Parameters!$B$49)</f>
        <v/>
      </c>
      <c r="U31" s="33">
        <f>INDEX(Parameters!$B$32:$E$32,MATCH(I31,Parameters!$B$30:$E$30,0))*Parameters!$B$36/100*IF($F31="yes",Parameters!$E$49,Parameters!$D$49)</f>
        <v/>
      </c>
      <c r="V31" s="33">
        <f>U31*INDEX(Parameters!$B$99:$E$99,MATCH(I31,Parameters!$B$30:$E$30,0))</f>
        <v/>
      </c>
      <c r="W31" s="33">
        <f>U31*INDEX(Parameters!$B$100:$E$100,MATCH(I31,Parameters!$B$30:$E$30,0))</f>
        <v/>
      </c>
      <c r="X31" s="33">
        <f>U31*INDEX(Parameters!$B$101:$E$101,MATCH(I31,Parameters!$B$30:$E$30,0))</f>
        <v/>
      </c>
      <c r="Y31" s="33">
        <f>U31*INDEX(Parameters!$B$102:$E$102,MATCH(I31,Parameters!$B$30:$E$30,0))</f>
        <v/>
      </c>
      <c r="Z31" s="33">
        <f>U31*INDEX(Parameters!$B$103:$E$103,MATCH(I31,Parameters!$B$30:$E$30,0))</f>
        <v/>
      </c>
      <c r="AA31" s="33">
        <f>U31*INDEX(Parameters!$B$104:$E$104,MATCH(I31,Parameters!$B$30:$E$30,0))</f>
        <v/>
      </c>
      <c r="AB31" s="33">
        <f>U31*Parameters!$B$39</f>
        <v/>
      </c>
      <c r="AC31" s="7">
        <f>J31</f>
        <v/>
      </c>
      <c r="AD31" s="7">
        <f>IF(J31=1,Parameters!$B$40,Parameters!$B$41)</f>
        <v/>
      </c>
      <c r="AE31" s="33">
        <f>AC31*O31+(1-AC31)*L31</f>
        <v/>
      </c>
      <c r="AF31" s="33">
        <f>AC31*P31+(1-AC31)*M31</f>
        <v/>
      </c>
      <c r="AG31" s="33">
        <f>AC31*Q31+(1-AC31)*N31</f>
        <v/>
      </c>
      <c r="AH31" s="33">
        <f>AD31*O31+(1-AD31)*L31</f>
        <v/>
      </c>
      <c r="AI31" s="33">
        <f>AD31*P31+(1-AD31)*M31</f>
        <v/>
      </c>
      <c r="AJ31" s="33">
        <f>AD31*Q31+(1-AD31)*N31</f>
        <v/>
      </c>
      <c r="AK31" s="33">
        <f>AC31*V31+(1-AC31)*U31</f>
        <v/>
      </c>
      <c r="AL31" s="33">
        <f>AC31*W31+(1-AC31)*U31</f>
        <v/>
      </c>
      <c r="AM31" s="33">
        <f>AC31*X31+(1-AC31)*U31</f>
        <v/>
      </c>
      <c r="AN31" s="33">
        <f>AD31*V31+(1-AD31)*U31</f>
        <v/>
      </c>
      <c r="AO31" s="33">
        <f>AD31*W31+(1-AD31)*U31</f>
        <v/>
      </c>
      <c r="AP31" s="33">
        <f>AD31*X31+(1-AD31)*U31</f>
        <v/>
      </c>
      <c r="AQ31" s="7">
        <f>IF(OR(Scenario!$B$5="Any",Scenario!$B$5=A31),1,0)</f>
        <v/>
      </c>
      <c r="AR31" s="7">
        <f>IF(OR(Scenario!$B$6="Any",Scenario!$B$6=B31),1,0)</f>
        <v/>
      </c>
      <c r="AS31" s="7">
        <f>IF(OR(Scenario!$B$7="Any",Scenario!$B$7=C31),1,0)</f>
        <v/>
      </c>
      <c r="AT31" s="7">
        <f>IF(OR(Scenario!$B$8="Any",Scenario!$B$8=D31),1,0)</f>
        <v/>
      </c>
      <c r="AU31" s="7">
        <f>IF(OR(Scenario!$B$9="Any",Scenario!$B$9=E31),1,0)</f>
        <v/>
      </c>
      <c r="AV31" s="7">
        <f>IF(OR(Scenario!$B$10="Any",Scenario!$B$10=F31),1,0)</f>
        <v/>
      </c>
      <c r="AW31" s="7">
        <f>G31*AQ31*AR31*AS31*AT31*AU31*AV31</f>
        <v/>
      </c>
      <c r="AX31" s="7">
        <f>IF(Scenario!$B$11="mean",L31,IF(Scenario!$B$11="5th pct",M31,N31))</f>
        <v/>
      </c>
      <c r="AY31" s="7">
        <f>IF(Scenario!$B$11="mean",O31,IF(Scenario!$B$11="5th pct",P31,Q31))</f>
        <v/>
      </c>
      <c r="AZ31" s="7">
        <f>IF(Scenario!$B$11="mean",R31,IF(Scenario!$B$11="5th pct",S31,T31))</f>
        <v/>
      </c>
      <c r="BA31" s="7">
        <f>IF(Scenario!$B$11="mean",AE31,IF(Scenario!$B$11="5th pct",AF31,AG31))</f>
        <v/>
      </c>
      <c r="BB31" s="7">
        <f>IF(Scenario!$B$11="mean",AH31,IF(Scenario!$B$11="5th pct",AI31,AJ31))</f>
        <v/>
      </c>
      <c r="BC31" s="7">
        <f>U31</f>
        <v/>
      </c>
      <c r="BD31" s="7">
        <f>IF(Scenario!$B$11="mean",V31,IF(Scenario!$B$11="5th pct",W31,X31))</f>
        <v/>
      </c>
      <c r="BE31" s="7">
        <f>IF(Scenario!$B$11="mean",Y31,IF(Scenario!$B$11="5th pct",Z31,AA31))</f>
        <v/>
      </c>
      <c r="BF31" s="7">
        <f>IF(Scenario!$B$11="mean",AK31,IF(Scenario!$B$11="5th pct",AL31,AM31))</f>
        <v/>
      </c>
      <c r="BG31" s="7">
        <f>IF(Scenario!$B$11="mean",AN31,IF(Scenario!$B$11="5th pct",AO31,AP31))</f>
        <v/>
      </c>
    </row>
    <row r="32">
      <c r="A32" t="inlineStr">
        <is>
          <t>F</t>
        </is>
      </c>
      <c r="B32" t="inlineStr">
        <is>
          <t>65-74</t>
        </is>
      </c>
      <c r="C32" t="inlineStr">
        <is>
          <t>&lt;=110</t>
        </is>
      </c>
      <c r="D32" t="inlineStr">
        <is>
          <t>&gt;=2.0</t>
        </is>
      </c>
      <c r="E32" t="inlineStr">
        <is>
          <t>persistent</t>
        </is>
      </c>
      <c r="F32" t="inlineStr">
        <is>
          <t>no</t>
        </is>
      </c>
      <c r="G32" s="26">
        <f>Parameters!$B$5*Parameters!$B$7*Parameters!$B$10/SUM(Parameters!$B$10:$G$10)*Parameters!$K$22*Parameters!$B$53*(1-Parameters!$B$46)</f>
        <v/>
      </c>
      <c r="H32" s="27">
        <f>(140-Parameters!$B$25)*Parameters!$B$26*0.45359237*0.85/(72*Parameters!$E$27)</f>
        <v/>
      </c>
      <c r="I32">
        <f>IF(H32&gt;80,"&gt;80",IF(H32&gt;50,"50-80",IF(H32&gt;=25,"25-50","&lt;25")))</f>
        <v/>
      </c>
      <c r="J32">
        <f>IF(((B32="80+")+1+(OR(D32="1.5-2.0",D32="&gt;=2.0")))&gt;=2,1,0)</f>
        <v/>
      </c>
      <c r="K32" s="28">
        <f>INDEX(Parameters!$B$31:$E$31,MATCH(I32,Parameters!$B$30:$E$30,0))</f>
        <v/>
      </c>
      <c r="L32" s="29">
        <f>K32*INDEX(Parameters!$B$84:$E$84,MATCH(I32,Parameters!$B$30:$E$30,0))/100*IF($F32="yes",Parameters!$C$49,Parameters!$B$49)</f>
        <v/>
      </c>
      <c r="M32" s="29">
        <f>K32*INDEX(Parameters!$B$85:$E$85,MATCH(I32,Parameters!$B$30:$E$30,0))/100*IF($F32="yes",Parameters!$C$49,Parameters!$B$49)</f>
        <v/>
      </c>
      <c r="N32" s="29">
        <f>K32*INDEX(Parameters!$B$86:$E$86,MATCH(I32,Parameters!$B$30:$E$30,0))/100*IF($F32="yes",Parameters!$C$49,Parameters!$B$49)</f>
        <v/>
      </c>
      <c r="O32" s="29">
        <f>K32*INDEX(Parameters!$B$87:$E$87,MATCH(I32,Parameters!$B$30:$E$30,0))/100*IF($F32="yes",Parameters!$C$49,Parameters!$B$49)</f>
        <v/>
      </c>
      <c r="P32" s="29">
        <f>K32*INDEX(Parameters!$B$88:$E$88,MATCH(I32,Parameters!$B$30:$E$30,0))/100*IF($F32="yes",Parameters!$C$49,Parameters!$B$49)</f>
        <v/>
      </c>
      <c r="Q32" s="29">
        <f>K32*INDEX(Parameters!$B$89:$E$89,MATCH(I32,Parameters!$B$30:$E$30,0))/100*IF($F32="yes",Parameters!$C$49,Parameters!$B$49)</f>
        <v/>
      </c>
      <c r="R32" s="29">
        <f>K32*INDEX(Parameters!$B$90:$E$90,MATCH(I32,Parameters!$B$30:$E$30,0))/100*IF($F32="yes",Parameters!$C$49,Parameters!$B$49)</f>
        <v/>
      </c>
      <c r="S32" s="29">
        <f>K32*INDEX(Parameters!$B$91:$E$91,MATCH(I32,Parameters!$B$30:$E$30,0))/100*IF($F32="yes",Parameters!$C$49,Parameters!$B$49)</f>
        <v/>
      </c>
      <c r="T32" s="29">
        <f>K32*INDEX(Parameters!$B$92:$E$92,MATCH(I32,Parameters!$B$30:$E$30,0))/100*IF($F32="yes",Parameters!$C$49,Parameters!$B$49)</f>
        <v/>
      </c>
      <c r="U32" s="29">
        <f>INDEX(Parameters!$B$32:$E$32,MATCH(I32,Parameters!$B$30:$E$30,0))*Parameters!$B$36/100*IF($F32="yes",Parameters!$E$49,Parameters!$D$49)</f>
        <v/>
      </c>
      <c r="V32" s="29">
        <f>U32*INDEX(Parameters!$B$99:$E$99,MATCH(I32,Parameters!$B$30:$E$30,0))</f>
        <v/>
      </c>
      <c r="W32" s="29">
        <f>U32*INDEX(Parameters!$B$100:$E$100,MATCH(I32,Parameters!$B$30:$E$30,0))</f>
        <v/>
      </c>
      <c r="X32" s="29">
        <f>U32*INDEX(Parameters!$B$101:$E$101,MATCH(I32,Parameters!$B$30:$E$30,0))</f>
        <v/>
      </c>
      <c r="Y32" s="29">
        <f>U32*INDEX(Parameters!$B$102:$E$102,MATCH(I32,Parameters!$B$30:$E$30,0))</f>
        <v/>
      </c>
      <c r="Z32" s="29">
        <f>U32*INDEX(Parameters!$B$103:$E$103,MATCH(I32,Parameters!$B$30:$E$30,0))</f>
        <v/>
      </c>
      <c r="AA32" s="29">
        <f>U32*INDEX(Parameters!$B$104:$E$104,MATCH(I32,Parameters!$B$30:$E$30,0))</f>
        <v/>
      </c>
      <c r="AB32" s="29">
        <f>U32*Parameters!$B$39</f>
        <v/>
      </c>
      <c r="AC32">
        <f>J32</f>
        <v/>
      </c>
      <c r="AD32">
        <f>IF(J32=1,Parameters!$B$40,Parameters!$B$41)</f>
        <v/>
      </c>
      <c r="AE32" s="29">
        <f>AC32*O32+(1-AC32)*L32</f>
        <v/>
      </c>
      <c r="AF32" s="29">
        <f>AC32*P32+(1-AC32)*M32</f>
        <v/>
      </c>
      <c r="AG32" s="29">
        <f>AC32*Q32+(1-AC32)*N32</f>
        <v/>
      </c>
      <c r="AH32" s="29">
        <f>AD32*O32+(1-AD32)*L32</f>
        <v/>
      </c>
      <c r="AI32" s="29">
        <f>AD32*P32+(1-AD32)*M32</f>
        <v/>
      </c>
      <c r="AJ32" s="29">
        <f>AD32*Q32+(1-AD32)*N32</f>
        <v/>
      </c>
      <c r="AK32" s="29">
        <f>AC32*V32+(1-AC32)*U32</f>
        <v/>
      </c>
      <c r="AL32" s="29">
        <f>AC32*W32+(1-AC32)*U32</f>
        <v/>
      </c>
      <c r="AM32" s="29">
        <f>AC32*X32+(1-AC32)*U32</f>
        <v/>
      </c>
      <c r="AN32" s="29">
        <f>AD32*V32+(1-AD32)*U32</f>
        <v/>
      </c>
      <c r="AO32" s="29">
        <f>AD32*W32+(1-AD32)*U32</f>
        <v/>
      </c>
      <c r="AP32" s="29">
        <f>AD32*X32+(1-AD32)*U32</f>
        <v/>
      </c>
      <c r="AQ32">
        <f>IF(OR(Scenario!$B$5="Any",Scenario!$B$5=A32),1,0)</f>
        <v/>
      </c>
      <c r="AR32">
        <f>IF(OR(Scenario!$B$6="Any",Scenario!$B$6=B32),1,0)</f>
        <v/>
      </c>
      <c r="AS32">
        <f>IF(OR(Scenario!$B$7="Any",Scenario!$B$7=C32),1,0)</f>
        <v/>
      </c>
      <c r="AT32">
        <f>IF(OR(Scenario!$B$8="Any",Scenario!$B$8=D32),1,0)</f>
        <v/>
      </c>
      <c r="AU32">
        <f>IF(OR(Scenario!$B$9="Any",Scenario!$B$9=E32),1,0)</f>
        <v/>
      </c>
      <c r="AV32">
        <f>IF(OR(Scenario!$B$10="Any",Scenario!$B$10=F32),1,0)</f>
        <v/>
      </c>
      <c r="AW32">
        <f>G32*AQ32*AR32*AS32*AT32*AU32*AV32</f>
        <v/>
      </c>
      <c r="AX32">
        <f>IF(Scenario!$B$11="mean",L32,IF(Scenario!$B$11="5th pct",M32,N32))</f>
        <v/>
      </c>
      <c r="AY32">
        <f>IF(Scenario!$B$11="mean",O32,IF(Scenario!$B$11="5th pct",P32,Q32))</f>
        <v/>
      </c>
      <c r="AZ32">
        <f>IF(Scenario!$B$11="mean",R32,IF(Scenario!$B$11="5th pct",S32,T32))</f>
        <v/>
      </c>
      <c r="BA32">
        <f>IF(Scenario!$B$11="mean",AE32,IF(Scenario!$B$11="5th pct",AF32,AG32))</f>
        <v/>
      </c>
      <c r="BB32">
        <f>IF(Scenario!$B$11="mean",AH32,IF(Scenario!$B$11="5th pct",AI32,AJ32))</f>
        <v/>
      </c>
      <c r="BC32">
        <f>U32</f>
        <v/>
      </c>
      <c r="BD32">
        <f>IF(Scenario!$B$11="mean",V32,IF(Scenario!$B$11="5th pct",W32,X32))</f>
        <v/>
      </c>
      <c r="BE32">
        <f>IF(Scenario!$B$11="mean",Y32,IF(Scenario!$B$11="5th pct",Z32,AA32))</f>
        <v/>
      </c>
      <c r="BF32">
        <f>IF(Scenario!$B$11="mean",AK32,IF(Scenario!$B$11="5th pct",AL32,AM32))</f>
        <v/>
      </c>
      <c r="BG32">
        <f>IF(Scenario!$B$11="mean",AN32,IF(Scenario!$B$11="5th pct",AO32,AP32))</f>
        <v/>
      </c>
    </row>
    <row r="33">
      <c r="A33" s="7" t="inlineStr">
        <is>
          <t>F</t>
        </is>
      </c>
      <c r="B33" s="7" t="inlineStr">
        <is>
          <t>65-74</t>
        </is>
      </c>
      <c r="C33" s="7" t="inlineStr">
        <is>
          <t>&lt;=110</t>
        </is>
      </c>
      <c r="D33" s="7" t="inlineStr">
        <is>
          <t>&gt;=2.0</t>
        </is>
      </c>
      <c r="E33" s="7" t="inlineStr">
        <is>
          <t>persistent</t>
        </is>
      </c>
      <c r="F33" s="7" t="inlineStr">
        <is>
          <t>yes</t>
        </is>
      </c>
      <c r="G33" s="30">
        <f>Parameters!$B$5*Parameters!$B$7*Parameters!$B$10/SUM(Parameters!$B$10:$G$10)*Parameters!$K$22*Parameters!$B$53*Parameters!$B$46</f>
        <v/>
      </c>
      <c r="H33" s="31">
        <f>(140-Parameters!$B$25)*Parameters!$B$26*0.45359237*0.85/(72*Parameters!$E$27)</f>
        <v/>
      </c>
      <c r="I33" s="7">
        <f>IF(H33&gt;80,"&gt;80",IF(H33&gt;50,"50-80",IF(H33&gt;=25,"25-50","&lt;25")))</f>
        <v/>
      </c>
      <c r="J33" s="7">
        <f>IF(((B33="80+")+1+(OR(D33="1.5-2.0",D33="&gt;=2.0")))&gt;=2,1,0)</f>
        <v/>
      </c>
      <c r="K33" s="32">
        <f>INDEX(Parameters!$B$31:$E$31,MATCH(I33,Parameters!$B$30:$E$30,0))</f>
        <v/>
      </c>
      <c r="L33" s="33">
        <f>K33*INDEX(Parameters!$B$84:$E$84,MATCH(I33,Parameters!$B$30:$E$30,0))/100*IF($F33="yes",Parameters!$C$49,Parameters!$B$49)</f>
        <v/>
      </c>
      <c r="M33" s="33">
        <f>K33*INDEX(Parameters!$B$85:$E$85,MATCH(I33,Parameters!$B$30:$E$30,0))/100*IF($F33="yes",Parameters!$C$49,Parameters!$B$49)</f>
        <v/>
      </c>
      <c r="N33" s="33">
        <f>K33*INDEX(Parameters!$B$86:$E$86,MATCH(I33,Parameters!$B$30:$E$30,0))/100*IF($F33="yes",Parameters!$C$49,Parameters!$B$49)</f>
        <v/>
      </c>
      <c r="O33" s="33">
        <f>K33*INDEX(Parameters!$B$87:$E$87,MATCH(I33,Parameters!$B$30:$E$30,0))/100*IF($F33="yes",Parameters!$C$49,Parameters!$B$49)</f>
        <v/>
      </c>
      <c r="P33" s="33">
        <f>K33*INDEX(Parameters!$B$88:$E$88,MATCH(I33,Parameters!$B$30:$E$30,0))/100*IF($F33="yes",Parameters!$C$49,Parameters!$B$49)</f>
        <v/>
      </c>
      <c r="Q33" s="33">
        <f>K33*INDEX(Parameters!$B$89:$E$89,MATCH(I33,Parameters!$B$30:$E$30,0))/100*IF($F33="yes",Parameters!$C$49,Parameters!$B$49)</f>
        <v/>
      </c>
      <c r="R33" s="33">
        <f>K33*INDEX(Parameters!$B$90:$E$90,MATCH(I33,Parameters!$B$30:$E$30,0))/100*IF($F33="yes",Parameters!$C$49,Parameters!$B$49)</f>
        <v/>
      </c>
      <c r="S33" s="33">
        <f>K33*INDEX(Parameters!$B$91:$E$91,MATCH(I33,Parameters!$B$30:$E$30,0))/100*IF($F33="yes",Parameters!$C$49,Parameters!$B$49)</f>
        <v/>
      </c>
      <c r="T33" s="33">
        <f>K33*INDEX(Parameters!$B$92:$E$92,MATCH(I33,Parameters!$B$30:$E$30,0))/100*IF($F33="yes",Parameters!$C$49,Parameters!$B$49)</f>
        <v/>
      </c>
      <c r="U33" s="33">
        <f>INDEX(Parameters!$B$32:$E$32,MATCH(I33,Parameters!$B$30:$E$30,0))*Parameters!$B$36/100*IF($F33="yes",Parameters!$E$49,Parameters!$D$49)</f>
        <v/>
      </c>
      <c r="V33" s="33">
        <f>U33*INDEX(Parameters!$B$99:$E$99,MATCH(I33,Parameters!$B$30:$E$30,0))</f>
        <v/>
      </c>
      <c r="W33" s="33">
        <f>U33*INDEX(Parameters!$B$100:$E$100,MATCH(I33,Parameters!$B$30:$E$30,0))</f>
        <v/>
      </c>
      <c r="X33" s="33">
        <f>U33*INDEX(Parameters!$B$101:$E$101,MATCH(I33,Parameters!$B$30:$E$30,0))</f>
        <v/>
      </c>
      <c r="Y33" s="33">
        <f>U33*INDEX(Parameters!$B$102:$E$102,MATCH(I33,Parameters!$B$30:$E$30,0))</f>
        <v/>
      </c>
      <c r="Z33" s="33">
        <f>U33*INDEX(Parameters!$B$103:$E$103,MATCH(I33,Parameters!$B$30:$E$30,0))</f>
        <v/>
      </c>
      <c r="AA33" s="33">
        <f>U33*INDEX(Parameters!$B$104:$E$104,MATCH(I33,Parameters!$B$30:$E$30,0))</f>
        <v/>
      </c>
      <c r="AB33" s="33">
        <f>U33*Parameters!$B$39</f>
        <v/>
      </c>
      <c r="AC33" s="7">
        <f>J33</f>
        <v/>
      </c>
      <c r="AD33" s="7">
        <f>IF(J33=1,Parameters!$B$40,Parameters!$B$41)</f>
        <v/>
      </c>
      <c r="AE33" s="33">
        <f>AC33*O33+(1-AC33)*L33</f>
        <v/>
      </c>
      <c r="AF33" s="33">
        <f>AC33*P33+(1-AC33)*M33</f>
        <v/>
      </c>
      <c r="AG33" s="33">
        <f>AC33*Q33+(1-AC33)*N33</f>
        <v/>
      </c>
      <c r="AH33" s="33">
        <f>AD33*O33+(1-AD33)*L33</f>
        <v/>
      </c>
      <c r="AI33" s="33">
        <f>AD33*P33+(1-AD33)*M33</f>
        <v/>
      </c>
      <c r="AJ33" s="33">
        <f>AD33*Q33+(1-AD33)*N33</f>
        <v/>
      </c>
      <c r="AK33" s="33">
        <f>AC33*V33+(1-AC33)*U33</f>
        <v/>
      </c>
      <c r="AL33" s="33">
        <f>AC33*W33+(1-AC33)*U33</f>
        <v/>
      </c>
      <c r="AM33" s="33">
        <f>AC33*X33+(1-AC33)*U33</f>
        <v/>
      </c>
      <c r="AN33" s="33">
        <f>AD33*V33+(1-AD33)*U33</f>
        <v/>
      </c>
      <c r="AO33" s="33">
        <f>AD33*W33+(1-AD33)*U33</f>
        <v/>
      </c>
      <c r="AP33" s="33">
        <f>AD33*X33+(1-AD33)*U33</f>
        <v/>
      </c>
      <c r="AQ33" s="7">
        <f>IF(OR(Scenario!$B$5="Any",Scenario!$B$5=A33),1,0)</f>
        <v/>
      </c>
      <c r="AR33" s="7">
        <f>IF(OR(Scenario!$B$6="Any",Scenario!$B$6=B33),1,0)</f>
        <v/>
      </c>
      <c r="AS33" s="7">
        <f>IF(OR(Scenario!$B$7="Any",Scenario!$B$7=C33),1,0)</f>
        <v/>
      </c>
      <c r="AT33" s="7">
        <f>IF(OR(Scenario!$B$8="Any",Scenario!$B$8=D33),1,0)</f>
        <v/>
      </c>
      <c r="AU33" s="7">
        <f>IF(OR(Scenario!$B$9="Any",Scenario!$B$9=E33),1,0)</f>
        <v/>
      </c>
      <c r="AV33" s="7">
        <f>IF(OR(Scenario!$B$10="Any",Scenario!$B$10=F33),1,0)</f>
        <v/>
      </c>
      <c r="AW33" s="7">
        <f>G33*AQ33*AR33*AS33*AT33*AU33*AV33</f>
        <v/>
      </c>
      <c r="AX33" s="7">
        <f>IF(Scenario!$B$11="mean",L33,IF(Scenario!$B$11="5th pct",M33,N33))</f>
        <v/>
      </c>
      <c r="AY33" s="7">
        <f>IF(Scenario!$B$11="mean",O33,IF(Scenario!$B$11="5th pct",P33,Q33))</f>
        <v/>
      </c>
      <c r="AZ33" s="7">
        <f>IF(Scenario!$B$11="mean",R33,IF(Scenario!$B$11="5th pct",S33,T33))</f>
        <v/>
      </c>
      <c r="BA33" s="7">
        <f>IF(Scenario!$B$11="mean",AE33,IF(Scenario!$B$11="5th pct",AF33,AG33))</f>
        <v/>
      </c>
      <c r="BB33" s="7">
        <f>IF(Scenario!$B$11="mean",AH33,IF(Scenario!$B$11="5th pct",AI33,AJ33))</f>
        <v/>
      </c>
      <c r="BC33" s="7">
        <f>U33</f>
        <v/>
      </c>
      <c r="BD33" s="7">
        <f>IF(Scenario!$B$11="mean",V33,IF(Scenario!$B$11="5th pct",W33,X33))</f>
        <v/>
      </c>
      <c r="BE33" s="7">
        <f>IF(Scenario!$B$11="mean",Y33,IF(Scenario!$B$11="5th pct",Z33,AA33))</f>
        <v/>
      </c>
      <c r="BF33" s="7">
        <f>IF(Scenario!$B$11="mean",AK33,IF(Scenario!$B$11="5th pct",AL33,AM33))</f>
        <v/>
      </c>
      <c r="BG33" s="7">
        <f>IF(Scenario!$B$11="mean",AN33,IF(Scenario!$B$11="5th pct",AO33,AP33))</f>
        <v/>
      </c>
    </row>
    <row r="34">
      <c r="A34" t="inlineStr">
        <is>
          <t>F</t>
        </is>
      </c>
      <c r="B34" t="inlineStr">
        <is>
          <t>65-74</t>
        </is>
      </c>
      <c r="C34" t="inlineStr">
        <is>
          <t>110-132</t>
        </is>
      </c>
      <c r="D34" t="inlineStr">
        <is>
          <t>&lt;1.0</t>
        </is>
      </c>
      <c r="E34" t="inlineStr">
        <is>
          <t>subclinical</t>
        </is>
      </c>
      <c r="F34" t="inlineStr">
        <is>
          <t>no</t>
        </is>
      </c>
      <c r="G34" s="26">
        <f>Parameters!$B$5*Parameters!$B$7*Parameters!$C$10/SUM(Parameters!$B$10:$G$10)*Parameters!$H$22*Parameters!$B$50*(1-Parameters!$B$46)</f>
        <v/>
      </c>
      <c r="H34" s="27">
        <f>(140-Parameters!$B$25)*Parameters!$C$26*0.45359237*0.85/(72*Parameters!$B$27)</f>
        <v/>
      </c>
      <c r="I34">
        <f>IF(H34&gt;80,"&gt;80",IF(H34&gt;50,"50-80",IF(H34&gt;=25,"25-50","&lt;25")))</f>
        <v/>
      </c>
      <c r="J34">
        <f>IF(((B34="80+")+1+(OR(D34="1.5-2.0",D34="&gt;=2.0")))&gt;=2,1,0)</f>
        <v/>
      </c>
      <c r="K34" s="28">
        <f>INDEX(Parameters!$B$31:$E$31,MATCH(I34,Parameters!$B$30:$E$30,0))</f>
        <v/>
      </c>
      <c r="L34" s="29">
        <f>K34*INDEX(Parameters!$B$57:$E$57,MATCH(I34,Parameters!$B$30:$E$30,0))/100*IF($F34="yes",Parameters!$C$49,Parameters!$B$49)</f>
        <v/>
      </c>
      <c r="M34" s="29">
        <f>K34*INDEX(Parameters!$B$58:$E$58,MATCH(I34,Parameters!$B$30:$E$30,0))/100*IF($F34="yes",Parameters!$C$49,Parameters!$B$49)</f>
        <v/>
      </c>
      <c r="N34" s="29">
        <f>K34*INDEX(Parameters!$B$59:$E$59,MATCH(I34,Parameters!$B$30:$E$30,0))/100*IF($F34="yes",Parameters!$C$49,Parameters!$B$49)</f>
        <v/>
      </c>
      <c r="O34" s="29">
        <f>K34*INDEX(Parameters!$B$60:$E$60,MATCH(I34,Parameters!$B$30:$E$30,0))/100*IF($F34="yes",Parameters!$C$49,Parameters!$B$49)</f>
        <v/>
      </c>
      <c r="P34" s="29">
        <f>K34*INDEX(Parameters!$B$61:$E$61,MATCH(I34,Parameters!$B$30:$E$30,0))/100*IF($F34="yes",Parameters!$C$49,Parameters!$B$49)</f>
        <v/>
      </c>
      <c r="Q34" s="29">
        <f>K34*INDEX(Parameters!$B$62:$E$62,MATCH(I34,Parameters!$B$30:$E$30,0))/100*IF($F34="yes",Parameters!$C$49,Parameters!$B$49)</f>
        <v/>
      </c>
      <c r="R34" s="29">
        <f>K34*INDEX(Parameters!$B$63:$E$63,MATCH(I34,Parameters!$B$30:$E$30,0))/100*IF($F34="yes",Parameters!$C$49,Parameters!$B$49)</f>
        <v/>
      </c>
      <c r="S34" s="29">
        <f>K34*INDEX(Parameters!$B$64:$E$64,MATCH(I34,Parameters!$B$30:$E$30,0))/100*IF($F34="yes",Parameters!$C$49,Parameters!$B$49)</f>
        <v/>
      </c>
      <c r="T34" s="29">
        <f>K34*INDEX(Parameters!$B$65:$E$65,MATCH(I34,Parameters!$B$30:$E$30,0))/100*IF($F34="yes",Parameters!$C$49,Parameters!$B$49)</f>
        <v/>
      </c>
      <c r="U34" s="29">
        <f>INDEX(Parameters!$B$32:$E$32,MATCH(I34,Parameters!$B$30:$E$30,0))*Parameters!$B$36/100*IF($F34="yes",Parameters!$E$49,Parameters!$D$49)</f>
        <v/>
      </c>
      <c r="V34" s="29">
        <f>U34*INDEX(Parameters!$B$99:$E$99,MATCH(I34,Parameters!$B$30:$E$30,0))</f>
        <v/>
      </c>
      <c r="W34" s="29">
        <f>U34*INDEX(Parameters!$B$100:$E$100,MATCH(I34,Parameters!$B$30:$E$30,0))</f>
        <v/>
      </c>
      <c r="X34" s="29">
        <f>U34*INDEX(Parameters!$B$101:$E$101,MATCH(I34,Parameters!$B$30:$E$30,0))</f>
        <v/>
      </c>
      <c r="Y34" s="29">
        <f>U34*INDEX(Parameters!$B$102:$E$102,MATCH(I34,Parameters!$B$30:$E$30,0))</f>
        <v/>
      </c>
      <c r="Z34" s="29">
        <f>U34*INDEX(Parameters!$B$103:$E$103,MATCH(I34,Parameters!$B$30:$E$30,0))</f>
        <v/>
      </c>
      <c r="AA34" s="29">
        <f>U34*INDEX(Parameters!$B$104:$E$104,MATCH(I34,Parameters!$B$30:$E$30,0))</f>
        <v/>
      </c>
      <c r="AB34" s="29">
        <f>U34*Parameters!$B$39</f>
        <v/>
      </c>
      <c r="AC34">
        <f>J34</f>
        <v/>
      </c>
      <c r="AD34">
        <f>IF(J34=1,Parameters!$B$40,Parameters!$B$41)</f>
        <v/>
      </c>
      <c r="AE34" s="29">
        <f>AC34*O34+(1-AC34)*L34</f>
        <v/>
      </c>
      <c r="AF34" s="29">
        <f>AC34*P34+(1-AC34)*M34</f>
        <v/>
      </c>
      <c r="AG34" s="29">
        <f>AC34*Q34+(1-AC34)*N34</f>
        <v/>
      </c>
      <c r="AH34" s="29">
        <f>AD34*O34+(1-AD34)*L34</f>
        <v/>
      </c>
      <c r="AI34" s="29">
        <f>AD34*P34+(1-AD34)*M34</f>
        <v/>
      </c>
      <c r="AJ34" s="29">
        <f>AD34*Q34+(1-AD34)*N34</f>
        <v/>
      </c>
      <c r="AK34" s="29">
        <f>AC34*V34+(1-AC34)*U34</f>
        <v/>
      </c>
      <c r="AL34" s="29">
        <f>AC34*W34+(1-AC34)*U34</f>
        <v/>
      </c>
      <c r="AM34" s="29">
        <f>AC34*X34+(1-AC34)*U34</f>
        <v/>
      </c>
      <c r="AN34" s="29">
        <f>AD34*V34+(1-AD34)*U34</f>
        <v/>
      </c>
      <c r="AO34" s="29">
        <f>AD34*W34+(1-AD34)*U34</f>
        <v/>
      </c>
      <c r="AP34" s="29">
        <f>AD34*X34+(1-AD34)*U34</f>
        <v/>
      </c>
      <c r="AQ34">
        <f>IF(OR(Scenario!$B$5="Any",Scenario!$B$5=A34),1,0)</f>
        <v/>
      </c>
      <c r="AR34">
        <f>IF(OR(Scenario!$B$6="Any",Scenario!$B$6=B34),1,0)</f>
        <v/>
      </c>
      <c r="AS34">
        <f>IF(OR(Scenario!$B$7="Any",Scenario!$B$7=C34),1,0)</f>
        <v/>
      </c>
      <c r="AT34">
        <f>IF(OR(Scenario!$B$8="Any",Scenario!$B$8=D34),1,0)</f>
        <v/>
      </c>
      <c r="AU34">
        <f>IF(OR(Scenario!$B$9="Any",Scenario!$B$9=E34),1,0)</f>
        <v/>
      </c>
      <c r="AV34">
        <f>IF(OR(Scenario!$B$10="Any",Scenario!$B$10=F34),1,0)</f>
        <v/>
      </c>
      <c r="AW34">
        <f>G34*AQ34*AR34*AS34*AT34*AU34*AV34</f>
        <v/>
      </c>
      <c r="AX34">
        <f>IF(Scenario!$B$11="mean",L34,IF(Scenario!$B$11="5th pct",M34,N34))</f>
        <v/>
      </c>
      <c r="AY34">
        <f>IF(Scenario!$B$11="mean",O34,IF(Scenario!$B$11="5th pct",P34,Q34))</f>
        <v/>
      </c>
      <c r="AZ34">
        <f>IF(Scenario!$B$11="mean",R34,IF(Scenario!$B$11="5th pct",S34,T34))</f>
        <v/>
      </c>
      <c r="BA34">
        <f>IF(Scenario!$B$11="mean",AE34,IF(Scenario!$B$11="5th pct",AF34,AG34))</f>
        <v/>
      </c>
      <c r="BB34">
        <f>IF(Scenario!$B$11="mean",AH34,IF(Scenario!$B$11="5th pct",AI34,AJ34))</f>
        <v/>
      </c>
      <c r="BC34">
        <f>U34</f>
        <v/>
      </c>
      <c r="BD34">
        <f>IF(Scenario!$B$11="mean",V34,IF(Scenario!$B$11="5th pct",W34,X34))</f>
        <v/>
      </c>
      <c r="BE34">
        <f>IF(Scenario!$B$11="mean",Y34,IF(Scenario!$B$11="5th pct",Z34,AA34))</f>
        <v/>
      </c>
      <c r="BF34">
        <f>IF(Scenario!$B$11="mean",AK34,IF(Scenario!$B$11="5th pct",AL34,AM34))</f>
        <v/>
      </c>
      <c r="BG34">
        <f>IF(Scenario!$B$11="mean",AN34,IF(Scenario!$B$11="5th pct",AO34,AP34))</f>
        <v/>
      </c>
    </row>
    <row r="35">
      <c r="A35" s="7" t="inlineStr">
        <is>
          <t>F</t>
        </is>
      </c>
      <c r="B35" s="7" t="inlineStr">
        <is>
          <t>65-74</t>
        </is>
      </c>
      <c r="C35" s="7" t="inlineStr">
        <is>
          <t>110-132</t>
        </is>
      </c>
      <c r="D35" s="7" t="inlineStr">
        <is>
          <t>&lt;1.0</t>
        </is>
      </c>
      <c r="E35" s="7" t="inlineStr">
        <is>
          <t>subclinical</t>
        </is>
      </c>
      <c r="F35" s="7" t="inlineStr">
        <is>
          <t>yes</t>
        </is>
      </c>
      <c r="G35" s="30">
        <f>Parameters!$B$5*Parameters!$B$7*Parameters!$C$10/SUM(Parameters!$B$10:$G$10)*Parameters!$H$22*Parameters!$B$50*Parameters!$B$46</f>
        <v/>
      </c>
      <c r="H35" s="31">
        <f>(140-Parameters!$B$25)*Parameters!$C$26*0.45359237*0.85/(72*Parameters!$B$27)</f>
        <v/>
      </c>
      <c r="I35" s="7">
        <f>IF(H35&gt;80,"&gt;80",IF(H35&gt;50,"50-80",IF(H35&gt;=25,"25-50","&lt;25")))</f>
        <v/>
      </c>
      <c r="J35" s="7">
        <f>IF(((B35="80+")+1+(OR(D35="1.5-2.0",D35="&gt;=2.0")))&gt;=2,1,0)</f>
        <v/>
      </c>
      <c r="K35" s="32">
        <f>INDEX(Parameters!$B$31:$E$31,MATCH(I35,Parameters!$B$30:$E$30,0))</f>
        <v/>
      </c>
      <c r="L35" s="33">
        <f>K35*INDEX(Parameters!$B$57:$E$57,MATCH(I35,Parameters!$B$30:$E$30,0))/100*IF($F35="yes",Parameters!$C$49,Parameters!$B$49)</f>
        <v/>
      </c>
      <c r="M35" s="33">
        <f>K35*INDEX(Parameters!$B$58:$E$58,MATCH(I35,Parameters!$B$30:$E$30,0))/100*IF($F35="yes",Parameters!$C$49,Parameters!$B$49)</f>
        <v/>
      </c>
      <c r="N35" s="33">
        <f>K35*INDEX(Parameters!$B$59:$E$59,MATCH(I35,Parameters!$B$30:$E$30,0))/100*IF($F35="yes",Parameters!$C$49,Parameters!$B$49)</f>
        <v/>
      </c>
      <c r="O35" s="33">
        <f>K35*INDEX(Parameters!$B$60:$E$60,MATCH(I35,Parameters!$B$30:$E$30,0))/100*IF($F35="yes",Parameters!$C$49,Parameters!$B$49)</f>
        <v/>
      </c>
      <c r="P35" s="33">
        <f>K35*INDEX(Parameters!$B$61:$E$61,MATCH(I35,Parameters!$B$30:$E$30,0))/100*IF($F35="yes",Parameters!$C$49,Parameters!$B$49)</f>
        <v/>
      </c>
      <c r="Q35" s="33">
        <f>K35*INDEX(Parameters!$B$62:$E$62,MATCH(I35,Parameters!$B$30:$E$30,0))/100*IF($F35="yes",Parameters!$C$49,Parameters!$B$49)</f>
        <v/>
      </c>
      <c r="R35" s="33">
        <f>K35*INDEX(Parameters!$B$63:$E$63,MATCH(I35,Parameters!$B$30:$E$30,0))/100*IF($F35="yes",Parameters!$C$49,Parameters!$B$49)</f>
        <v/>
      </c>
      <c r="S35" s="33">
        <f>K35*INDEX(Parameters!$B$64:$E$64,MATCH(I35,Parameters!$B$30:$E$30,0))/100*IF($F35="yes",Parameters!$C$49,Parameters!$B$49)</f>
        <v/>
      </c>
      <c r="T35" s="33">
        <f>K35*INDEX(Parameters!$B$65:$E$65,MATCH(I35,Parameters!$B$30:$E$30,0))/100*IF($F35="yes",Parameters!$C$49,Parameters!$B$49)</f>
        <v/>
      </c>
      <c r="U35" s="33">
        <f>INDEX(Parameters!$B$32:$E$32,MATCH(I35,Parameters!$B$30:$E$30,0))*Parameters!$B$36/100*IF($F35="yes",Parameters!$E$49,Parameters!$D$49)</f>
        <v/>
      </c>
      <c r="V35" s="33">
        <f>U35*INDEX(Parameters!$B$99:$E$99,MATCH(I35,Parameters!$B$30:$E$30,0))</f>
        <v/>
      </c>
      <c r="W35" s="33">
        <f>U35*INDEX(Parameters!$B$100:$E$100,MATCH(I35,Parameters!$B$30:$E$30,0))</f>
        <v/>
      </c>
      <c r="X35" s="33">
        <f>U35*INDEX(Parameters!$B$101:$E$101,MATCH(I35,Parameters!$B$30:$E$30,0))</f>
        <v/>
      </c>
      <c r="Y35" s="33">
        <f>U35*INDEX(Parameters!$B$102:$E$102,MATCH(I35,Parameters!$B$30:$E$30,0))</f>
        <v/>
      </c>
      <c r="Z35" s="33">
        <f>U35*INDEX(Parameters!$B$103:$E$103,MATCH(I35,Parameters!$B$30:$E$30,0))</f>
        <v/>
      </c>
      <c r="AA35" s="33">
        <f>U35*INDEX(Parameters!$B$104:$E$104,MATCH(I35,Parameters!$B$30:$E$30,0))</f>
        <v/>
      </c>
      <c r="AB35" s="33">
        <f>U35*Parameters!$B$39</f>
        <v/>
      </c>
      <c r="AC35" s="7">
        <f>J35</f>
        <v/>
      </c>
      <c r="AD35" s="7">
        <f>IF(J35=1,Parameters!$B$40,Parameters!$B$41)</f>
        <v/>
      </c>
      <c r="AE35" s="33">
        <f>AC35*O35+(1-AC35)*L35</f>
        <v/>
      </c>
      <c r="AF35" s="33">
        <f>AC35*P35+(1-AC35)*M35</f>
        <v/>
      </c>
      <c r="AG35" s="33">
        <f>AC35*Q35+(1-AC35)*N35</f>
        <v/>
      </c>
      <c r="AH35" s="33">
        <f>AD35*O35+(1-AD35)*L35</f>
        <v/>
      </c>
      <c r="AI35" s="33">
        <f>AD35*P35+(1-AD35)*M35</f>
        <v/>
      </c>
      <c r="AJ35" s="33">
        <f>AD35*Q35+(1-AD35)*N35</f>
        <v/>
      </c>
      <c r="AK35" s="33">
        <f>AC35*V35+(1-AC35)*U35</f>
        <v/>
      </c>
      <c r="AL35" s="33">
        <f>AC35*W35+(1-AC35)*U35</f>
        <v/>
      </c>
      <c r="AM35" s="33">
        <f>AC35*X35+(1-AC35)*U35</f>
        <v/>
      </c>
      <c r="AN35" s="33">
        <f>AD35*V35+(1-AD35)*U35</f>
        <v/>
      </c>
      <c r="AO35" s="33">
        <f>AD35*W35+(1-AD35)*U35</f>
        <v/>
      </c>
      <c r="AP35" s="33">
        <f>AD35*X35+(1-AD35)*U35</f>
        <v/>
      </c>
      <c r="AQ35" s="7">
        <f>IF(OR(Scenario!$B$5="Any",Scenario!$B$5=A35),1,0)</f>
        <v/>
      </c>
      <c r="AR35" s="7">
        <f>IF(OR(Scenario!$B$6="Any",Scenario!$B$6=B35),1,0)</f>
        <v/>
      </c>
      <c r="AS35" s="7">
        <f>IF(OR(Scenario!$B$7="Any",Scenario!$B$7=C35),1,0)</f>
        <v/>
      </c>
      <c r="AT35" s="7">
        <f>IF(OR(Scenario!$B$8="Any",Scenario!$B$8=D35),1,0)</f>
        <v/>
      </c>
      <c r="AU35" s="7">
        <f>IF(OR(Scenario!$B$9="Any",Scenario!$B$9=E35),1,0)</f>
        <v/>
      </c>
      <c r="AV35" s="7">
        <f>IF(OR(Scenario!$B$10="Any",Scenario!$B$10=F35),1,0)</f>
        <v/>
      </c>
      <c r="AW35" s="7">
        <f>G35*AQ35*AR35*AS35*AT35*AU35*AV35</f>
        <v/>
      </c>
      <c r="AX35" s="7">
        <f>IF(Scenario!$B$11="mean",L35,IF(Scenario!$B$11="5th pct",M35,N35))</f>
        <v/>
      </c>
      <c r="AY35" s="7">
        <f>IF(Scenario!$B$11="mean",O35,IF(Scenario!$B$11="5th pct",P35,Q35))</f>
        <v/>
      </c>
      <c r="AZ35" s="7">
        <f>IF(Scenario!$B$11="mean",R35,IF(Scenario!$B$11="5th pct",S35,T35))</f>
        <v/>
      </c>
      <c r="BA35" s="7">
        <f>IF(Scenario!$B$11="mean",AE35,IF(Scenario!$B$11="5th pct",AF35,AG35))</f>
        <v/>
      </c>
      <c r="BB35" s="7">
        <f>IF(Scenario!$B$11="mean",AH35,IF(Scenario!$B$11="5th pct",AI35,AJ35))</f>
        <v/>
      </c>
      <c r="BC35" s="7">
        <f>U35</f>
        <v/>
      </c>
      <c r="BD35" s="7">
        <f>IF(Scenario!$B$11="mean",V35,IF(Scenario!$B$11="5th pct",W35,X35))</f>
        <v/>
      </c>
      <c r="BE35" s="7">
        <f>IF(Scenario!$B$11="mean",Y35,IF(Scenario!$B$11="5th pct",Z35,AA35))</f>
        <v/>
      </c>
      <c r="BF35" s="7">
        <f>IF(Scenario!$B$11="mean",AK35,IF(Scenario!$B$11="5th pct",AL35,AM35))</f>
        <v/>
      </c>
      <c r="BG35" s="7">
        <f>IF(Scenario!$B$11="mean",AN35,IF(Scenario!$B$11="5th pct",AO35,AP35))</f>
        <v/>
      </c>
    </row>
    <row r="36">
      <c r="A36" t="inlineStr">
        <is>
          <t>F</t>
        </is>
      </c>
      <c r="B36" t="inlineStr">
        <is>
          <t>65-74</t>
        </is>
      </c>
      <c r="C36" t="inlineStr">
        <is>
          <t>110-132</t>
        </is>
      </c>
      <c r="D36" t="inlineStr">
        <is>
          <t>&lt;1.0</t>
        </is>
      </c>
      <c r="E36" t="inlineStr">
        <is>
          <t>low parox</t>
        </is>
      </c>
      <c r="F36" t="inlineStr">
        <is>
          <t>no</t>
        </is>
      </c>
      <c r="G36" s="26">
        <f>Parameters!$B$5*Parameters!$B$7*Parameters!$C$10/SUM(Parameters!$B$10:$G$10)*Parameters!$H$22*Parameters!$B$51*(1-Parameters!$B$46)</f>
        <v/>
      </c>
      <c r="H36" s="27">
        <f>(140-Parameters!$B$25)*Parameters!$C$26*0.45359237*0.85/(72*Parameters!$B$27)</f>
        <v/>
      </c>
      <c r="I36">
        <f>IF(H36&gt;80,"&gt;80",IF(H36&gt;50,"50-80",IF(H36&gt;=25,"25-50","&lt;25")))</f>
        <v/>
      </c>
      <c r="J36">
        <f>IF(((B36="80+")+1+(OR(D36="1.5-2.0",D36="&gt;=2.0")))&gt;=2,1,0)</f>
        <v/>
      </c>
      <c r="K36" s="28">
        <f>INDEX(Parameters!$B$31:$E$31,MATCH(I36,Parameters!$B$30:$E$30,0))</f>
        <v/>
      </c>
      <c r="L36" s="29">
        <f>K36*INDEX(Parameters!$B$66:$E$66,MATCH(I36,Parameters!$B$30:$E$30,0))/100*IF($F36="yes",Parameters!$C$49,Parameters!$B$49)</f>
        <v/>
      </c>
      <c r="M36" s="29">
        <f>K36*INDEX(Parameters!$B$67:$E$67,MATCH(I36,Parameters!$B$30:$E$30,0))/100*IF($F36="yes",Parameters!$C$49,Parameters!$B$49)</f>
        <v/>
      </c>
      <c r="N36" s="29">
        <f>K36*INDEX(Parameters!$B$68:$E$68,MATCH(I36,Parameters!$B$30:$E$30,0))/100*IF($F36="yes",Parameters!$C$49,Parameters!$B$49)</f>
        <v/>
      </c>
      <c r="O36" s="29">
        <f>K36*INDEX(Parameters!$B$69:$E$69,MATCH(I36,Parameters!$B$30:$E$30,0))/100*IF($F36="yes",Parameters!$C$49,Parameters!$B$49)</f>
        <v/>
      </c>
      <c r="P36" s="29">
        <f>K36*INDEX(Parameters!$B$70:$E$70,MATCH(I36,Parameters!$B$30:$E$30,0))/100*IF($F36="yes",Parameters!$C$49,Parameters!$B$49)</f>
        <v/>
      </c>
      <c r="Q36" s="29">
        <f>K36*INDEX(Parameters!$B$71:$E$71,MATCH(I36,Parameters!$B$30:$E$30,0))/100*IF($F36="yes",Parameters!$C$49,Parameters!$B$49)</f>
        <v/>
      </c>
      <c r="R36" s="29">
        <f>K36*INDEX(Parameters!$B$72:$E$72,MATCH(I36,Parameters!$B$30:$E$30,0))/100*IF($F36="yes",Parameters!$C$49,Parameters!$B$49)</f>
        <v/>
      </c>
      <c r="S36" s="29">
        <f>K36*INDEX(Parameters!$B$73:$E$73,MATCH(I36,Parameters!$B$30:$E$30,0))/100*IF($F36="yes",Parameters!$C$49,Parameters!$B$49)</f>
        <v/>
      </c>
      <c r="T36" s="29">
        <f>K36*INDEX(Parameters!$B$74:$E$74,MATCH(I36,Parameters!$B$30:$E$30,0))/100*IF($F36="yes",Parameters!$C$49,Parameters!$B$49)</f>
        <v/>
      </c>
      <c r="U36" s="29">
        <f>INDEX(Parameters!$B$32:$E$32,MATCH(I36,Parameters!$B$30:$E$30,0))*Parameters!$B$36/100*IF($F36="yes",Parameters!$E$49,Parameters!$D$49)</f>
        <v/>
      </c>
      <c r="V36" s="29">
        <f>U36*INDEX(Parameters!$B$99:$E$99,MATCH(I36,Parameters!$B$30:$E$30,0))</f>
        <v/>
      </c>
      <c r="W36" s="29">
        <f>U36*INDEX(Parameters!$B$100:$E$100,MATCH(I36,Parameters!$B$30:$E$30,0))</f>
        <v/>
      </c>
      <c r="X36" s="29">
        <f>U36*INDEX(Parameters!$B$101:$E$101,MATCH(I36,Parameters!$B$30:$E$30,0))</f>
        <v/>
      </c>
      <c r="Y36" s="29">
        <f>U36*INDEX(Parameters!$B$102:$E$102,MATCH(I36,Parameters!$B$30:$E$30,0))</f>
        <v/>
      </c>
      <c r="Z36" s="29">
        <f>U36*INDEX(Parameters!$B$103:$E$103,MATCH(I36,Parameters!$B$30:$E$30,0))</f>
        <v/>
      </c>
      <c r="AA36" s="29">
        <f>U36*INDEX(Parameters!$B$104:$E$104,MATCH(I36,Parameters!$B$30:$E$30,0))</f>
        <v/>
      </c>
      <c r="AB36" s="29">
        <f>U36*Parameters!$B$39</f>
        <v/>
      </c>
      <c r="AC36">
        <f>J36</f>
        <v/>
      </c>
      <c r="AD36">
        <f>IF(J36=1,Parameters!$B$40,Parameters!$B$41)</f>
        <v/>
      </c>
      <c r="AE36" s="29">
        <f>AC36*O36+(1-AC36)*L36</f>
        <v/>
      </c>
      <c r="AF36" s="29">
        <f>AC36*P36+(1-AC36)*M36</f>
        <v/>
      </c>
      <c r="AG36" s="29">
        <f>AC36*Q36+(1-AC36)*N36</f>
        <v/>
      </c>
      <c r="AH36" s="29">
        <f>AD36*O36+(1-AD36)*L36</f>
        <v/>
      </c>
      <c r="AI36" s="29">
        <f>AD36*P36+(1-AD36)*M36</f>
        <v/>
      </c>
      <c r="AJ36" s="29">
        <f>AD36*Q36+(1-AD36)*N36</f>
        <v/>
      </c>
      <c r="AK36" s="29">
        <f>AC36*V36+(1-AC36)*U36</f>
        <v/>
      </c>
      <c r="AL36" s="29">
        <f>AC36*W36+(1-AC36)*U36</f>
        <v/>
      </c>
      <c r="AM36" s="29">
        <f>AC36*X36+(1-AC36)*U36</f>
        <v/>
      </c>
      <c r="AN36" s="29">
        <f>AD36*V36+(1-AD36)*U36</f>
        <v/>
      </c>
      <c r="AO36" s="29">
        <f>AD36*W36+(1-AD36)*U36</f>
        <v/>
      </c>
      <c r="AP36" s="29">
        <f>AD36*X36+(1-AD36)*U36</f>
        <v/>
      </c>
      <c r="AQ36">
        <f>IF(OR(Scenario!$B$5="Any",Scenario!$B$5=A36),1,0)</f>
        <v/>
      </c>
      <c r="AR36">
        <f>IF(OR(Scenario!$B$6="Any",Scenario!$B$6=B36),1,0)</f>
        <v/>
      </c>
      <c r="AS36">
        <f>IF(OR(Scenario!$B$7="Any",Scenario!$B$7=C36),1,0)</f>
        <v/>
      </c>
      <c r="AT36">
        <f>IF(OR(Scenario!$B$8="Any",Scenario!$B$8=D36),1,0)</f>
        <v/>
      </c>
      <c r="AU36">
        <f>IF(OR(Scenario!$B$9="Any",Scenario!$B$9=E36),1,0)</f>
        <v/>
      </c>
      <c r="AV36">
        <f>IF(OR(Scenario!$B$10="Any",Scenario!$B$10=F36),1,0)</f>
        <v/>
      </c>
      <c r="AW36">
        <f>G36*AQ36*AR36*AS36*AT36*AU36*AV36</f>
        <v/>
      </c>
      <c r="AX36">
        <f>IF(Scenario!$B$11="mean",L36,IF(Scenario!$B$11="5th pct",M36,N36))</f>
        <v/>
      </c>
      <c r="AY36">
        <f>IF(Scenario!$B$11="mean",O36,IF(Scenario!$B$11="5th pct",P36,Q36))</f>
        <v/>
      </c>
      <c r="AZ36">
        <f>IF(Scenario!$B$11="mean",R36,IF(Scenario!$B$11="5th pct",S36,T36))</f>
        <v/>
      </c>
      <c r="BA36">
        <f>IF(Scenario!$B$11="mean",AE36,IF(Scenario!$B$11="5th pct",AF36,AG36))</f>
        <v/>
      </c>
      <c r="BB36">
        <f>IF(Scenario!$B$11="mean",AH36,IF(Scenario!$B$11="5th pct",AI36,AJ36))</f>
        <v/>
      </c>
      <c r="BC36">
        <f>U36</f>
        <v/>
      </c>
      <c r="BD36">
        <f>IF(Scenario!$B$11="mean",V36,IF(Scenario!$B$11="5th pct",W36,X36))</f>
        <v/>
      </c>
      <c r="BE36">
        <f>IF(Scenario!$B$11="mean",Y36,IF(Scenario!$B$11="5th pct",Z36,AA36))</f>
        <v/>
      </c>
      <c r="BF36">
        <f>IF(Scenario!$B$11="mean",AK36,IF(Scenario!$B$11="5th pct",AL36,AM36))</f>
        <v/>
      </c>
      <c r="BG36">
        <f>IF(Scenario!$B$11="mean",AN36,IF(Scenario!$B$11="5th pct",AO36,AP36))</f>
        <v/>
      </c>
    </row>
    <row r="37">
      <c r="A37" s="7" t="inlineStr">
        <is>
          <t>F</t>
        </is>
      </c>
      <c r="B37" s="7" t="inlineStr">
        <is>
          <t>65-74</t>
        </is>
      </c>
      <c r="C37" s="7" t="inlineStr">
        <is>
          <t>110-132</t>
        </is>
      </c>
      <c r="D37" s="7" t="inlineStr">
        <is>
          <t>&lt;1.0</t>
        </is>
      </c>
      <c r="E37" s="7" t="inlineStr">
        <is>
          <t>low parox</t>
        </is>
      </c>
      <c r="F37" s="7" t="inlineStr">
        <is>
          <t>yes</t>
        </is>
      </c>
      <c r="G37" s="30">
        <f>Parameters!$B$5*Parameters!$B$7*Parameters!$C$10/SUM(Parameters!$B$10:$G$10)*Parameters!$H$22*Parameters!$B$51*Parameters!$B$46</f>
        <v/>
      </c>
      <c r="H37" s="31">
        <f>(140-Parameters!$B$25)*Parameters!$C$26*0.45359237*0.85/(72*Parameters!$B$27)</f>
        <v/>
      </c>
      <c r="I37" s="7">
        <f>IF(H37&gt;80,"&gt;80",IF(H37&gt;50,"50-80",IF(H37&gt;=25,"25-50","&lt;25")))</f>
        <v/>
      </c>
      <c r="J37" s="7">
        <f>IF(((B37="80+")+1+(OR(D37="1.5-2.0",D37="&gt;=2.0")))&gt;=2,1,0)</f>
        <v/>
      </c>
      <c r="K37" s="32">
        <f>INDEX(Parameters!$B$31:$E$31,MATCH(I37,Parameters!$B$30:$E$30,0))</f>
        <v/>
      </c>
      <c r="L37" s="33">
        <f>K37*INDEX(Parameters!$B$66:$E$66,MATCH(I37,Parameters!$B$30:$E$30,0))/100*IF($F37="yes",Parameters!$C$49,Parameters!$B$49)</f>
        <v/>
      </c>
      <c r="M37" s="33">
        <f>K37*INDEX(Parameters!$B$67:$E$67,MATCH(I37,Parameters!$B$30:$E$30,0))/100*IF($F37="yes",Parameters!$C$49,Parameters!$B$49)</f>
        <v/>
      </c>
      <c r="N37" s="33">
        <f>K37*INDEX(Parameters!$B$68:$E$68,MATCH(I37,Parameters!$B$30:$E$30,0))/100*IF($F37="yes",Parameters!$C$49,Parameters!$B$49)</f>
        <v/>
      </c>
      <c r="O37" s="33">
        <f>K37*INDEX(Parameters!$B$69:$E$69,MATCH(I37,Parameters!$B$30:$E$30,0))/100*IF($F37="yes",Parameters!$C$49,Parameters!$B$49)</f>
        <v/>
      </c>
      <c r="P37" s="33">
        <f>K37*INDEX(Parameters!$B$70:$E$70,MATCH(I37,Parameters!$B$30:$E$30,0))/100*IF($F37="yes",Parameters!$C$49,Parameters!$B$49)</f>
        <v/>
      </c>
      <c r="Q37" s="33">
        <f>K37*INDEX(Parameters!$B$71:$E$71,MATCH(I37,Parameters!$B$30:$E$30,0))/100*IF($F37="yes",Parameters!$C$49,Parameters!$B$49)</f>
        <v/>
      </c>
      <c r="R37" s="33">
        <f>K37*INDEX(Parameters!$B$72:$E$72,MATCH(I37,Parameters!$B$30:$E$30,0))/100*IF($F37="yes",Parameters!$C$49,Parameters!$B$49)</f>
        <v/>
      </c>
      <c r="S37" s="33">
        <f>K37*INDEX(Parameters!$B$73:$E$73,MATCH(I37,Parameters!$B$30:$E$30,0))/100*IF($F37="yes",Parameters!$C$49,Parameters!$B$49)</f>
        <v/>
      </c>
      <c r="T37" s="33">
        <f>K37*INDEX(Parameters!$B$74:$E$74,MATCH(I37,Parameters!$B$30:$E$30,0))/100*IF($F37="yes",Parameters!$C$49,Parameters!$B$49)</f>
        <v/>
      </c>
      <c r="U37" s="33">
        <f>INDEX(Parameters!$B$32:$E$32,MATCH(I37,Parameters!$B$30:$E$30,0))*Parameters!$B$36/100*IF($F37="yes",Parameters!$E$49,Parameters!$D$49)</f>
        <v/>
      </c>
      <c r="V37" s="33">
        <f>U37*INDEX(Parameters!$B$99:$E$99,MATCH(I37,Parameters!$B$30:$E$30,0))</f>
        <v/>
      </c>
      <c r="W37" s="33">
        <f>U37*INDEX(Parameters!$B$100:$E$100,MATCH(I37,Parameters!$B$30:$E$30,0))</f>
        <v/>
      </c>
      <c r="X37" s="33">
        <f>U37*INDEX(Parameters!$B$101:$E$101,MATCH(I37,Parameters!$B$30:$E$30,0))</f>
        <v/>
      </c>
      <c r="Y37" s="33">
        <f>U37*INDEX(Parameters!$B$102:$E$102,MATCH(I37,Parameters!$B$30:$E$30,0))</f>
        <v/>
      </c>
      <c r="Z37" s="33">
        <f>U37*INDEX(Parameters!$B$103:$E$103,MATCH(I37,Parameters!$B$30:$E$30,0))</f>
        <v/>
      </c>
      <c r="AA37" s="33">
        <f>U37*INDEX(Parameters!$B$104:$E$104,MATCH(I37,Parameters!$B$30:$E$30,0))</f>
        <v/>
      </c>
      <c r="AB37" s="33">
        <f>U37*Parameters!$B$39</f>
        <v/>
      </c>
      <c r="AC37" s="7">
        <f>J37</f>
        <v/>
      </c>
      <c r="AD37" s="7">
        <f>IF(J37=1,Parameters!$B$40,Parameters!$B$41)</f>
        <v/>
      </c>
      <c r="AE37" s="33">
        <f>AC37*O37+(1-AC37)*L37</f>
        <v/>
      </c>
      <c r="AF37" s="33">
        <f>AC37*P37+(1-AC37)*M37</f>
        <v/>
      </c>
      <c r="AG37" s="33">
        <f>AC37*Q37+(1-AC37)*N37</f>
        <v/>
      </c>
      <c r="AH37" s="33">
        <f>AD37*O37+(1-AD37)*L37</f>
        <v/>
      </c>
      <c r="AI37" s="33">
        <f>AD37*P37+(1-AD37)*M37</f>
        <v/>
      </c>
      <c r="AJ37" s="33">
        <f>AD37*Q37+(1-AD37)*N37</f>
        <v/>
      </c>
      <c r="AK37" s="33">
        <f>AC37*V37+(1-AC37)*U37</f>
        <v/>
      </c>
      <c r="AL37" s="33">
        <f>AC37*W37+(1-AC37)*U37</f>
        <v/>
      </c>
      <c r="AM37" s="33">
        <f>AC37*X37+(1-AC37)*U37</f>
        <v/>
      </c>
      <c r="AN37" s="33">
        <f>AD37*V37+(1-AD37)*U37</f>
        <v/>
      </c>
      <c r="AO37" s="33">
        <f>AD37*W37+(1-AD37)*U37</f>
        <v/>
      </c>
      <c r="AP37" s="33">
        <f>AD37*X37+(1-AD37)*U37</f>
        <v/>
      </c>
      <c r="AQ37" s="7">
        <f>IF(OR(Scenario!$B$5="Any",Scenario!$B$5=A37),1,0)</f>
        <v/>
      </c>
      <c r="AR37" s="7">
        <f>IF(OR(Scenario!$B$6="Any",Scenario!$B$6=B37),1,0)</f>
        <v/>
      </c>
      <c r="AS37" s="7">
        <f>IF(OR(Scenario!$B$7="Any",Scenario!$B$7=C37),1,0)</f>
        <v/>
      </c>
      <c r="AT37" s="7">
        <f>IF(OR(Scenario!$B$8="Any",Scenario!$B$8=D37),1,0)</f>
        <v/>
      </c>
      <c r="AU37" s="7">
        <f>IF(OR(Scenario!$B$9="Any",Scenario!$B$9=E37),1,0)</f>
        <v/>
      </c>
      <c r="AV37" s="7">
        <f>IF(OR(Scenario!$B$10="Any",Scenario!$B$10=F37),1,0)</f>
        <v/>
      </c>
      <c r="AW37" s="7">
        <f>G37*AQ37*AR37*AS37*AT37*AU37*AV37</f>
        <v/>
      </c>
      <c r="AX37" s="7">
        <f>IF(Scenario!$B$11="mean",L37,IF(Scenario!$B$11="5th pct",M37,N37))</f>
        <v/>
      </c>
      <c r="AY37" s="7">
        <f>IF(Scenario!$B$11="mean",O37,IF(Scenario!$B$11="5th pct",P37,Q37))</f>
        <v/>
      </c>
      <c r="AZ37" s="7">
        <f>IF(Scenario!$B$11="mean",R37,IF(Scenario!$B$11="5th pct",S37,T37))</f>
        <v/>
      </c>
      <c r="BA37" s="7">
        <f>IF(Scenario!$B$11="mean",AE37,IF(Scenario!$B$11="5th pct",AF37,AG37))</f>
        <v/>
      </c>
      <c r="BB37" s="7">
        <f>IF(Scenario!$B$11="mean",AH37,IF(Scenario!$B$11="5th pct",AI37,AJ37))</f>
        <v/>
      </c>
      <c r="BC37" s="7">
        <f>U37</f>
        <v/>
      </c>
      <c r="BD37" s="7">
        <f>IF(Scenario!$B$11="mean",V37,IF(Scenario!$B$11="5th pct",W37,X37))</f>
        <v/>
      </c>
      <c r="BE37" s="7">
        <f>IF(Scenario!$B$11="mean",Y37,IF(Scenario!$B$11="5th pct",Z37,AA37))</f>
        <v/>
      </c>
      <c r="BF37" s="7">
        <f>IF(Scenario!$B$11="mean",AK37,IF(Scenario!$B$11="5th pct",AL37,AM37))</f>
        <v/>
      </c>
      <c r="BG37" s="7">
        <f>IF(Scenario!$B$11="mean",AN37,IF(Scenario!$B$11="5th pct",AO37,AP37))</f>
        <v/>
      </c>
    </row>
    <row r="38">
      <c r="A38" t="inlineStr">
        <is>
          <t>F</t>
        </is>
      </c>
      <c r="B38" t="inlineStr">
        <is>
          <t>65-74</t>
        </is>
      </c>
      <c r="C38" t="inlineStr">
        <is>
          <t>110-132</t>
        </is>
      </c>
      <c r="D38" t="inlineStr">
        <is>
          <t>&lt;1.0</t>
        </is>
      </c>
      <c r="E38" t="inlineStr">
        <is>
          <t>high parox</t>
        </is>
      </c>
      <c r="F38" t="inlineStr">
        <is>
          <t>no</t>
        </is>
      </c>
      <c r="G38" s="26">
        <f>Parameters!$B$5*Parameters!$B$7*Parameters!$C$10/SUM(Parameters!$B$10:$G$10)*Parameters!$H$22*Parameters!$B$52*(1-Parameters!$B$46)</f>
        <v/>
      </c>
      <c r="H38" s="27">
        <f>(140-Parameters!$B$25)*Parameters!$C$26*0.45359237*0.85/(72*Parameters!$B$27)</f>
        <v/>
      </c>
      <c r="I38">
        <f>IF(H38&gt;80,"&gt;80",IF(H38&gt;50,"50-80",IF(H38&gt;=25,"25-50","&lt;25")))</f>
        <v/>
      </c>
      <c r="J38">
        <f>IF(((B38="80+")+1+(OR(D38="1.5-2.0",D38="&gt;=2.0")))&gt;=2,1,0)</f>
        <v/>
      </c>
      <c r="K38" s="28">
        <f>INDEX(Parameters!$B$31:$E$31,MATCH(I38,Parameters!$B$30:$E$30,0))</f>
        <v/>
      </c>
      <c r="L38" s="29">
        <f>K38*INDEX(Parameters!$B$75:$E$75,MATCH(I38,Parameters!$B$30:$E$30,0))/100*IF($F38="yes",Parameters!$C$49,Parameters!$B$49)</f>
        <v/>
      </c>
      <c r="M38" s="29">
        <f>K38*INDEX(Parameters!$B$76:$E$76,MATCH(I38,Parameters!$B$30:$E$30,0))/100*IF($F38="yes",Parameters!$C$49,Parameters!$B$49)</f>
        <v/>
      </c>
      <c r="N38" s="29">
        <f>K38*INDEX(Parameters!$B$77:$E$77,MATCH(I38,Parameters!$B$30:$E$30,0))/100*IF($F38="yes",Parameters!$C$49,Parameters!$B$49)</f>
        <v/>
      </c>
      <c r="O38" s="29">
        <f>K38*INDEX(Parameters!$B$78:$E$78,MATCH(I38,Parameters!$B$30:$E$30,0))/100*IF($F38="yes",Parameters!$C$49,Parameters!$B$49)</f>
        <v/>
      </c>
      <c r="P38" s="29">
        <f>K38*INDEX(Parameters!$B$79:$E$79,MATCH(I38,Parameters!$B$30:$E$30,0))/100*IF($F38="yes",Parameters!$C$49,Parameters!$B$49)</f>
        <v/>
      </c>
      <c r="Q38" s="29">
        <f>K38*INDEX(Parameters!$B$80:$E$80,MATCH(I38,Parameters!$B$30:$E$30,0))/100*IF($F38="yes",Parameters!$C$49,Parameters!$B$49)</f>
        <v/>
      </c>
      <c r="R38" s="29">
        <f>K38*INDEX(Parameters!$B$81:$E$81,MATCH(I38,Parameters!$B$30:$E$30,0))/100*IF($F38="yes",Parameters!$C$49,Parameters!$B$49)</f>
        <v/>
      </c>
      <c r="S38" s="29">
        <f>K38*INDEX(Parameters!$B$82:$E$82,MATCH(I38,Parameters!$B$30:$E$30,0))/100*IF($F38="yes",Parameters!$C$49,Parameters!$B$49)</f>
        <v/>
      </c>
      <c r="T38" s="29">
        <f>K38*INDEX(Parameters!$B$83:$E$83,MATCH(I38,Parameters!$B$30:$E$30,0))/100*IF($F38="yes",Parameters!$C$49,Parameters!$B$49)</f>
        <v/>
      </c>
      <c r="U38" s="29">
        <f>INDEX(Parameters!$B$32:$E$32,MATCH(I38,Parameters!$B$30:$E$30,0))*Parameters!$B$36/100*IF($F38="yes",Parameters!$E$49,Parameters!$D$49)</f>
        <v/>
      </c>
      <c r="V38" s="29">
        <f>U38*INDEX(Parameters!$B$99:$E$99,MATCH(I38,Parameters!$B$30:$E$30,0))</f>
        <v/>
      </c>
      <c r="W38" s="29">
        <f>U38*INDEX(Parameters!$B$100:$E$100,MATCH(I38,Parameters!$B$30:$E$30,0))</f>
        <v/>
      </c>
      <c r="X38" s="29">
        <f>U38*INDEX(Parameters!$B$101:$E$101,MATCH(I38,Parameters!$B$30:$E$30,0))</f>
        <v/>
      </c>
      <c r="Y38" s="29">
        <f>U38*INDEX(Parameters!$B$102:$E$102,MATCH(I38,Parameters!$B$30:$E$30,0))</f>
        <v/>
      </c>
      <c r="Z38" s="29">
        <f>U38*INDEX(Parameters!$B$103:$E$103,MATCH(I38,Parameters!$B$30:$E$30,0))</f>
        <v/>
      </c>
      <c r="AA38" s="29">
        <f>U38*INDEX(Parameters!$B$104:$E$104,MATCH(I38,Parameters!$B$30:$E$30,0))</f>
        <v/>
      </c>
      <c r="AB38" s="29">
        <f>U38*Parameters!$B$39</f>
        <v/>
      </c>
      <c r="AC38">
        <f>J38</f>
        <v/>
      </c>
      <c r="AD38">
        <f>IF(J38=1,Parameters!$B$40,Parameters!$B$41)</f>
        <v/>
      </c>
      <c r="AE38" s="29">
        <f>AC38*O38+(1-AC38)*L38</f>
        <v/>
      </c>
      <c r="AF38" s="29">
        <f>AC38*P38+(1-AC38)*M38</f>
        <v/>
      </c>
      <c r="AG38" s="29">
        <f>AC38*Q38+(1-AC38)*N38</f>
        <v/>
      </c>
      <c r="AH38" s="29">
        <f>AD38*O38+(1-AD38)*L38</f>
        <v/>
      </c>
      <c r="AI38" s="29">
        <f>AD38*P38+(1-AD38)*M38</f>
        <v/>
      </c>
      <c r="AJ38" s="29">
        <f>AD38*Q38+(1-AD38)*N38</f>
        <v/>
      </c>
      <c r="AK38" s="29">
        <f>AC38*V38+(1-AC38)*U38</f>
        <v/>
      </c>
      <c r="AL38" s="29">
        <f>AC38*W38+(1-AC38)*U38</f>
        <v/>
      </c>
      <c r="AM38" s="29">
        <f>AC38*X38+(1-AC38)*U38</f>
        <v/>
      </c>
      <c r="AN38" s="29">
        <f>AD38*V38+(1-AD38)*U38</f>
        <v/>
      </c>
      <c r="AO38" s="29">
        <f>AD38*W38+(1-AD38)*U38</f>
        <v/>
      </c>
      <c r="AP38" s="29">
        <f>AD38*X38+(1-AD38)*U38</f>
        <v/>
      </c>
      <c r="AQ38">
        <f>IF(OR(Scenario!$B$5="Any",Scenario!$B$5=A38),1,0)</f>
        <v/>
      </c>
      <c r="AR38">
        <f>IF(OR(Scenario!$B$6="Any",Scenario!$B$6=B38),1,0)</f>
        <v/>
      </c>
      <c r="AS38">
        <f>IF(OR(Scenario!$B$7="Any",Scenario!$B$7=C38),1,0)</f>
        <v/>
      </c>
      <c r="AT38">
        <f>IF(OR(Scenario!$B$8="Any",Scenario!$B$8=D38),1,0)</f>
        <v/>
      </c>
      <c r="AU38">
        <f>IF(OR(Scenario!$B$9="Any",Scenario!$B$9=E38),1,0)</f>
        <v/>
      </c>
      <c r="AV38">
        <f>IF(OR(Scenario!$B$10="Any",Scenario!$B$10=F38),1,0)</f>
        <v/>
      </c>
      <c r="AW38">
        <f>G38*AQ38*AR38*AS38*AT38*AU38*AV38</f>
        <v/>
      </c>
      <c r="AX38">
        <f>IF(Scenario!$B$11="mean",L38,IF(Scenario!$B$11="5th pct",M38,N38))</f>
        <v/>
      </c>
      <c r="AY38">
        <f>IF(Scenario!$B$11="mean",O38,IF(Scenario!$B$11="5th pct",P38,Q38))</f>
        <v/>
      </c>
      <c r="AZ38">
        <f>IF(Scenario!$B$11="mean",R38,IF(Scenario!$B$11="5th pct",S38,T38))</f>
        <v/>
      </c>
      <c r="BA38">
        <f>IF(Scenario!$B$11="mean",AE38,IF(Scenario!$B$11="5th pct",AF38,AG38))</f>
        <v/>
      </c>
      <c r="BB38">
        <f>IF(Scenario!$B$11="mean",AH38,IF(Scenario!$B$11="5th pct",AI38,AJ38))</f>
        <v/>
      </c>
      <c r="BC38">
        <f>U38</f>
        <v/>
      </c>
      <c r="BD38">
        <f>IF(Scenario!$B$11="mean",V38,IF(Scenario!$B$11="5th pct",W38,X38))</f>
        <v/>
      </c>
      <c r="BE38">
        <f>IF(Scenario!$B$11="mean",Y38,IF(Scenario!$B$11="5th pct",Z38,AA38))</f>
        <v/>
      </c>
      <c r="BF38">
        <f>IF(Scenario!$B$11="mean",AK38,IF(Scenario!$B$11="5th pct",AL38,AM38))</f>
        <v/>
      </c>
      <c r="BG38">
        <f>IF(Scenario!$B$11="mean",AN38,IF(Scenario!$B$11="5th pct",AO38,AP38))</f>
        <v/>
      </c>
    </row>
    <row r="39">
      <c r="A39" s="7" t="inlineStr">
        <is>
          <t>F</t>
        </is>
      </c>
      <c r="B39" s="7" t="inlineStr">
        <is>
          <t>65-74</t>
        </is>
      </c>
      <c r="C39" s="7" t="inlineStr">
        <is>
          <t>110-132</t>
        </is>
      </c>
      <c r="D39" s="7" t="inlineStr">
        <is>
          <t>&lt;1.0</t>
        </is>
      </c>
      <c r="E39" s="7" t="inlineStr">
        <is>
          <t>high parox</t>
        </is>
      </c>
      <c r="F39" s="7" t="inlineStr">
        <is>
          <t>yes</t>
        </is>
      </c>
      <c r="G39" s="30">
        <f>Parameters!$B$5*Parameters!$B$7*Parameters!$C$10/SUM(Parameters!$B$10:$G$10)*Parameters!$H$22*Parameters!$B$52*Parameters!$B$46</f>
        <v/>
      </c>
      <c r="H39" s="31">
        <f>(140-Parameters!$B$25)*Parameters!$C$26*0.45359237*0.85/(72*Parameters!$B$27)</f>
        <v/>
      </c>
      <c r="I39" s="7">
        <f>IF(H39&gt;80,"&gt;80",IF(H39&gt;50,"50-80",IF(H39&gt;=25,"25-50","&lt;25")))</f>
        <v/>
      </c>
      <c r="J39" s="7">
        <f>IF(((B39="80+")+1+(OR(D39="1.5-2.0",D39="&gt;=2.0")))&gt;=2,1,0)</f>
        <v/>
      </c>
      <c r="K39" s="32">
        <f>INDEX(Parameters!$B$31:$E$31,MATCH(I39,Parameters!$B$30:$E$30,0))</f>
        <v/>
      </c>
      <c r="L39" s="33">
        <f>K39*INDEX(Parameters!$B$75:$E$75,MATCH(I39,Parameters!$B$30:$E$30,0))/100*IF($F39="yes",Parameters!$C$49,Parameters!$B$49)</f>
        <v/>
      </c>
      <c r="M39" s="33">
        <f>K39*INDEX(Parameters!$B$76:$E$76,MATCH(I39,Parameters!$B$30:$E$30,0))/100*IF($F39="yes",Parameters!$C$49,Parameters!$B$49)</f>
        <v/>
      </c>
      <c r="N39" s="33">
        <f>K39*INDEX(Parameters!$B$77:$E$77,MATCH(I39,Parameters!$B$30:$E$30,0))/100*IF($F39="yes",Parameters!$C$49,Parameters!$B$49)</f>
        <v/>
      </c>
      <c r="O39" s="33">
        <f>K39*INDEX(Parameters!$B$78:$E$78,MATCH(I39,Parameters!$B$30:$E$30,0))/100*IF($F39="yes",Parameters!$C$49,Parameters!$B$49)</f>
        <v/>
      </c>
      <c r="P39" s="33">
        <f>K39*INDEX(Parameters!$B$79:$E$79,MATCH(I39,Parameters!$B$30:$E$30,0))/100*IF($F39="yes",Parameters!$C$49,Parameters!$B$49)</f>
        <v/>
      </c>
      <c r="Q39" s="33">
        <f>K39*INDEX(Parameters!$B$80:$E$80,MATCH(I39,Parameters!$B$30:$E$30,0))/100*IF($F39="yes",Parameters!$C$49,Parameters!$B$49)</f>
        <v/>
      </c>
      <c r="R39" s="33">
        <f>K39*INDEX(Parameters!$B$81:$E$81,MATCH(I39,Parameters!$B$30:$E$30,0))/100*IF($F39="yes",Parameters!$C$49,Parameters!$B$49)</f>
        <v/>
      </c>
      <c r="S39" s="33">
        <f>K39*INDEX(Parameters!$B$82:$E$82,MATCH(I39,Parameters!$B$30:$E$30,0))/100*IF($F39="yes",Parameters!$C$49,Parameters!$B$49)</f>
        <v/>
      </c>
      <c r="T39" s="33">
        <f>K39*INDEX(Parameters!$B$83:$E$83,MATCH(I39,Parameters!$B$30:$E$30,0))/100*IF($F39="yes",Parameters!$C$49,Parameters!$B$49)</f>
        <v/>
      </c>
      <c r="U39" s="33">
        <f>INDEX(Parameters!$B$32:$E$32,MATCH(I39,Parameters!$B$30:$E$30,0))*Parameters!$B$36/100*IF($F39="yes",Parameters!$E$49,Parameters!$D$49)</f>
        <v/>
      </c>
      <c r="V39" s="33">
        <f>U39*INDEX(Parameters!$B$99:$E$99,MATCH(I39,Parameters!$B$30:$E$30,0))</f>
        <v/>
      </c>
      <c r="W39" s="33">
        <f>U39*INDEX(Parameters!$B$100:$E$100,MATCH(I39,Parameters!$B$30:$E$30,0))</f>
        <v/>
      </c>
      <c r="X39" s="33">
        <f>U39*INDEX(Parameters!$B$101:$E$101,MATCH(I39,Parameters!$B$30:$E$30,0))</f>
        <v/>
      </c>
      <c r="Y39" s="33">
        <f>U39*INDEX(Parameters!$B$102:$E$102,MATCH(I39,Parameters!$B$30:$E$30,0))</f>
        <v/>
      </c>
      <c r="Z39" s="33">
        <f>U39*INDEX(Parameters!$B$103:$E$103,MATCH(I39,Parameters!$B$30:$E$30,0))</f>
        <v/>
      </c>
      <c r="AA39" s="33">
        <f>U39*INDEX(Parameters!$B$104:$E$104,MATCH(I39,Parameters!$B$30:$E$30,0))</f>
        <v/>
      </c>
      <c r="AB39" s="33">
        <f>U39*Parameters!$B$39</f>
        <v/>
      </c>
      <c r="AC39" s="7">
        <f>J39</f>
        <v/>
      </c>
      <c r="AD39" s="7">
        <f>IF(J39=1,Parameters!$B$40,Parameters!$B$41)</f>
        <v/>
      </c>
      <c r="AE39" s="33">
        <f>AC39*O39+(1-AC39)*L39</f>
        <v/>
      </c>
      <c r="AF39" s="33">
        <f>AC39*P39+(1-AC39)*M39</f>
        <v/>
      </c>
      <c r="AG39" s="33">
        <f>AC39*Q39+(1-AC39)*N39</f>
        <v/>
      </c>
      <c r="AH39" s="33">
        <f>AD39*O39+(1-AD39)*L39</f>
        <v/>
      </c>
      <c r="AI39" s="33">
        <f>AD39*P39+(1-AD39)*M39</f>
        <v/>
      </c>
      <c r="AJ39" s="33">
        <f>AD39*Q39+(1-AD39)*N39</f>
        <v/>
      </c>
      <c r="AK39" s="33">
        <f>AC39*V39+(1-AC39)*U39</f>
        <v/>
      </c>
      <c r="AL39" s="33">
        <f>AC39*W39+(1-AC39)*U39</f>
        <v/>
      </c>
      <c r="AM39" s="33">
        <f>AC39*X39+(1-AC39)*U39</f>
        <v/>
      </c>
      <c r="AN39" s="33">
        <f>AD39*V39+(1-AD39)*U39</f>
        <v/>
      </c>
      <c r="AO39" s="33">
        <f>AD39*W39+(1-AD39)*U39</f>
        <v/>
      </c>
      <c r="AP39" s="33">
        <f>AD39*X39+(1-AD39)*U39</f>
        <v/>
      </c>
      <c r="AQ39" s="7">
        <f>IF(OR(Scenario!$B$5="Any",Scenario!$B$5=A39),1,0)</f>
        <v/>
      </c>
      <c r="AR39" s="7">
        <f>IF(OR(Scenario!$B$6="Any",Scenario!$B$6=B39),1,0)</f>
        <v/>
      </c>
      <c r="AS39" s="7">
        <f>IF(OR(Scenario!$B$7="Any",Scenario!$B$7=C39),1,0)</f>
        <v/>
      </c>
      <c r="AT39" s="7">
        <f>IF(OR(Scenario!$B$8="Any",Scenario!$B$8=D39),1,0)</f>
        <v/>
      </c>
      <c r="AU39" s="7">
        <f>IF(OR(Scenario!$B$9="Any",Scenario!$B$9=E39),1,0)</f>
        <v/>
      </c>
      <c r="AV39" s="7">
        <f>IF(OR(Scenario!$B$10="Any",Scenario!$B$10=F39),1,0)</f>
        <v/>
      </c>
      <c r="AW39" s="7">
        <f>G39*AQ39*AR39*AS39*AT39*AU39*AV39</f>
        <v/>
      </c>
      <c r="AX39" s="7">
        <f>IF(Scenario!$B$11="mean",L39,IF(Scenario!$B$11="5th pct",M39,N39))</f>
        <v/>
      </c>
      <c r="AY39" s="7">
        <f>IF(Scenario!$B$11="mean",O39,IF(Scenario!$B$11="5th pct",P39,Q39))</f>
        <v/>
      </c>
      <c r="AZ39" s="7">
        <f>IF(Scenario!$B$11="mean",R39,IF(Scenario!$B$11="5th pct",S39,T39))</f>
        <v/>
      </c>
      <c r="BA39" s="7">
        <f>IF(Scenario!$B$11="mean",AE39,IF(Scenario!$B$11="5th pct",AF39,AG39))</f>
        <v/>
      </c>
      <c r="BB39" s="7">
        <f>IF(Scenario!$B$11="mean",AH39,IF(Scenario!$B$11="5th pct",AI39,AJ39))</f>
        <v/>
      </c>
      <c r="BC39" s="7">
        <f>U39</f>
        <v/>
      </c>
      <c r="BD39" s="7">
        <f>IF(Scenario!$B$11="mean",V39,IF(Scenario!$B$11="5th pct",W39,X39))</f>
        <v/>
      </c>
      <c r="BE39" s="7">
        <f>IF(Scenario!$B$11="mean",Y39,IF(Scenario!$B$11="5th pct",Z39,AA39))</f>
        <v/>
      </c>
      <c r="BF39" s="7">
        <f>IF(Scenario!$B$11="mean",AK39,IF(Scenario!$B$11="5th pct",AL39,AM39))</f>
        <v/>
      </c>
      <c r="BG39" s="7">
        <f>IF(Scenario!$B$11="mean",AN39,IF(Scenario!$B$11="5th pct",AO39,AP39))</f>
        <v/>
      </c>
    </row>
    <row r="40">
      <c r="A40" t="inlineStr">
        <is>
          <t>F</t>
        </is>
      </c>
      <c r="B40" t="inlineStr">
        <is>
          <t>65-74</t>
        </is>
      </c>
      <c r="C40" t="inlineStr">
        <is>
          <t>110-132</t>
        </is>
      </c>
      <c r="D40" t="inlineStr">
        <is>
          <t>&lt;1.0</t>
        </is>
      </c>
      <c r="E40" t="inlineStr">
        <is>
          <t>persistent</t>
        </is>
      </c>
      <c r="F40" t="inlineStr">
        <is>
          <t>no</t>
        </is>
      </c>
      <c r="G40" s="26">
        <f>Parameters!$B$5*Parameters!$B$7*Parameters!$C$10/SUM(Parameters!$B$10:$G$10)*Parameters!$H$22*Parameters!$B$53*(1-Parameters!$B$46)</f>
        <v/>
      </c>
      <c r="H40" s="27">
        <f>(140-Parameters!$B$25)*Parameters!$C$26*0.45359237*0.85/(72*Parameters!$B$27)</f>
        <v/>
      </c>
      <c r="I40">
        <f>IF(H40&gt;80,"&gt;80",IF(H40&gt;50,"50-80",IF(H40&gt;=25,"25-50","&lt;25")))</f>
        <v/>
      </c>
      <c r="J40">
        <f>IF(((B40="80+")+1+(OR(D40="1.5-2.0",D40="&gt;=2.0")))&gt;=2,1,0)</f>
        <v/>
      </c>
      <c r="K40" s="28">
        <f>INDEX(Parameters!$B$31:$E$31,MATCH(I40,Parameters!$B$30:$E$30,0))</f>
        <v/>
      </c>
      <c r="L40" s="29">
        <f>K40*INDEX(Parameters!$B$84:$E$84,MATCH(I40,Parameters!$B$30:$E$30,0))/100*IF($F40="yes",Parameters!$C$49,Parameters!$B$49)</f>
        <v/>
      </c>
      <c r="M40" s="29">
        <f>K40*INDEX(Parameters!$B$85:$E$85,MATCH(I40,Parameters!$B$30:$E$30,0))/100*IF($F40="yes",Parameters!$C$49,Parameters!$B$49)</f>
        <v/>
      </c>
      <c r="N40" s="29">
        <f>K40*INDEX(Parameters!$B$86:$E$86,MATCH(I40,Parameters!$B$30:$E$30,0))/100*IF($F40="yes",Parameters!$C$49,Parameters!$B$49)</f>
        <v/>
      </c>
      <c r="O40" s="29">
        <f>K40*INDEX(Parameters!$B$87:$E$87,MATCH(I40,Parameters!$B$30:$E$30,0))/100*IF($F40="yes",Parameters!$C$49,Parameters!$B$49)</f>
        <v/>
      </c>
      <c r="P40" s="29">
        <f>K40*INDEX(Parameters!$B$88:$E$88,MATCH(I40,Parameters!$B$30:$E$30,0))/100*IF($F40="yes",Parameters!$C$49,Parameters!$B$49)</f>
        <v/>
      </c>
      <c r="Q40" s="29">
        <f>K40*INDEX(Parameters!$B$89:$E$89,MATCH(I40,Parameters!$B$30:$E$30,0))/100*IF($F40="yes",Parameters!$C$49,Parameters!$B$49)</f>
        <v/>
      </c>
      <c r="R40" s="29">
        <f>K40*INDEX(Parameters!$B$90:$E$90,MATCH(I40,Parameters!$B$30:$E$30,0))/100*IF($F40="yes",Parameters!$C$49,Parameters!$B$49)</f>
        <v/>
      </c>
      <c r="S40" s="29">
        <f>K40*INDEX(Parameters!$B$91:$E$91,MATCH(I40,Parameters!$B$30:$E$30,0))/100*IF($F40="yes",Parameters!$C$49,Parameters!$B$49)</f>
        <v/>
      </c>
      <c r="T40" s="29">
        <f>K40*INDEX(Parameters!$B$92:$E$92,MATCH(I40,Parameters!$B$30:$E$30,0))/100*IF($F40="yes",Parameters!$C$49,Parameters!$B$49)</f>
        <v/>
      </c>
      <c r="U40" s="29">
        <f>INDEX(Parameters!$B$32:$E$32,MATCH(I40,Parameters!$B$30:$E$30,0))*Parameters!$B$36/100*IF($F40="yes",Parameters!$E$49,Parameters!$D$49)</f>
        <v/>
      </c>
      <c r="V40" s="29">
        <f>U40*INDEX(Parameters!$B$99:$E$99,MATCH(I40,Parameters!$B$30:$E$30,0))</f>
        <v/>
      </c>
      <c r="W40" s="29">
        <f>U40*INDEX(Parameters!$B$100:$E$100,MATCH(I40,Parameters!$B$30:$E$30,0))</f>
        <v/>
      </c>
      <c r="X40" s="29">
        <f>U40*INDEX(Parameters!$B$101:$E$101,MATCH(I40,Parameters!$B$30:$E$30,0))</f>
        <v/>
      </c>
      <c r="Y40" s="29">
        <f>U40*INDEX(Parameters!$B$102:$E$102,MATCH(I40,Parameters!$B$30:$E$30,0))</f>
        <v/>
      </c>
      <c r="Z40" s="29">
        <f>U40*INDEX(Parameters!$B$103:$E$103,MATCH(I40,Parameters!$B$30:$E$30,0))</f>
        <v/>
      </c>
      <c r="AA40" s="29">
        <f>U40*INDEX(Parameters!$B$104:$E$104,MATCH(I40,Parameters!$B$30:$E$30,0))</f>
        <v/>
      </c>
      <c r="AB40" s="29">
        <f>U40*Parameters!$B$39</f>
        <v/>
      </c>
      <c r="AC40">
        <f>J40</f>
        <v/>
      </c>
      <c r="AD40">
        <f>IF(J40=1,Parameters!$B$40,Parameters!$B$41)</f>
        <v/>
      </c>
      <c r="AE40" s="29">
        <f>AC40*O40+(1-AC40)*L40</f>
        <v/>
      </c>
      <c r="AF40" s="29">
        <f>AC40*P40+(1-AC40)*M40</f>
        <v/>
      </c>
      <c r="AG40" s="29">
        <f>AC40*Q40+(1-AC40)*N40</f>
        <v/>
      </c>
      <c r="AH40" s="29">
        <f>AD40*O40+(1-AD40)*L40</f>
        <v/>
      </c>
      <c r="AI40" s="29">
        <f>AD40*P40+(1-AD40)*M40</f>
        <v/>
      </c>
      <c r="AJ40" s="29">
        <f>AD40*Q40+(1-AD40)*N40</f>
        <v/>
      </c>
      <c r="AK40" s="29">
        <f>AC40*V40+(1-AC40)*U40</f>
        <v/>
      </c>
      <c r="AL40" s="29">
        <f>AC40*W40+(1-AC40)*U40</f>
        <v/>
      </c>
      <c r="AM40" s="29">
        <f>AC40*X40+(1-AC40)*U40</f>
        <v/>
      </c>
      <c r="AN40" s="29">
        <f>AD40*V40+(1-AD40)*U40</f>
        <v/>
      </c>
      <c r="AO40" s="29">
        <f>AD40*W40+(1-AD40)*U40</f>
        <v/>
      </c>
      <c r="AP40" s="29">
        <f>AD40*X40+(1-AD40)*U40</f>
        <v/>
      </c>
      <c r="AQ40">
        <f>IF(OR(Scenario!$B$5="Any",Scenario!$B$5=A40),1,0)</f>
        <v/>
      </c>
      <c r="AR40">
        <f>IF(OR(Scenario!$B$6="Any",Scenario!$B$6=B40),1,0)</f>
        <v/>
      </c>
      <c r="AS40">
        <f>IF(OR(Scenario!$B$7="Any",Scenario!$B$7=C40),1,0)</f>
        <v/>
      </c>
      <c r="AT40">
        <f>IF(OR(Scenario!$B$8="Any",Scenario!$B$8=D40),1,0)</f>
        <v/>
      </c>
      <c r="AU40">
        <f>IF(OR(Scenario!$B$9="Any",Scenario!$B$9=E40),1,0)</f>
        <v/>
      </c>
      <c r="AV40">
        <f>IF(OR(Scenario!$B$10="Any",Scenario!$B$10=F40),1,0)</f>
        <v/>
      </c>
      <c r="AW40">
        <f>G40*AQ40*AR40*AS40*AT40*AU40*AV40</f>
        <v/>
      </c>
      <c r="AX40">
        <f>IF(Scenario!$B$11="mean",L40,IF(Scenario!$B$11="5th pct",M40,N40))</f>
        <v/>
      </c>
      <c r="AY40">
        <f>IF(Scenario!$B$11="mean",O40,IF(Scenario!$B$11="5th pct",P40,Q40))</f>
        <v/>
      </c>
      <c r="AZ40">
        <f>IF(Scenario!$B$11="mean",R40,IF(Scenario!$B$11="5th pct",S40,T40))</f>
        <v/>
      </c>
      <c r="BA40">
        <f>IF(Scenario!$B$11="mean",AE40,IF(Scenario!$B$11="5th pct",AF40,AG40))</f>
        <v/>
      </c>
      <c r="BB40">
        <f>IF(Scenario!$B$11="mean",AH40,IF(Scenario!$B$11="5th pct",AI40,AJ40))</f>
        <v/>
      </c>
      <c r="BC40">
        <f>U40</f>
        <v/>
      </c>
      <c r="BD40">
        <f>IF(Scenario!$B$11="mean",V40,IF(Scenario!$B$11="5th pct",W40,X40))</f>
        <v/>
      </c>
      <c r="BE40">
        <f>IF(Scenario!$B$11="mean",Y40,IF(Scenario!$B$11="5th pct",Z40,AA40))</f>
        <v/>
      </c>
      <c r="BF40">
        <f>IF(Scenario!$B$11="mean",AK40,IF(Scenario!$B$11="5th pct",AL40,AM40))</f>
        <v/>
      </c>
      <c r="BG40">
        <f>IF(Scenario!$B$11="mean",AN40,IF(Scenario!$B$11="5th pct",AO40,AP40))</f>
        <v/>
      </c>
    </row>
    <row r="41">
      <c r="A41" s="7" t="inlineStr">
        <is>
          <t>F</t>
        </is>
      </c>
      <c r="B41" s="7" t="inlineStr">
        <is>
          <t>65-74</t>
        </is>
      </c>
      <c r="C41" s="7" t="inlineStr">
        <is>
          <t>110-132</t>
        </is>
      </c>
      <c r="D41" s="7" t="inlineStr">
        <is>
          <t>&lt;1.0</t>
        </is>
      </c>
      <c r="E41" s="7" t="inlineStr">
        <is>
          <t>persistent</t>
        </is>
      </c>
      <c r="F41" s="7" t="inlineStr">
        <is>
          <t>yes</t>
        </is>
      </c>
      <c r="G41" s="30">
        <f>Parameters!$B$5*Parameters!$B$7*Parameters!$C$10/SUM(Parameters!$B$10:$G$10)*Parameters!$H$22*Parameters!$B$53*Parameters!$B$46</f>
        <v/>
      </c>
      <c r="H41" s="31">
        <f>(140-Parameters!$B$25)*Parameters!$C$26*0.45359237*0.85/(72*Parameters!$B$27)</f>
        <v/>
      </c>
      <c r="I41" s="7">
        <f>IF(H41&gt;80,"&gt;80",IF(H41&gt;50,"50-80",IF(H41&gt;=25,"25-50","&lt;25")))</f>
        <v/>
      </c>
      <c r="J41" s="7">
        <f>IF(((B41="80+")+1+(OR(D41="1.5-2.0",D41="&gt;=2.0")))&gt;=2,1,0)</f>
        <v/>
      </c>
      <c r="K41" s="32">
        <f>INDEX(Parameters!$B$31:$E$31,MATCH(I41,Parameters!$B$30:$E$30,0))</f>
        <v/>
      </c>
      <c r="L41" s="33">
        <f>K41*INDEX(Parameters!$B$84:$E$84,MATCH(I41,Parameters!$B$30:$E$30,0))/100*IF($F41="yes",Parameters!$C$49,Parameters!$B$49)</f>
        <v/>
      </c>
      <c r="M41" s="33">
        <f>K41*INDEX(Parameters!$B$85:$E$85,MATCH(I41,Parameters!$B$30:$E$30,0))/100*IF($F41="yes",Parameters!$C$49,Parameters!$B$49)</f>
        <v/>
      </c>
      <c r="N41" s="33">
        <f>K41*INDEX(Parameters!$B$86:$E$86,MATCH(I41,Parameters!$B$30:$E$30,0))/100*IF($F41="yes",Parameters!$C$49,Parameters!$B$49)</f>
        <v/>
      </c>
      <c r="O41" s="33">
        <f>K41*INDEX(Parameters!$B$87:$E$87,MATCH(I41,Parameters!$B$30:$E$30,0))/100*IF($F41="yes",Parameters!$C$49,Parameters!$B$49)</f>
        <v/>
      </c>
      <c r="P41" s="33">
        <f>K41*INDEX(Parameters!$B$88:$E$88,MATCH(I41,Parameters!$B$30:$E$30,0))/100*IF($F41="yes",Parameters!$C$49,Parameters!$B$49)</f>
        <v/>
      </c>
      <c r="Q41" s="33">
        <f>K41*INDEX(Parameters!$B$89:$E$89,MATCH(I41,Parameters!$B$30:$E$30,0))/100*IF($F41="yes",Parameters!$C$49,Parameters!$B$49)</f>
        <v/>
      </c>
      <c r="R41" s="33">
        <f>K41*INDEX(Parameters!$B$90:$E$90,MATCH(I41,Parameters!$B$30:$E$30,0))/100*IF($F41="yes",Parameters!$C$49,Parameters!$B$49)</f>
        <v/>
      </c>
      <c r="S41" s="33">
        <f>K41*INDEX(Parameters!$B$91:$E$91,MATCH(I41,Parameters!$B$30:$E$30,0))/100*IF($F41="yes",Parameters!$C$49,Parameters!$B$49)</f>
        <v/>
      </c>
      <c r="T41" s="33">
        <f>K41*INDEX(Parameters!$B$92:$E$92,MATCH(I41,Parameters!$B$30:$E$30,0))/100*IF($F41="yes",Parameters!$C$49,Parameters!$B$49)</f>
        <v/>
      </c>
      <c r="U41" s="33">
        <f>INDEX(Parameters!$B$32:$E$32,MATCH(I41,Parameters!$B$30:$E$30,0))*Parameters!$B$36/100*IF($F41="yes",Parameters!$E$49,Parameters!$D$49)</f>
        <v/>
      </c>
      <c r="V41" s="33">
        <f>U41*INDEX(Parameters!$B$99:$E$99,MATCH(I41,Parameters!$B$30:$E$30,0))</f>
        <v/>
      </c>
      <c r="W41" s="33">
        <f>U41*INDEX(Parameters!$B$100:$E$100,MATCH(I41,Parameters!$B$30:$E$30,0))</f>
        <v/>
      </c>
      <c r="X41" s="33">
        <f>U41*INDEX(Parameters!$B$101:$E$101,MATCH(I41,Parameters!$B$30:$E$30,0))</f>
        <v/>
      </c>
      <c r="Y41" s="33">
        <f>U41*INDEX(Parameters!$B$102:$E$102,MATCH(I41,Parameters!$B$30:$E$30,0))</f>
        <v/>
      </c>
      <c r="Z41" s="33">
        <f>U41*INDEX(Parameters!$B$103:$E$103,MATCH(I41,Parameters!$B$30:$E$30,0))</f>
        <v/>
      </c>
      <c r="AA41" s="33">
        <f>U41*INDEX(Parameters!$B$104:$E$104,MATCH(I41,Parameters!$B$30:$E$30,0))</f>
        <v/>
      </c>
      <c r="AB41" s="33">
        <f>U41*Parameters!$B$39</f>
        <v/>
      </c>
      <c r="AC41" s="7">
        <f>J41</f>
        <v/>
      </c>
      <c r="AD41" s="7">
        <f>IF(J41=1,Parameters!$B$40,Parameters!$B$41)</f>
        <v/>
      </c>
      <c r="AE41" s="33">
        <f>AC41*O41+(1-AC41)*L41</f>
        <v/>
      </c>
      <c r="AF41" s="33">
        <f>AC41*P41+(1-AC41)*M41</f>
        <v/>
      </c>
      <c r="AG41" s="33">
        <f>AC41*Q41+(1-AC41)*N41</f>
        <v/>
      </c>
      <c r="AH41" s="33">
        <f>AD41*O41+(1-AD41)*L41</f>
        <v/>
      </c>
      <c r="AI41" s="33">
        <f>AD41*P41+(1-AD41)*M41</f>
        <v/>
      </c>
      <c r="AJ41" s="33">
        <f>AD41*Q41+(1-AD41)*N41</f>
        <v/>
      </c>
      <c r="AK41" s="33">
        <f>AC41*V41+(1-AC41)*U41</f>
        <v/>
      </c>
      <c r="AL41" s="33">
        <f>AC41*W41+(1-AC41)*U41</f>
        <v/>
      </c>
      <c r="AM41" s="33">
        <f>AC41*X41+(1-AC41)*U41</f>
        <v/>
      </c>
      <c r="AN41" s="33">
        <f>AD41*V41+(1-AD41)*U41</f>
        <v/>
      </c>
      <c r="AO41" s="33">
        <f>AD41*W41+(1-AD41)*U41</f>
        <v/>
      </c>
      <c r="AP41" s="33">
        <f>AD41*X41+(1-AD41)*U41</f>
        <v/>
      </c>
      <c r="AQ41" s="7">
        <f>IF(OR(Scenario!$B$5="Any",Scenario!$B$5=A41),1,0)</f>
        <v/>
      </c>
      <c r="AR41" s="7">
        <f>IF(OR(Scenario!$B$6="Any",Scenario!$B$6=B41),1,0)</f>
        <v/>
      </c>
      <c r="AS41" s="7">
        <f>IF(OR(Scenario!$B$7="Any",Scenario!$B$7=C41),1,0)</f>
        <v/>
      </c>
      <c r="AT41" s="7">
        <f>IF(OR(Scenario!$B$8="Any",Scenario!$B$8=D41),1,0)</f>
        <v/>
      </c>
      <c r="AU41" s="7">
        <f>IF(OR(Scenario!$B$9="Any",Scenario!$B$9=E41),1,0)</f>
        <v/>
      </c>
      <c r="AV41" s="7">
        <f>IF(OR(Scenario!$B$10="Any",Scenario!$B$10=F41),1,0)</f>
        <v/>
      </c>
      <c r="AW41" s="7">
        <f>G41*AQ41*AR41*AS41*AT41*AU41*AV41</f>
        <v/>
      </c>
      <c r="AX41" s="7">
        <f>IF(Scenario!$B$11="mean",L41,IF(Scenario!$B$11="5th pct",M41,N41))</f>
        <v/>
      </c>
      <c r="AY41" s="7">
        <f>IF(Scenario!$B$11="mean",O41,IF(Scenario!$B$11="5th pct",P41,Q41))</f>
        <v/>
      </c>
      <c r="AZ41" s="7">
        <f>IF(Scenario!$B$11="mean",R41,IF(Scenario!$B$11="5th pct",S41,T41))</f>
        <v/>
      </c>
      <c r="BA41" s="7">
        <f>IF(Scenario!$B$11="mean",AE41,IF(Scenario!$B$11="5th pct",AF41,AG41))</f>
        <v/>
      </c>
      <c r="BB41" s="7">
        <f>IF(Scenario!$B$11="mean",AH41,IF(Scenario!$B$11="5th pct",AI41,AJ41))</f>
        <v/>
      </c>
      <c r="BC41" s="7">
        <f>U41</f>
        <v/>
      </c>
      <c r="BD41" s="7">
        <f>IF(Scenario!$B$11="mean",V41,IF(Scenario!$B$11="5th pct",W41,X41))</f>
        <v/>
      </c>
      <c r="BE41" s="7">
        <f>IF(Scenario!$B$11="mean",Y41,IF(Scenario!$B$11="5th pct",Z41,AA41))</f>
        <v/>
      </c>
      <c r="BF41" s="7">
        <f>IF(Scenario!$B$11="mean",AK41,IF(Scenario!$B$11="5th pct",AL41,AM41))</f>
        <v/>
      </c>
      <c r="BG41" s="7">
        <f>IF(Scenario!$B$11="mean",AN41,IF(Scenario!$B$11="5th pct",AO41,AP41))</f>
        <v/>
      </c>
    </row>
    <row r="42">
      <c r="A42" t="inlineStr">
        <is>
          <t>F</t>
        </is>
      </c>
      <c r="B42" t="inlineStr">
        <is>
          <t>65-74</t>
        </is>
      </c>
      <c r="C42" t="inlineStr">
        <is>
          <t>110-132</t>
        </is>
      </c>
      <c r="D42" t="inlineStr">
        <is>
          <t>1.0-1.5</t>
        </is>
      </c>
      <c r="E42" t="inlineStr">
        <is>
          <t>subclinical</t>
        </is>
      </c>
      <c r="F42" t="inlineStr">
        <is>
          <t>no</t>
        </is>
      </c>
      <c r="G42" s="26">
        <f>Parameters!$B$5*Parameters!$B$7*Parameters!$C$10/SUM(Parameters!$B$10:$G$10)*Parameters!$I$22*Parameters!$B$50*(1-Parameters!$B$46)</f>
        <v/>
      </c>
      <c r="H42" s="27">
        <f>(140-Parameters!$B$25)*Parameters!$C$26*0.45359237*0.85/(72*Parameters!$C$27)</f>
        <v/>
      </c>
      <c r="I42">
        <f>IF(H42&gt;80,"&gt;80",IF(H42&gt;50,"50-80",IF(H42&gt;=25,"25-50","&lt;25")))</f>
        <v/>
      </c>
      <c r="J42">
        <f>IF(((B42="80+")+1+(OR(D42="1.5-2.0",D42="&gt;=2.0")))&gt;=2,1,0)</f>
        <v/>
      </c>
      <c r="K42" s="28">
        <f>INDEX(Parameters!$B$31:$E$31,MATCH(I42,Parameters!$B$30:$E$30,0))</f>
        <v/>
      </c>
      <c r="L42" s="29">
        <f>K42*INDEX(Parameters!$B$57:$E$57,MATCH(I42,Parameters!$B$30:$E$30,0))/100*IF($F42="yes",Parameters!$C$49,Parameters!$B$49)</f>
        <v/>
      </c>
      <c r="M42" s="29">
        <f>K42*INDEX(Parameters!$B$58:$E$58,MATCH(I42,Parameters!$B$30:$E$30,0))/100*IF($F42="yes",Parameters!$C$49,Parameters!$B$49)</f>
        <v/>
      </c>
      <c r="N42" s="29">
        <f>K42*INDEX(Parameters!$B$59:$E$59,MATCH(I42,Parameters!$B$30:$E$30,0))/100*IF($F42="yes",Parameters!$C$49,Parameters!$B$49)</f>
        <v/>
      </c>
      <c r="O42" s="29">
        <f>K42*INDEX(Parameters!$B$60:$E$60,MATCH(I42,Parameters!$B$30:$E$30,0))/100*IF($F42="yes",Parameters!$C$49,Parameters!$B$49)</f>
        <v/>
      </c>
      <c r="P42" s="29">
        <f>K42*INDEX(Parameters!$B$61:$E$61,MATCH(I42,Parameters!$B$30:$E$30,0))/100*IF($F42="yes",Parameters!$C$49,Parameters!$B$49)</f>
        <v/>
      </c>
      <c r="Q42" s="29">
        <f>K42*INDEX(Parameters!$B$62:$E$62,MATCH(I42,Parameters!$B$30:$E$30,0))/100*IF($F42="yes",Parameters!$C$49,Parameters!$B$49)</f>
        <v/>
      </c>
      <c r="R42" s="29">
        <f>K42*INDEX(Parameters!$B$63:$E$63,MATCH(I42,Parameters!$B$30:$E$30,0))/100*IF($F42="yes",Parameters!$C$49,Parameters!$B$49)</f>
        <v/>
      </c>
      <c r="S42" s="29">
        <f>K42*INDEX(Parameters!$B$64:$E$64,MATCH(I42,Parameters!$B$30:$E$30,0))/100*IF($F42="yes",Parameters!$C$49,Parameters!$B$49)</f>
        <v/>
      </c>
      <c r="T42" s="29">
        <f>K42*INDEX(Parameters!$B$65:$E$65,MATCH(I42,Parameters!$B$30:$E$30,0))/100*IF($F42="yes",Parameters!$C$49,Parameters!$B$49)</f>
        <v/>
      </c>
      <c r="U42" s="29">
        <f>INDEX(Parameters!$B$32:$E$32,MATCH(I42,Parameters!$B$30:$E$30,0))*Parameters!$B$36/100*IF($F42="yes",Parameters!$E$49,Parameters!$D$49)</f>
        <v/>
      </c>
      <c r="V42" s="29">
        <f>U42*INDEX(Parameters!$B$99:$E$99,MATCH(I42,Parameters!$B$30:$E$30,0))</f>
        <v/>
      </c>
      <c r="W42" s="29">
        <f>U42*INDEX(Parameters!$B$100:$E$100,MATCH(I42,Parameters!$B$30:$E$30,0))</f>
        <v/>
      </c>
      <c r="X42" s="29">
        <f>U42*INDEX(Parameters!$B$101:$E$101,MATCH(I42,Parameters!$B$30:$E$30,0))</f>
        <v/>
      </c>
      <c r="Y42" s="29">
        <f>U42*INDEX(Parameters!$B$102:$E$102,MATCH(I42,Parameters!$B$30:$E$30,0))</f>
        <v/>
      </c>
      <c r="Z42" s="29">
        <f>U42*INDEX(Parameters!$B$103:$E$103,MATCH(I42,Parameters!$B$30:$E$30,0))</f>
        <v/>
      </c>
      <c r="AA42" s="29">
        <f>U42*INDEX(Parameters!$B$104:$E$104,MATCH(I42,Parameters!$B$30:$E$30,0))</f>
        <v/>
      </c>
      <c r="AB42" s="29">
        <f>U42*Parameters!$B$39</f>
        <v/>
      </c>
      <c r="AC42">
        <f>J42</f>
        <v/>
      </c>
      <c r="AD42">
        <f>IF(J42=1,Parameters!$B$40,Parameters!$B$41)</f>
        <v/>
      </c>
      <c r="AE42" s="29">
        <f>AC42*O42+(1-AC42)*L42</f>
        <v/>
      </c>
      <c r="AF42" s="29">
        <f>AC42*P42+(1-AC42)*M42</f>
        <v/>
      </c>
      <c r="AG42" s="29">
        <f>AC42*Q42+(1-AC42)*N42</f>
        <v/>
      </c>
      <c r="AH42" s="29">
        <f>AD42*O42+(1-AD42)*L42</f>
        <v/>
      </c>
      <c r="AI42" s="29">
        <f>AD42*P42+(1-AD42)*M42</f>
        <v/>
      </c>
      <c r="AJ42" s="29">
        <f>AD42*Q42+(1-AD42)*N42</f>
        <v/>
      </c>
      <c r="AK42" s="29">
        <f>AC42*V42+(1-AC42)*U42</f>
        <v/>
      </c>
      <c r="AL42" s="29">
        <f>AC42*W42+(1-AC42)*U42</f>
        <v/>
      </c>
      <c r="AM42" s="29">
        <f>AC42*X42+(1-AC42)*U42</f>
        <v/>
      </c>
      <c r="AN42" s="29">
        <f>AD42*V42+(1-AD42)*U42</f>
        <v/>
      </c>
      <c r="AO42" s="29">
        <f>AD42*W42+(1-AD42)*U42</f>
        <v/>
      </c>
      <c r="AP42" s="29">
        <f>AD42*X42+(1-AD42)*U42</f>
        <v/>
      </c>
      <c r="AQ42">
        <f>IF(OR(Scenario!$B$5="Any",Scenario!$B$5=A42),1,0)</f>
        <v/>
      </c>
      <c r="AR42">
        <f>IF(OR(Scenario!$B$6="Any",Scenario!$B$6=B42),1,0)</f>
        <v/>
      </c>
      <c r="AS42">
        <f>IF(OR(Scenario!$B$7="Any",Scenario!$B$7=C42),1,0)</f>
        <v/>
      </c>
      <c r="AT42">
        <f>IF(OR(Scenario!$B$8="Any",Scenario!$B$8=D42),1,0)</f>
        <v/>
      </c>
      <c r="AU42">
        <f>IF(OR(Scenario!$B$9="Any",Scenario!$B$9=E42),1,0)</f>
        <v/>
      </c>
      <c r="AV42">
        <f>IF(OR(Scenario!$B$10="Any",Scenario!$B$10=F42),1,0)</f>
        <v/>
      </c>
      <c r="AW42">
        <f>G42*AQ42*AR42*AS42*AT42*AU42*AV42</f>
        <v/>
      </c>
      <c r="AX42">
        <f>IF(Scenario!$B$11="mean",L42,IF(Scenario!$B$11="5th pct",M42,N42))</f>
        <v/>
      </c>
      <c r="AY42">
        <f>IF(Scenario!$B$11="mean",O42,IF(Scenario!$B$11="5th pct",P42,Q42))</f>
        <v/>
      </c>
      <c r="AZ42">
        <f>IF(Scenario!$B$11="mean",R42,IF(Scenario!$B$11="5th pct",S42,T42))</f>
        <v/>
      </c>
      <c r="BA42">
        <f>IF(Scenario!$B$11="mean",AE42,IF(Scenario!$B$11="5th pct",AF42,AG42))</f>
        <v/>
      </c>
      <c r="BB42">
        <f>IF(Scenario!$B$11="mean",AH42,IF(Scenario!$B$11="5th pct",AI42,AJ42))</f>
        <v/>
      </c>
      <c r="BC42">
        <f>U42</f>
        <v/>
      </c>
      <c r="BD42">
        <f>IF(Scenario!$B$11="mean",V42,IF(Scenario!$B$11="5th pct",W42,X42))</f>
        <v/>
      </c>
      <c r="BE42">
        <f>IF(Scenario!$B$11="mean",Y42,IF(Scenario!$B$11="5th pct",Z42,AA42))</f>
        <v/>
      </c>
      <c r="BF42">
        <f>IF(Scenario!$B$11="mean",AK42,IF(Scenario!$B$11="5th pct",AL42,AM42))</f>
        <v/>
      </c>
      <c r="BG42">
        <f>IF(Scenario!$B$11="mean",AN42,IF(Scenario!$B$11="5th pct",AO42,AP42))</f>
        <v/>
      </c>
    </row>
    <row r="43">
      <c r="A43" s="7" t="inlineStr">
        <is>
          <t>F</t>
        </is>
      </c>
      <c r="B43" s="7" t="inlineStr">
        <is>
          <t>65-74</t>
        </is>
      </c>
      <c r="C43" s="7" t="inlineStr">
        <is>
          <t>110-132</t>
        </is>
      </c>
      <c r="D43" s="7" t="inlineStr">
        <is>
          <t>1.0-1.5</t>
        </is>
      </c>
      <c r="E43" s="7" t="inlineStr">
        <is>
          <t>subclinical</t>
        </is>
      </c>
      <c r="F43" s="7" t="inlineStr">
        <is>
          <t>yes</t>
        </is>
      </c>
      <c r="G43" s="30">
        <f>Parameters!$B$5*Parameters!$B$7*Parameters!$C$10/SUM(Parameters!$B$10:$G$10)*Parameters!$I$22*Parameters!$B$50*Parameters!$B$46</f>
        <v/>
      </c>
      <c r="H43" s="31">
        <f>(140-Parameters!$B$25)*Parameters!$C$26*0.45359237*0.85/(72*Parameters!$C$27)</f>
        <v/>
      </c>
      <c r="I43" s="7">
        <f>IF(H43&gt;80,"&gt;80",IF(H43&gt;50,"50-80",IF(H43&gt;=25,"25-50","&lt;25")))</f>
        <v/>
      </c>
      <c r="J43" s="7">
        <f>IF(((B43="80+")+1+(OR(D43="1.5-2.0",D43="&gt;=2.0")))&gt;=2,1,0)</f>
        <v/>
      </c>
      <c r="K43" s="32">
        <f>INDEX(Parameters!$B$31:$E$31,MATCH(I43,Parameters!$B$30:$E$30,0))</f>
        <v/>
      </c>
      <c r="L43" s="33">
        <f>K43*INDEX(Parameters!$B$57:$E$57,MATCH(I43,Parameters!$B$30:$E$30,0))/100*IF($F43="yes",Parameters!$C$49,Parameters!$B$49)</f>
        <v/>
      </c>
      <c r="M43" s="33">
        <f>K43*INDEX(Parameters!$B$58:$E$58,MATCH(I43,Parameters!$B$30:$E$30,0))/100*IF($F43="yes",Parameters!$C$49,Parameters!$B$49)</f>
        <v/>
      </c>
      <c r="N43" s="33">
        <f>K43*INDEX(Parameters!$B$59:$E$59,MATCH(I43,Parameters!$B$30:$E$30,0))/100*IF($F43="yes",Parameters!$C$49,Parameters!$B$49)</f>
        <v/>
      </c>
      <c r="O43" s="33">
        <f>K43*INDEX(Parameters!$B$60:$E$60,MATCH(I43,Parameters!$B$30:$E$30,0))/100*IF($F43="yes",Parameters!$C$49,Parameters!$B$49)</f>
        <v/>
      </c>
      <c r="P43" s="33">
        <f>K43*INDEX(Parameters!$B$61:$E$61,MATCH(I43,Parameters!$B$30:$E$30,0))/100*IF($F43="yes",Parameters!$C$49,Parameters!$B$49)</f>
        <v/>
      </c>
      <c r="Q43" s="33">
        <f>K43*INDEX(Parameters!$B$62:$E$62,MATCH(I43,Parameters!$B$30:$E$30,0))/100*IF($F43="yes",Parameters!$C$49,Parameters!$B$49)</f>
        <v/>
      </c>
      <c r="R43" s="33">
        <f>K43*INDEX(Parameters!$B$63:$E$63,MATCH(I43,Parameters!$B$30:$E$30,0))/100*IF($F43="yes",Parameters!$C$49,Parameters!$B$49)</f>
        <v/>
      </c>
      <c r="S43" s="33">
        <f>K43*INDEX(Parameters!$B$64:$E$64,MATCH(I43,Parameters!$B$30:$E$30,0))/100*IF($F43="yes",Parameters!$C$49,Parameters!$B$49)</f>
        <v/>
      </c>
      <c r="T43" s="33">
        <f>K43*INDEX(Parameters!$B$65:$E$65,MATCH(I43,Parameters!$B$30:$E$30,0))/100*IF($F43="yes",Parameters!$C$49,Parameters!$B$49)</f>
        <v/>
      </c>
      <c r="U43" s="33">
        <f>INDEX(Parameters!$B$32:$E$32,MATCH(I43,Parameters!$B$30:$E$30,0))*Parameters!$B$36/100*IF($F43="yes",Parameters!$E$49,Parameters!$D$49)</f>
        <v/>
      </c>
      <c r="V43" s="33">
        <f>U43*INDEX(Parameters!$B$99:$E$99,MATCH(I43,Parameters!$B$30:$E$30,0))</f>
        <v/>
      </c>
      <c r="W43" s="33">
        <f>U43*INDEX(Parameters!$B$100:$E$100,MATCH(I43,Parameters!$B$30:$E$30,0))</f>
        <v/>
      </c>
      <c r="X43" s="33">
        <f>U43*INDEX(Parameters!$B$101:$E$101,MATCH(I43,Parameters!$B$30:$E$30,0))</f>
        <v/>
      </c>
      <c r="Y43" s="33">
        <f>U43*INDEX(Parameters!$B$102:$E$102,MATCH(I43,Parameters!$B$30:$E$30,0))</f>
        <v/>
      </c>
      <c r="Z43" s="33">
        <f>U43*INDEX(Parameters!$B$103:$E$103,MATCH(I43,Parameters!$B$30:$E$30,0))</f>
        <v/>
      </c>
      <c r="AA43" s="33">
        <f>U43*INDEX(Parameters!$B$104:$E$104,MATCH(I43,Parameters!$B$30:$E$30,0))</f>
        <v/>
      </c>
      <c r="AB43" s="33">
        <f>U43*Parameters!$B$39</f>
        <v/>
      </c>
      <c r="AC43" s="7">
        <f>J43</f>
        <v/>
      </c>
      <c r="AD43" s="7">
        <f>IF(J43=1,Parameters!$B$40,Parameters!$B$41)</f>
        <v/>
      </c>
      <c r="AE43" s="33">
        <f>AC43*O43+(1-AC43)*L43</f>
        <v/>
      </c>
      <c r="AF43" s="33">
        <f>AC43*P43+(1-AC43)*M43</f>
        <v/>
      </c>
      <c r="AG43" s="33">
        <f>AC43*Q43+(1-AC43)*N43</f>
        <v/>
      </c>
      <c r="AH43" s="33">
        <f>AD43*O43+(1-AD43)*L43</f>
        <v/>
      </c>
      <c r="AI43" s="33">
        <f>AD43*P43+(1-AD43)*M43</f>
        <v/>
      </c>
      <c r="AJ43" s="33">
        <f>AD43*Q43+(1-AD43)*N43</f>
        <v/>
      </c>
      <c r="AK43" s="33">
        <f>AC43*V43+(1-AC43)*U43</f>
        <v/>
      </c>
      <c r="AL43" s="33">
        <f>AC43*W43+(1-AC43)*U43</f>
        <v/>
      </c>
      <c r="AM43" s="33">
        <f>AC43*X43+(1-AC43)*U43</f>
        <v/>
      </c>
      <c r="AN43" s="33">
        <f>AD43*V43+(1-AD43)*U43</f>
        <v/>
      </c>
      <c r="AO43" s="33">
        <f>AD43*W43+(1-AD43)*U43</f>
        <v/>
      </c>
      <c r="AP43" s="33">
        <f>AD43*X43+(1-AD43)*U43</f>
        <v/>
      </c>
      <c r="AQ43" s="7">
        <f>IF(OR(Scenario!$B$5="Any",Scenario!$B$5=A43),1,0)</f>
        <v/>
      </c>
      <c r="AR43" s="7">
        <f>IF(OR(Scenario!$B$6="Any",Scenario!$B$6=B43),1,0)</f>
        <v/>
      </c>
      <c r="AS43" s="7">
        <f>IF(OR(Scenario!$B$7="Any",Scenario!$B$7=C43),1,0)</f>
        <v/>
      </c>
      <c r="AT43" s="7">
        <f>IF(OR(Scenario!$B$8="Any",Scenario!$B$8=D43),1,0)</f>
        <v/>
      </c>
      <c r="AU43" s="7">
        <f>IF(OR(Scenario!$B$9="Any",Scenario!$B$9=E43),1,0)</f>
        <v/>
      </c>
      <c r="AV43" s="7">
        <f>IF(OR(Scenario!$B$10="Any",Scenario!$B$10=F43),1,0)</f>
        <v/>
      </c>
      <c r="AW43" s="7">
        <f>G43*AQ43*AR43*AS43*AT43*AU43*AV43</f>
        <v/>
      </c>
      <c r="AX43" s="7">
        <f>IF(Scenario!$B$11="mean",L43,IF(Scenario!$B$11="5th pct",M43,N43))</f>
        <v/>
      </c>
      <c r="AY43" s="7">
        <f>IF(Scenario!$B$11="mean",O43,IF(Scenario!$B$11="5th pct",P43,Q43))</f>
        <v/>
      </c>
      <c r="AZ43" s="7">
        <f>IF(Scenario!$B$11="mean",R43,IF(Scenario!$B$11="5th pct",S43,T43))</f>
        <v/>
      </c>
      <c r="BA43" s="7">
        <f>IF(Scenario!$B$11="mean",AE43,IF(Scenario!$B$11="5th pct",AF43,AG43))</f>
        <v/>
      </c>
      <c r="BB43" s="7">
        <f>IF(Scenario!$B$11="mean",AH43,IF(Scenario!$B$11="5th pct",AI43,AJ43))</f>
        <v/>
      </c>
      <c r="BC43" s="7">
        <f>U43</f>
        <v/>
      </c>
      <c r="BD43" s="7">
        <f>IF(Scenario!$B$11="mean",V43,IF(Scenario!$B$11="5th pct",W43,X43))</f>
        <v/>
      </c>
      <c r="BE43" s="7">
        <f>IF(Scenario!$B$11="mean",Y43,IF(Scenario!$B$11="5th pct",Z43,AA43))</f>
        <v/>
      </c>
      <c r="BF43" s="7">
        <f>IF(Scenario!$B$11="mean",AK43,IF(Scenario!$B$11="5th pct",AL43,AM43))</f>
        <v/>
      </c>
      <c r="BG43" s="7">
        <f>IF(Scenario!$B$11="mean",AN43,IF(Scenario!$B$11="5th pct",AO43,AP43))</f>
        <v/>
      </c>
    </row>
    <row r="44">
      <c r="A44" t="inlineStr">
        <is>
          <t>F</t>
        </is>
      </c>
      <c r="B44" t="inlineStr">
        <is>
          <t>65-74</t>
        </is>
      </c>
      <c r="C44" t="inlineStr">
        <is>
          <t>110-132</t>
        </is>
      </c>
      <c r="D44" t="inlineStr">
        <is>
          <t>1.0-1.5</t>
        </is>
      </c>
      <c r="E44" t="inlineStr">
        <is>
          <t>low parox</t>
        </is>
      </c>
      <c r="F44" t="inlineStr">
        <is>
          <t>no</t>
        </is>
      </c>
      <c r="G44" s="26">
        <f>Parameters!$B$5*Parameters!$B$7*Parameters!$C$10/SUM(Parameters!$B$10:$G$10)*Parameters!$I$22*Parameters!$B$51*(1-Parameters!$B$46)</f>
        <v/>
      </c>
      <c r="H44" s="27">
        <f>(140-Parameters!$B$25)*Parameters!$C$26*0.45359237*0.85/(72*Parameters!$C$27)</f>
        <v/>
      </c>
      <c r="I44">
        <f>IF(H44&gt;80,"&gt;80",IF(H44&gt;50,"50-80",IF(H44&gt;=25,"25-50","&lt;25")))</f>
        <v/>
      </c>
      <c r="J44">
        <f>IF(((B44="80+")+1+(OR(D44="1.5-2.0",D44="&gt;=2.0")))&gt;=2,1,0)</f>
        <v/>
      </c>
      <c r="K44" s="28">
        <f>INDEX(Parameters!$B$31:$E$31,MATCH(I44,Parameters!$B$30:$E$30,0))</f>
        <v/>
      </c>
      <c r="L44" s="29">
        <f>K44*INDEX(Parameters!$B$66:$E$66,MATCH(I44,Parameters!$B$30:$E$30,0))/100*IF($F44="yes",Parameters!$C$49,Parameters!$B$49)</f>
        <v/>
      </c>
      <c r="M44" s="29">
        <f>K44*INDEX(Parameters!$B$67:$E$67,MATCH(I44,Parameters!$B$30:$E$30,0))/100*IF($F44="yes",Parameters!$C$49,Parameters!$B$49)</f>
        <v/>
      </c>
      <c r="N44" s="29">
        <f>K44*INDEX(Parameters!$B$68:$E$68,MATCH(I44,Parameters!$B$30:$E$30,0))/100*IF($F44="yes",Parameters!$C$49,Parameters!$B$49)</f>
        <v/>
      </c>
      <c r="O44" s="29">
        <f>K44*INDEX(Parameters!$B$69:$E$69,MATCH(I44,Parameters!$B$30:$E$30,0))/100*IF($F44="yes",Parameters!$C$49,Parameters!$B$49)</f>
        <v/>
      </c>
      <c r="P44" s="29">
        <f>K44*INDEX(Parameters!$B$70:$E$70,MATCH(I44,Parameters!$B$30:$E$30,0))/100*IF($F44="yes",Parameters!$C$49,Parameters!$B$49)</f>
        <v/>
      </c>
      <c r="Q44" s="29">
        <f>K44*INDEX(Parameters!$B$71:$E$71,MATCH(I44,Parameters!$B$30:$E$30,0))/100*IF($F44="yes",Parameters!$C$49,Parameters!$B$49)</f>
        <v/>
      </c>
      <c r="R44" s="29">
        <f>K44*INDEX(Parameters!$B$72:$E$72,MATCH(I44,Parameters!$B$30:$E$30,0))/100*IF($F44="yes",Parameters!$C$49,Parameters!$B$49)</f>
        <v/>
      </c>
      <c r="S44" s="29">
        <f>K44*INDEX(Parameters!$B$73:$E$73,MATCH(I44,Parameters!$B$30:$E$30,0))/100*IF($F44="yes",Parameters!$C$49,Parameters!$B$49)</f>
        <v/>
      </c>
      <c r="T44" s="29">
        <f>K44*INDEX(Parameters!$B$74:$E$74,MATCH(I44,Parameters!$B$30:$E$30,0))/100*IF($F44="yes",Parameters!$C$49,Parameters!$B$49)</f>
        <v/>
      </c>
      <c r="U44" s="29">
        <f>INDEX(Parameters!$B$32:$E$32,MATCH(I44,Parameters!$B$30:$E$30,0))*Parameters!$B$36/100*IF($F44="yes",Parameters!$E$49,Parameters!$D$49)</f>
        <v/>
      </c>
      <c r="V44" s="29">
        <f>U44*INDEX(Parameters!$B$99:$E$99,MATCH(I44,Parameters!$B$30:$E$30,0))</f>
        <v/>
      </c>
      <c r="W44" s="29">
        <f>U44*INDEX(Parameters!$B$100:$E$100,MATCH(I44,Parameters!$B$30:$E$30,0))</f>
        <v/>
      </c>
      <c r="X44" s="29">
        <f>U44*INDEX(Parameters!$B$101:$E$101,MATCH(I44,Parameters!$B$30:$E$30,0))</f>
        <v/>
      </c>
      <c r="Y44" s="29">
        <f>U44*INDEX(Parameters!$B$102:$E$102,MATCH(I44,Parameters!$B$30:$E$30,0))</f>
        <v/>
      </c>
      <c r="Z44" s="29">
        <f>U44*INDEX(Parameters!$B$103:$E$103,MATCH(I44,Parameters!$B$30:$E$30,0))</f>
        <v/>
      </c>
      <c r="AA44" s="29">
        <f>U44*INDEX(Parameters!$B$104:$E$104,MATCH(I44,Parameters!$B$30:$E$30,0))</f>
        <v/>
      </c>
      <c r="AB44" s="29">
        <f>U44*Parameters!$B$39</f>
        <v/>
      </c>
      <c r="AC44">
        <f>J44</f>
        <v/>
      </c>
      <c r="AD44">
        <f>IF(J44=1,Parameters!$B$40,Parameters!$B$41)</f>
        <v/>
      </c>
      <c r="AE44" s="29">
        <f>AC44*O44+(1-AC44)*L44</f>
        <v/>
      </c>
      <c r="AF44" s="29">
        <f>AC44*P44+(1-AC44)*M44</f>
        <v/>
      </c>
      <c r="AG44" s="29">
        <f>AC44*Q44+(1-AC44)*N44</f>
        <v/>
      </c>
      <c r="AH44" s="29">
        <f>AD44*O44+(1-AD44)*L44</f>
        <v/>
      </c>
      <c r="AI44" s="29">
        <f>AD44*P44+(1-AD44)*M44</f>
        <v/>
      </c>
      <c r="AJ44" s="29">
        <f>AD44*Q44+(1-AD44)*N44</f>
        <v/>
      </c>
      <c r="AK44" s="29">
        <f>AC44*V44+(1-AC44)*U44</f>
        <v/>
      </c>
      <c r="AL44" s="29">
        <f>AC44*W44+(1-AC44)*U44</f>
        <v/>
      </c>
      <c r="AM44" s="29">
        <f>AC44*X44+(1-AC44)*U44</f>
        <v/>
      </c>
      <c r="AN44" s="29">
        <f>AD44*V44+(1-AD44)*U44</f>
        <v/>
      </c>
      <c r="AO44" s="29">
        <f>AD44*W44+(1-AD44)*U44</f>
        <v/>
      </c>
      <c r="AP44" s="29">
        <f>AD44*X44+(1-AD44)*U44</f>
        <v/>
      </c>
      <c r="AQ44">
        <f>IF(OR(Scenario!$B$5="Any",Scenario!$B$5=A44),1,0)</f>
        <v/>
      </c>
      <c r="AR44">
        <f>IF(OR(Scenario!$B$6="Any",Scenario!$B$6=B44),1,0)</f>
        <v/>
      </c>
      <c r="AS44">
        <f>IF(OR(Scenario!$B$7="Any",Scenario!$B$7=C44),1,0)</f>
        <v/>
      </c>
      <c r="AT44">
        <f>IF(OR(Scenario!$B$8="Any",Scenario!$B$8=D44),1,0)</f>
        <v/>
      </c>
      <c r="AU44">
        <f>IF(OR(Scenario!$B$9="Any",Scenario!$B$9=E44),1,0)</f>
        <v/>
      </c>
      <c r="AV44">
        <f>IF(OR(Scenario!$B$10="Any",Scenario!$B$10=F44),1,0)</f>
        <v/>
      </c>
      <c r="AW44">
        <f>G44*AQ44*AR44*AS44*AT44*AU44*AV44</f>
        <v/>
      </c>
      <c r="AX44">
        <f>IF(Scenario!$B$11="mean",L44,IF(Scenario!$B$11="5th pct",M44,N44))</f>
        <v/>
      </c>
      <c r="AY44">
        <f>IF(Scenario!$B$11="mean",O44,IF(Scenario!$B$11="5th pct",P44,Q44))</f>
        <v/>
      </c>
      <c r="AZ44">
        <f>IF(Scenario!$B$11="mean",R44,IF(Scenario!$B$11="5th pct",S44,T44))</f>
        <v/>
      </c>
      <c r="BA44">
        <f>IF(Scenario!$B$11="mean",AE44,IF(Scenario!$B$11="5th pct",AF44,AG44))</f>
        <v/>
      </c>
      <c r="BB44">
        <f>IF(Scenario!$B$11="mean",AH44,IF(Scenario!$B$11="5th pct",AI44,AJ44))</f>
        <v/>
      </c>
      <c r="BC44">
        <f>U44</f>
        <v/>
      </c>
      <c r="BD44">
        <f>IF(Scenario!$B$11="mean",V44,IF(Scenario!$B$11="5th pct",W44,X44))</f>
        <v/>
      </c>
      <c r="BE44">
        <f>IF(Scenario!$B$11="mean",Y44,IF(Scenario!$B$11="5th pct",Z44,AA44))</f>
        <v/>
      </c>
      <c r="BF44">
        <f>IF(Scenario!$B$11="mean",AK44,IF(Scenario!$B$11="5th pct",AL44,AM44))</f>
        <v/>
      </c>
      <c r="BG44">
        <f>IF(Scenario!$B$11="mean",AN44,IF(Scenario!$B$11="5th pct",AO44,AP44))</f>
        <v/>
      </c>
    </row>
    <row r="45">
      <c r="A45" s="7" t="inlineStr">
        <is>
          <t>F</t>
        </is>
      </c>
      <c r="B45" s="7" t="inlineStr">
        <is>
          <t>65-74</t>
        </is>
      </c>
      <c r="C45" s="7" t="inlineStr">
        <is>
          <t>110-132</t>
        </is>
      </c>
      <c r="D45" s="7" t="inlineStr">
        <is>
          <t>1.0-1.5</t>
        </is>
      </c>
      <c r="E45" s="7" t="inlineStr">
        <is>
          <t>low parox</t>
        </is>
      </c>
      <c r="F45" s="7" t="inlineStr">
        <is>
          <t>yes</t>
        </is>
      </c>
      <c r="G45" s="30">
        <f>Parameters!$B$5*Parameters!$B$7*Parameters!$C$10/SUM(Parameters!$B$10:$G$10)*Parameters!$I$22*Parameters!$B$51*Parameters!$B$46</f>
        <v/>
      </c>
      <c r="H45" s="31">
        <f>(140-Parameters!$B$25)*Parameters!$C$26*0.45359237*0.85/(72*Parameters!$C$27)</f>
        <v/>
      </c>
      <c r="I45" s="7">
        <f>IF(H45&gt;80,"&gt;80",IF(H45&gt;50,"50-80",IF(H45&gt;=25,"25-50","&lt;25")))</f>
        <v/>
      </c>
      <c r="J45" s="7">
        <f>IF(((B45="80+")+1+(OR(D45="1.5-2.0",D45="&gt;=2.0")))&gt;=2,1,0)</f>
        <v/>
      </c>
      <c r="K45" s="32">
        <f>INDEX(Parameters!$B$31:$E$31,MATCH(I45,Parameters!$B$30:$E$30,0))</f>
        <v/>
      </c>
      <c r="L45" s="33">
        <f>K45*INDEX(Parameters!$B$66:$E$66,MATCH(I45,Parameters!$B$30:$E$30,0))/100*IF($F45="yes",Parameters!$C$49,Parameters!$B$49)</f>
        <v/>
      </c>
      <c r="M45" s="33">
        <f>K45*INDEX(Parameters!$B$67:$E$67,MATCH(I45,Parameters!$B$30:$E$30,0))/100*IF($F45="yes",Parameters!$C$49,Parameters!$B$49)</f>
        <v/>
      </c>
      <c r="N45" s="33">
        <f>K45*INDEX(Parameters!$B$68:$E$68,MATCH(I45,Parameters!$B$30:$E$30,0))/100*IF($F45="yes",Parameters!$C$49,Parameters!$B$49)</f>
        <v/>
      </c>
      <c r="O45" s="33">
        <f>K45*INDEX(Parameters!$B$69:$E$69,MATCH(I45,Parameters!$B$30:$E$30,0))/100*IF($F45="yes",Parameters!$C$49,Parameters!$B$49)</f>
        <v/>
      </c>
      <c r="P45" s="33">
        <f>K45*INDEX(Parameters!$B$70:$E$70,MATCH(I45,Parameters!$B$30:$E$30,0))/100*IF($F45="yes",Parameters!$C$49,Parameters!$B$49)</f>
        <v/>
      </c>
      <c r="Q45" s="33">
        <f>K45*INDEX(Parameters!$B$71:$E$71,MATCH(I45,Parameters!$B$30:$E$30,0))/100*IF($F45="yes",Parameters!$C$49,Parameters!$B$49)</f>
        <v/>
      </c>
      <c r="R45" s="33">
        <f>K45*INDEX(Parameters!$B$72:$E$72,MATCH(I45,Parameters!$B$30:$E$30,0))/100*IF($F45="yes",Parameters!$C$49,Parameters!$B$49)</f>
        <v/>
      </c>
      <c r="S45" s="33">
        <f>K45*INDEX(Parameters!$B$73:$E$73,MATCH(I45,Parameters!$B$30:$E$30,0))/100*IF($F45="yes",Parameters!$C$49,Parameters!$B$49)</f>
        <v/>
      </c>
      <c r="T45" s="33">
        <f>K45*INDEX(Parameters!$B$74:$E$74,MATCH(I45,Parameters!$B$30:$E$30,0))/100*IF($F45="yes",Parameters!$C$49,Parameters!$B$49)</f>
        <v/>
      </c>
      <c r="U45" s="33">
        <f>INDEX(Parameters!$B$32:$E$32,MATCH(I45,Parameters!$B$30:$E$30,0))*Parameters!$B$36/100*IF($F45="yes",Parameters!$E$49,Parameters!$D$49)</f>
        <v/>
      </c>
      <c r="V45" s="33">
        <f>U45*INDEX(Parameters!$B$99:$E$99,MATCH(I45,Parameters!$B$30:$E$30,0))</f>
        <v/>
      </c>
      <c r="W45" s="33">
        <f>U45*INDEX(Parameters!$B$100:$E$100,MATCH(I45,Parameters!$B$30:$E$30,0))</f>
        <v/>
      </c>
      <c r="X45" s="33">
        <f>U45*INDEX(Parameters!$B$101:$E$101,MATCH(I45,Parameters!$B$30:$E$30,0))</f>
        <v/>
      </c>
      <c r="Y45" s="33">
        <f>U45*INDEX(Parameters!$B$102:$E$102,MATCH(I45,Parameters!$B$30:$E$30,0))</f>
        <v/>
      </c>
      <c r="Z45" s="33">
        <f>U45*INDEX(Parameters!$B$103:$E$103,MATCH(I45,Parameters!$B$30:$E$30,0))</f>
        <v/>
      </c>
      <c r="AA45" s="33">
        <f>U45*INDEX(Parameters!$B$104:$E$104,MATCH(I45,Parameters!$B$30:$E$30,0))</f>
        <v/>
      </c>
      <c r="AB45" s="33">
        <f>U45*Parameters!$B$39</f>
        <v/>
      </c>
      <c r="AC45" s="7">
        <f>J45</f>
        <v/>
      </c>
      <c r="AD45" s="7">
        <f>IF(J45=1,Parameters!$B$40,Parameters!$B$41)</f>
        <v/>
      </c>
      <c r="AE45" s="33">
        <f>AC45*O45+(1-AC45)*L45</f>
        <v/>
      </c>
      <c r="AF45" s="33">
        <f>AC45*P45+(1-AC45)*M45</f>
        <v/>
      </c>
      <c r="AG45" s="33">
        <f>AC45*Q45+(1-AC45)*N45</f>
        <v/>
      </c>
      <c r="AH45" s="33">
        <f>AD45*O45+(1-AD45)*L45</f>
        <v/>
      </c>
      <c r="AI45" s="33">
        <f>AD45*P45+(1-AD45)*M45</f>
        <v/>
      </c>
      <c r="AJ45" s="33">
        <f>AD45*Q45+(1-AD45)*N45</f>
        <v/>
      </c>
      <c r="AK45" s="33">
        <f>AC45*V45+(1-AC45)*U45</f>
        <v/>
      </c>
      <c r="AL45" s="33">
        <f>AC45*W45+(1-AC45)*U45</f>
        <v/>
      </c>
      <c r="AM45" s="33">
        <f>AC45*X45+(1-AC45)*U45</f>
        <v/>
      </c>
      <c r="AN45" s="33">
        <f>AD45*V45+(1-AD45)*U45</f>
        <v/>
      </c>
      <c r="AO45" s="33">
        <f>AD45*W45+(1-AD45)*U45</f>
        <v/>
      </c>
      <c r="AP45" s="33">
        <f>AD45*X45+(1-AD45)*U45</f>
        <v/>
      </c>
      <c r="AQ45" s="7">
        <f>IF(OR(Scenario!$B$5="Any",Scenario!$B$5=A45),1,0)</f>
        <v/>
      </c>
      <c r="AR45" s="7">
        <f>IF(OR(Scenario!$B$6="Any",Scenario!$B$6=B45),1,0)</f>
        <v/>
      </c>
      <c r="AS45" s="7">
        <f>IF(OR(Scenario!$B$7="Any",Scenario!$B$7=C45),1,0)</f>
        <v/>
      </c>
      <c r="AT45" s="7">
        <f>IF(OR(Scenario!$B$8="Any",Scenario!$B$8=D45),1,0)</f>
        <v/>
      </c>
      <c r="AU45" s="7">
        <f>IF(OR(Scenario!$B$9="Any",Scenario!$B$9=E45),1,0)</f>
        <v/>
      </c>
      <c r="AV45" s="7">
        <f>IF(OR(Scenario!$B$10="Any",Scenario!$B$10=F45),1,0)</f>
        <v/>
      </c>
      <c r="AW45" s="7">
        <f>G45*AQ45*AR45*AS45*AT45*AU45*AV45</f>
        <v/>
      </c>
      <c r="AX45" s="7">
        <f>IF(Scenario!$B$11="mean",L45,IF(Scenario!$B$11="5th pct",M45,N45))</f>
        <v/>
      </c>
      <c r="AY45" s="7">
        <f>IF(Scenario!$B$11="mean",O45,IF(Scenario!$B$11="5th pct",P45,Q45))</f>
        <v/>
      </c>
      <c r="AZ45" s="7">
        <f>IF(Scenario!$B$11="mean",R45,IF(Scenario!$B$11="5th pct",S45,T45))</f>
        <v/>
      </c>
      <c r="BA45" s="7">
        <f>IF(Scenario!$B$11="mean",AE45,IF(Scenario!$B$11="5th pct",AF45,AG45))</f>
        <v/>
      </c>
      <c r="BB45" s="7">
        <f>IF(Scenario!$B$11="mean",AH45,IF(Scenario!$B$11="5th pct",AI45,AJ45))</f>
        <v/>
      </c>
      <c r="BC45" s="7">
        <f>U45</f>
        <v/>
      </c>
      <c r="BD45" s="7">
        <f>IF(Scenario!$B$11="mean",V45,IF(Scenario!$B$11="5th pct",W45,X45))</f>
        <v/>
      </c>
      <c r="BE45" s="7">
        <f>IF(Scenario!$B$11="mean",Y45,IF(Scenario!$B$11="5th pct",Z45,AA45))</f>
        <v/>
      </c>
      <c r="BF45" s="7">
        <f>IF(Scenario!$B$11="mean",AK45,IF(Scenario!$B$11="5th pct",AL45,AM45))</f>
        <v/>
      </c>
      <c r="BG45" s="7">
        <f>IF(Scenario!$B$11="mean",AN45,IF(Scenario!$B$11="5th pct",AO45,AP45))</f>
        <v/>
      </c>
    </row>
    <row r="46">
      <c r="A46" t="inlineStr">
        <is>
          <t>F</t>
        </is>
      </c>
      <c r="B46" t="inlineStr">
        <is>
          <t>65-74</t>
        </is>
      </c>
      <c r="C46" t="inlineStr">
        <is>
          <t>110-132</t>
        </is>
      </c>
      <c r="D46" t="inlineStr">
        <is>
          <t>1.0-1.5</t>
        </is>
      </c>
      <c r="E46" t="inlineStr">
        <is>
          <t>high parox</t>
        </is>
      </c>
      <c r="F46" t="inlineStr">
        <is>
          <t>no</t>
        </is>
      </c>
      <c r="G46" s="26">
        <f>Parameters!$B$5*Parameters!$B$7*Parameters!$C$10/SUM(Parameters!$B$10:$G$10)*Parameters!$I$22*Parameters!$B$52*(1-Parameters!$B$46)</f>
        <v/>
      </c>
      <c r="H46" s="27">
        <f>(140-Parameters!$B$25)*Parameters!$C$26*0.45359237*0.85/(72*Parameters!$C$27)</f>
        <v/>
      </c>
      <c r="I46">
        <f>IF(H46&gt;80,"&gt;80",IF(H46&gt;50,"50-80",IF(H46&gt;=25,"25-50","&lt;25")))</f>
        <v/>
      </c>
      <c r="J46">
        <f>IF(((B46="80+")+1+(OR(D46="1.5-2.0",D46="&gt;=2.0")))&gt;=2,1,0)</f>
        <v/>
      </c>
      <c r="K46" s="28">
        <f>INDEX(Parameters!$B$31:$E$31,MATCH(I46,Parameters!$B$30:$E$30,0))</f>
        <v/>
      </c>
      <c r="L46" s="29">
        <f>K46*INDEX(Parameters!$B$75:$E$75,MATCH(I46,Parameters!$B$30:$E$30,0))/100*IF($F46="yes",Parameters!$C$49,Parameters!$B$49)</f>
        <v/>
      </c>
      <c r="M46" s="29">
        <f>K46*INDEX(Parameters!$B$76:$E$76,MATCH(I46,Parameters!$B$30:$E$30,0))/100*IF($F46="yes",Parameters!$C$49,Parameters!$B$49)</f>
        <v/>
      </c>
      <c r="N46" s="29">
        <f>K46*INDEX(Parameters!$B$77:$E$77,MATCH(I46,Parameters!$B$30:$E$30,0))/100*IF($F46="yes",Parameters!$C$49,Parameters!$B$49)</f>
        <v/>
      </c>
      <c r="O46" s="29">
        <f>K46*INDEX(Parameters!$B$78:$E$78,MATCH(I46,Parameters!$B$30:$E$30,0))/100*IF($F46="yes",Parameters!$C$49,Parameters!$B$49)</f>
        <v/>
      </c>
      <c r="P46" s="29">
        <f>K46*INDEX(Parameters!$B$79:$E$79,MATCH(I46,Parameters!$B$30:$E$30,0))/100*IF($F46="yes",Parameters!$C$49,Parameters!$B$49)</f>
        <v/>
      </c>
      <c r="Q46" s="29">
        <f>K46*INDEX(Parameters!$B$80:$E$80,MATCH(I46,Parameters!$B$30:$E$30,0))/100*IF($F46="yes",Parameters!$C$49,Parameters!$B$49)</f>
        <v/>
      </c>
      <c r="R46" s="29">
        <f>K46*INDEX(Parameters!$B$81:$E$81,MATCH(I46,Parameters!$B$30:$E$30,0))/100*IF($F46="yes",Parameters!$C$49,Parameters!$B$49)</f>
        <v/>
      </c>
      <c r="S46" s="29">
        <f>K46*INDEX(Parameters!$B$82:$E$82,MATCH(I46,Parameters!$B$30:$E$30,0))/100*IF($F46="yes",Parameters!$C$49,Parameters!$B$49)</f>
        <v/>
      </c>
      <c r="T46" s="29">
        <f>K46*INDEX(Parameters!$B$83:$E$83,MATCH(I46,Parameters!$B$30:$E$30,0))/100*IF($F46="yes",Parameters!$C$49,Parameters!$B$49)</f>
        <v/>
      </c>
      <c r="U46" s="29">
        <f>INDEX(Parameters!$B$32:$E$32,MATCH(I46,Parameters!$B$30:$E$30,0))*Parameters!$B$36/100*IF($F46="yes",Parameters!$E$49,Parameters!$D$49)</f>
        <v/>
      </c>
      <c r="V46" s="29">
        <f>U46*INDEX(Parameters!$B$99:$E$99,MATCH(I46,Parameters!$B$30:$E$30,0))</f>
        <v/>
      </c>
      <c r="W46" s="29">
        <f>U46*INDEX(Parameters!$B$100:$E$100,MATCH(I46,Parameters!$B$30:$E$30,0))</f>
        <v/>
      </c>
      <c r="X46" s="29">
        <f>U46*INDEX(Parameters!$B$101:$E$101,MATCH(I46,Parameters!$B$30:$E$30,0))</f>
        <v/>
      </c>
      <c r="Y46" s="29">
        <f>U46*INDEX(Parameters!$B$102:$E$102,MATCH(I46,Parameters!$B$30:$E$30,0))</f>
        <v/>
      </c>
      <c r="Z46" s="29">
        <f>U46*INDEX(Parameters!$B$103:$E$103,MATCH(I46,Parameters!$B$30:$E$30,0))</f>
        <v/>
      </c>
      <c r="AA46" s="29">
        <f>U46*INDEX(Parameters!$B$104:$E$104,MATCH(I46,Parameters!$B$30:$E$30,0))</f>
        <v/>
      </c>
      <c r="AB46" s="29">
        <f>U46*Parameters!$B$39</f>
        <v/>
      </c>
      <c r="AC46">
        <f>J46</f>
        <v/>
      </c>
      <c r="AD46">
        <f>IF(J46=1,Parameters!$B$40,Parameters!$B$41)</f>
        <v/>
      </c>
      <c r="AE46" s="29">
        <f>AC46*O46+(1-AC46)*L46</f>
        <v/>
      </c>
      <c r="AF46" s="29">
        <f>AC46*P46+(1-AC46)*M46</f>
        <v/>
      </c>
      <c r="AG46" s="29">
        <f>AC46*Q46+(1-AC46)*N46</f>
        <v/>
      </c>
      <c r="AH46" s="29">
        <f>AD46*O46+(1-AD46)*L46</f>
        <v/>
      </c>
      <c r="AI46" s="29">
        <f>AD46*P46+(1-AD46)*M46</f>
        <v/>
      </c>
      <c r="AJ46" s="29">
        <f>AD46*Q46+(1-AD46)*N46</f>
        <v/>
      </c>
      <c r="AK46" s="29">
        <f>AC46*V46+(1-AC46)*U46</f>
        <v/>
      </c>
      <c r="AL46" s="29">
        <f>AC46*W46+(1-AC46)*U46</f>
        <v/>
      </c>
      <c r="AM46" s="29">
        <f>AC46*X46+(1-AC46)*U46</f>
        <v/>
      </c>
      <c r="AN46" s="29">
        <f>AD46*V46+(1-AD46)*U46</f>
        <v/>
      </c>
      <c r="AO46" s="29">
        <f>AD46*W46+(1-AD46)*U46</f>
        <v/>
      </c>
      <c r="AP46" s="29">
        <f>AD46*X46+(1-AD46)*U46</f>
        <v/>
      </c>
      <c r="AQ46">
        <f>IF(OR(Scenario!$B$5="Any",Scenario!$B$5=A46),1,0)</f>
        <v/>
      </c>
      <c r="AR46">
        <f>IF(OR(Scenario!$B$6="Any",Scenario!$B$6=B46),1,0)</f>
        <v/>
      </c>
      <c r="AS46">
        <f>IF(OR(Scenario!$B$7="Any",Scenario!$B$7=C46),1,0)</f>
        <v/>
      </c>
      <c r="AT46">
        <f>IF(OR(Scenario!$B$8="Any",Scenario!$B$8=D46),1,0)</f>
        <v/>
      </c>
      <c r="AU46">
        <f>IF(OR(Scenario!$B$9="Any",Scenario!$B$9=E46),1,0)</f>
        <v/>
      </c>
      <c r="AV46">
        <f>IF(OR(Scenario!$B$10="Any",Scenario!$B$10=F46),1,0)</f>
        <v/>
      </c>
      <c r="AW46">
        <f>G46*AQ46*AR46*AS46*AT46*AU46*AV46</f>
        <v/>
      </c>
      <c r="AX46">
        <f>IF(Scenario!$B$11="mean",L46,IF(Scenario!$B$11="5th pct",M46,N46))</f>
        <v/>
      </c>
      <c r="AY46">
        <f>IF(Scenario!$B$11="mean",O46,IF(Scenario!$B$11="5th pct",P46,Q46))</f>
        <v/>
      </c>
      <c r="AZ46">
        <f>IF(Scenario!$B$11="mean",R46,IF(Scenario!$B$11="5th pct",S46,T46))</f>
        <v/>
      </c>
      <c r="BA46">
        <f>IF(Scenario!$B$11="mean",AE46,IF(Scenario!$B$11="5th pct",AF46,AG46))</f>
        <v/>
      </c>
      <c r="BB46">
        <f>IF(Scenario!$B$11="mean",AH46,IF(Scenario!$B$11="5th pct",AI46,AJ46))</f>
        <v/>
      </c>
      <c r="BC46">
        <f>U46</f>
        <v/>
      </c>
      <c r="BD46">
        <f>IF(Scenario!$B$11="mean",V46,IF(Scenario!$B$11="5th pct",W46,X46))</f>
        <v/>
      </c>
      <c r="BE46">
        <f>IF(Scenario!$B$11="mean",Y46,IF(Scenario!$B$11="5th pct",Z46,AA46))</f>
        <v/>
      </c>
      <c r="BF46">
        <f>IF(Scenario!$B$11="mean",AK46,IF(Scenario!$B$11="5th pct",AL46,AM46))</f>
        <v/>
      </c>
      <c r="BG46">
        <f>IF(Scenario!$B$11="mean",AN46,IF(Scenario!$B$11="5th pct",AO46,AP46))</f>
        <v/>
      </c>
    </row>
    <row r="47">
      <c r="A47" s="7" t="inlineStr">
        <is>
          <t>F</t>
        </is>
      </c>
      <c r="B47" s="7" t="inlineStr">
        <is>
          <t>65-74</t>
        </is>
      </c>
      <c r="C47" s="7" t="inlineStr">
        <is>
          <t>110-132</t>
        </is>
      </c>
      <c r="D47" s="7" t="inlineStr">
        <is>
          <t>1.0-1.5</t>
        </is>
      </c>
      <c r="E47" s="7" t="inlineStr">
        <is>
          <t>high parox</t>
        </is>
      </c>
      <c r="F47" s="7" t="inlineStr">
        <is>
          <t>yes</t>
        </is>
      </c>
      <c r="G47" s="30">
        <f>Parameters!$B$5*Parameters!$B$7*Parameters!$C$10/SUM(Parameters!$B$10:$G$10)*Parameters!$I$22*Parameters!$B$52*Parameters!$B$46</f>
        <v/>
      </c>
      <c r="H47" s="31">
        <f>(140-Parameters!$B$25)*Parameters!$C$26*0.45359237*0.85/(72*Parameters!$C$27)</f>
        <v/>
      </c>
      <c r="I47" s="7">
        <f>IF(H47&gt;80,"&gt;80",IF(H47&gt;50,"50-80",IF(H47&gt;=25,"25-50","&lt;25")))</f>
        <v/>
      </c>
      <c r="J47" s="7">
        <f>IF(((B47="80+")+1+(OR(D47="1.5-2.0",D47="&gt;=2.0")))&gt;=2,1,0)</f>
        <v/>
      </c>
      <c r="K47" s="32">
        <f>INDEX(Parameters!$B$31:$E$31,MATCH(I47,Parameters!$B$30:$E$30,0))</f>
        <v/>
      </c>
      <c r="L47" s="33">
        <f>K47*INDEX(Parameters!$B$75:$E$75,MATCH(I47,Parameters!$B$30:$E$30,0))/100*IF($F47="yes",Parameters!$C$49,Parameters!$B$49)</f>
        <v/>
      </c>
      <c r="M47" s="33">
        <f>K47*INDEX(Parameters!$B$76:$E$76,MATCH(I47,Parameters!$B$30:$E$30,0))/100*IF($F47="yes",Parameters!$C$49,Parameters!$B$49)</f>
        <v/>
      </c>
      <c r="N47" s="33">
        <f>K47*INDEX(Parameters!$B$77:$E$77,MATCH(I47,Parameters!$B$30:$E$30,0))/100*IF($F47="yes",Parameters!$C$49,Parameters!$B$49)</f>
        <v/>
      </c>
      <c r="O47" s="33">
        <f>K47*INDEX(Parameters!$B$78:$E$78,MATCH(I47,Parameters!$B$30:$E$30,0))/100*IF($F47="yes",Parameters!$C$49,Parameters!$B$49)</f>
        <v/>
      </c>
      <c r="P47" s="33">
        <f>K47*INDEX(Parameters!$B$79:$E$79,MATCH(I47,Parameters!$B$30:$E$30,0))/100*IF($F47="yes",Parameters!$C$49,Parameters!$B$49)</f>
        <v/>
      </c>
      <c r="Q47" s="33">
        <f>K47*INDEX(Parameters!$B$80:$E$80,MATCH(I47,Parameters!$B$30:$E$30,0))/100*IF($F47="yes",Parameters!$C$49,Parameters!$B$49)</f>
        <v/>
      </c>
      <c r="R47" s="33">
        <f>K47*INDEX(Parameters!$B$81:$E$81,MATCH(I47,Parameters!$B$30:$E$30,0))/100*IF($F47="yes",Parameters!$C$49,Parameters!$B$49)</f>
        <v/>
      </c>
      <c r="S47" s="33">
        <f>K47*INDEX(Parameters!$B$82:$E$82,MATCH(I47,Parameters!$B$30:$E$30,0))/100*IF($F47="yes",Parameters!$C$49,Parameters!$B$49)</f>
        <v/>
      </c>
      <c r="T47" s="33">
        <f>K47*INDEX(Parameters!$B$83:$E$83,MATCH(I47,Parameters!$B$30:$E$30,0))/100*IF($F47="yes",Parameters!$C$49,Parameters!$B$49)</f>
        <v/>
      </c>
      <c r="U47" s="33">
        <f>INDEX(Parameters!$B$32:$E$32,MATCH(I47,Parameters!$B$30:$E$30,0))*Parameters!$B$36/100*IF($F47="yes",Parameters!$E$49,Parameters!$D$49)</f>
        <v/>
      </c>
      <c r="V47" s="33">
        <f>U47*INDEX(Parameters!$B$99:$E$99,MATCH(I47,Parameters!$B$30:$E$30,0))</f>
        <v/>
      </c>
      <c r="W47" s="33">
        <f>U47*INDEX(Parameters!$B$100:$E$100,MATCH(I47,Parameters!$B$30:$E$30,0))</f>
        <v/>
      </c>
      <c r="X47" s="33">
        <f>U47*INDEX(Parameters!$B$101:$E$101,MATCH(I47,Parameters!$B$30:$E$30,0))</f>
        <v/>
      </c>
      <c r="Y47" s="33">
        <f>U47*INDEX(Parameters!$B$102:$E$102,MATCH(I47,Parameters!$B$30:$E$30,0))</f>
        <v/>
      </c>
      <c r="Z47" s="33">
        <f>U47*INDEX(Parameters!$B$103:$E$103,MATCH(I47,Parameters!$B$30:$E$30,0))</f>
        <v/>
      </c>
      <c r="AA47" s="33">
        <f>U47*INDEX(Parameters!$B$104:$E$104,MATCH(I47,Parameters!$B$30:$E$30,0))</f>
        <v/>
      </c>
      <c r="AB47" s="33">
        <f>U47*Parameters!$B$39</f>
        <v/>
      </c>
      <c r="AC47" s="7">
        <f>J47</f>
        <v/>
      </c>
      <c r="AD47" s="7">
        <f>IF(J47=1,Parameters!$B$40,Parameters!$B$41)</f>
        <v/>
      </c>
      <c r="AE47" s="33">
        <f>AC47*O47+(1-AC47)*L47</f>
        <v/>
      </c>
      <c r="AF47" s="33">
        <f>AC47*P47+(1-AC47)*M47</f>
        <v/>
      </c>
      <c r="AG47" s="33">
        <f>AC47*Q47+(1-AC47)*N47</f>
        <v/>
      </c>
      <c r="AH47" s="33">
        <f>AD47*O47+(1-AD47)*L47</f>
        <v/>
      </c>
      <c r="AI47" s="33">
        <f>AD47*P47+(1-AD47)*M47</f>
        <v/>
      </c>
      <c r="AJ47" s="33">
        <f>AD47*Q47+(1-AD47)*N47</f>
        <v/>
      </c>
      <c r="AK47" s="33">
        <f>AC47*V47+(1-AC47)*U47</f>
        <v/>
      </c>
      <c r="AL47" s="33">
        <f>AC47*W47+(1-AC47)*U47</f>
        <v/>
      </c>
      <c r="AM47" s="33">
        <f>AC47*X47+(1-AC47)*U47</f>
        <v/>
      </c>
      <c r="AN47" s="33">
        <f>AD47*V47+(1-AD47)*U47</f>
        <v/>
      </c>
      <c r="AO47" s="33">
        <f>AD47*W47+(1-AD47)*U47</f>
        <v/>
      </c>
      <c r="AP47" s="33">
        <f>AD47*X47+(1-AD47)*U47</f>
        <v/>
      </c>
      <c r="AQ47" s="7">
        <f>IF(OR(Scenario!$B$5="Any",Scenario!$B$5=A47),1,0)</f>
        <v/>
      </c>
      <c r="AR47" s="7">
        <f>IF(OR(Scenario!$B$6="Any",Scenario!$B$6=B47),1,0)</f>
        <v/>
      </c>
      <c r="AS47" s="7">
        <f>IF(OR(Scenario!$B$7="Any",Scenario!$B$7=C47),1,0)</f>
        <v/>
      </c>
      <c r="AT47" s="7">
        <f>IF(OR(Scenario!$B$8="Any",Scenario!$B$8=D47),1,0)</f>
        <v/>
      </c>
      <c r="AU47" s="7">
        <f>IF(OR(Scenario!$B$9="Any",Scenario!$B$9=E47),1,0)</f>
        <v/>
      </c>
      <c r="AV47" s="7">
        <f>IF(OR(Scenario!$B$10="Any",Scenario!$B$10=F47),1,0)</f>
        <v/>
      </c>
      <c r="AW47" s="7">
        <f>G47*AQ47*AR47*AS47*AT47*AU47*AV47</f>
        <v/>
      </c>
      <c r="AX47" s="7">
        <f>IF(Scenario!$B$11="mean",L47,IF(Scenario!$B$11="5th pct",M47,N47))</f>
        <v/>
      </c>
      <c r="AY47" s="7">
        <f>IF(Scenario!$B$11="mean",O47,IF(Scenario!$B$11="5th pct",P47,Q47))</f>
        <v/>
      </c>
      <c r="AZ47" s="7">
        <f>IF(Scenario!$B$11="mean",R47,IF(Scenario!$B$11="5th pct",S47,T47))</f>
        <v/>
      </c>
      <c r="BA47" s="7">
        <f>IF(Scenario!$B$11="mean",AE47,IF(Scenario!$B$11="5th pct",AF47,AG47))</f>
        <v/>
      </c>
      <c r="BB47" s="7">
        <f>IF(Scenario!$B$11="mean",AH47,IF(Scenario!$B$11="5th pct",AI47,AJ47))</f>
        <v/>
      </c>
      <c r="BC47" s="7">
        <f>U47</f>
        <v/>
      </c>
      <c r="BD47" s="7">
        <f>IF(Scenario!$B$11="mean",V47,IF(Scenario!$B$11="5th pct",W47,X47))</f>
        <v/>
      </c>
      <c r="BE47" s="7">
        <f>IF(Scenario!$B$11="mean",Y47,IF(Scenario!$B$11="5th pct",Z47,AA47))</f>
        <v/>
      </c>
      <c r="BF47" s="7">
        <f>IF(Scenario!$B$11="mean",AK47,IF(Scenario!$B$11="5th pct",AL47,AM47))</f>
        <v/>
      </c>
      <c r="BG47" s="7">
        <f>IF(Scenario!$B$11="mean",AN47,IF(Scenario!$B$11="5th pct",AO47,AP47))</f>
        <v/>
      </c>
    </row>
    <row r="48">
      <c r="A48" t="inlineStr">
        <is>
          <t>F</t>
        </is>
      </c>
      <c r="B48" t="inlineStr">
        <is>
          <t>65-74</t>
        </is>
      </c>
      <c r="C48" t="inlineStr">
        <is>
          <t>110-132</t>
        </is>
      </c>
      <c r="D48" t="inlineStr">
        <is>
          <t>1.0-1.5</t>
        </is>
      </c>
      <c r="E48" t="inlineStr">
        <is>
          <t>persistent</t>
        </is>
      </c>
      <c r="F48" t="inlineStr">
        <is>
          <t>no</t>
        </is>
      </c>
      <c r="G48" s="26">
        <f>Parameters!$B$5*Parameters!$B$7*Parameters!$C$10/SUM(Parameters!$B$10:$G$10)*Parameters!$I$22*Parameters!$B$53*(1-Parameters!$B$46)</f>
        <v/>
      </c>
      <c r="H48" s="27">
        <f>(140-Parameters!$B$25)*Parameters!$C$26*0.45359237*0.85/(72*Parameters!$C$27)</f>
        <v/>
      </c>
      <c r="I48">
        <f>IF(H48&gt;80,"&gt;80",IF(H48&gt;50,"50-80",IF(H48&gt;=25,"25-50","&lt;25")))</f>
        <v/>
      </c>
      <c r="J48">
        <f>IF(((B48="80+")+1+(OR(D48="1.5-2.0",D48="&gt;=2.0")))&gt;=2,1,0)</f>
        <v/>
      </c>
      <c r="K48" s="28">
        <f>INDEX(Parameters!$B$31:$E$31,MATCH(I48,Parameters!$B$30:$E$30,0))</f>
        <v/>
      </c>
      <c r="L48" s="29">
        <f>K48*INDEX(Parameters!$B$84:$E$84,MATCH(I48,Parameters!$B$30:$E$30,0))/100*IF($F48="yes",Parameters!$C$49,Parameters!$B$49)</f>
        <v/>
      </c>
      <c r="M48" s="29">
        <f>K48*INDEX(Parameters!$B$85:$E$85,MATCH(I48,Parameters!$B$30:$E$30,0))/100*IF($F48="yes",Parameters!$C$49,Parameters!$B$49)</f>
        <v/>
      </c>
      <c r="N48" s="29">
        <f>K48*INDEX(Parameters!$B$86:$E$86,MATCH(I48,Parameters!$B$30:$E$30,0))/100*IF($F48="yes",Parameters!$C$49,Parameters!$B$49)</f>
        <v/>
      </c>
      <c r="O48" s="29">
        <f>K48*INDEX(Parameters!$B$87:$E$87,MATCH(I48,Parameters!$B$30:$E$30,0))/100*IF($F48="yes",Parameters!$C$49,Parameters!$B$49)</f>
        <v/>
      </c>
      <c r="P48" s="29">
        <f>K48*INDEX(Parameters!$B$88:$E$88,MATCH(I48,Parameters!$B$30:$E$30,0))/100*IF($F48="yes",Parameters!$C$49,Parameters!$B$49)</f>
        <v/>
      </c>
      <c r="Q48" s="29">
        <f>K48*INDEX(Parameters!$B$89:$E$89,MATCH(I48,Parameters!$B$30:$E$30,0))/100*IF($F48="yes",Parameters!$C$49,Parameters!$B$49)</f>
        <v/>
      </c>
      <c r="R48" s="29">
        <f>K48*INDEX(Parameters!$B$90:$E$90,MATCH(I48,Parameters!$B$30:$E$30,0))/100*IF($F48="yes",Parameters!$C$49,Parameters!$B$49)</f>
        <v/>
      </c>
      <c r="S48" s="29">
        <f>K48*INDEX(Parameters!$B$91:$E$91,MATCH(I48,Parameters!$B$30:$E$30,0))/100*IF($F48="yes",Parameters!$C$49,Parameters!$B$49)</f>
        <v/>
      </c>
      <c r="T48" s="29">
        <f>K48*INDEX(Parameters!$B$92:$E$92,MATCH(I48,Parameters!$B$30:$E$30,0))/100*IF($F48="yes",Parameters!$C$49,Parameters!$B$49)</f>
        <v/>
      </c>
      <c r="U48" s="29">
        <f>INDEX(Parameters!$B$32:$E$32,MATCH(I48,Parameters!$B$30:$E$30,0))*Parameters!$B$36/100*IF($F48="yes",Parameters!$E$49,Parameters!$D$49)</f>
        <v/>
      </c>
      <c r="V48" s="29">
        <f>U48*INDEX(Parameters!$B$99:$E$99,MATCH(I48,Parameters!$B$30:$E$30,0))</f>
        <v/>
      </c>
      <c r="W48" s="29">
        <f>U48*INDEX(Parameters!$B$100:$E$100,MATCH(I48,Parameters!$B$30:$E$30,0))</f>
        <v/>
      </c>
      <c r="X48" s="29">
        <f>U48*INDEX(Parameters!$B$101:$E$101,MATCH(I48,Parameters!$B$30:$E$30,0))</f>
        <v/>
      </c>
      <c r="Y48" s="29">
        <f>U48*INDEX(Parameters!$B$102:$E$102,MATCH(I48,Parameters!$B$30:$E$30,0))</f>
        <v/>
      </c>
      <c r="Z48" s="29">
        <f>U48*INDEX(Parameters!$B$103:$E$103,MATCH(I48,Parameters!$B$30:$E$30,0))</f>
        <v/>
      </c>
      <c r="AA48" s="29">
        <f>U48*INDEX(Parameters!$B$104:$E$104,MATCH(I48,Parameters!$B$30:$E$30,0))</f>
        <v/>
      </c>
      <c r="AB48" s="29">
        <f>U48*Parameters!$B$39</f>
        <v/>
      </c>
      <c r="AC48">
        <f>J48</f>
        <v/>
      </c>
      <c r="AD48">
        <f>IF(J48=1,Parameters!$B$40,Parameters!$B$41)</f>
        <v/>
      </c>
      <c r="AE48" s="29">
        <f>AC48*O48+(1-AC48)*L48</f>
        <v/>
      </c>
      <c r="AF48" s="29">
        <f>AC48*P48+(1-AC48)*M48</f>
        <v/>
      </c>
      <c r="AG48" s="29">
        <f>AC48*Q48+(1-AC48)*N48</f>
        <v/>
      </c>
      <c r="AH48" s="29">
        <f>AD48*O48+(1-AD48)*L48</f>
        <v/>
      </c>
      <c r="AI48" s="29">
        <f>AD48*P48+(1-AD48)*M48</f>
        <v/>
      </c>
      <c r="AJ48" s="29">
        <f>AD48*Q48+(1-AD48)*N48</f>
        <v/>
      </c>
      <c r="AK48" s="29">
        <f>AC48*V48+(1-AC48)*U48</f>
        <v/>
      </c>
      <c r="AL48" s="29">
        <f>AC48*W48+(1-AC48)*U48</f>
        <v/>
      </c>
      <c r="AM48" s="29">
        <f>AC48*X48+(1-AC48)*U48</f>
        <v/>
      </c>
      <c r="AN48" s="29">
        <f>AD48*V48+(1-AD48)*U48</f>
        <v/>
      </c>
      <c r="AO48" s="29">
        <f>AD48*W48+(1-AD48)*U48</f>
        <v/>
      </c>
      <c r="AP48" s="29">
        <f>AD48*X48+(1-AD48)*U48</f>
        <v/>
      </c>
      <c r="AQ48">
        <f>IF(OR(Scenario!$B$5="Any",Scenario!$B$5=A48),1,0)</f>
        <v/>
      </c>
      <c r="AR48">
        <f>IF(OR(Scenario!$B$6="Any",Scenario!$B$6=B48),1,0)</f>
        <v/>
      </c>
      <c r="AS48">
        <f>IF(OR(Scenario!$B$7="Any",Scenario!$B$7=C48),1,0)</f>
        <v/>
      </c>
      <c r="AT48">
        <f>IF(OR(Scenario!$B$8="Any",Scenario!$B$8=D48),1,0)</f>
        <v/>
      </c>
      <c r="AU48">
        <f>IF(OR(Scenario!$B$9="Any",Scenario!$B$9=E48),1,0)</f>
        <v/>
      </c>
      <c r="AV48">
        <f>IF(OR(Scenario!$B$10="Any",Scenario!$B$10=F48),1,0)</f>
        <v/>
      </c>
      <c r="AW48">
        <f>G48*AQ48*AR48*AS48*AT48*AU48*AV48</f>
        <v/>
      </c>
      <c r="AX48">
        <f>IF(Scenario!$B$11="mean",L48,IF(Scenario!$B$11="5th pct",M48,N48))</f>
        <v/>
      </c>
      <c r="AY48">
        <f>IF(Scenario!$B$11="mean",O48,IF(Scenario!$B$11="5th pct",P48,Q48))</f>
        <v/>
      </c>
      <c r="AZ48">
        <f>IF(Scenario!$B$11="mean",R48,IF(Scenario!$B$11="5th pct",S48,T48))</f>
        <v/>
      </c>
      <c r="BA48">
        <f>IF(Scenario!$B$11="mean",AE48,IF(Scenario!$B$11="5th pct",AF48,AG48))</f>
        <v/>
      </c>
      <c r="BB48">
        <f>IF(Scenario!$B$11="mean",AH48,IF(Scenario!$B$11="5th pct",AI48,AJ48))</f>
        <v/>
      </c>
      <c r="BC48">
        <f>U48</f>
        <v/>
      </c>
      <c r="BD48">
        <f>IF(Scenario!$B$11="mean",V48,IF(Scenario!$B$11="5th pct",W48,X48))</f>
        <v/>
      </c>
      <c r="BE48">
        <f>IF(Scenario!$B$11="mean",Y48,IF(Scenario!$B$11="5th pct",Z48,AA48))</f>
        <v/>
      </c>
      <c r="BF48">
        <f>IF(Scenario!$B$11="mean",AK48,IF(Scenario!$B$11="5th pct",AL48,AM48))</f>
        <v/>
      </c>
      <c r="BG48">
        <f>IF(Scenario!$B$11="mean",AN48,IF(Scenario!$B$11="5th pct",AO48,AP48))</f>
        <v/>
      </c>
    </row>
    <row r="49">
      <c r="A49" s="7" t="inlineStr">
        <is>
          <t>F</t>
        </is>
      </c>
      <c r="B49" s="7" t="inlineStr">
        <is>
          <t>65-74</t>
        </is>
      </c>
      <c r="C49" s="7" t="inlineStr">
        <is>
          <t>110-132</t>
        </is>
      </c>
      <c r="D49" s="7" t="inlineStr">
        <is>
          <t>1.0-1.5</t>
        </is>
      </c>
      <c r="E49" s="7" t="inlineStr">
        <is>
          <t>persistent</t>
        </is>
      </c>
      <c r="F49" s="7" t="inlineStr">
        <is>
          <t>yes</t>
        </is>
      </c>
      <c r="G49" s="30">
        <f>Parameters!$B$5*Parameters!$B$7*Parameters!$C$10/SUM(Parameters!$B$10:$G$10)*Parameters!$I$22*Parameters!$B$53*Parameters!$B$46</f>
        <v/>
      </c>
      <c r="H49" s="31">
        <f>(140-Parameters!$B$25)*Parameters!$C$26*0.45359237*0.85/(72*Parameters!$C$27)</f>
        <v/>
      </c>
      <c r="I49" s="7">
        <f>IF(H49&gt;80,"&gt;80",IF(H49&gt;50,"50-80",IF(H49&gt;=25,"25-50","&lt;25")))</f>
        <v/>
      </c>
      <c r="J49" s="7">
        <f>IF(((B49="80+")+1+(OR(D49="1.5-2.0",D49="&gt;=2.0")))&gt;=2,1,0)</f>
        <v/>
      </c>
      <c r="K49" s="32">
        <f>INDEX(Parameters!$B$31:$E$31,MATCH(I49,Parameters!$B$30:$E$30,0))</f>
        <v/>
      </c>
      <c r="L49" s="33">
        <f>K49*INDEX(Parameters!$B$84:$E$84,MATCH(I49,Parameters!$B$30:$E$30,0))/100*IF($F49="yes",Parameters!$C$49,Parameters!$B$49)</f>
        <v/>
      </c>
      <c r="M49" s="33">
        <f>K49*INDEX(Parameters!$B$85:$E$85,MATCH(I49,Parameters!$B$30:$E$30,0))/100*IF($F49="yes",Parameters!$C$49,Parameters!$B$49)</f>
        <v/>
      </c>
      <c r="N49" s="33">
        <f>K49*INDEX(Parameters!$B$86:$E$86,MATCH(I49,Parameters!$B$30:$E$30,0))/100*IF($F49="yes",Parameters!$C$49,Parameters!$B$49)</f>
        <v/>
      </c>
      <c r="O49" s="33">
        <f>K49*INDEX(Parameters!$B$87:$E$87,MATCH(I49,Parameters!$B$30:$E$30,0))/100*IF($F49="yes",Parameters!$C$49,Parameters!$B$49)</f>
        <v/>
      </c>
      <c r="P49" s="33">
        <f>K49*INDEX(Parameters!$B$88:$E$88,MATCH(I49,Parameters!$B$30:$E$30,0))/100*IF($F49="yes",Parameters!$C$49,Parameters!$B$49)</f>
        <v/>
      </c>
      <c r="Q49" s="33">
        <f>K49*INDEX(Parameters!$B$89:$E$89,MATCH(I49,Parameters!$B$30:$E$30,0))/100*IF($F49="yes",Parameters!$C$49,Parameters!$B$49)</f>
        <v/>
      </c>
      <c r="R49" s="33">
        <f>K49*INDEX(Parameters!$B$90:$E$90,MATCH(I49,Parameters!$B$30:$E$30,0))/100*IF($F49="yes",Parameters!$C$49,Parameters!$B$49)</f>
        <v/>
      </c>
      <c r="S49" s="33">
        <f>K49*INDEX(Parameters!$B$91:$E$91,MATCH(I49,Parameters!$B$30:$E$30,0))/100*IF($F49="yes",Parameters!$C$49,Parameters!$B$49)</f>
        <v/>
      </c>
      <c r="T49" s="33">
        <f>K49*INDEX(Parameters!$B$92:$E$92,MATCH(I49,Parameters!$B$30:$E$30,0))/100*IF($F49="yes",Parameters!$C$49,Parameters!$B$49)</f>
        <v/>
      </c>
      <c r="U49" s="33">
        <f>INDEX(Parameters!$B$32:$E$32,MATCH(I49,Parameters!$B$30:$E$30,0))*Parameters!$B$36/100*IF($F49="yes",Parameters!$E$49,Parameters!$D$49)</f>
        <v/>
      </c>
      <c r="V49" s="33">
        <f>U49*INDEX(Parameters!$B$99:$E$99,MATCH(I49,Parameters!$B$30:$E$30,0))</f>
        <v/>
      </c>
      <c r="W49" s="33">
        <f>U49*INDEX(Parameters!$B$100:$E$100,MATCH(I49,Parameters!$B$30:$E$30,0))</f>
        <v/>
      </c>
      <c r="X49" s="33">
        <f>U49*INDEX(Parameters!$B$101:$E$101,MATCH(I49,Parameters!$B$30:$E$30,0))</f>
        <v/>
      </c>
      <c r="Y49" s="33">
        <f>U49*INDEX(Parameters!$B$102:$E$102,MATCH(I49,Parameters!$B$30:$E$30,0))</f>
        <v/>
      </c>
      <c r="Z49" s="33">
        <f>U49*INDEX(Parameters!$B$103:$E$103,MATCH(I49,Parameters!$B$30:$E$30,0))</f>
        <v/>
      </c>
      <c r="AA49" s="33">
        <f>U49*INDEX(Parameters!$B$104:$E$104,MATCH(I49,Parameters!$B$30:$E$30,0))</f>
        <v/>
      </c>
      <c r="AB49" s="33">
        <f>U49*Parameters!$B$39</f>
        <v/>
      </c>
      <c r="AC49" s="7">
        <f>J49</f>
        <v/>
      </c>
      <c r="AD49" s="7">
        <f>IF(J49=1,Parameters!$B$40,Parameters!$B$41)</f>
        <v/>
      </c>
      <c r="AE49" s="33">
        <f>AC49*O49+(1-AC49)*L49</f>
        <v/>
      </c>
      <c r="AF49" s="33">
        <f>AC49*P49+(1-AC49)*M49</f>
        <v/>
      </c>
      <c r="AG49" s="33">
        <f>AC49*Q49+(1-AC49)*N49</f>
        <v/>
      </c>
      <c r="AH49" s="33">
        <f>AD49*O49+(1-AD49)*L49</f>
        <v/>
      </c>
      <c r="AI49" s="33">
        <f>AD49*P49+(1-AD49)*M49</f>
        <v/>
      </c>
      <c r="AJ49" s="33">
        <f>AD49*Q49+(1-AD49)*N49</f>
        <v/>
      </c>
      <c r="AK49" s="33">
        <f>AC49*V49+(1-AC49)*U49</f>
        <v/>
      </c>
      <c r="AL49" s="33">
        <f>AC49*W49+(1-AC49)*U49</f>
        <v/>
      </c>
      <c r="AM49" s="33">
        <f>AC49*X49+(1-AC49)*U49</f>
        <v/>
      </c>
      <c r="AN49" s="33">
        <f>AD49*V49+(1-AD49)*U49</f>
        <v/>
      </c>
      <c r="AO49" s="33">
        <f>AD49*W49+(1-AD49)*U49</f>
        <v/>
      </c>
      <c r="AP49" s="33">
        <f>AD49*X49+(1-AD49)*U49</f>
        <v/>
      </c>
      <c r="AQ49" s="7">
        <f>IF(OR(Scenario!$B$5="Any",Scenario!$B$5=A49),1,0)</f>
        <v/>
      </c>
      <c r="AR49" s="7">
        <f>IF(OR(Scenario!$B$6="Any",Scenario!$B$6=B49),1,0)</f>
        <v/>
      </c>
      <c r="AS49" s="7">
        <f>IF(OR(Scenario!$B$7="Any",Scenario!$B$7=C49),1,0)</f>
        <v/>
      </c>
      <c r="AT49" s="7">
        <f>IF(OR(Scenario!$B$8="Any",Scenario!$B$8=D49),1,0)</f>
        <v/>
      </c>
      <c r="AU49" s="7">
        <f>IF(OR(Scenario!$B$9="Any",Scenario!$B$9=E49),1,0)</f>
        <v/>
      </c>
      <c r="AV49" s="7">
        <f>IF(OR(Scenario!$B$10="Any",Scenario!$B$10=F49),1,0)</f>
        <v/>
      </c>
      <c r="AW49" s="7">
        <f>G49*AQ49*AR49*AS49*AT49*AU49*AV49</f>
        <v/>
      </c>
      <c r="AX49" s="7">
        <f>IF(Scenario!$B$11="mean",L49,IF(Scenario!$B$11="5th pct",M49,N49))</f>
        <v/>
      </c>
      <c r="AY49" s="7">
        <f>IF(Scenario!$B$11="mean",O49,IF(Scenario!$B$11="5th pct",P49,Q49))</f>
        <v/>
      </c>
      <c r="AZ49" s="7">
        <f>IF(Scenario!$B$11="mean",R49,IF(Scenario!$B$11="5th pct",S49,T49))</f>
        <v/>
      </c>
      <c r="BA49" s="7">
        <f>IF(Scenario!$B$11="mean",AE49,IF(Scenario!$B$11="5th pct",AF49,AG49))</f>
        <v/>
      </c>
      <c r="BB49" s="7">
        <f>IF(Scenario!$B$11="mean",AH49,IF(Scenario!$B$11="5th pct",AI49,AJ49))</f>
        <v/>
      </c>
      <c r="BC49" s="7">
        <f>U49</f>
        <v/>
      </c>
      <c r="BD49" s="7">
        <f>IF(Scenario!$B$11="mean",V49,IF(Scenario!$B$11="5th pct",W49,X49))</f>
        <v/>
      </c>
      <c r="BE49" s="7">
        <f>IF(Scenario!$B$11="mean",Y49,IF(Scenario!$B$11="5th pct",Z49,AA49))</f>
        <v/>
      </c>
      <c r="BF49" s="7">
        <f>IF(Scenario!$B$11="mean",AK49,IF(Scenario!$B$11="5th pct",AL49,AM49))</f>
        <v/>
      </c>
      <c r="BG49" s="7">
        <f>IF(Scenario!$B$11="mean",AN49,IF(Scenario!$B$11="5th pct",AO49,AP49))</f>
        <v/>
      </c>
    </row>
    <row r="50">
      <c r="A50" t="inlineStr">
        <is>
          <t>F</t>
        </is>
      </c>
      <c r="B50" t="inlineStr">
        <is>
          <t>65-74</t>
        </is>
      </c>
      <c r="C50" t="inlineStr">
        <is>
          <t>110-132</t>
        </is>
      </c>
      <c r="D50" t="inlineStr">
        <is>
          <t>1.5-2.0</t>
        </is>
      </c>
      <c r="E50" t="inlineStr">
        <is>
          <t>subclinical</t>
        </is>
      </c>
      <c r="F50" t="inlineStr">
        <is>
          <t>no</t>
        </is>
      </c>
      <c r="G50" s="26">
        <f>Parameters!$B$5*Parameters!$B$7*Parameters!$C$10/SUM(Parameters!$B$10:$G$10)*Parameters!$J$22*Parameters!$B$50*(1-Parameters!$B$46)</f>
        <v/>
      </c>
      <c r="H50" s="27">
        <f>(140-Parameters!$B$25)*Parameters!$C$26*0.45359237*0.85/(72*Parameters!$D$27)</f>
        <v/>
      </c>
      <c r="I50">
        <f>IF(H50&gt;80,"&gt;80",IF(H50&gt;50,"50-80",IF(H50&gt;=25,"25-50","&lt;25")))</f>
        <v/>
      </c>
      <c r="J50">
        <f>IF(((B50="80+")+1+(OR(D50="1.5-2.0",D50="&gt;=2.0")))&gt;=2,1,0)</f>
        <v/>
      </c>
      <c r="K50" s="28">
        <f>INDEX(Parameters!$B$31:$E$31,MATCH(I50,Parameters!$B$30:$E$30,0))</f>
        <v/>
      </c>
      <c r="L50" s="29">
        <f>K50*INDEX(Parameters!$B$57:$E$57,MATCH(I50,Parameters!$B$30:$E$30,0))/100*IF($F50="yes",Parameters!$C$49,Parameters!$B$49)</f>
        <v/>
      </c>
      <c r="M50" s="29">
        <f>K50*INDEX(Parameters!$B$58:$E$58,MATCH(I50,Parameters!$B$30:$E$30,0))/100*IF($F50="yes",Parameters!$C$49,Parameters!$B$49)</f>
        <v/>
      </c>
      <c r="N50" s="29">
        <f>K50*INDEX(Parameters!$B$59:$E$59,MATCH(I50,Parameters!$B$30:$E$30,0))/100*IF($F50="yes",Parameters!$C$49,Parameters!$B$49)</f>
        <v/>
      </c>
      <c r="O50" s="29">
        <f>K50*INDEX(Parameters!$B$60:$E$60,MATCH(I50,Parameters!$B$30:$E$30,0))/100*IF($F50="yes",Parameters!$C$49,Parameters!$B$49)</f>
        <v/>
      </c>
      <c r="P50" s="29">
        <f>K50*INDEX(Parameters!$B$61:$E$61,MATCH(I50,Parameters!$B$30:$E$30,0))/100*IF($F50="yes",Parameters!$C$49,Parameters!$B$49)</f>
        <v/>
      </c>
      <c r="Q50" s="29">
        <f>K50*INDEX(Parameters!$B$62:$E$62,MATCH(I50,Parameters!$B$30:$E$30,0))/100*IF($F50="yes",Parameters!$C$49,Parameters!$B$49)</f>
        <v/>
      </c>
      <c r="R50" s="29">
        <f>K50*INDEX(Parameters!$B$63:$E$63,MATCH(I50,Parameters!$B$30:$E$30,0))/100*IF($F50="yes",Parameters!$C$49,Parameters!$B$49)</f>
        <v/>
      </c>
      <c r="S50" s="29">
        <f>K50*INDEX(Parameters!$B$64:$E$64,MATCH(I50,Parameters!$B$30:$E$30,0))/100*IF($F50="yes",Parameters!$C$49,Parameters!$B$49)</f>
        <v/>
      </c>
      <c r="T50" s="29">
        <f>K50*INDEX(Parameters!$B$65:$E$65,MATCH(I50,Parameters!$B$30:$E$30,0))/100*IF($F50="yes",Parameters!$C$49,Parameters!$B$49)</f>
        <v/>
      </c>
      <c r="U50" s="29">
        <f>INDEX(Parameters!$B$32:$E$32,MATCH(I50,Parameters!$B$30:$E$30,0))*Parameters!$B$36/100*IF($F50="yes",Parameters!$E$49,Parameters!$D$49)</f>
        <v/>
      </c>
      <c r="V50" s="29">
        <f>U50*INDEX(Parameters!$B$99:$E$99,MATCH(I50,Parameters!$B$30:$E$30,0))</f>
        <v/>
      </c>
      <c r="W50" s="29">
        <f>U50*INDEX(Parameters!$B$100:$E$100,MATCH(I50,Parameters!$B$30:$E$30,0))</f>
        <v/>
      </c>
      <c r="X50" s="29">
        <f>U50*INDEX(Parameters!$B$101:$E$101,MATCH(I50,Parameters!$B$30:$E$30,0))</f>
        <v/>
      </c>
      <c r="Y50" s="29">
        <f>U50*INDEX(Parameters!$B$102:$E$102,MATCH(I50,Parameters!$B$30:$E$30,0))</f>
        <v/>
      </c>
      <c r="Z50" s="29">
        <f>U50*INDEX(Parameters!$B$103:$E$103,MATCH(I50,Parameters!$B$30:$E$30,0))</f>
        <v/>
      </c>
      <c r="AA50" s="29">
        <f>U50*INDEX(Parameters!$B$104:$E$104,MATCH(I50,Parameters!$B$30:$E$30,0))</f>
        <v/>
      </c>
      <c r="AB50" s="29">
        <f>U50*Parameters!$B$39</f>
        <v/>
      </c>
      <c r="AC50">
        <f>J50</f>
        <v/>
      </c>
      <c r="AD50">
        <f>IF(J50=1,Parameters!$B$40,Parameters!$B$41)</f>
        <v/>
      </c>
      <c r="AE50" s="29">
        <f>AC50*O50+(1-AC50)*L50</f>
        <v/>
      </c>
      <c r="AF50" s="29">
        <f>AC50*P50+(1-AC50)*M50</f>
        <v/>
      </c>
      <c r="AG50" s="29">
        <f>AC50*Q50+(1-AC50)*N50</f>
        <v/>
      </c>
      <c r="AH50" s="29">
        <f>AD50*O50+(1-AD50)*L50</f>
        <v/>
      </c>
      <c r="AI50" s="29">
        <f>AD50*P50+(1-AD50)*M50</f>
        <v/>
      </c>
      <c r="AJ50" s="29">
        <f>AD50*Q50+(1-AD50)*N50</f>
        <v/>
      </c>
      <c r="AK50" s="29">
        <f>AC50*V50+(1-AC50)*U50</f>
        <v/>
      </c>
      <c r="AL50" s="29">
        <f>AC50*W50+(1-AC50)*U50</f>
        <v/>
      </c>
      <c r="AM50" s="29">
        <f>AC50*X50+(1-AC50)*U50</f>
        <v/>
      </c>
      <c r="AN50" s="29">
        <f>AD50*V50+(1-AD50)*U50</f>
        <v/>
      </c>
      <c r="AO50" s="29">
        <f>AD50*W50+(1-AD50)*U50</f>
        <v/>
      </c>
      <c r="AP50" s="29">
        <f>AD50*X50+(1-AD50)*U50</f>
        <v/>
      </c>
      <c r="AQ50">
        <f>IF(OR(Scenario!$B$5="Any",Scenario!$B$5=A50),1,0)</f>
        <v/>
      </c>
      <c r="AR50">
        <f>IF(OR(Scenario!$B$6="Any",Scenario!$B$6=B50),1,0)</f>
        <v/>
      </c>
      <c r="AS50">
        <f>IF(OR(Scenario!$B$7="Any",Scenario!$B$7=C50),1,0)</f>
        <v/>
      </c>
      <c r="AT50">
        <f>IF(OR(Scenario!$B$8="Any",Scenario!$B$8=D50),1,0)</f>
        <v/>
      </c>
      <c r="AU50">
        <f>IF(OR(Scenario!$B$9="Any",Scenario!$B$9=E50),1,0)</f>
        <v/>
      </c>
      <c r="AV50">
        <f>IF(OR(Scenario!$B$10="Any",Scenario!$B$10=F50),1,0)</f>
        <v/>
      </c>
      <c r="AW50">
        <f>G50*AQ50*AR50*AS50*AT50*AU50*AV50</f>
        <v/>
      </c>
      <c r="AX50">
        <f>IF(Scenario!$B$11="mean",L50,IF(Scenario!$B$11="5th pct",M50,N50))</f>
        <v/>
      </c>
      <c r="AY50">
        <f>IF(Scenario!$B$11="mean",O50,IF(Scenario!$B$11="5th pct",P50,Q50))</f>
        <v/>
      </c>
      <c r="AZ50">
        <f>IF(Scenario!$B$11="mean",R50,IF(Scenario!$B$11="5th pct",S50,T50))</f>
        <v/>
      </c>
      <c r="BA50">
        <f>IF(Scenario!$B$11="mean",AE50,IF(Scenario!$B$11="5th pct",AF50,AG50))</f>
        <v/>
      </c>
      <c r="BB50">
        <f>IF(Scenario!$B$11="mean",AH50,IF(Scenario!$B$11="5th pct",AI50,AJ50))</f>
        <v/>
      </c>
      <c r="BC50">
        <f>U50</f>
        <v/>
      </c>
      <c r="BD50">
        <f>IF(Scenario!$B$11="mean",V50,IF(Scenario!$B$11="5th pct",W50,X50))</f>
        <v/>
      </c>
      <c r="BE50">
        <f>IF(Scenario!$B$11="mean",Y50,IF(Scenario!$B$11="5th pct",Z50,AA50))</f>
        <v/>
      </c>
      <c r="BF50">
        <f>IF(Scenario!$B$11="mean",AK50,IF(Scenario!$B$11="5th pct",AL50,AM50))</f>
        <v/>
      </c>
      <c r="BG50">
        <f>IF(Scenario!$B$11="mean",AN50,IF(Scenario!$B$11="5th pct",AO50,AP50))</f>
        <v/>
      </c>
    </row>
    <row r="51">
      <c r="A51" s="7" t="inlineStr">
        <is>
          <t>F</t>
        </is>
      </c>
      <c r="B51" s="7" t="inlineStr">
        <is>
          <t>65-74</t>
        </is>
      </c>
      <c r="C51" s="7" t="inlineStr">
        <is>
          <t>110-132</t>
        </is>
      </c>
      <c r="D51" s="7" t="inlineStr">
        <is>
          <t>1.5-2.0</t>
        </is>
      </c>
      <c r="E51" s="7" t="inlineStr">
        <is>
          <t>subclinical</t>
        </is>
      </c>
      <c r="F51" s="7" t="inlineStr">
        <is>
          <t>yes</t>
        </is>
      </c>
      <c r="G51" s="30">
        <f>Parameters!$B$5*Parameters!$B$7*Parameters!$C$10/SUM(Parameters!$B$10:$G$10)*Parameters!$J$22*Parameters!$B$50*Parameters!$B$46</f>
        <v/>
      </c>
      <c r="H51" s="31">
        <f>(140-Parameters!$B$25)*Parameters!$C$26*0.45359237*0.85/(72*Parameters!$D$27)</f>
        <v/>
      </c>
      <c r="I51" s="7">
        <f>IF(H51&gt;80,"&gt;80",IF(H51&gt;50,"50-80",IF(H51&gt;=25,"25-50","&lt;25")))</f>
        <v/>
      </c>
      <c r="J51" s="7">
        <f>IF(((B51="80+")+1+(OR(D51="1.5-2.0",D51="&gt;=2.0")))&gt;=2,1,0)</f>
        <v/>
      </c>
      <c r="K51" s="32">
        <f>INDEX(Parameters!$B$31:$E$31,MATCH(I51,Parameters!$B$30:$E$30,0))</f>
        <v/>
      </c>
      <c r="L51" s="33">
        <f>K51*INDEX(Parameters!$B$57:$E$57,MATCH(I51,Parameters!$B$30:$E$30,0))/100*IF($F51="yes",Parameters!$C$49,Parameters!$B$49)</f>
        <v/>
      </c>
      <c r="M51" s="33">
        <f>K51*INDEX(Parameters!$B$58:$E$58,MATCH(I51,Parameters!$B$30:$E$30,0))/100*IF($F51="yes",Parameters!$C$49,Parameters!$B$49)</f>
        <v/>
      </c>
      <c r="N51" s="33">
        <f>K51*INDEX(Parameters!$B$59:$E$59,MATCH(I51,Parameters!$B$30:$E$30,0))/100*IF($F51="yes",Parameters!$C$49,Parameters!$B$49)</f>
        <v/>
      </c>
      <c r="O51" s="33">
        <f>K51*INDEX(Parameters!$B$60:$E$60,MATCH(I51,Parameters!$B$30:$E$30,0))/100*IF($F51="yes",Parameters!$C$49,Parameters!$B$49)</f>
        <v/>
      </c>
      <c r="P51" s="33">
        <f>K51*INDEX(Parameters!$B$61:$E$61,MATCH(I51,Parameters!$B$30:$E$30,0))/100*IF($F51="yes",Parameters!$C$49,Parameters!$B$49)</f>
        <v/>
      </c>
      <c r="Q51" s="33">
        <f>K51*INDEX(Parameters!$B$62:$E$62,MATCH(I51,Parameters!$B$30:$E$30,0))/100*IF($F51="yes",Parameters!$C$49,Parameters!$B$49)</f>
        <v/>
      </c>
      <c r="R51" s="33">
        <f>K51*INDEX(Parameters!$B$63:$E$63,MATCH(I51,Parameters!$B$30:$E$30,0))/100*IF($F51="yes",Parameters!$C$49,Parameters!$B$49)</f>
        <v/>
      </c>
      <c r="S51" s="33">
        <f>K51*INDEX(Parameters!$B$64:$E$64,MATCH(I51,Parameters!$B$30:$E$30,0))/100*IF($F51="yes",Parameters!$C$49,Parameters!$B$49)</f>
        <v/>
      </c>
      <c r="T51" s="33">
        <f>K51*INDEX(Parameters!$B$65:$E$65,MATCH(I51,Parameters!$B$30:$E$30,0))/100*IF($F51="yes",Parameters!$C$49,Parameters!$B$49)</f>
        <v/>
      </c>
      <c r="U51" s="33">
        <f>INDEX(Parameters!$B$32:$E$32,MATCH(I51,Parameters!$B$30:$E$30,0))*Parameters!$B$36/100*IF($F51="yes",Parameters!$E$49,Parameters!$D$49)</f>
        <v/>
      </c>
      <c r="V51" s="33">
        <f>U51*INDEX(Parameters!$B$99:$E$99,MATCH(I51,Parameters!$B$30:$E$30,0))</f>
        <v/>
      </c>
      <c r="W51" s="33">
        <f>U51*INDEX(Parameters!$B$100:$E$100,MATCH(I51,Parameters!$B$30:$E$30,0))</f>
        <v/>
      </c>
      <c r="X51" s="33">
        <f>U51*INDEX(Parameters!$B$101:$E$101,MATCH(I51,Parameters!$B$30:$E$30,0))</f>
        <v/>
      </c>
      <c r="Y51" s="33">
        <f>U51*INDEX(Parameters!$B$102:$E$102,MATCH(I51,Parameters!$B$30:$E$30,0))</f>
        <v/>
      </c>
      <c r="Z51" s="33">
        <f>U51*INDEX(Parameters!$B$103:$E$103,MATCH(I51,Parameters!$B$30:$E$30,0))</f>
        <v/>
      </c>
      <c r="AA51" s="33">
        <f>U51*INDEX(Parameters!$B$104:$E$104,MATCH(I51,Parameters!$B$30:$E$30,0))</f>
        <v/>
      </c>
      <c r="AB51" s="33">
        <f>U51*Parameters!$B$39</f>
        <v/>
      </c>
      <c r="AC51" s="7">
        <f>J51</f>
        <v/>
      </c>
      <c r="AD51" s="7">
        <f>IF(J51=1,Parameters!$B$40,Parameters!$B$41)</f>
        <v/>
      </c>
      <c r="AE51" s="33">
        <f>AC51*O51+(1-AC51)*L51</f>
        <v/>
      </c>
      <c r="AF51" s="33">
        <f>AC51*P51+(1-AC51)*M51</f>
        <v/>
      </c>
      <c r="AG51" s="33">
        <f>AC51*Q51+(1-AC51)*N51</f>
        <v/>
      </c>
      <c r="AH51" s="33">
        <f>AD51*O51+(1-AD51)*L51</f>
        <v/>
      </c>
      <c r="AI51" s="33">
        <f>AD51*P51+(1-AD51)*M51</f>
        <v/>
      </c>
      <c r="AJ51" s="33">
        <f>AD51*Q51+(1-AD51)*N51</f>
        <v/>
      </c>
      <c r="AK51" s="33">
        <f>AC51*V51+(1-AC51)*U51</f>
        <v/>
      </c>
      <c r="AL51" s="33">
        <f>AC51*W51+(1-AC51)*U51</f>
        <v/>
      </c>
      <c r="AM51" s="33">
        <f>AC51*X51+(1-AC51)*U51</f>
        <v/>
      </c>
      <c r="AN51" s="33">
        <f>AD51*V51+(1-AD51)*U51</f>
        <v/>
      </c>
      <c r="AO51" s="33">
        <f>AD51*W51+(1-AD51)*U51</f>
        <v/>
      </c>
      <c r="AP51" s="33">
        <f>AD51*X51+(1-AD51)*U51</f>
        <v/>
      </c>
      <c r="AQ51" s="7">
        <f>IF(OR(Scenario!$B$5="Any",Scenario!$B$5=A51),1,0)</f>
        <v/>
      </c>
      <c r="AR51" s="7">
        <f>IF(OR(Scenario!$B$6="Any",Scenario!$B$6=B51),1,0)</f>
        <v/>
      </c>
      <c r="AS51" s="7">
        <f>IF(OR(Scenario!$B$7="Any",Scenario!$B$7=C51),1,0)</f>
        <v/>
      </c>
      <c r="AT51" s="7">
        <f>IF(OR(Scenario!$B$8="Any",Scenario!$B$8=D51),1,0)</f>
        <v/>
      </c>
      <c r="AU51" s="7">
        <f>IF(OR(Scenario!$B$9="Any",Scenario!$B$9=E51),1,0)</f>
        <v/>
      </c>
      <c r="AV51" s="7">
        <f>IF(OR(Scenario!$B$10="Any",Scenario!$B$10=F51),1,0)</f>
        <v/>
      </c>
      <c r="AW51" s="7">
        <f>G51*AQ51*AR51*AS51*AT51*AU51*AV51</f>
        <v/>
      </c>
      <c r="AX51" s="7">
        <f>IF(Scenario!$B$11="mean",L51,IF(Scenario!$B$11="5th pct",M51,N51))</f>
        <v/>
      </c>
      <c r="AY51" s="7">
        <f>IF(Scenario!$B$11="mean",O51,IF(Scenario!$B$11="5th pct",P51,Q51))</f>
        <v/>
      </c>
      <c r="AZ51" s="7">
        <f>IF(Scenario!$B$11="mean",R51,IF(Scenario!$B$11="5th pct",S51,T51))</f>
        <v/>
      </c>
      <c r="BA51" s="7">
        <f>IF(Scenario!$B$11="mean",AE51,IF(Scenario!$B$11="5th pct",AF51,AG51))</f>
        <v/>
      </c>
      <c r="BB51" s="7">
        <f>IF(Scenario!$B$11="mean",AH51,IF(Scenario!$B$11="5th pct",AI51,AJ51))</f>
        <v/>
      </c>
      <c r="BC51" s="7">
        <f>U51</f>
        <v/>
      </c>
      <c r="BD51" s="7">
        <f>IF(Scenario!$B$11="mean",V51,IF(Scenario!$B$11="5th pct",W51,X51))</f>
        <v/>
      </c>
      <c r="BE51" s="7">
        <f>IF(Scenario!$B$11="mean",Y51,IF(Scenario!$B$11="5th pct",Z51,AA51))</f>
        <v/>
      </c>
      <c r="BF51" s="7">
        <f>IF(Scenario!$B$11="mean",AK51,IF(Scenario!$B$11="5th pct",AL51,AM51))</f>
        <v/>
      </c>
      <c r="BG51" s="7">
        <f>IF(Scenario!$B$11="mean",AN51,IF(Scenario!$B$11="5th pct",AO51,AP51))</f>
        <v/>
      </c>
    </row>
    <row r="52">
      <c r="A52" t="inlineStr">
        <is>
          <t>F</t>
        </is>
      </c>
      <c r="B52" t="inlineStr">
        <is>
          <t>65-74</t>
        </is>
      </c>
      <c r="C52" t="inlineStr">
        <is>
          <t>110-132</t>
        </is>
      </c>
      <c r="D52" t="inlineStr">
        <is>
          <t>1.5-2.0</t>
        </is>
      </c>
      <c r="E52" t="inlineStr">
        <is>
          <t>low parox</t>
        </is>
      </c>
      <c r="F52" t="inlineStr">
        <is>
          <t>no</t>
        </is>
      </c>
      <c r="G52" s="26">
        <f>Parameters!$B$5*Parameters!$B$7*Parameters!$C$10/SUM(Parameters!$B$10:$G$10)*Parameters!$J$22*Parameters!$B$51*(1-Parameters!$B$46)</f>
        <v/>
      </c>
      <c r="H52" s="27">
        <f>(140-Parameters!$B$25)*Parameters!$C$26*0.45359237*0.85/(72*Parameters!$D$27)</f>
        <v/>
      </c>
      <c r="I52">
        <f>IF(H52&gt;80,"&gt;80",IF(H52&gt;50,"50-80",IF(H52&gt;=25,"25-50","&lt;25")))</f>
        <v/>
      </c>
      <c r="J52">
        <f>IF(((B52="80+")+1+(OR(D52="1.5-2.0",D52="&gt;=2.0")))&gt;=2,1,0)</f>
        <v/>
      </c>
      <c r="K52" s="28">
        <f>INDEX(Parameters!$B$31:$E$31,MATCH(I52,Parameters!$B$30:$E$30,0))</f>
        <v/>
      </c>
      <c r="L52" s="29">
        <f>K52*INDEX(Parameters!$B$66:$E$66,MATCH(I52,Parameters!$B$30:$E$30,0))/100*IF($F52="yes",Parameters!$C$49,Parameters!$B$49)</f>
        <v/>
      </c>
      <c r="M52" s="29">
        <f>K52*INDEX(Parameters!$B$67:$E$67,MATCH(I52,Parameters!$B$30:$E$30,0))/100*IF($F52="yes",Parameters!$C$49,Parameters!$B$49)</f>
        <v/>
      </c>
      <c r="N52" s="29">
        <f>K52*INDEX(Parameters!$B$68:$E$68,MATCH(I52,Parameters!$B$30:$E$30,0))/100*IF($F52="yes",Parameters!$C$49,Parameters!$B$49)</f>
        <v/>
      </c>
      <c r="O52" s="29">
        <f>K52*INDEX(Parameters!$B$69:$E$69,MATCH(I52,Parameters!$B$30:$E$30,0))/100*IF($F52="yes",Parameters!$C$49,Parameters!$B$49)</f>
        <v/>
      </c>
      <c r="P52" s="29">
        <f>K52*INDEX(Parameters!$B$70:$E$70,MATCH(I52,Parameters!$B$30:$E$30,0))/100*IF($F52="yes",Parameters!$C$49,Parameters!$B$49)</f>
        <v/>
      </c>
      <c r="Q52" s="29">
        <f>K52*INDEX(Parameters!$B$71:$E$71,MATCH(I52,Parameters!$B$30:$E$30,0))/100*IF($F52="yes",Parameters!$C$49,Parameters!$B$49)</f>
        <v/>
      </c>
      <c r="R52" s="29">
        <f>K52*INDEX(Parameters!$B$72:$E$72,MATCH(I52,Parameters!$B$30:$E$30,0))/100*IF($F52="yes",Parameters!$C$49,Parameters!$B$49)</f>
        <v/>
      </c>
      <c r="S52" s="29">
        <f>K52*INDEX(Parameters!$B$73:$E$73,MATCH(I52,Parameters!$B$30:$E$30,0))/100*IF($F52="yes",Parameters!$C$49,Parameters!$B$49)</f>
        <v/>
      </c>
      <c r="T52" s="29">
        <f>K52*INDEX(Parameters!$B$74:$E$74,MATCH(I52,Parameters!$B$30:$E$30,0))/100*IF($F52="yes",Parameters!$C$49,Parameters!$B$49)</f>
        <v/>
      </c>
      <c r="U52" s="29">
        <f>INDEX(Parameters!$B$32:$E$32,MATCH(I52,Parameters!$B$30:$E$30,0))*Parameters!$B$36/100*IF($F52="yes",Parameters!$E$49,Parameters!$D$49)</f>
        <v/>
      </c>
      <c r="V52" s="29">
        <f>U52*INDEX(Parameters!$B$99:$E$99,MATCH(I52,Parameters!$B$30:$E$30,0))</f>
        <v/>
      </c>
      <c r="W52" s="29">
        <f>U52*INDEX(Parameters!$B$100:$E$100,MATCH(I52,Parameters!$B$30:$E$30,0))</f>
        <v/>
      </c>
      <c r="X52" s="29">
        <f>U52*INDEX(Parameters!$B$101:$E$101,MATCH(I52,Parameters!$B$30:$E$30,0))</f>
        <v/>
      </c>
      <c r="Y52" s="29">
        <f>U52*INDEX(Parameters!$B$102:$E$102,MATCH(I52,Parameters!$B$30:$E$30,0))</f>
        <v/>
      </c>
      <c r="Z52" s="29">
        <f>U52*INDEX(Parameters!$B$103:$E$103,MATCH(I52,Parameters!$B$30:$E$30,0))</f>
        <v/>
      </c>
      <c r="AA52" s="29">
        <f>U52*INDEX(Parameters!$B$104:$E$104,MATCH(I52,Parameters!$B$30:$E$30,0))</f>
        <v/>
      </c>
      <c r="AB52" s="29">
        <f>U52*Parameters!$B$39</f>
        <v/>
      </c>
      <c r="AC52">
        <f>J52</f>
        <v/>
      </c>
      <c r="AD52">
        <f>IF(J52=1,Parameters!$B$40,Parameters!$B$41)</f>
        <v/>
      </c>
      <c r="AE52" s="29">
        <f>AC52*O52+(1-AC52)*L52</f>
        <v/>
      </c>
      <c r="AF52" s="29">
        <f>AC52*P52+(1-AC52)*M52</f>
        <v/>
      </c>
      <c r="AG52" s="29">
        <f>AC52*Q52+(1-AC52)*N52</f>
        <v/>
      </c>
      <c r="AH52" s="29">
        <f>AD52*O52+(1-AD52)*L52</f>
        <v/>
      </c>
      <c r="AI52" s="29">
        <f>AD52*P52+(1-AD52)*M52</f>
        <v/>
      </c>
      <c r="AJ52" s="29">
        <f>AD52*Q52+(1-AD52)*N52</f>
        <v/>
      </c>
      <c r="AK52" s="29">
        <f>AC52*V52+(1-AC52)*U52</f>
        <v/>
      </c>
      <c r="AL52" s="29">
        <f>AC52*W52+(1-AC52)*U52</f>
        <v/>
      </c>
      <c r="AM52" s="29">
        <f>AC52*X52+(1-AC52)*U52</f>
        <v/>
      </c>
      <c r="AN52" s="29">
        <f>AD52*V52+(1-AD52)*U52</f>
        <v/>
      </c>
      <c r="AO52" s="29">
        <f>AD52*W52+(1-AD52)*U52</f>
        <v/>
      </c>
      <c r="AP52" s="29">
        <f>AD52*X52+(1-AD52)*U52</f>
        <v/>
      </c>
      <c r="AQ52">
        <f>IF(OR(Scenario!$B$5="Any",Scenario!$B$5=A52),1,0)</f>
        <v/>
      </c>
      <c r="AR52">
        <f>IF(OR(Scenario!$B$6="Any",Scenario!$B$6=B52),1,0)</f>
        <v/>
      </c>
      <c r="AS52">
        <f>IF(OR(Scenario!$B$7="Any",Scenario!$B$7=C52),1,0)</f>
        <v/>
      </c>
      <c r="AT52">
        <f>IF(OR(Scenario!$B$8="Any",Scenario!$B$8=D52),1,0)</f>
        <v/>
      </c>
      <c r="AU52">
        <f>IF(OR(Scenario!$B$9="Any",Scenario!$B$9=E52),1,0)</f>
        <v/>
      </c>
      <c r="AV52">
        <f>IF(OR(Scenario!$B$10="Any",Scenario!$B$10=F52),1,0)</f>
        <v/>
      </c>
      <c r="AW52">
        <f>G52*AQ52*AR52*AS52*AT52*AU52*AV52</f>
        <v/>
      </c>
      <c r="AX52">
        <f>IF(Scenario!$B$11="mean",L52,IF(Scenario!$B$11="5th pct",M52,N52))</f>
        <v/>
      </c>
      <c r="AY52">
        <f>IF(Scenario!$B$11="mean",O52,IF(Scenario!$B$11="5th pct",P52,Q52))</f>
        <v/>
      </c>
      <c r="AZ52">
        <f>IF(Scenario!$B$11="mean",R52,IF(Scenario!$B$11="5th pct",S52,T52))</f>
        <v/>
      </c>
      <c r="BA52">
        <f>IF(Scenario!$B$11="mean",AE52,IF(Scenario!$B$11="5th pct",AF52,AG52))</f>
        <v/>
      </c>
      <c r="BB52">
        <f>IF(Scenario!$B$11="mean",AH52,IF(Scenario!$B$11="5th pct",AI52,AJ52))</f>
        <v/>
      </c>
      <c r="BC52">
        <f>U52</f>
        <v/>
      </c>
      <c r="BD52">
        <f>IF(Scenario!$B$11="mean",V52,IF(Scenario!$B$11="5th pct",W52,X52))</f>
        <v/>
      </c>
      <c r="BE52">
        <f>IF(Scenario!$B$11="mean",Y52,IF(Scenario!$B$11="5th pct",Z52,AA52))</f>
        <v/>
      </c>
      <c r="BF52">
        <f>IF(Scenario!$B$11="mean",AK52,IF(Scenario!$B$11="5th pct",AL52,AM52))</f>
        <v/>
      </c>
      <c r="BG52">
        <f>IF(Scenario!$B$11="mean",AN52,IF(Scenario!$B$11="5th pct",AO52,AP52))</f>
        <v/>
      </c>
    </row>
    <row r="53">
      <c r="A53" s="7" t="inlineStr">
        <is>
          <t>F</t>
        </is>
      </c>
      <c r="B53" s="7" t="inlineStr">
        <is>
          <t>65-74</t>
        </is>
      </c>
      <c r="C53" s="7" t="inlineStr">
        <is>
          <t>110-132</t>
        </is>
      </c>
      <c r="D53" s="7" t="inlineStr">
        <is>
          <t>1.5-2.0</t>
        </is>
      </c>
      <c r="E53" s="7" t="inlineStr">
        <is>
          <t>low parox</t>
        </is>
      </c>
      <c r="F53" s="7" t="inlineStr">
        <is>
          <t>yes</t>
        </is>
      </c>
      <c r="G53" s="30">
        <f>Parameters!$B$5*Parameters!$B$7*Parameters!$C$10/SUM(Parameters!$B$10:$G$10)*Parameters!$J$22*Parameters!$B$51*Parameters!$B$46</f>
        <v/>
      </c>
      <c r="H53" s="31">
        <f>(140-Parameters!$B$25)*Parameters!$C$26*0.45359237*0.85/(72*Parameters!$D$27)</f>
        <v/>
      </c>
      <c r="I53" s="7">
        <f>IF(H53&gt;80,"&gt;80",IF(H53&gt;50,"50-80",IF(H53&gt;=25,"25-50","&lt;25")))</f>
        <v/>
      </c>
      <c r="J53" s="7">
        <f>IF(((B53="80+")+1+(OR(D53="1.5-2.0",D53="&gt;=2.0")))&gt;=2,1,0)</f>
        <v/>
      </c>
      <c r="K53" s="32">
        <f>INDEX(Parameters!$B$31:$E$31,MATCH(I53,Parameters!$B$30:$E$30,0))</f>
        <v/>
      </c>
      <c r="L53" s="33">
        <f>K53*INDEX(Parameters!$B$66:$E$66,MATCH(I53,Parameters!$B$30:$E$30,0))/100*IF($F53="yes",Parameters!$C$49,Parameters!$B$49)</f>
        <v/>
      </c>
      <c r="M53" s="33">
        <f>K53*INDEX(Parameters!$B$67:$E$67,MATCH(I53,Parameters!$B$30:$E$30,0))/100*IF($F53="yes",Parameters!$C$49,Parameters!$B$49)</f>
        <v/>
      </c>
      <c r="N53" s="33">
        <f>K53*INDEX(Parameters!$B$68:$E$68,MATCH(I53,Parameters!$B$30:$E$30,0))/100*IF($F53="yes",Parameters!$C$49,Parameters!$B$49)</f>
        <v/>
      </c>
      <c r="O53" s="33">
        <f>K53*INDEX(Parameters!$B$69:$E$69,MATCH(I53,Parameters!$B$30:$E$30,0))/100*IF($F53="yes",Parameters!$C$49,Parameters!$B$49)</f>
        <v/>
      </c>
      <c r="P53" s="33">
        <f>K53*INDEX(Parameters!$B$70:$E$70,MATCH(I53,Parameters!$B$30:$E$30,0))/100*IF($F53="yes",Parameters!$C$49,Parameters!$B$49)</f>
        <v/>
      </c>
      <c r="Q53" s="33">
        <f>K53*INDEX(Parameters!$B$71:$E$71,MATCH(I53,Parameters!$B$30:$E$30,0))/100*IF($F53="yes",Parameters!$C$49,Parameters!$B$49)</f>
        <v/>
      </c>
      <c r="R53" s="33">
        <f>K53*INDEX(Parameters!$B$72:$E$72,MATCH(I53,Parameters!$B$30:$E$30,0))/100*IF($F53="yes",Parameters!$C$49,Parameters!$B$49)</f>
        <v/>
      </c>
      <c r="S53" s="33">
        <f>K53*INDEX(Parameters!$B$73:$E$73,MATCH(I53,Parameters!$B$30:$E$30,0))/100*IF($F53="yes",Parameters!$C$49,Parameters!$B$49)</f>
        <v/>
      </c>
      <c r="T53" s="33">
        <f>K53*INDEX(Parameters!$B$74:$E$74,MATCH(I53,Parameters!$B$30:$E$30,0))/100*IF($F53="yes",Parameters!$C$49,Parameters!$B$49)</f>
        <v/>
      </c>
      <c r="U53" s="33">
        <f>INDEX(Parameters!$B$32:$E$32,MATCH(I53,Parameters!$B$30:$E$30,0))*Parameters!$B$36/100*IF($F53="yes",Parameters!$E$49,Parameters!$D$49)</f>
        <v/>
      </c>
      <c r="V53" s="33">
        <f>U53*INDEX(Parameters!$B$99:$E$99,MATCH(I53,Parameters!$B$30:$E$30,0))</f>
        <v/>
      </c>
      <c r="W53" s="33">
        <f>U53*INDEX(Parameters!$B$100:$E$100,MATCH(I53,Parameters!$B$30:$E$30,0))</f>
        <v/>
      </c>
      <c r="X53" s="33">
        <f>U53*INDEX(Parameters!$B$101:$E$101,MATCH(I53,Parameters!$B$30:$E$30,0))</f>
        <v/>
      </c>
      <c r="Y53" s="33">
        <f>U53*INDEX(Parameters!$B$102:$E$102,MATCH(I53,Parameters!$B$30:$E$30,0))</f>
        <v/>
      </c>
      <c r="Z53" s="33">
        <f>U53*INDEX(Parameters!$B$103:$E$103,MATCH(I53,Parameters!$B$30:$E$30,0))</f>
        <v/>
      </c>
      <c r="AA53" s="33">
        <f>U53*INDEX(Parameters!$B$104:$E$104,MATCH(I53,Parameters!$B$30:$E$30,0))</f>
        <v/>
      </c>
      <c r="AB53" s="33">
        <f>U53*Parameters!$B$39</f>
        <v/>
      </c>
      <c r="AC53" s="7">
        <f>J53</f>
        <v/>
      </c>
      <c r="AD53" s="7">
        <f>IF(J53=1,Parameters!$B$40,Parameters!$B$41)</f>
        <v/>
      </c>
      <c r="AE53" s="33">
        <f>AC53*O53+(1-AC53)*L53</f>
        <v/>
      </c>
      <c r="AF53" s="33">
        <f>AC53*P53+(1-AC53)*M53</f>
        <v/>
      </c>
      <c r="AG53" s="33">
        <f>AC53*Q53+(1-AC53)*N53</f>
        <v/>
      </c>
      <c r="AH53" s="33">
        <f>AD53*O53+(1-AD53)*L53</f>
        <v/>
      </c>
      <c r="AI53" s="33">
        <f>AD53*P53+(1-AD53)*M53</f>
        <v/>
      </c>
      <c r="AJ53" s="33">
        <f>AD53*Q53+(1-AD53)*N53</f>
        <v/>
      </c>
      <c r="AK53" s="33">
        <f>AC53*V53+(1-AC53)*U53</f>
        <v/>
      </c>
      <c r="AL53" s="33">
        <f>AC53*W53+(1-AC53)*U53</f>
        <v/>
      </c>
      <c r="AM53" s="33">
        <f>AC53*X53+(1-AC53)*U53</f>
        <v/>
      </c>
      <c r="AN53" s="33">
        <f>AD53*V53+(1-AD53)*U53</f>
        <v/>
      </c>
      <c r="AO53" s="33">
        <f>AD53*W53+(1-AD53)*U53</f>
        <v/>
      </c>
      <c r="AP53" s="33">
        <f>AD53*X53+(1-AD53)*U53</f>
        <v/>
      </c>
      <c r="AQ53" s="7">
        <f>IF(OR(Scenario!$B$5="Any",Scenario!$B$5=A53),1,0)</f>
        <v/>
      </c>
      <c r="AR53" s="7">
        <f>IF(OR(Scenario!$B$6="Any",Scenario!$B$6=B53),1,0)</f>
        <v/>
      </c>
      <c r="AS53" s="7">
        <f>IF(OR(Scenario!$B$7="Any",Scenario!$B$7=C53),1,0)</f>
        <v/>
      </c>
      <c r="AT53" s="7">
        <f>IF(OR(Scenario!$B$8="Any",Scenario!$B$8=D53),1,0)</f>
        <v/>
      </c>
      <c r="AU53" s="7">
        <f>IF(OR(Scenario!$B$9="Any",Scenario!$B$9=E53),1,0)</f>
        <v/>
      </c>
      <c r="AV53" s="7">
        <f>IF(OR(Scenario!$B$10="Any",Scenario!$B$10=F53),1,0)</f>
        <v/>
      </c>
      <c r="AW53" s="7">
        <f>G53*AQ53*AR53*AS53*AT53*AU53*AV53</f>
        <v/>
      </c>
      <c r="AX53" s="7">
        <f>IF(Scenario!$B$11="mean",L53,IF(Scenario!$B$11="5th pct",M53,N53))</f>
        <v/>
      </c>
      <c r="AY53" s="7">
        <f>IF(Scenario!$B$11="mean",O53,IF(Scenario!$B$11="5th pct",P53,Q53))</f>
        <v/>
      </c>
      <c r="AZ53" s="7">
        <f>IF(Scenario!$B$11="mean",R53,IF(Scenario!$B$11="5th pct",S53,T53))</f>
        <v/>
      </c>
      <c r="BA53" s="7">
        <f>IF(Scenario!$B$11="mean",AE53,IF(Scenario!$B$11="5th pct",AF53,AG53))</f>
        <v/>
      </c>
      <c r="BB53" s="7">
        <f>IF(Scenario!$B$11="mean",AH53,IF(Scenario!$B$11="5th pct",AI53,AJ53))</f>
        <v/>
      </c>
      <c r="BC53" s="7">
        <f>U53</f>
        <v/>
      </c>
      <c r="BD53" s="7">
        <f>IF(Scenario!$B$11="mean",V53,IF(Scenario!$B$11="5th pct",W53,X53))</f>
        <v/>
      </c>
      <c r="BE53" s="7">
        <f>IF(Scenario!$B$11="mean",Y53,IF(Scenario!$B$11="5th pct",Z53,AA53))</f>
        <v/>
      </c>
      <c r="BF53" s="7">
        <f>IF(Scenario!$B$11="mean",AK53,IF(Scenario!$B$11="5th pct",AL53,AM53))</f>
        <v/>
      </c>
      <c r="BG53" s="7">
        <f>IF(Scenario!$B$11="mean",AN53,IF(Scenario!$B$11="5th pct",AO53,AP53))</f>
        <v/>
      </c>
    </row>
    <row r="54">
      <c r="A54" t="inlineStr">
        <is>
          <t>F</t>
        </is>
      </c>
      <c r="B54" t="inlineStr">
        <is>
          <t>65-74</t>
        </is>
      </c>
      <c r="C54" t="inlineStr">
        <is>
          <t>110-132</t>
        </is>
      </c>
      <c r="D54" t="inlineStr">
        <is>
          <t>1.5-2.0</t>
        </is>
      </c>
      <c r="E54" t="inlineStr">
        <is>
          <t>high parox</t>
        </is>
      </c>
      <c r="F54" t="inlineStr">
        <is>
          <t>no</t>
        </is>
      </c>
      <c r="G54" s="26">
        <f>Parameters!$B$5*Parameters!$B$7*Parameters!$C$10/SUM(Parameters!$B$10:$G$10)*Parameters!$J$22*Parameters!$B$52*(1-Parameters!$B$46)</f>
        <v/>
      </c>
      <c r="H54" s="27">
        <f>(140-Parameters!$B$25)*Parameters!$C$26*0.45359237*0.85/(72*Parameters!$D$27)</f>
        <v/>
      </c>
      <c r="I54">
        <f>IF(H54&gt;80,"&gt;80",IF(H54&gt;50,"50-80",IF(H54&gt;=25,"25-50","&lt;25")))</f>
        <v/>
      </c>
      <c r="J54">
        <f>IF(((B54="80+")+1+(OR(D54="1.5-2.0",D54="&gt;=2.0")))&gt;=2,1,0)</f>
        <v/>
      </c>
      <c r="K54" s="28">
        <f>INDEX(Parameters!$B$31:$E$31,MATCH(I54,Parameters!$B$30:$E$30,0))</f>
        <v/>
      </c>
      <c r="L54" s="29">
        <f>K54*INDEX(Parameters!$B$75:$E$75,MATCH(I54,Parameters!$B$30:$E$30,0))/100*IF($F54="yes",Parameters!$C$49,Parameters!$B$49)</f>
        <v/>
      </c>
      <c r="M54" s="29">
        <f>K54*INDEX(Parameters!$B$76:$E$76,MATCH(I54,Parameters!$B$30:$E$30,0))/100*IF($F54="yes",Parameters!$C$49,Parameters!$B$49)</f>
        <v/>
      </c>
      <c r="N54" s="29">
        <f>K54*INDEX(Parameters!$B$77:$E$77,MATCH(I54,Parameters!$B$30:$E$30,0))/100*IF($F54="yes",Parameters!$C$49,Parameters!$B$49)</f>
        <v/>
      </c>
      <c r="O54" s="29">
        <f>K54*INDEX(Parameters!$B$78:$E$78,MATCH(I54,Parameters!$B$30:$E$30,0))/100*IF($F54="yes",Parameters!$C$49,Parameters!$B$49)</f>
        <v/>
      </c>
      <c r="P54" s="29">
        <f>K54*INDEX(Parameters!$B$79:$E$79,MATCH(I54,Parameters!$B$30:$E$30,0))/100*IF($F54="yes",Parameters!$C$49,Parameters!$B$49)</f>
        <v/>
      </c>
      <c r="Q54" s="29">
        <f>K54*INDEX(Parameters!$B$80:$E$80,MATCH(I54,Parameters!$B$30:$E$30,0))/100*IF($F54="yes",Parameters!$C$49,Parameters!$B$49)</f>
        <v/>
      </c>
      <c r="R54" s="29">
        <f>K54*INDEX(Parameters!$B$81:$E$81,MATCH(I54,Parameters!$B$30:$E$30,0))/100*IF($F54="yes",Parameters!$C$49,Parameters!$B$49)</f>
        <v/>
      </c>
      <c r="S54" s="29">
        <f>K54*INDEX(Parameters!$B$82:$E$82,MATCH(I54,Parameters!$B$30:$E$30,0))/100*IF($F54="yes",Parameters!$C$49,Parameters!$B$49)</f>
        <v/>
      </c>
      <c r="T54" s="29">
        <f>K54*INDEX(Parameters!$B$83:$E$83,MATCH(I54,Parameters!$B$30:$E$30,0))/100*IF($F54="yes",Parameters!$C$49,Parameters!$B$49)</f>
        <v/>
      </c>
      <c r="U54" s="29">
        <f>INDEX(Parameters!$B$32:$E$32,MATCH(I54,Parameters!$B$30:$E$30,0))*Parameters!$B$36/100*IF($F54="yes",Parameters!$E$49,Parameters!$D$49)</f>
        <v/>
      </c>
      <c r="V54" s="29">
        <f>U54*INDEX(Parameters!$B$99:$E$99,MATCH(I54,Parameters!$B$30:$E$30,0))</f>
        <v/>
      </c>
      <c r="W54" s="29">
        <f>U54*INDEX(Parameters!$B$100:$E$100,MATCH(I54,Parameters!$B$30:$E$30,0))</f>
        <v/>
      </c>
      <c r="X54" s="29">
        <f>U54*INDEX(Parameters!$B$101:$E$101,MATCH(I54,Parameters!$B$30:$E$30,0))</f>
        <v/>
      </c>
      <c r="Y54" s="29">
        <f>U54*INDEX(Parameters!$B$102:$E$102,MATCH(I54,Parameters!$B$30:$E$30,0))</f>
        <v/>
      </c>
      <c r="Z54" s="29">
        <f>U54*INDEX(Parameters!$B$103:$E$103,MATCH(I54,Parameters!$B$30:$E$30,0))</f>
        <v/>
      </c>
      <c r="AA54" s="29">
        <f>U54*INDEX(Parameters!$B$104:$E$104,MATCH(I54,Parameters!$B$30:$E$30,0))</f>
        <v/>
      </c>
      <c r="AB54" s="29">
        <f>U54*Parameters!$B$39</f>
        <v/>
      </c>
      <c r="AC54">
        <f>J54</f>
        <v/>
      </c>
      <c r="AD54">
        <f>IF(J54=1,Parameters!$B$40,Parameters!$B$41)</f>
        <v/>
      </c>
      <c r="AE54" s="29">
        <f>AC54*O54+(1-AC54)*L54</f>
        <v/>
      </c>
      <c r="AF54" s="29">
        <f>AC54*P54+(1-AC54)*M54</f>
        <v/>
      </c>
      <c r="AG54" s="29">
        <f>AC54*Q54+(1-AC54)*N54</f>
        <v/>
      </c>
      <c r="AH54" s="29">
        <f>AD54*O54+(1-AD54)*L54</f>
        <v/>
      </c>
      <c r="AI54" s="29">
        <f>AD54*P54+(1-AD54)*M54</f>
        <v/>
      </c>
      <c r="AJ54" s="29">
        <f>AD54*Q54+(1-AD54)*N54</f>
        <v/>
      </c>
      <c r="AK54" s="29">
        <f>AC54*V54+(1-AC54)*U54</f>
        <v/>
      </c>
      <c r="AL54" s="29">
        <f>AC54*W54+(1-AC54)*U54</f>
        <v/>
      </c>
      <c r="AM54" s="29">
        <f>AC54*X54+(1-AC54)*U54</f>
        <v/>
      </c>
      <c r="AN54" s="29">
        <f>AD54*V54+(1-AD54)*U54</f>
        <v/>
      </c>
      <c r="AO54" s="29">
        <f>AD54*W54+(1-AD54)*U54</f>
        <v/>
      </c>
      <c r="AP54" s="29">
        <f>AD54*X54+(1-AD54)*U54</f>
        <v/>
      </c>
      <c r="AQ54">
        <f>IF(OR(Scenario!$B$5="Any",Scenario!$B$5=A54),1,0)</f>
        <v/>
      </c>
      <c r="AR54">
        <f>IF(OR(Scenario!$B$6="Any",Scenario!$B$6=B54),1,0)</f>
        <v/>
      </c>
      <c r="AS54">
        <f>IF(OR(Scenario!$B$7="Any",Scenario!$B$7=C54),1,0)</f>
        <v/>
      </c>
      <c r="AT54">
        <f>IF(OR(Scenario!$B$8="Any",Scenario!$B$8=D54),1,0)</f>
        <v/>
      </c>
      <c r="AU54">
        <f>IF(OR(Scenario!$B$9="Any",Scenario!$B$9=E54),1,0)</f>
        <v/>
      </c>
      <c r="AV54">
        <f>IF(OR(Scenario!$B$10="Any",Scenario!$B$10=F54),1,0)</f>
        <v/>
      </c>
      <c r="AW54">
        <f>G54*AQ54*AR54*AS54*AT54*AU54*AV54</f>
        <v/>
      </c>
      <c r="AX54">
        <f>IF(Scenario!$B$11="mean",L54,IF(Scenario!$B$11="5th pct",M54,N54))</f>
        <v/>
      </c>
      <c r="AY54">
        <f>IF(Scenario!$B$11="mean",O54,IF(Scenario!$B$11="5th pct",P54,Q54))</f>
        <v/>
      </c>
      <c r="AZ54">
        <f>IF(Scenario!$B$11="mean",R54,IF(Scenario!$B$11="5th pct",S54,T54))</f>
        <v/>
      </c>
      <c r="BA54">
        <f>IF(Scenario!$B$11="mean",AE54,IF(Scenario!$B$11="5th pct",AF54,AG54))</f>
        <v/>
      </c>
      <c r="BB54">
        <f>IF(Scenario!$B$11="mean",AH54,IF(Scenario!$B$11="5th pct",AI54,AJ54))</f>
        <v/>
      </c>
      <c r="BC54">
        <f>U54</f>
        <v/>
      </c>
      <c r="BD54">
        <f>IF(Scenario!$B$11="mean",V54,IF(Scenario!$B$11="5th pct",W54,X54))</f>
        <v/>
      </c>
      <c r="BE54">
        <f>IF(Scenario!$B$11="mean",Y54,IF(Scenario!$B$11="5th pct",Z54,AA54))</f>
        <v/>
      </c>
      <c r="BF54">
        <f>IF(Scenario!$B$11="mean",AK54,IF(Scenario!$B$11="5th pct",AL54,AM54))</f>
        <v/>
      </c>
      <c r="BG54">
        <f>IF(Scenario!$B$11="mean",AN54,IF(Scenario!$B$11="5th pct",AO54,AP54))</f>
        <v/>
      </c>
    </row>
    <row r="55">
      <c r="A55" s="7" t="inlineStr">
        <is>
          <t>F</t>
        </is>
      </c>
      <c r="B55" s="7" t="inlineStr">
        <is>
          <t>65-74</t>
        </is>
      </c>
      <c r="C55" s="7" t="inlineStr">
        <is>
          <t>110-132</t>
        </is>
      </c>
      <c r="D55" s="7" t="inlineStr">
        <is>
          <t>1.5-2.0</t>
        </is>
      </c>
      <c r="E55" s="7" t="inlineStr">
        <is>
          <t>high parox</t>
        </is>
      </c>
      <c r="F55" s="7" t="inlineStr">
        <is>
          <t>yes</t>
        </is>
      </c>
      <c r="G55" s="30">
        <f>Parameters!$B$5*Parameters!$B$7*Parameters!$C$10/SUM(Parameters!$B$10:$G$10)*Parameters!$J$22*Parameters!$B$52*Parameters!$B$46</f>
        <v/>
      </c>
      <c r="H55" s="31">
        <f>(140-Parameters!$B$25)*Parameters!$C$26*0.45359237*0.85/(72*Parameters!$D$27)</f>
        <v/>
      </c>
      <c r="I55" s="7">
        <f>IF(H55&gt;80,"&gt;80",IF(H55&gt;50,"50-80",IF(H55&gt;=25,"25-50","&lt;25")))</f>
        <v/>
      </c>
      <c r="J55" s="7">
        <f>IF(((B55="80+")+1+(OR(D55="1.5-2.0",D55="&gt;=2.0")))&gt;=2,1,0)</f>
        <v/>
      </c>
      <c r="K55" s="32">
        <f>INDEX(Parameters!$B$31:$E$31,MATCH(I55,Parameters!$B$30:$E$30,0))</f>
        <v/>
      </c>
      <c r="L55" s="33">
        <f>K55*INDEX(Parameters!$B$75:$E$75,MATCH(I55,Parameters!$B$30:$E$30,0))/100*IF($F55="yes",Parameters!$C$49,Parameters!$B$49)</f>
        <v/>
      </c>
      <c r="M55" s="33">
        <f>K55*INDEX(Parameters!$B$76:$E$76,MATCH(I55,Parameters!$B$30:$E$30,0))/100*IF($F55="yes",Parameters!$C$49,Parameters!$B$49)</f>
        <v/>
      </c>
      <c r="N55" s="33">
        <f>K55*INDEX(Parameters!$B$77:$E$77,MATCH(I55,Parameters!$B$30:$E$30,0))/100*IF($F55="yes",Parameters!$C$49,Parameters!$B$49)</f>
        <v/>
      </c>
      <c r="O55" s="33">
        <f>K55*INDEX(Parameters!$B$78:$E$78,MATCH(I55,Parameters!$B$30:$E$30,0))/100*IF($F55="yes",Parameters!$C$49,Parameters!$B$49)</f>
        <v/>
      </c>
      <c r="P55" s="33">
        <f>K55*INDEX(Parameters!$B$79:$E$79,MATCH(I55,Parameters!$B$30:$E$30,0))/100*IF($F55="yes",Parameters!$C$49,Parameters!$B$49)</f>
        <v/>
      </c>
      <c r="Q55" s="33">
        <f>K55*INDEX(Parameters!$B$80:$E$80,MATCH(I55,Parameters!$B$30:$E$30,0))/100*IF($F55="yes",Parameters!$C$49,Parameters!$B$49)</f>
        <v/>
      </c>
      <c r="R55" s="33">
        <f>K55*INDEX(Parameters!$B$81:$E$81,MATCH(I55,Parameters!$B$30:$E$30,0))/100*IF($F55="yes",Parameters!$C$49,Parameters!$B$49)</f>
        <v/>
      </c>
      <c r="S55" s="33">
        <f>K55*INDEX(Parameters!$B$82:$E$82,MATCH(I55,Parameters!$B$30:$E$30,0))/100*IF($F55="yes",Parameters!$C$49,Parameters!$B$49)</f>
        <v/>
      </c>
      <c r="T55" s="33">
        <f>K55*INDEX(Parameters!$B$83:$E$83,MATCH(I55,Parameters!$B$30:$E$30,0))/100*IF($F55="yes",Parameters!$C$49,Parameters!$B$49)</f>
        <v/>
      </c>
      <c r="U55" s="33">
        <f>INDEX(Parameters!$B$32:$E$32,MATCH(I55,Parameters!$B$30:$E$30,0))*Parameters!$B$36/100*IF($F55="yes",Parameters!$E$49,Parameters!$D$49)</f>
        <v/>
      </c>
      <c r="V55" s="33">
        <f>U55*INDEX(Parameters!$B$99:$E$99,MATCH(I55,Parameters!$B$30:$E$30,0))</f>
        <v/>
      </c>
      <c r="W55" s="33">
        <f>U55*INDEX(Parameters!$B$100:$E$100,MATCH(I55,Parameters!$B$30:$E$30,0))</f>
        <v/>
      </c>
      <c r="X55" s="33">
        <f>U55*INDEX(Parameters!$B$101:$E$101,MATCH(I55,Parameters!$B$30:$E$30,0))</f>
        <v/>
      </c>
      <c r="Y55" s="33">
        <f>U55*INDEX(Parameters!$B$102:$E$102,MATCH(I55,Parameters!$B$30:$E$30,0))</f>
        <v/>
      </c>
      <c r="Z55" s="33">
        <f>U55*INDEX(Parameters!$B$103:$E$103,MATCH(I55,Parameters!$B$30:$E$30,0))</f>
        <v/>
      </c>
      <c r="AA55" s="33">
        <f>U55*INDEX(Parameters!$B$104:$E$104,MATCH(I55,Parameters!$B$30:$E$30,0))</f>
        <v/>
      </c>
      <c r="AB55" s="33">
        <f>U55*Parameters!$B$39</f>
        <v/>
      </c>
      <c r="AC55" s="7">
        <f>J55</f>
        <v/>
      </c>
      <c r="AD55" s="7">
        <f>IF(J55=1,Parameters!$B$40,Parameters!$B$41)</f>
        <v/>
      </c>
      <c r="AE55" s="33">
        <f>AC55*O55+(1-AC55)*L55</f>
        <v/>
      </c>
      <c r="AF55" s="33">
        <f>AC55*P55+(1-AC55)*M55</f>
        <v/>
      </c>
      <c r="AG55" s="33">
        <f>AC55*Q55+(1-AC55)*N55</f>
        <v/>
      </c>
      <c r="AH55" s="33">
        <f>AD55*O55+(1-AD55)*L55</f>
        <v/>
      </c>
      <c r="AI55" s="33">
        <f>AD55*P55+(1-AD55)*M55</f>
        <v/>
      </c>
      <c r="AJ55" s="33">
        <f>AD55*Q55+(1-AD55)*N55</f>
        <v/>
      </c>
      <c r="AK55" s="33">
        <f>AC55*V55+(1-AC55)*U55</f>
        <v/>
      </c>
      <c r="AL55" s="33">
        <f>AC55*W55+(1-AC55)*U55</f>
        <v/>
      </c>
      <c r="AM55" s="33">
        <f>AC55*X55+(1-AC55)*U55</f>
        <v/>
      </c>
      <c r="AN55" s="33">
        <f>AD55*V55+(1-AD55)*U55</f>
        <v/>
      </c>
      <c r="AO55" s="33">
        <f>AD55*W55+(1-AD55)*U55</f>
        <v/>
      </c>
      <c r="AP55" s="33">
        <f>AD55*X55+(1-AD55)*U55</f>
        <v/>
      </c>
      <c r="AQ55" s="7">
        <f>IF(OR(Scenario!$B$5="Any",Scenario!$B$5=A55),1,0)</f>
        <v/>
      </c>
      <c r="AR55" s="7">
        <f>IF(OR(Scenario!$B$6="Any",Scenario!$B$6=B55),1,0)</f>
        <v/>
      </c>
      <c r="AS55" s="7">
        <f>IF(OR(Scenario!$B$7="Any",Scenario!$B$7=C55),1,0)</f>
        <v/>
      </c>
      <c r="AT55" s="7">
        <f>IF(OR(Scenario!$B$8="Any",Scenario!$B$8=D55),1,0)</f>
        <v/>
      </c>
      <c r="AU55" s="7">
        <f>IF(OR(Scenario!$B$9="Any",Scenario!$B$9=E55),1,0)</f>
        <v/>
      </c>
      <c r="AV55" s="7">
        <f>IF(OR(Scenario!$B$10="Any",Scenario!$B$10=F55),1,0)</f>
        <v/>
      </c>
      <c r="AW55" s="7">
        <f>G55*AQ55*AR55*AS55*AT55*AU55*AV55</f>
        <v/>
      </c>
      <c r="AX55" s="7">
        <f>IF(Scenario!$B$11="mean",L55,IF(Scenario!$B$11="5th pct",M55,N55))</f>
        <v/>
      </c>
      <c r="AY55" s="7">
        <f>IF(Scenario!$B$11="mean",O55,IF(Scenario!$B$11="5th pct",P55,Q55))</f>
        <v/>
      </c>
      <c r="AZ55" s="7">
        <f>IF(Scenario!$B$11="mean",R55,IF(Scenario!$B$11="5th pct",S55,T55))</f>
        <v/>
      </c>
      <c r="BA55" s="7">
        <f>IF(Scenario!$B$11="mean",AE55,IF(Scenario!$B$11="5th pct",AF55,AG55))</f>
        <v/>
      </c>
      <c r="BB55" s="7">
        <f>IF(Scenario!$B$11="mean",AH55,IF(Scenario!$B$11="5th pct",AI55,AJ55))</f>
        <v/>
      </c>
      <c r="BC55" s="7">
        <f>U55</f>
        <v/>
      </c>
      <c r="BD55" s="7">
        <f>IF(Scenario!$B$11="mean",V55,IF(Scenario!$B$11="5th pct",W55,X55))</f>
        <v/>
      </c>
      <c r="BE55" s="7">
        <f>IF(Scenario!$B$11="mean",Y55,IF(Scenario!$B$11="5th pct",Z55,AA55))</f>
        <v/>
      </c>
      <c r="BF55" s="7">
        <f>IF(Scenario!$B$11="mean",AK55,IF(Scenario!$B$11="5th pct",AL55,AM55))</f>
        <v/>
      </c>
      <c r="BG55" s="7">
        <f>IF(Scenario!$B$11="mean",AN55,IF(Scenario!$B$11="5th pct",AO55,AP55))</f>
        <v/>
      </c>
    </row>
    <row r="56">
      <c r="A56" t="inlineStr">
        <is>
          <t>F</t>
        </is>
      </c>
      <c r="B56" t="inlineStr">
        <is>
          <t>65-74</t>
        </is>
      </c>
      <c r="C56" t="inlineStr">
        <is>
          <t>110-132</t>
        </is>
      </c>
      <c r="D56" t="inlineStr">
        <is>
          <t>1.5-2.0</t>
        </is>
      </c>
      <c r="E56" t="inlineStr">
        <is>
          <t>persistent</t>
        </is>
      </c>
      <c r="F56" t="inlineStr">
        <is>
          <t>no</t>
        </is>
      </c>
      <c r="G56" s="26">
        <f>Parameters!$B$5*Parameters!$B$7*Parameters!$C$10/SUM(Parameters!$B$10:$G$10)*Parameters!$J$22*Parameters!$B$53*(1-Parameters!$B$46)</f>
        <v/>
      </c>
      <c r="H56" s="27">
        <f>(140-Parameters!$B$25)*Parameters!$C$26*0.45359237*0.85/(72*Parameters!$D$27)</f>
        <v/>
      </c>
      <c r="I56">
        <f>IF(H56&gt;80,"&gt;80",IF(H56&gt;50,"50-80",IF(H56&gt;=25,"25-50","&lt;25")))</f>
        <v/>
      </c>
      <c r="J56">
        <f>IF(((B56="80+")+1+(OR(D56="1.5-2.0",D56="&gt;=2.0")))&gt;=2,1,0)</f>
        <v/>
      </c>
      <c r="K56" s="28">
        <f>INDEX(Parameters!$B$31:$E$31,MATCH(I56,Parameters!$B$30:$E$30,0))</f>
        <v/>
      </c>
      <c r="L56" s="29">
        <f>K56*INDEX(Parameters!$B$84:$E$84,MATCH(I56,Parameters!$B$30:$E$30,0))/100*IF($F56="yes",Parameters!$C$49,Parameters!$B$49)</f>
        <v/>
      </c>
      <c r="M56" s="29">
        <f>K56*INDEX(Parameters!$B$85:$E$85,MATCH(I56,Parameters!$B$30:$E$30,0))/100*IF($F56="yes",Parameters!$C$49,Parameters!$B$49)</f>
        <v/>
      </c>
      <c r="N56" s="29">
        <f>K56*INDEX(Parameters!$B$86:$E$86,MATCH(I56,Parameters!$B$30:$E$30,0))/100*IF($F56="yes",Parameters!$C$49,Parameters!$B$49)</f>
        <v/>
      </c>
      <c r="O56" s="29">
        <f>K56*INDEX(Parameters!$B$87:$E$87,MATCH(I56,Parameters!$B$30:$E$30,0))/100*IF($F56="yes",Parameters!$C$49,Parameters!$B$49)</f>
        <v/>
      </c>
      <c r="P56" s="29">
        <f>K56*INDEX(Parameters!$B$88:$E$88,MATCH(I56,Parameters!$B$30:$E$30,0))/100*IF($F56="yes",Parameters!$C$49,Parameters!$B$49)</f>
        <v/>
      </c>
      <c r="Q56" s="29">
        <f>K56*INDEX(Parameters!$B$89:$E$89,MATCH(I56,Parameters!$B$30:$E$30,0))/100*IF($F56="yes",Parameters!$C$49,Parameters!$B$49)</f>
        <v/>
      </c>
      <c r="R56" s="29">
        <f>K56*INDEX(Parameters!$B$90:$E$90,MATCH(I56,Parameters!$B$30:$E$30,0))/100*IF($F56="yes",Parameters!$C$49,Parameters!$B$49)</f>
        <v/>
      </c>
      <c r="S56" s="29">
        <f>K56*INDEX(Parameters!$B$91:$E$91,MATCH(I56,Parameters!$B$30:$E$30,0))/100*IF($F56="yes",Parameters!$C$49,Parameters!$B$49)</f>
        <v/>
      </c>
      <c r="T56" s="29">
        <f>K56*INDEX(Parameters!$B$92:$E$92,MATCH(I56,Parameters!$B$30:$E$30,0))/100*IF($F56="yes",Parameters!$C$49,Parameters!$B$49)</f>
        <v/>
      </c>
      <c r="U56" s="29">
        <f>INDEX(Parameters!$B$32:$E$32,MATCH(I56,Parameters!$B$30:$E$30,0))*Parameters!$B$36/100*IF($F56="yes",Parameters!$E$49,Parameters!$D$49)</f>
        <v/>
      </c>
      <c r="V56" s="29">
        <f>U56*INDEX(Parameters!$B$99:$E$99,MATCH(I56,Parameters!$B$30:$E$30,0))</f>
        <v/>
      </c>
      <c r="W56" s="29">
        <f>U56*INDEX(Parameters!$B$100:$E$100,MATCH(I56,Parameters!$B$30:$E$30,0))</f>
        <v/>
      </c>
      <c r="X56" s="29">
        <f>U56*INDEX(Parameters!$B$101:$E$101,MATCH(I56,Parameters!$B$30:$E$30,0))</f>
        <v/>
      </c>
      <c r="Y56" s="29">
        <f>U56*INDEX(Parameters!$B$102:$E$102,MATCH(I56,Parameters!$B$30:$E$30,0))</f>
        <v/>
      </c>
      <c r="Z56" s="29">
        <f>U56*INDEX(Parameters!$B$103:$E$103,MATCH(I56,Parameters!$B$30:$E$30,0))</f>
        <v/>
      </c>
      <c r="AA56" s="29">
        <f>U56*INDEX(Parameters!$B$104:$E$104,MATCH(I56,Parameters!$B$30:$E$30,0))</f>
        <v/>
      </c>
      <c r="AB56" s="29">
        <f>U56*Parameters!$B$39</f>
        <v/>
      </c>
      <c r="AC56">
        <f>J56</f>
        <v/>
      </c>
      <c r="AD56">
        <f>IF(J56=1,Parameters!$B$40,Parameters!$B$41)</f>
        <v/>
      </c>
      <c r="AE56" s="29">
        <f>AC56*O56+(1-AC56)*L56</f>
        <v/>
      </c>
      <c r="AF56" s="29">
        <f>AC56*P56+(1-AC56)*M56</f>
        <v/>
      </c>
      <c r="AG56" s="29">
        <f>AC56*Q56+(1-AC56)*N56</f>
        <v/>
      </c>
      <c r="AH56" s="29">
        <f>AD56*O56+(1-AD56)*L56</f>
        <v/>
      </c>
      <c r="AI56" s="29">
        <f>AD56*P56+(1-AD56)*M56</f>
        <v/>
      </c>
      <c r="AJ56" s="29">
        <f>AD56*Q56+(1-AD56)*N56</f>
        <v/>
      </c>
      <c r="AK56" s="29">
        <f>AC56*V56+(1-AC56)*U56</f>
        <v/>
      </c>
      <c r="AL56" s="29">
        <f>AC56*W56+(1-AC56)*U56</f>
        <v/>
      </c>
      <c r="AM56" s="29">
        <f>AC56*X56+(1-AC56)*U56</f>
        <v/>
      </c>
      <c r="AN56" s="29">
        <f>AD56*V56+(1-AD56)*U56</f>
        <v/>
      </c>
      <c r="AO56" s="29">
        <f>AD56*W56+(1-AD56)*U56</f>
        <v/>
      </c>
      <c r="AP56" s="29">
        <f>AD56*X56+(1-AD56)*U56</f>
        <v/>
      </c>
      <c r="AQ56">
        <f>IF(OR(Scenario!$B$5="Any",Scenario!$B$5=A56),1,0)</f>
        <v/>
      </c>
      <c r="AR56">
        <f>IF(OR(Scenario!$B$6="Any",Scenario!$B$6=B56),1,0)</f>
        <v/>
      </c>
      <c r="AS56">
        <f>IF(OR(Scenario!$B$7="Any",Scenario!$B$7=C56),1,0)</f>
        <v/>
      </c>
      <c r="AT56">
        <f>IF(OR(Scenario!$B$8="Any",Scenario!$B$8=D56),1,0)</f>
        <v/>
      </c>
      <c r="AU56">
        <f>IF(OR(Scenario!$B$9="Any",Scenario!$B$9=E56),1,0)</f>
        <v/>
      </c>
      <c r="AV56">
        <f>IF(OR(Scenario!$B$10="Any",Scenario!$B$10=F56),1,0)</f>
        <v/>
      </c>
      <c r="AW56">
        <f>G56*AQ56*AR56*AS56*AT56*AU56*AV56</f>
        <v/>
      </c>
      <c r="AX56">
        <f>IF(Scenario!$B$11="mean",L56,IF(Scenario!$B$11="5th pct",M56,N56))</f>
        <v/>
      </c>
      <c r="AY56">
        <f>IF(Scenario!$B$11="mean",O56,IF(Scenario!$B$11="5th pct",P56,Q56))</f>
        <v/>
      </c>
      <c r="AZ56">
        <f>IF(Scenario!$B$11="mean",R56,IF(Scenario!$B$11="5th pct",S56,T56))</f>
        <v/>
      </c>
      <c r="BA56">
        <f>IF(Scenario!$B$11="mean",AE56,IF(Scenario!$B$11="5th pct",AF56,AG56))</f>
        <v/>
      </c>
      <c r="BB56">
        <f>IF(Scenario!$B$11="mean",AH56,IF(Scenario!$B$11="5th pct",AI56,AJ56))</f>
        <v/>
      </c>
      <c r="BC56">
        <f>U56</f>
        <v/>
      </c>
      <c r="BD56">
        <f>IF(Scenario!$B$11="mean",V56,IF(Scenario!$B$11="5th pct",W56,X56))</f>
        <v/>
      </c>
      <c r="BE56">
        <f>IF(Scenario!$B$11="mean",Y56,IF(Scenario!$B$11="5th pct",Z56,AA56))</f>
        <v/>
      </c>
      <c r="BF56">
        <f>IF(Scenario!$B$11="mean",AK56,IF(Scenario!$B$11="5th pct",AL56,AM56))</f>
        <v/>
      </c>
      <c r="BG56">
        <f>IF(Scenario!$B$11="mean",AN56,IF(Scenario!$B$11="5th pct",AO56,AP56))</f>
        <v/>
      </c>
    </row>
    <row r="57">
      <c r="A57" s="7" t="inlineStr">
        <is>
          <t>F</t>
        </is>
      </c>
      <c r="B57" s="7" t="inlineStr">
        <is>
          <t>65-74</t>
        </is>
      </c>
      <c r="C57" s="7" t="inlineStr">
        <is>
          <t>110-132</t>
        </is>
      </c>
      <c r="D57" s="7" t="inlineStr">
        <is>
          <t>1.5-2.0</t>
        </is>
      </c>
      <c r="E57" s="7" t="inlineStr">
        <is>
          <t>persistent</t>
        </is>
      </c>
      <c r="F57" s="7" t="inlineStr">
        <is>
          <t>yes</t>
        </is>
      </c>
      <c r="G57" s="30">
        <f>Parameters!$B$5*Parameters!$B$7*Parameters!$C$10/SUM(Parameters!$B$10:$G$10)*Parameters!$J$22*Parameters!$B$53*Parameters!$B$46</f>
        <v/>
      </c>
      <c r="H57" s="31">
        <f>(140-Parameters!$B$25)*Parameters!$C$26*0.45359237*0.85/(72*Parameters!$D$27)</f>
        <v/>
      </c>
      <c r="I57" s="7">
        <f>IF(H57&gt;80,"&gt;80",IF(H57&gt;50,"50-80",IF(H57&gt;=25,"25-50","&lt;25")))</f>
        <v/>
      </c>
      <c r="J57" s="7">
        <f>IF(((B57="80+")+1+(OR(D57="1.5-2.0",D57="&gt;=2.0")))&gt;=2,1,0)</f>
        <v/>
      </c>
      <c r="K57" s="32">
        <f>INDEX(Parameters!$B$31:$E$31,MATCH(I57,Parameters!$B$30:$E$30,0))</f>
        <v/>
      </c>
      <c r="L57" s="33">
        <f>K57*INDEX(Parameters!$B$84:$E$84,MATCH(I57,Parameters!$B$30:$E$30,0))/100*IF($F57="yes",Parameters!$C$49,Parameters!$B$49)</f>
        <v/>
      </c>
      <c r="M57" s="33">
        <f>K57*INDEX(Parameters!$B$85:$E$85,MATCH(I57,Parameters!$B$30:$E$30,0))/100*IF($F57="yes",Parameters!$C$49,Parameters!$B$49)</f>
        <v/>
      </c>
      <c r="N57" s="33">
        <f>K57*INDEX(Parameters!$B$86:$E$86,MATCH(I57,Parameters!$B$30:$E$30,0))/100*IF($F57="yes",Parameters!$C$49,Parameters!$B$49)</f>
        <v/>
      </c>
      <c r="O57" s="33">
        <f>K57*INDEX(Parameters!$B$87:$E$87,MATCH(I57,Parameters!$B$30:$E$30,0))/100*IF($F57="yes",Parameters!$C$49,Parameters!$B$49)</f>
        <v/>
      </c>
      <c r="P57" s="33">
        <f>K57*INDEX(Parameters!$B$88:$E$88,MATCH(I57,Parameters!$B$30:$E$30,0))/100*IF($F57="yes",Parameters!$C$49,Parameters!$B$49)</f>
        <v/>
      </c>
      <c r="Q57" s="33">
        <f>K57*INDEX(Parameters!$B$89:$E$89,MATCH(I57,Parameters!$B$30:$E$30,0))/100*IF($F57="yes",Parameters!$C$49,Parameters!$B$49)</f>
        <v/>
      </c>
      <c r="R57" s="33">
        <f>K57*INDEX(Parameters!$B$90:$E$90,MATCH(I57,Parameters!$B$30:$E$30,0))/100*IF($F57="yes",Parameters!$C$49,Parameters!$B$49)</f>
        <v/>
      </c>
      <c r="S57" s="33">
        <f>K57*INDEX(Parameters!$B$91:$E$91,MATCH(I57,Parameters!$B$30:$E$30,0))/100*IF($F57="yes",Parameters!$C$49,Parameters!$B$49)</f>
        <v/>
      </c>
      <c r="T57" s="33">
        <f>K57*INDEX(Parameters!$B$92:$E$92,MATCH(I57,Parameters!$B$30:$E$30,0))/100*IF($F57="yes",Parameters!$C$49,Parameters!$B$49)</f>
        <v/>
      </c>
      <c r="U57" s="33">
        <f>INDEX(Parameters!$B$32:$E$32,MATCH(I57,Parameters!$B$30:$E$30,0))*Parameters!$B$36/100*IF($F57="yes",Parameters!$E$49,Parameters!$D$49)</f>
        <v/>
      </c>
      <c r="V57" s="33">
        <f>U57*INDEX(Parameters!$B$99:$E$99,MATCH(I57,Parameters!$B$30:$E$30,0))</f>
        <v/>
      </c>
      <c r="W57" s="33">
        <f>U57*INDEX(Parameters!$B$100:$E$100,MATCH(I57,Parameters!$B$30:$E$30,0))</f>
        <v/>
      </c>
      <c r="X57" s="33">
        <f>U57*INDEX(Parameters!$B$101:$E$101,MATCH(I57,Parameters!$B$30:$E$30,0))</f>
        <v/>
      </c>
      <c r="Y57" s="33">
        <f>U57*INDEX(Parameters!$B$102:$E$102,MATCH(I57,Parameters!$B$30:$E$30,0))</f>
        <v/>
      </c>
      <c r="Z57" s="33">
        <f>U57*INDEX(Parameters!$B$103:$E$103,MATCH(I57,Parameters!$B$30:$E$30,0))</f>
        <v/>
      </c>
      <c r="AA57" s="33">
        <f>U57*INDEX(Parameters!$B$104:$E$104,MATCH(I57,Parameters!$B$30:$E$30,0))</f>
        <v/>
      </c>
      <c r="AB57" s="33">
        <f>U57*Parameters!$B$39</f>
        <v/>
      </c>
      <c r="AC57" s="7">
        <f>J57</f>
        <v/>
      </c>
      <c r="AD57" s="7">
        <f>IF(J57=1,Parameters!$B$40,Parameters!$B$41)</f>
        <v/>
      </c>
      <c r="AE57" s="33">
        <f>AC57*O57+(1-AC57)*L57</f>
        <v/>
      </c>
      <c r="AF57" s="33">
        <f>AC57*P57+(1-AC57)*M57</f>
        <v/>
      </c>
      <c r="AG57" s="33">
        <f>AC57*Q57+(1-AC57)*N57</f>
        <v/>
      </c>
      <c r="AH57" s="33">
        <f>AD57*O57+(1-AD57)*L57</f>
        <v/>
      </c>
      <c r="AI57" s="33">
        <f>AD57*P57+(1-AD57)*M57</f>
        <v/>
      </c>
      <c r="AJ57" s="33">
        <f>AD57*Q57+(1-AD57)*N57</f>
        <v/>
      </c>
      <c r="AK57" s="33">
        <f>AC57*V57+(1-AC57)*U57</f>
        <v/>
      </c>
      <c r="AL57" s="33">
        <f>AC57*W57+(1-AC57)*U57</f>
        <v/>
      </c>
      <c r="AM57" s="33">
        <f>AC57*X57+(1-AC57)*U57</f>
        <v/>
      </c>
      <c r="AN57" s="33">
        <f>AD57*V57+(1-AD57)*U57</f>
        <v/>
      </c>
      <c r="AO57" s="33">
        <f>AD57*W57+(1-AD57)*U57</f>
        <v/>
      </c>
      <c r="AP57" s="33">
        <f>AD57*X57+(1-AD57)*U57</f>
        <v/>
      </c>
      <c r="AQ57" s="7">
        <f>IF(OR(Scenario!$B$5="Any",Scenario!$B$5=A57),1,0)</f>
        <v/>
      </c>
      <c r="AR57" s="7">
        <f>IF(OR(Scenario!$B$6="Any",Scenario!$B$6=B57),1,0)</f>
        <v/>
      </c>
      <c r="AS57" s="7">
        <f>IF(OR(Scenario!$B$7="Any",Scenario!$B$7=C57),1,0)</f>
        <v/>
      </c>
      <c r="AT57" s="7">
        <f>IF(OR(Scenario!$B$8="Any",Scenario!$B$8=D57),1,0)</f>
        <v/>
      </c>
      <c r="AU57" s="7">
        <f>IF(OR(Scenario!$B$9="Any",Scenario!$B$9=E57),1,0)</f>
        <v/>
      </c>
      <c r="AV57" s="7">
        <f>IF(OR(Scenario!$B$10="Any",Scenario!$B$10=F57),1,0)</f>
        <v/>
      </c>
      <c r="AW57" s="7">
        <f>G57*AQ57*AR57*AS57*AT57*AU57*AV57</f>
        <v/>
      </c>
      <c r="AX57" s="7">
        <f>IF(Scenario!$B$11="mean",L57,IF(Scenario!$B$11="5th pct",M57,N57))</f>
        <v/>
      </c>
      <c r="AY57" s="7">
        <f>IF(Scenario!$B$11="mean",O57,IF(Scenario!$B$11="5th pct",P57,Q57))</f>
        <v/>
      </c>
      <c r="AZ57" s="7">
        <f>IF(Scenario!$B$11="mean",R57,IF(Scenario!$B$11="5th pct",S57,T57))</f>
        <v/>
      </c>
      <c r="BA57" s="7">
        <f>IF(Scenario!$B$11="mean",AE57,IF(Scenario!$B$11="5th pct",AF57,AG57))</f>
        <v/>
      </c>
      <c r="BB57" s="7">
        <f>IF(Scenario!$B$11="mean",AH57,IF(Scenario!$B$11="5th pct",AI57,AJ57))</f>
        <v/>
      </c>
      <c r="BC57" s="7">
        <f>U57</f>
        <v/>
      </c>
      <c r="BD57" s="7">
        <f>IF(Scenario!$B$11="mean",V57,IF(Scenario!$B$11="5th pct",W57,X57))</f>
        <v/>
      </c>
      <c r="BE57" s="7">
        <f>IF(Scenario!$B$11="mean",Y57,IF(Scenario!$B$11="5th pct",Z57,AA57))</f>
        <v/>
      </c>
      <c r="BF57" s="7">
        <f>IF(Scenario!$B$11="mean",AK57,IF(Scenario!$B$11="5th pct",AL57,AM57))</f>
        <v/>
      </c>
      <c r="BG57" s="7">
        <f>IF(Scenario!$B$11="mean",AN57,IF(Scenario!$B$11="5th pct",AO57,AP57))</f>
        <v/>
      </c>
    </row>
    <row r="58">
      <c r="A58" t="inlineStr">
        <is>
          <t>F</t>
        </is>
      </c>
      <c r="B58" t="inlineStr">
        <is>
          <t>65-74</t>
        </is>
      </c>
      <c r="C58" t="inlineStr">
        <is>
          <t>110-132</t>
        </is>
      </c>
      <c r="D58" t="inlineStr">
        <is>
          <t>&gt;=2.0</t>
        </is>
      </c>
      <c r="E58" t="inlineStr">
        <is>
          <t>subclinical</t>
        </is>
      </c>
      <c r="F58" t="inlineStr">
        <is>
          <t>no</t>
        </is>
      </c>
      <c r="G58" s="26">
        <f>Parameters!$B$5*Parameters!$B$7*Parameters!$C$10/SUM(Parameters!$B$10:$G$10)*Parameters!$K$22*Parameters!$B$50*(1-Parameters!$B$46)</f>
        <v/>
      </c>
      <c r="H58" s="27">
        <f>(140-Parameters!$B$25)*Parameters!$C$26*0.45359237*0.85/(72*Parameters!$E$27)</f>
        <v/>
      </c>
      <c r="I58">
        <f>IF(H58&gt;80,"&gt;80",IF(H58&gt;50,"50-80",IF(H58&gt;=25,"25-50","&lt;25")))</f>
        <v/>
      </c>
      <c r="J58">
        <f>IF(((B58="80+")+1+(OR(D58="1.5-2.0",D58="&gt;=2.0")))&gt;=2,1,0)</f>
        <v/>
      </c>
      <c r="K58" s="28">
        <f>INDEX(Parameters!$B$31:$E$31,MATCH(I58,Parameters!$B$30:$E$30,0))</f>
        <v/>
      </c>
      <c r="L58" s="29">
        <f>K58*INDEX(Parameters!$B$57:$E$57,MATCH(I58,Parameters!$B$30:$E$30,0))/100*IF($F58="yes",Parameters!$C$49,Parameters!$B$49)</f>
        <v/>
      </c>
      <c r="M58" s="29">
        <f>K58*INDEX(Parameters!$B$58:$E$58,MATCH(I58,Parameters!$B$30:$E$30,0))/100*IF($F58="yes",Parameters!$C$49,Parameters!$B$49)</f>
        <v/>
      </c>
      <c r="N58" s="29">
        <f>K58*INDEX(Parameters!$B$59:$E$59,MATCH(I58,Parameters!$B$30:$E$30,0))/100*IF($F58="yes",Parameters!$C$49,Parameters!$B$49)</f>
        <v/>
      </c>
      <c r="O58" s="29">
        <f>K58*INDEX(Parameters!$B$60:$E$60,MATCH(I58,Parameters!$B$30:$E$30,0))/100*IF($F58="yes",Parameters!$C$49,Parameters!$B$49)</f>
        <v/>
      </c>
      <c r="P58" s="29">
        <f>K58*INDEX(Parameters!$B$61:$E$61,MATCH(I58,Parameters!$B$30:$E$30,0))/100*IF($F58="yes",Parameters!$C$49,Parameters!$B$49)</f>
        <v/>
      </c>
      <c r="Q58" s="29">
        <f>K58*INDEX(Parameters!$B$62:$E$62,MATCH(I58,Parameters!$B$30:$E$30,0))/100*IF($F58="yes",Parameters!$C$49,Parameters!$B$49)</f>
        <v/>
      </c>
      <c r="R58" s="29">
        <f>K58*INDEX(Parameters!$B$63:$E$63,MATCH(I58,Parameters!$B$30:$E$30,0))/100*IF($F58="yes",Parameters!$C$49,Parameters!$B$49)</f>
        <v/>
      </c>
      <c r="S58" s="29">
        <f>K58*INDEX(Parameters!$B$64:$E$64,MATCH(I58,Parameters!$B$30:$E$30,0))/100*IF($F58="yes",Parameters!$C$49,Parameters!$B$49)</f>
        <v/>
      </c>
      <c r="T58" s="29">
        <f>K58*INDEX(Parameters!$B$65:$E$65,MATCH(I58,Parameters!$B$30:$E$30,0))/100*IF($F58="yes",Parameters!$C$49,Parameters!$B$49)</f>
        <v/>
      </c>
      <c r="U58" s="29">
        <f>INDEX(Parameters!$B$32:$E$32,MATCH(I58,Parameters!$B$30:$E$30,0))*Parameters!$B$36/100*IF($F58="yes",Parameters!$E$49,Parameters!$D$49)</f>
        <v/>
      </c>
      <c r="V58" s="29">
        <f>U58*INDEX(Parameters!$B$99:$E$99,MATCH(I58,Parameters!$B$30:$E$30,0))</f>
        <v/>
      </c>
      <c r="W58" s="29">
        <f>U58*INDEX(Parameters!$B$100:$E$100,MATCH(I58,Parameters!$B$30:$E$30,0))</f>
        <v/>
      </c>
      <c r="X58" s="29">
        <f>U58*INDEX(Parameters!$B$101:$E$101,MATCH(I58,Parameters!$B$30:$E$30,0))</f>
        <v/>
      </c>
      <c r="Y58" s="29">
        <f>U58*INDEX(Parameters!$B$102:$E$102,MATCH(I58,Parameters!$B$30:$E$30,0))</f>
        <v/>
      </c>
      <c r="Z58" s="29">
        <f>U58*INDEX(Parameters!$B$103:$E$103,MATCH(I58,Parameters!$B$30:$E$30,0))</f>
        <v/>
      </c>
      <c r="AA58" s="29">
        <f>U58*INDEX(Parameters!$B$104:$E$104,MATCH(I58,Parameters!$B$30:$E$30,0))</f>
        <v/>
      </c>
      <c r="AB58" s="29">
        <f>U58*Parameters!$B$39</f>
        <v/>
      </c>
      <c r="AC58">
        <f>J58</f>
        <v/>
      </c>
      <c r="AD58">
        <f>IF(J58=1,Parameters!$B$40,Parameters!$B$41)</f>
        <v/>
      </c>
      <c r="AE58" s="29">
        <f>AC58*O58+(1-AC58)*L58</f>
        <v/>
      </c>
      <c r="AF58" s="29">
        <f>AC58*P58+(1-AC58)*M58</f>
        <v/>
      </c>
      <c r="AG58" s="29">
        <f>AC58*Q58+(1-AC58)*N58</f>
        <v/>
      </c>
      <c r="AH58" s="29">
        <f>AD58*O58+(1-AD58)*L58</f>
        <v/>
      </c>
      <c r="AI58" s="29">
        <f>AD58*P58+(1-AD58)*M58</f>
        <v/>
      </c>
      <c r="AJ58" s="29">
        <f>AD58*Q58+(1-AD58)*N58</f>
        <v/>
      </c>
      <c r="AK58" s="29">
        <f>AC58*V58+(1-AC58)*U58</f>
        <v/>
      </c>
      <c r="AL58" s="29">
        <f>AC58*W58+(1-AC58)*U58</f>
        <v/>
      </c>
      <c r="AM58" s="29">
        <f>AC58*X58+(1-AC58)*U58</f>
        <v/>
      </c>
      <c r="AN58" s="29">
        <f>AD58*V58+(1-AD58)*U58</f>
        <v/>
      </c>
      <c r="AO58" s="29">
        <f>AD58*W58+(1-AD58)*U58</f>
        <v/>
      </c>
      <c r="AP58" s="29">
        <f>AD58*X58+(1-AD58)*U58</f>
        <v/>
      </c>
      <c r="AQ58">
        <f>IF(OR(Scenario!$B$5="Any",Scenario!$B$5=A58),1,0)</f>
        <v/>
      </c>
      <c r="AR58">
        <f>IF(OR(Scenario!$B$6="Any",Scenario!$B$6=B58),1,0)</f>
        <v/>
      </c>
      <c r="AS58">
        <f>IF(OR(Scenario!$B$7="Any",Scenario!$B$7=C58),1,0)</f>
        <v/>
      </c>
      <c r="AT58">
        <f>IF(OR(Scenario!$B$8="Any",Scenario!$B$8=D58),1,0)</f>
        <v/>
      </c>
      <c r="AU58">
        <f>IF(OR(Scenario!$B$9="Any",Scenario!$B$9=E58),1,0)</f>
        <v/>
      </c>
      <c r="AV58">
        <f>IF(OR(Scenario!$B$10="Any",Scenario!$B$10=F58),1,0)</f>
        <v/>
      </c>
      <c r="AW58">
        <f>G58*AQ58*AR58*AS58*AT58*AU58*AV58</f>
        <v/>
      </c>
      <c r="AX58">
        <f>IF(Scenario!$B$11="mean",L58,IF(Scenario!$B$11="5th pct",M58,N58))</f>
        <v/>
      </c>
      <c r="AY58">
        <f>IF(Scenario!$B$11="mean",O58,IF(Scenario!$B$11="5th pct",P58,Q58))</f>
        <v/>
      </c>
      <c r="AZ58">
        <f>IF(Scenario!$B$11="mean",R58,IF(Scenario!$B$11="5th pct",S58,T58))</f>
        <v/>
      </c>
      <c r="BA58">
        <f>IF(Scenario!$B$11="mean",AE58,IF(Scenario!$B$11="5th pct",AF58,AG58))</f>
        <v/>
      </c>
      <c r="BB58">
        <f>IF(Scenario!$B$11="mean",AH58,IF(Scenario!$B$11="5th pct",AI58,AJ58))</f>
        <v/>
      </c>
      <c r="BC58">
        <f>U58</f>
        <v/>
      </c>
      <c r="BD58">
        <f>IF(Scenario!$B$11="mean",V58,IF(Scenario!$B$11="5th pct",W58,X58))</f>
        <v/>
      </c>
      <c r="BE58">
        <f>IF(Scenario!$B$11="mean",Y58,IF(Scenario!$B$11="5th pct",Z58,AA58))</f>
        <v/>
      </c>
      <c r="BF58">
        <f>IF(Scenario!$B$11="mean",AK58,IF(Scenario!$B$11="5th pct",AL58,AM58))</f>
        <v/>
      </c>
      <c r="BG58">
        <f>IF(Scenario!$B$11="mean",AN58,IF(Scenario!$B$11="5th pct",AO58,AP58))</f>
        <v/>
      </c>
    </row>
    <row r="59">
      <c r="A59" s="7" t="inlineStr">
        <is>
          <t>F</t>
        </is>
      </c>
      <c r="B59" s="7" t="inlineStr">
        <is>
          <t>65-74</t>
        </is>
      </c>
      <c r="C59" s="7" t="inlineStr">
        <is>
          <t>110-132</t>
        </is>
      </c>
      <c r="D59" s="7" t="inlineStr">
        <is>
          <t>&gt;=2.0</t>
        </is>
      </c>
      <c r="E59" s="7" t="inlineStr">
        <is>
          <t>subclinical</t>
        </is>
      </c>
      <c r="F59" s="7" t="inlineStr">
        <is>
          <t>yes</t>
        </is>
      </c>
      <c r="G59" s="30">
        <f>Parameters!$B$5*Parameters!$B$7*Parameters!$C$10/SUM(Parameters!$B$10:$G$10)*Parameters!$K$22*Parameters!$B$50*Parameters!$B$46</f>
        <v/>
      </c>
      <c r="H59" s="31">
        <f>(140-Parameters!$B$25)*Parameters!$C$26*0.45359237*0.85/(72*Parameters!$E$27)</f>
        <v/>
      </c>
      <c r="I59" s="7">
        <f>IF(H59&gt;80,"&gt;80",IF(H59&gt;50,"50-80",IF(H59&gt;=25,"25-50","&lt;25")))</f>
        <v/>
      </c>
      <c r="J59" s="7">
        <f>IF(((B59="80+")+1+(OR(D59="1.5-2.0",D59="&gt;=2.0")))&gt;=2,1,0)</f>
        <v/>
      </c>
      <c r="K59" s="32">
        <f>INDEX(Parameters!$B$31:$E$31,MATCH(I59,Parameters!$B$30:$E$30,0))</f>
        <v/>
      </c>
      <c r="L59" s="33">
        <f>K59*INDEX(Parameters!$B$57:$E$57,MATCH(I59,Parameters!$B$30:$E$30,0))/100*IF($F59="yes",Parameters!$C$49,Parameters!$B$49)</f>
        <v/>
      </c>
      <c r="M59" s="33">
        <f>K59*INDEX(Parameters!$B$58:$E$58,MATCH(I59,Parameters!$B$30:$E$30,0))/100*IF($F59="yes",Parameters!$C$49,Parameters!$B$49)</f>
        <v/>
      </c>
      <c r="N59" s="33">
        <f>K59*INDEX(Parameters!$B$59:$E$59,MATCH(I59,Parameters!$B$30:$E$30,0))/100*IF($F59="yes",Parameters!$C$49,Parameters!$B$49)</f>
        <v/>
      </c>
      <c r="O59" s="33">
        <f>K59*INDEX(Parameters!$B$60:$E$60,MATCH(I59,Parameters!$B$30:$E$30,0))/100*IF($F59="yes",Parameters!$C$49,Parameters!$B$49)</f>
        <v/>
      </c>
      <c r="P59" s="33">
        <f>K59*INDEX(Parameters!$B$61:$E$61,MATCH(I59,Parameters!$B$30:$E$30,0))/100*IF($F59="yes",Parameters!$C$49,Parameters!$B$49)</f>
        <v/>
      </c>
      <c r="Q59" s="33">
        <f>K59*INDEX(Parameters!$B$62:$E$62,MATCH(I59,Parameters!$B$30:$E$30,0))/100*IF($F59="yes",Parameters!$C$49,Parameters!$B$49)</f>
        <v/>
      </c>
      <c r="R59" s="33">
        <f>K59*INDEX(Parameters!$B$63:$E$63,MATCH(I59,Parameters!$B$30:$E$30,0))/100*IF($F59="yes",Parameters!$C$49,Parameters!$B$49)</f>
        <v/>
      </c>
      <c r="S59" s="33">
        <f>K59*INDEX(Parameters!$B$64:$E$64,MATCH(I59,Parameters!$B$30:$E$30,0))/100*IF($F59="yes",Parameters!$C$49,Parameters!$B$49)</f>
        <v/>
      </c>
      <c r="T59" s="33">
        <f>K59*INDEX(Parameters!$B$65:$E$65,MATCH(I59,Parameters!$B$30:$E$30,0))/100*IF($F59="yes",Parameters!$C$49,Parameters!$B$49)</f>
        <v/>
      </c>
      <c r="U59" s="33">
        <f>INDEX(Parameters!$B$32:$E$32,MATCH(I59,Parameters!$B$30:$E$30,0))*Parameters!$B$36/100*IF($F59="yes",Parameters!$E$49,Parameters!$D$49)</f>
        <v/>
      </c>
      <c r="V59" s="33">
        <f>U59*INDEX(Parameters!$B$99:$E$99,MATCH(I59,Parameters!$B$30:$E$30,0))</f>
        <v/>
      </c>
      <c r="W59" s="33">
        <f>U59*INDEX(Parameters!$B$100:$E$100,MATCH(I59,Parameters!$B$30:$E$30,0))</f>
        <v/>
      </c>
      <c r="X59" s="33">
        <f>U59*INDEX(Parameters!$B$101:$E$101,MATCH(I59,Parameters!$B$30:$E$30,0))</f>
        <v/>
      </c>
      <c r="Y59" s="33">
        <f>U59*INDEX(Parameters!$B$102:$E$102,MATCH(I59,Parameters!$B$30:$E$30,0))</f>
        <v/>
      </c>
      <c r="Z59" s="33">
        <f>U59*INDEX(Parameters!$B$103:$E$103,MATCH(I59,Parameters!$B$30:$E$30,0))</f>
        <v/>
      </c>
      <c r="AA59" s="33">
        <f>U59*INDEX(Parameters!$B$104:$E$104,MATCH(I59,Parameters!$B$30:$E$30,0))</f>
        <v/>
      </c>
      <c r="AB59" s="33">
        <f>U59*Parameters!$B$39</f>
        <v/>
      </c>
      <c r="AC59" s="7">
        <f>J59</f>
        <v/>
      </c>
      <c r="AD59" s="7">
        <f>IF(J59=1,Parameters!$B$40,Parameters!$B$41)</f>
        <v/>
      </c>
      <c r="AE59" s="33">
        <f>AC59*O59+(1-AC59)*L59</f>
        <v/>
      </c>
      <c r="AF59" s="33">
        <f>AC59*P59+(1-AC59)*M59</f>
        <v/>
      </c>
      <c r="AG59" s="33">
        <f>AC59*Q59+(1-AC59)*N59</f>
        <v/>
      </c>
      <c r="AH59" s="33">
        <f>AD59*O59+(1-AD59)*L59</f>
        <v/>
      </c>
      <c r="AI59" s="33">
        <f>AD59*P59+(1-AD59)*M59</f>
        <v/>
      </c>
      <c r="AJ59" s="33">
        <f>AD59*Q59+(1-AD59)*N59</f>
        <v/>
      </c>
      <c r="AK59" s="33">
        <f>AC59*V59+(1-AC59)*U59</f>
        <v/>
      </c>
      <c r="AL59" s="33">
        <f>AC59*W59+(1-AC59)*U59</f>
        <v/>
      </c>
      <c r="AM59" s="33">
        <f>AC59*X59+(1-AC59)*U59</f>
        <v/>
      </c>
      <c r="AN59" s="33">
        <f>AD59*V59+(1-AD59)*U59</f>
        <v/>
      </c>
      <c r="AO59" s="33">
        <f>AD59*W59+(1-AD59)*U59</f>
        <v/>
      </c>
      <c r="AP59" s="33">
        <f>AD59*X59+(1-AD59)*U59</f>
        <v/>
      </c>
      <c r="AQ59" s="7">
        <f>IF(OR(Scenario!$B$5="Any",Scenario!$B$5=A59),1,0)</f>
        <v/>
      </c>
      <c r="AR59" s="7">
        <f>IF(OR(Scenario!$B$6="Any",Scenario!$B$6=B59),1,0)</f>
        <v/>
      </c>
      <c r="AS59" s="7">
        <f>IF(OR(Scenario!$B$7="Any",Scenario!$B$7=C59),1,0)</f>
        <v/>
      </c>
      <c r="AT59" s="7">
        <f>IF(OR(Scenario!$B$8="Any",Scenario!$B$8=D59),1,0)</f>
        <v/>
      </c>
      <c r="AU59" s="7">
        <f>IF(OR(Scenario!$B$9="Any",Scenario!$B$9=E59),1,0)</f>
        <v/>
      </c>
      <c r="AV59" s="7">
        <f>IF(OR(Scenario!$B$10="Any",Scenario!$B$10=F59),1,0)</f>
        <v/>
      </c>
      <c r="AW59" s="7">
        <f>G59*AQ59*AR59*AS59*AT59*AU59*AV59</f>
        <v/>
      </c>
      <c r="AX59" s="7">
        <f>IF(Scenario!$B$11="mean",L59,IF(Scenario!$B$11="5th pct",M59,N59))</f>
        <v/>
      </c>
      <c r="AY59" s="7">
        <f>IF(Scenario!$B$11="mean",O59,IF(Scenario!$B$11="5th pct",P59,Q59))</f>
        <v/>
      </c>
      <c r="AZ59" s="7">
        <f>IF(Scenario!$B$11="mean",R59,IF(Scenario!$B$11="5th pct",S59,T59))</f>
        <v/>
      </c>
      <c r="BA59" s="7">
        <f>IF(Scenario!$B$11="mean",AE59,IF(Scenario!$B$11="5th pct",AF59,AG59))</f>
        <v/>
      </c>
      <c r="BB59" s="7">
        <f>IF(Scenario!$B$11="mean",AH59,IF(Scenario!$B$11="5th pct",AI59,AJ59))</f>
        <v/>
      </c>
      <c r="BC59" s="7">
        <f>U59</f>
        <v/>
      </c>
      <c r="BD59" s="7">
        <f>IF(Scenario!$B$11="mean",V59,IF(Scenario!$B$11="5th pct",W59,X59))</f>
        <v/>
      </c>
      <c r="BE59" s="7">
        <f>IF(Scenario!$B$11="mean",Y59,IF(Scenario!$B$11="5th pct",Z59,AA59))</f>
        <v/>
      </c>
      <c r="BF59" s="7">
        <f>IF(Scenario!$B$11="mean",AK59,IF(Scenario!$B$11="5th pct",AL59,AM59))</f>
        <v/>
      </c>
      <c r="BG59" s="7">
        <f>IF(Scenario!$B$11="mean",AN59,IF(Scenario!$B$11="5th pct",AO59,AP59))</f>
        <v/>
      </c>
    </row>
    <row r="60">
      <c r="A60" t="inlineStr">
        <is>
          <t>F</t>
        </is>
      </c>
      <c r="B60" t="inlineStr">
        <is>
          <t>65-74</t>
        </is>
      </c>
      <c r="C60" t="inlineStr">
        <is>
          <t>110-132</t>
        </is>
      </c>
      <c r="D60" t="inlineStr">
        <is>
          <t>&gt;=2.0</t>
        </is>
      </c>
      <c r="E60" t="inlineStr">
        <is>
          <t>low parox</t>
        </is>
      </c>
      <c r="F60" t="inlineStr">
        <is>
          <t>no</t>
        </is>
      </c>
      <c r="G60" s="26">
        <f>Parameters!$B$5*Parameters!$B$7*Parameters!$C$10/SUM(Parameters!$B$10:$G$10)*Parameters!$K$22*Parameters!$B$51*(1-Parameters!$B$46)</f>
        <v/>
      </c>
      <c r="H60" s="27">
        <f>(140-Parameters!$B$25)*Parameters!$C$26*0.45359237*0.85/(72*Parameters!$E$27)</f>
        <v/>
      </c>
      <c r="I60">
        <f>IF(H60&gt;80,"&gt;80",IF(H60&gt;50,"50-80",IF(H60&gt;=25,"25-50","&lt;25")))</f>
        <v/>
      </c>
      <c r="J60">
        <f>IF(((B60="80+")+1+(OR(D60="1.5-2.0",D60="&gt;=2.0")))&gt;=2,1,0)</f>
        <v/>
      </c>
      <c r="K60" s="28">
        <f>INDEX(Parameters!$B$31:$E$31,MATCH(I60,Parameters!$B$30:$E$30,0))</f>
        <v/>
      </c>
      <c r="L60" s="29">
        <f>K60*INDEX(Parameters!$B$66:$E$66,MATCH(I60,Parameters!$B$30:$E$30,0))/100*IF($F60="yes",Parameters!$C$49,Parameters!$B$49)</f>
        <v/>
      </c>
      <c r="M60" s="29">
        <f>K60*INDEX(Parameters!$B$67:$E$67,MATCH(I60,Parameters!$B$30:$E$30,0))/100*IF($F60="yes",Parameters!$C$49,Parameters!$B$49)</f>
        <v/>
      </c>
      <c r="N60" s="29">
        <f>K60*INDEX(Parameters!$B$68:$E$68,MATCH(I60,Parameters!$B$30:$E$30,0))/100*IF($F60="yes",Parameters!$C$49,Parameters!$B$49)</f>
        <v/>
      </c>
      <c r="O60" s="29">
        <f>K60*INDEX(Parameters!$B$69:$E$69,MATCH(I60,Parameters!$B$30:$E$30,0))/100*IF($F60="yes",Parameters!$C$49,Parameters!$B$49)</f>
        <v/>
      </c>
      <c r="P60" s="29">
        <f>K60*INDEX(Parameters!$B$70:$E$70,MATCH(I60,Parameters!$B$30:$E$30,0))/100*IF($F60="yes",Parameters!$C$49,Parameters!$B$49)</f>
        <v/>
      </c>
      <c r="Q60" s="29">
        <f>K60*INDEX(Parameters!$B$71:$E$71,MATCH(I60,Parameters!$B$30:$E$30,0))/100*IF($F60="yes",Parameters!$C$49,Parameters!$B$49)</f>
        <v/>
      </c>
      <c r="R60" s="29">
        <f>K60*INDEX(Parameters!$B$72:$E$72,MATCH(I60,Parameters!$B$30:$E$30,0))/100*IF($F60="yes",Parameters!$C$49,Parameters!$B$49)</f>
        <v/>
      </c>
      <c r="S60" s="29">
        <f>K60*INDEX(Parameters!$B$73:$E$73,MATCH(I60,Parameters!$B$30:$E$30,0))/100*IF($F60="yes",Parameters!$C$49,Parameters!$B$49)</f>
        <v/>
      </c>
      <c r="T60" s="29">
        <f>K60*INDEX(Parameters!$B$74:$E$74,MATCH(I60,Parameters!$B$30:$E$30,0))/100*IF($F60="yes",Parameters!$C$49,Parameters!$B$49)</f>
        <v/>
      </c>
      <c r="U60" s="29">
        <f>INDEX(Parameters!$B$32:$E$32,MATCH(I60,Parameters!$B$30:$E$30,0))*Parameters!$B$36/100*IF($F60="yes",Parameters!$E$49,Parameters!$D$49)</f>
        <v/>
      </c>
      <c r="V60" s="29">
        <f>U60*INDEX(Parameters!$B$99:$E$99,MATCH(I60,Parameters!$B$30:$E$30,0))</f>
        <v/>
      </c>
      <c r="W60" s="29">
        <f>U60*INDEX(Parameters!$B$100:$E$100,MATCH(I60,Parameters!$B$30:$E$30,0))</f>
        <v/>
      </c>
      <c r="X60" s="29">
        <f>U60*INDEX(Parameters!$B$101:$E$101,MATCH(I60,Parameters!$B$30:$E$30,0))</f>
        <v/>
      </c>
      <c r="Y60" s="29">
        <f>U60*INDEX(Parameters!$B$102:$E$102,MATCH(I60,Parameters!$B$30:$E$30,0))</f>
        <v/>
      </c>
      <c r="Z60" s="29">
        <f>U60*INDEX(Parameters!$B$103:$E$103,MATCH(I60,Parameters!$B$30:$E$30,0))</f>
        <v/>
      </c>
      <c r="AA60" s="29">
        <f>U60*INDEX(Parameters!$B$104:$E$104,MATCH(I60,Parameters!$B$30:$E$30,0))</f>
        <v/>
      </c>
      <c r="AB60" s="29">
        <f>U60*Parameters!$B$39</f>
        <v/>
      </c>
      <c r="AC60">
        <f>J60</f>
        <v/>
      </c>
      <c r="AD60">
        <f>IF(J60=1,Parameters!$B$40,Parameters!$B$41)</f>
        <v/>
      </c>
      <c r="AE60" s="29">
        <f>AC60*O60+(1-AC60)*L60</f>
        <v/>
      </c>
      <c r="AF60" s="29">
        <f>AC60*P60+(1-AC60)*M60</f>
        <v/>
      </c>
      <c r="AG60" s="29">
        <f>AC60*Q60+(1-AC60)*N60</f>
        <v/>
      </c>
      <c r="AH60" s="29">
        <f>AD60*O60+(1-AD60)*L60</f>
        <v/>
      </c>
      <c r="AI60" s="29">
        <f>AD60*P60+(1-AD60)*M60</f>
        <v/>
      </c>
      <c r="AJ60" s="29">
        <f>AD60*Q60+(1-AD60)*N60</f>
        <v/>
      </c>
      <c r="AK60" s="29">
        <f>AC60*V60+(1-AC60)*U60</f>
        <v/>
      </c>
      <c r="AL60" s="29">
        <f>AC60*W60+(1-AC60)*U60</f>
        <v/>
      </c>
      <c r="AM60" s="29">
        <f>AC60*X60+(1-AC60)*U60</f>
        <v/>
      </c>
      <c r="AN60" s="29">
        <f>AD60*V60+(1-AD60)*U60</f>
        <v/>
      </c>
      <c r="AO60" s="29">
        <f>AD60*W60+(1-AD60)*U60</f>
        <v/>
      </c>
      <c r="AP60" s="29">
        <f>AD60*X60+(1-AD60)*U60</f>
        <v/>
      </c>
      <c r="AQ60">
        <f>IF(OR(Scenario!$B$5="Any",Scenario!$B$5=A60),1,0)</f>
        <v/>
      </c>
      <c r="AR60">
        <f>IF(OR(Scenario!$B$6="Any",Scenario!$B$6=B60),1,0)</f>
        <v/>
      </c>
      <c r="AS60">
        <f>IF(OR(Scenario!$B$7="Any",Scenario!$B$7=C60),1,0)</f>
        <v/>
      </c>
      <c r="AT60">
        <f>IF(OR(Scenario!$B$8="Any",Scenario!$B$8=D60),1,0)</f>
        <v/>
      </c>
      <c r="AU60">
        <f>IF(OR(Scenario!$B$9="Any",Scenario!$B$9=E60),1,0)</f>
        <v/>
      </c>
      <c r="AV60">
        <f>IF(OR(Scenario!$B$10="Any",Scenario!$B$10=F60),1,0)</f>
        <v/>
      </c>
      <c r="AW60">
        <f>G60*AQ60*AR60*AS60*AT60*AU60*AV60</f>
        <v/>
      </c>
      <c r="AX60">
        <f>IF(Scenario!$B$11="mean",L60,IF(Scenario!$B$11="5th pct",M60,N60))</f>
        <v/>
      </c>
      <c r="AY60">
        <f>IF(Scenario!$B$11="mean",O60,IF(Scenario!$B$11="5th pct",P60,Q60))</f>
        <v/>
      </c>
      <c r="AZ60">
        <f>IF(Scenario!$B$11="mean",R60,IF(Scenario!$B$11="5th pct",S60,T60))</f>
        <v/>
      </c>
      <c r="BA60">
        <f>IF(Scenario!$B$11="mean",AE60,IF(Scenario!$B$11="5th pct",AF60,AG60))</f>
        <v/>
      </c>
      <c r="BB60">
        <f>IF(Scenario!$B$11="mean",AH60,IF(Scenario!$B$11="5th pct",AI60,AJ60))</f>
        <v/>
      </c>
      <c r="BC60">
        <f>U60</f>
        <v/>
      </c>
      <c r="BD60">
        <f>IF(Scenario!$B$11="mean",V60,IF(Scenario!$B$11="5th pct",W60,X60))</f>
        <v/>
      </c>
      <c r="BE60">
        <f>IF(Scenario!$B$11="mean",Y60,IF(Scenario!$B$11="5th pct",Z60,AA60))</f>
        <v/>
      </c>
      <c r="BF60">
        <f>IF(Scenario!$B$11="mean",AK60,IF(Scenario!$B$11="5th pct",AL60,AM60))</f>
        <v/>
      </c>
      <c r="BG60">
        <f>IF(Scenario!$B$11="mean",AN60,IF(Scenario!$B$11="5th pct",AO60,AP60))</f>
        <v/>
      </c>
    </row>
    <row r="61">
      <c r="A61" s="7" t="inlineStr">
        <is>
          <t>F</t>
        </is>
      </c>
      <c r="B61" s="7" t="inlineStr">
        <is>
          <t>65-74</t>
        </is>
      </c>
      <c r="C61" s="7" t="inlineStr">
        <is>
          <t>110-132</t>
        </is>
      </c>
      <c r="D61" s="7" t="inlineStr">
        <is>
          <t>&gt;=2.0</t>
        </is>
      </c>
      <c r="E61" s="7" t="inlineStr">
        <is>
          <t>low parox</t>
        </is>
      </c>
      <c r="F61" s="7" t="inlineStr">
        <is>
          <t>yes</t>
        </is>
      </c>
      <c r="G61" s="30">
        <f>Parameters!$B$5*Parameters!$B$7*Parameters!$C$10/SUM(Parameters!$B$10:$G$10)*Parameters!$K$22*Parameters!$B$51*Parameters!$B$46</f>
        <v/>
      </c>
      <c r="H61" s="31">
        <f>(140-Parameters!$B$25)*Parameters!$C$26*0.45359237*0.85/(72*Parameters!$E$27)</f>
        <v/>
      </c>
      <c r="I61" s="7">
        <f>IF(H61&gt;80,"&gt;80",IF(H61&gt;50,"50-80",IF(H61&gt;=25,"25-50","&lt;25")))</f>
        <v/>
      </c>
      <c r="J61" s="7">
        <f>IF(((B61="80+")+1+(OR(D61="1.5-2.0",D61="&gt;=2.0")))&gt;=2,1,0)</f>
        <v/>
      </c>
      <c r="K61" s="32">
        <f>INDEX(Parameters!$B$31:$E$31,MATCH(I61,Parameters!$B$30:$E$30,0))</f>
        <v/>
      </c>
      <c r="L61" s="33">
        <f>K61*INDEX(Parameters!$B$66:$E$66,MATCH(I61,Parameters!$B$30:$E$30,0))/100*IF($F61="yes",Parameters!$C$49,Parameters!$B$49)</f>
        <v/>
      </c>
      <c r="M61" s="33">
        <f>K61*INDEX(Parameters!$B$67:$E$67,MATCH(I61,Parameters!$B$30:$E$30,0))/100*IF($F61="yes",Parameters!$C$49,Parameters!$B$49)</f>
        <v/>
      </c>
      <c r="N61" s="33">
        <f>K61*INDEX(Parameters!$B$68:$E$68,MATCH(I61,Parameters!$B$30:$E$30,0))/100*IF($F61="yes",Parameters!$C$49,Parameters!$B$49)</f>
        <v/>
      </c>
      <c r="O61" s="33">
        <f>K61*INDEX(Parameters!$B$69:$E$69,MATCH(I61,Parameters!$B$30:$E$30,0))/100*IF($F61="yes",Parameters!$C$49,Parameters!$B$49)</f>
        <v/>
      </c>
      <c r="P61" s="33">
        <f>K61*INDEX(Parameters!$B$70:$E$70,MATCH(I61,Parameters!$B$30:$E$30,0))/100*IF($F61="yes",Parameters!$C$49,Parameters!$B$49)</f>
        <v/>
      </c>
      <c r="Q61" s="33">
        <f>K61*INDEX(Parameters!$B$71:$E$71,MATCH(I61,Parameters!$B$30:$E$30,0))/100*IF($F61="yes",Parameters!$C$49,Parameters!$B$49)</f>
        <v/>
      </c>
      <c r="R61" s="33">
        <f>K61*INDEX(Parameters!$B$72:$E$72,MATCH(I61,Parameters!$B$30:$E$30,0))/100*IF($F61="yes",Parameters!$C$49,Parameters!$B$49)</f>
        <v/>
      </c>
      <c r="S61" s="33">
        <f>K61*INDEX(Parameters!$B$73:$E$73,MATCH(I61,Parameters!$B$30:$E$30,0))/100*IF($F61="yes",Parameters!$C$49,Parameters!$B$49)</f>
        <v/>
      </c>
      <c r="T61" s="33">
        <f>K61*INDEX(Parameters!$B$74:$E$74,MATCH(I61,Parameters!$B$30:$E$30,0))/100*IF($F61="yes",Parameters!$C$49,Parameters!$B$49)</f>
        <v/>
      </c>
      <c r="U61" s="33">
        <f>INDEX(Parameters!$B$32:$E$32,MATCH(I61,Parameters!$B$30:$E$30,0))*Parameters!$B$36/100*IF($F61="yes",Parameters!$E$49,Parameters!$D$49)</f>
        <v/>
      </c>
      <c r="V61" s="33">
        <f>U61*INDEX(Parameters!$B$99:$E$99,MATCH(I61,Parameters!$B$30:$E$30,0))</f>
        <v/>
      </c>
      <c r="W61" s="33">
        <f>U61*INDEX(Parameters!$B$100:$E$100,MATCH(I61,Parameters!$B$30:$E$30,0))</f>
        <v/>
      </c>
      <c r="X61" s="33">
        <f>U61*INDEX(Parameters!$B$101:$E$101,MATCH(I61,Parameters!$B$30:$E$30,0))</f>
        <v/>
      </c>
      <c r="Y61" s="33">
        <f>U61*INDEX(Parameters!$B$102:$E$102,MATCH(I61,Parameters!$B$30:$E$30,0))</f>
        <v/>
      </c>
      <c r="Z61" s="33">
        <f>U61*INDEX(Parameters!$B$103:$E$103,MATCH(I61,Parameters!$B$30:$E$30,0))</f>
        <v/>
      </c>
      <c r="AA61" s="33">
        <f>U61*INDEX(Parameters!$B$104:$E$104,MATCH(I61,Parameters!$B$30:$E$30,0))</f>
        <v/>
      </c>
      <c r="AB61" s="33">
        <f>U61*Parameters!$B$39</f>
        <v/>
      </c>
      <c r="AC61" s="7">
        <f>J61</f>
        <v/>
      </c>
      <c r="AD61" s="7">
        <f>IF(J61=1,Parameters!$B$40,Parameters!$B$41)</f>
        <v/>
      </c>
      <c r="AE61" s="33">
        <f>AC61*O61+(1-AC61)*L61</f>
        <v/>
      </c>
      <c r="AF61" s="33">
        <f>AC61*P61+(1-AC61)*M61</f>
        <v/>
      </c>
      <c r="AG61" s="33">
        <f>AC61*Q61+(1-AC61)*N61</f>
        <v/>
      </c>
      <c r="AH61" s="33">
        <f>AD61*O61+(1-AD61)*L61</f>
        <v/>
      </c>
      <c r="AI61" s="33">
        <f>AD61*P61+(1-AD61)*M61</f>
        <v/>
      </c>
      <c r="AJ61" s="33">
        <f>AD61*Q61+(1-AD61)*N61</f>
        <v/>
      </c>
      <c r="AK61" s="33">
        <f>AC61*V61+(1-AC61)*U61</f>
        <v/>
      </c>
      <c r="AL61" s="33">
        <f>AC61*W61+(1-AC61)*U61</f>
        <v/>
      </c>
      <c r="AM61" s="33">
        <f>AC61*X61+(1-AC61)*U61</f>
        <v/>
      </c>
      <c r="AN61" s="33">
        <f>AD61*V61+(1-AD61)*U61</f>
        <v/>
      </c>
      <c r="AO61" s="33">
        <f>AD61*W61+(1-AD61)*U61</f>
        <v/>
      </c>
      <c r="AP61" s="33">
        <f>AD61*X61+(1-AD61)*U61</f>
        <v/>
      </c>
      <c r="AQ61" s="7">
        <f>IF(OR(Scenario!$B$5="Any",Scenario!$B$5=A61),1,0)</f>
        <v/>
      </c>
      <c r="AR61" s="7">
        <f>IF(OR(Scenario!$B$6="Any",Scenario!$B$6=B61),1,0)</f>
        <v/>
      </c>
      <c r="AS61" s="7">
        <f>IF(OR(Scenario!$B$7="Any",Scenario!$B$7=C61),1,0)</f>
        <v/>
      </c>
      <c r="AT61" s="7">
        <f>IF(OR(Scenario!$B$8="Any",Scenario!$B$8=D61),1,0)</f>
        <v/>
      </c>
      <c r="AU61" s="7">
        <f>IF(OR(Scenario!$B$9="Any",Scenario!$B$9=E61),1,0)</f>
        <v/>
      </c>
      <c r="AV61" s="7">
        <f>IF(OR(Scenario!$B$10="Any",Scenario!$B$10=F61),1,0)</f>
        <v/>
      </c>
      <c r="AW61" s="7">
        <f>G61*AQ61*AR61*AS61*AT61*AU61*AV61</f>
        <v/>
      </c>
      <c r="AX61" s="7">
        <f>IF(Scenario!$B$11="mean",L61,IF(Scenario!$B$11="5th pct",M61,N61))</f>
        <v/>
      </c>
      <c r="AY61" s="7">
        <f>IF(Scenario!$B$11="mean",O61,IF(Scenario!$B$11="5th pct",P61,Q61))</f>
        <v/>
      </c>
      <c r="AZ61" s="7">
        <f>IF(Scenario!$B$11="mean",R61,IF(Scenario!$B$11="5th pct",S61,T61))</f>
        <v/>
      </c>
      <c r="BA61" s="7">
        <f>IF(Scenario!$B$11="mean",AE61,IF(Scenario!$B$11="5th pct",AF61,AG61))</f>
        <v/>
      </c>
      <c r="BB61" s="7">
        <f>IF(Scenario!$B$11="mean",AH61,IF(Scenario!$B$11="5th pct",AI61,AJ61))</f>
        <v/>
      </c>
      <c r="BC61" s="7">
        <f>U61</f>
        <v/>
      </c>
      <c r="BD61" s="7">
        <f>IF(Scenario!$B$11="mean",V61,IF(Scenario!$B$11="5th pct",W61,X61))</f>
        <v/>
      </c>
      <c r="BE61" s="7">
        <f>IF(Scenario!$B$11="mean",Y61,IF(Scenario!$B$11="5th pct",Z61,AA61))</f>
        <v/>
      </c>
      <c r="BF61" s="7">
        <f>IF(Scenario!$B$11="mean",AK61,IF(Scenario!$B$11="5th pct",AL61,AM61))</f>
        <v/>
      </c>
      <c r="BG61" s="7">
        <f>IF(Scenario!$B$11="mean",AN61,IF(Scenario!$B$11="5th pct",AO61,AP61))</f>
        <v/>
      </c>
    </row>
    <row r="62">
      <c r="A62" t="inlineStr">
        <is>
          <t>F</t>
        </is>
      </c>
      <c r="B62" t="inlineStr">
        <is>
          <t>65-74</t>
        </is>
      </c>
      <c r="C62" t="inlineStr">
        <is>
          <t>110-132</t>
        </is>
      </c>
      <c r="D62" t="inlineStr">
        <is>
          <t>&gt;=2.0</t>
        </is>
      </c>
      <c r="E62" t="inlineStr">
        <is>
          <t>high parox</t>
        </is>
      </c>
      <c r="F62" t="inlineStr">
        <is>
          <t>no</t>
        </is>
      </c>
      <c r="G62" s="26">
        <f>Parameters!$B$5*Parameters!$B$7*Parameters!$C$10/SUM(Parameters!$B$10:$G$10)*Parameters!$K$22*Parameters!$B$52*(1-Parameters!$B$46)</f>
        <v/>
      </c>
      <c r="H62" s="27">
        <f>(140-Parameters!$B$25)*Parameters!$C$26*0.45359237*0.85/(72*Parameters!$E$27)</f>
        <v/>
      </c>
      <c r="I62">
        <f>IF(H62&gt;80,"&gt;80",IF(H62&gt;50,"50-80",IF(H62&gt;=25,"25-50","&lt;25")))</f>
        <v/>
      </c>
      <c r="J62">
        <f>IF(((B62="80+")+1+(OR(D62="1.5-2.0",D62="&gt;=2.0")))&gt;=2,1,0)</f>
        <v/>
      </c>
      <c r="K62" s="28">
        <f>INDEX(Parameters!$B$31:$E$31,MATCH(I62,Parameters!$B$30:$E$30,0))</f>
        <v/>
      </c>
      <c r="L62" s="29">
        <f>K62*INDEX(Parameters!$B$75:$E$75,MATCH(I62,Parameters!$B$30:$E$30,0))/100*IF($F62="yes",Parameters!$C$49,Parameters!$B$49)</f>
        <v/>
      </c>
      <c r="M62" s="29">
        <f>K62*INDEX(Parameters!$B$76:$E$76,MATCH(I62,Parameters!$B$30:$E$30,0))/100*IF($F62="yes",Parameters!$C$49,Parameters!$B$49)</f>
        <v/>
      </c>
      <c r="N62" s="29">
        <f>K62*INDEX(Parameters!$B$77:$E$77,MATCH(I62,Parameters!$B$30:$E$30,0))/100*IF($F62="yes",Parameters!$C$49,Parameters!$B$49)</f>
        <v/>
      </c>
      <c r="O62" s="29">
        <f>K62*INDEX(Parameters!$B$78:$E$78,MATCH(I62,Parameters!$B$30:$E$30,0))/100*IF($F62="yes",Parameters!$C$49,Parameters!$B$49)</f>
        <v/>
      </c>
      <c r="P62" s="29">
        <f>K62*INDEX(Parameters!$B$79:$E$79,MATCH(I62,Parameters!$B$30:$E$30,0))/100*IF($F62="yes",Parameters!$C$49,Parameters!$B$49)</f>
        <v/>
      </c>
      <c r="Q62" s="29">
        <f>K62*INDEX(Parameters!$B$80:$E$80,MATCH(I62,Parameters!$B$30:$E$30,0))/100*IF($F62="yes",Parameters!$C$49,Parameters!$B$49)</f>
        <v/>
      </c>
      <c r="R62" s="29">
        <f>K62*INDEX(Parameters!$B$81:$E$81,MATCH(I62,Parameters!$B$30:$E$30,0))/100*IF($F62="yes",Parameters!$C$49,Parameters!$B$49)</f>
        <v/>
      </c>
      <c r="S62" s="29">
        <f>K62*INDEX(Parameters!$B$82:$E$82,MATCH(I62,Parameters!$B$30:$E$30,0))/100*IF($F62="yes",Parameters!$C$49,Parameters!$B$49)</f>
        <v/>
      </c>
      <c r="T62" s="29">
        <f>K62*INDEX(Parameters!$B$83:$E$83,MATCH(I62,Parameters!$B$30:$E$30,0))/100*IF($F62="yes",Parameters!$C$49,Parameters!$B$49)</f>
        <v/>
      </c>
      <c r="U62" s="29">
        <f>INDEX(Parameters!$B$32:$E$32,MATCH(I62,Parameters!$B$30:$E$30,0))*Parameters!$B$36/100*IF($F62="yes",Parameters!$E$49,Parameters!$D$49)</f>
        <v/>
      </c>
      <c r="V62" s="29">
        <f>U62*INDEX(Parameters!$B$99:$E$99,MATCH(I62,Parameters!$B$30:$E$30,0))</f>
        <v/>
      </c>
      <c r="W62" s="29">
        <f>U62*INDEX(Parameters!$B$100:$E$100,MATCH(I62,Parameters!$B$30:$E$30,0))</f>
        <v/>
      </c>
      <c r="X62" s="29">
        <f>U62*INDEX(Parameters!$B$101:$E$101,MATCH(I62,Parameters!$B$30:$E$30,0))</f>
        <v/>
      </c>
      <c r="Y62" s="29">
        <f>U62*INDEX(Parameters!$B$102:$E$102,MATCH(I62,Parameters!$B$30:$E$30,0))</f>
        <v/>
      </c>
      <c r="Z62" s="29">
        <f>U62*INDEX(Parameters!$B$103:$E$103,MATCH(I62,Parameters!$B$30:$E$30,0))</f>
        <v/>
      </c>
      <c r="AA62" s="29">
        <f>U62*INDEX(Parameters!$B$104:$E$104,MATCH(I62,Parameters!$B$30:$E$30,0))</f>
        <v/>
      </c>
      <c r="AB62" s="29">
        <f>U62*Parameters!$B$39</f>
        <v/>
      </c>
      <c r="AC62">
        <f>J62</f>
        <v/>
      </c>
      <c r="AD62">
        <f>IF(J62=1,Parameters!$B$40,Parameters!$B$41)</f>
        <v/>
      </c>
      <c r="AE62" s="29">
        <f>AC62*O62+(1-AC62)*L62</f>
        <v/>
      </c>
      <c r="AF62" s="29">
        <f>AC62*P62+(1-AC62)*M62</f>
        <v/>
      </c>
      <c r="AG62" s="29">
        <f>AC62*Q62+(1-AC62)*N62</f>
        <v/>
      </c>
      <c r="AH62" s="29">
        <f>AD62*O62+(1-AD62)*L62</f>
        <v/>
      </c>
      <c r="AI62" s="29">
        <f>AD62*P62+(1-AD62)*M62</f>
        <v/>
      </c>
      <c r="AJ62" s="29">
        <f>AD62*Q62+(1-AD62)*N62</f>
        <v/>
      </c>
      <c r="AK62" s="29">
        <f>AC62*V62+(1-AC62)*U62</f>
        <v/>
      </c>
      <c r="AL62" s="29">
        <f>AC62*W62+(1-AC62)*U62</f>
        <v/>
      </c>
      <c r="AM62" s="29">
        <f>AC62*X62+(1-AC62)*U62</f>
        <v/>
      </c>
      <c r="AN62" s="29">
        <f>AD62*V62+(1-AD62)*U62</f>
        <v/>
      </c>
      <c r="AO62" s="29">
        <f>AD62*W62+(1-AD62)*U62</f>
        <v/>
      </c>
      <c r="AP62" s="29">
        <f>AD62*X62+(1-AD62)*U62</f>
        <v/>
      </c>
      <c r="AQ62">
        <f>IF(OR(Scenario!$B$5="Any",Scenario!$B$5=A62),1,0)</f>
        <v/>
      </c>
      <c r="AR62">
        <f>IF(OR(Scenario!$B$6="Any",Scenario!$B$6=B62),1,0)</f>
        <v/>
      </c>
      <c r="AS62">
        <f>IF(OR(Scenario!$B$7="Any",Scenario!$B$7=C62),1,0)</f>
        <v/>
      </c>
      <c r="AT62">
        <f>IF(OR(Scenario!$B$8="Any",Scenario!$B$8=D62),1,0)</f>
        <v/>
      </c>
      <c r="AU62">
        <f>IF(OR(Scenario!$B$9="Any",Scenario!$B$9=E62),1,0)</f>
        <v/>
      </c>
      <c r="AV62">
        <f>IF(OR(Scenario!$B$10="Any",Scenario!$B$10=F62),1,0)</f>
        <v/>
      </c>
      <c r="AW62">
        <f>G62*AQ62*AR62*AS62*AT62*AU62*AV62</f>
        <v/>
      </c>
      <c r="AX62">
        <f>IF(Scenario!$B$11="mean",L62,IF(Scenario!$B$11="5th pct",M62,N62))</f>
        <v/>
      </c>
      <c r="AY62">
        <f>IF(Scenario!$B$11="mean",O62,IF(Scenario!$B$11="5th pct",P62,Q62))</f>
        <v/>
      </c>
      <c r="AZ62">
        <f>IF(Scenario!$B$11="mean",R62,IF(Scenario!$B$11="5th pct",S62,T62))</f>
        <v/>
      </c>
      <c r="BA62">
        <f>IF(Scenario!$B$11="mean",AE62,IF(Scenario!$B$11="5th pct",AF62,AG62))</f>
        <v/>
      </c>
      <c r="BB62">
        <f>IF(Scenario!$B$11="mean",AH62,IF(Scenario!$B$11="5th pct",AI62,AJ62))</f>
        <v/>
      </c>
      <c r="BC62">
        <f>U62</f>
        <v/>
      </c>
      <c r="BD62">
        <f>IF(Scenario!$B$11="mean",V62,IF(Scenario!$B$11="5th pct",W62,X62))</f>
        <v/>
      </c>
      <c r="BE62">
        <f>IF(Scenario!$B$11="mean",Y62,IF(Scenario!$B$11="5th pct",Z62,AA62))</f>
        <v/>
      </c>
      <c r="BF62">
        <f>IF(Scenario!$B$11="mean",AK62,IF(Scenario!$B$11="5th pct",AL62,AM62))</f>
        <v/>
      </c>
      <c r="BG62">
        <f>IF(Scenario!$B$11="mean",AN62,IF(Scenario!$B$11="5th pct",AO62,AP62))</f>
        <v/>
      </c>
    </row>
    <row r="63">
      <c r="A63" s="7" t="inlineStr">
        <is>
          <t>F</t>
        </is>
      </c>
      <c r="B63" s="7" t="inlineStr">
        <is>
          <t>65-74</t>
        </is>
      </c>
      <c r="C63" s="7" t="inlineStr">
        <is>
          <t>110-132</t>
        </is>
      </c>
      <c r="D63" s="7" t="inlineStr">
        <is>
          <t>&gt;=2.0</t>
        </is>
      </c>
      <c r="E63" s="7" t="inlineStr">
        <is>
          <t>high parox</t>
        </is>
      </c>
      <c r="F63" s="7" t="inlineStr">
        <is>
          <t>yes</t>
        </is>
      </c>
      <c r="G63" s="30">
        <f>Parameters!$B$5*Parameters!$B$7*Parameters!$C$10/SUM(Parameters!$B$10:$G$10)*Parameters!$K$22*Parameters!$B$52*Parameters!$B$46</f>
        <v/>
      </c>
      <c r="H63" s="31">
        <f>(140-Parameters!$B$25)*Parameters!$C$26*0.45359237*0.85/(72*Parameters!$E$27)</f>
        <v/>
      </c>
      <c r="I63" s="7">
        <f>IF(H63&gt;80,"&gt;80",IF(H63&gt;50,"50-80",IF(H63&gt;=25,"25-50","&lt;25")))</f>
        <v/>
      </c>
      <c r="J63" s="7">
        <f>IF(((B63="80+")+1+(OR(D63="1.5-2.0",D63="&gt;=2.0")))&gt;=2,1,0)</f>
        <v/>
      </c>
      <c r="K63" s="32">
        <f>INDEX(Parameters!$B$31:$E$31,MATCH(I63,Parameters!$B$30:$E$30,0))</f>
        <v/>
      </c>
      <c r="L63" s="33">
        <f>K63*INDEX(Parameters!$B$75:$E$75,MATCH(I63,Parameters!$B$30:$E$30,0))/100*IF($F63="yes",Parameters!$C$49,Parameters!$B$49)</f>
        <v/>
      </c>
      <c r="M63" s="33">
        <f>K63*INDEX(Parameters!$B$76:$E$76,MATCH(I63,Parameters!$B$30:$E$30,0))/100*IF($F63="yes",Parameters!$C$49,Parameters!$B$49)</f>
        <v/>
      </c>
      <c r="N63" s="33">
        <f>K63*INDEX(Parameters!$B$77:$E$77,MATCH(I63,Parameters!$B$30:$E$30,0))/100*IF($F63="yes",Parameters!$C$49,Parameters!$B$49)</f>
        <v/>
      </c>
      <c r="O63" s="33">
        <f>K63*INDEX(Parameters!$B$78:$E$78,MATCH(I63,Parameters!$B$30:$E$30,0))/100*IF($F63="yes",Parameters!$C$49,Parameters!$B$49)</f>
        <v/>
      </c>
      <c r="P63" s="33">
        <f>K63*INDEX(Parameters!$B$79:$E$79,MATCH(I63,Parameters!$B$30:$E$30,0))/100*IF($F63="yes",Parameters!$C$49,Parameters!$B$49)</f>
        <v/>
      </c>
      <c r="Q63" s="33">
        <f>K63*INDEX(Parameters!$B$80:$E$80,MATCH(I63,Parameters!$B$30:$E$30,0))/100*IF($F63="yes",Parameters!$C$49,Parameters!$B$49)</f>
        <v/>
      </c>
      <c r="R63" s="33">
        <f>K63*INDEX(Parameters!$B$81:$E$81,MATCH(I63,Parameters!$B$30:$E$30,0))/100*IF($F63="yes",Parameters!$C$49,Parameters!$B$49)</f>
        <v/>
      </c>
      <c r="S63" s="33">
        <f>K63*INDEX(Parameters!$B$82:$E$82,MATCH(I63,Parameters!$B$30:$E$30,0))/100*IF($F63="yes",Parameters!$C$49,Parameters!$B$49)</f>
        <v/>
      </c>
      <c r="T63" s="33">
        <f>K63*INDEX(Parameters!$B$83:$E$83,MATCH(I63,Parameters!$B$30:$E$30,0))/100*IF($F63="yes",Parameters!$C$49,Parameters!$B$49)</f>
        <v/>
      </c>
      <c r="U63" s="33">
        <f>INDEX(Parameters!$B$32:$E$32,MATCH(I63,Parameters!$B$30:$E$30,0))*Parameters!$B$36/100*IF($F63="yes",Parameters!$E$49,Parameters!$D$49)</f>
        <v/>
      </c>
      <c r="V63" s="33">
        <f>U63*INDEX(Parameters!$B$99:$E$99,MATCH(I63,Parameters!$B$30:$E$30,0))</f>
        <v/>
      </c>
      <c r="W63" s="33">
        <f>U63*INDEX(Parameters!$B$100:$E$100,MATCH(I63,Parameters!$B$30:$E$30,0))</f>
        <v/>
      </c>
      <c r="X63" s="33">
        <f>U63*INDEX(Parameters!$B$101:$E$101,MATCH(I63,Parameters!$B$30:$E$30,0))</f>
        <v/>
      </c>
      <c r="Y63" s="33">
        <f>U63*INDEX(Parameters!$B$102:$E$102,MATCH(I63,Parameters!$B$30:$E$30,0))</f>
        <v/>
      </c>
      <c r="Z63" s="33">
        <f>U63*INDEX(Parameters!$B$103:$E$103,MATCH(I63,Parameters!$B$30:$E$30,0))</f>
        <v/>
      </c>
      <c r="AA63" s="33">
        <f>U63*INDEX(Parameters!$B$104:$E$104,MATCH(I63,Parameters!$B$30:$E$30,0))</f>
        <v/>
      </c>
      <c r="AB63" s="33">
        <f>U63*Parameters!$B$39</f>
        <v/>
      </c>
      <c r="AC63" s="7">
        <f>J63</f>
        <v/>
      </c>
      <c r="AD63" s="7">
        <f>IF(J63=1,Parameters!$B$40,Parameters!$B$41)</f>
        <v/>
      </c>
      <c r="AE63" s="33">
        <f>AC63*O63+(1-AC63)*L63</f>
        <v/>
      </c>
      <c r="AF63" s="33">
        <f>AC63*P63+(1-AC63)*M63</f>
        <v/>
      </c>
      <c r="AG63" s="33">
        <f>AC63*Q63+(1-AC63)*N63</f>
        <v/>
      </c>
      <c r="AH63" s="33">
        <f>AD63*O63+(1-AD63)*L63</f>
        <v/>
      </c>
      <c r="AI63" s="33">
        <f>AD63*P63+(1-AD63)*M63</f>
        <v/>
      </c>
      <c r="AJ63" s="33">
        <f>AD63*Q63+(1-AD63)*N63</f>
        <v/>
      </c>
      <c r="AK63" s="33">
        <f>AC63*V63+(1-AC63)*U63</f>
        <v/>
      </c>
      <c r="AL63" s="33">
        <f>AC63*W63+(1-AC63)*U63</f>
        <v/>
      </c>
      <c r="AM63" s="33">
        <f>AC63*X63+(1-AC63)*U63</f>
        <v/>
      </c>
      <c r="AN63" s="33">
        <f>AD63*V63+(1-AD63)*U63</f>
        <v/>
      </c>
      <c r="AO63" s="33">
        <f>AD63*W63+(1-AD63)*U63</f>
        <v/>
      </c>
      <c r="AP63" s="33">
        <f>AD63*X63+(1-AD63)*U63</f>
        <v/>
      </c>
      <c r="AQ63" s="7">
        <f>IF(OR(Scenario!$B$5="Any",Scenario!$B$5=A63),1,0)</f>
        <v/>
      </c>
      <c r="AR63" s="7">
        <f>IF(OR(Scenario!$B$6="Any",Scenario!$B$6=B63),1,0)</f>
        <v/>
      </c>
      <c r="AS63" s="7">
        <f>IF(OR(Scenario!$B$7="Any",Scenario!$B$7=C63),1,0)</f>
        <v/>
      </c>
      <c r="AT63" s="7">
        <f>IF(OR(Scenario!$B$8="Any",Scenario!$B$8=D63),1,0)</f>
        <v/>
      </c>
      <c r="AU63" s="7">
        <f>IF(OR(Scenario!$B$9="Any",Scenario!$B$9=E63),1,0)</f>
        <v/>
      </c>
      <c r="AV63" s="7">
        <f>IF(OR(Scenario!$B$10="Any",Scenario!$B$10=F63),1,0)</f>
        <v/>
      </c>
      <c r="AW63" s="7">
        <f>G63*AQ63*AR63*AS63*AT63*AU63*AV63</f>
        <v/>
      </c>
      <c r="AX63" s="7">
        <f>IF(Scenario!$B$11="mean",L63,IF(Scenario!$B$11="5th pct",M63,N63))</f>
        <v/>
      </c>
      <c r="AY63" s="7">
        <f>IF(Scenario!$B$11="mean",O63,IF(Scenario!$B$11="5th pct",P63,Q63))</f>
        <v/>
      </c>
      <c r="AZ63" s="7">
        <f>IF(Scenario!$B$11="mean",R63,IF(Scenario!$B$11="5th pct",S63,T63))</f>
        <v/>
      </c>
      <c r="BA63" s="7">
        <f>IF(Scenario!$B$11="mean",AE63,IF(Scenario!$B$11="5th pct",AF63,AG63))</f>
        <v/>
      </c>
      <c r="BB63" s="7">
        <f>IF(Scenario!$B$11="mean",AH63,IF(Scenario!$B$11="5th pct",AI63,AJ63))</f>
        <v/>
      </c>
      <c r="BC63" s="7">
        <f>U63</f>
        <v/>
      </c>
      <c r="BD63" s="7">
        <f>IF(Scenario!$B$11="mean",V63,IF(Scenario!$B$11="5th pct",W63,X63))</f>
        <v/>
      </c>
      <c r="BE63" s="7">
        <f>IF(Scenario!$B$11="mean",Y63,IF(Scenario!$B$11="5th pct",Z63,AA63))</f>
        <v/>
      </c>
      <c r="BF63" s="7">
        <f>IF(Scenario!$B$11="mean",AK63,IF(Scenario!$B$11="5th pct",AL63,AM63))</f>
        <v/>
      </c>
      <c r="BG63" s="7">
        <f>IF(Scenario!$B$11="mean",AN63,IF(Scenario!$B$11="5th pct",AO63,AP63))</f>
        <v/>
      </c>
    </row>
    <row r="64">
      <c r="A64" t="inlineStr">
        <is>
          <t>F</t>
        </is>
      </c>
      <c r="B64" t="inlineStr">
        <is>
          <t>65-74</t>
        </is>
      </c>
      <c r="C64" t="inlineStr">
        <is>
          <t>110-132</t>
        </is>
      </c>
      <c r="D64" t="inlineStr">
        <is>
          <t>&gt;=2.0</t>
        </is>
      </c>
      <c r="E64" t="inlineStr">
        <is>
          <t>persistent</t>
        </is>
      </c>
      <c r="F64" t="inlineStr">
        <is>
          <t>no</t>
        </is>
      </c>
      <c r="G64" s="26">
        <f>Parameters!$B$5*Parameters!$B$7*Parameters!$C$10/SUM(Parameters!$B$10:$G$10)*Parameters!$K$22*Parameters!$B$53*(1-Parameters!$B$46)</f>
        <v/>
      </c>
      <c r="H64" s="27">
        <f>(140-Parameters!$B$25)*Parameters!$C$26*0.45359237*0.85/(72*Parameters!$E$27)</f>
        <v/>
      </c>
      <c r="I64">
        <f>IF(H64&gt;80,"&gt;80",IF(H64&gt;50,"50-80",IF(H64&gt;=25,"25-50","&lt;25")))</f>
        <v/>
      </c>
      <c r="J64">
        <f>IF(((B64="80+")+1+(OR(D64="1.5-2.0",D64="&gt;=2.0")))&gt;=2,1,0)</f>
        <v/>
      </c>
      <c r="K64" s="28">
        <f>INDEX(Parameters!$B$31:$E$31,MATCH(I64,Parameters!$B$30:$E$30,0))</f>
        <v/>
      </c>
      <c r="L64" s="29">
        <f>K64*INDEX(Parameters!$B$84:$E$84,MATCH(I64,Parameters!$B$30:$E$30,0))/100*IF($F64="yes",Parameters!$C$49,Parameters!$B$49)</f>
        <v/>
      </c>
      <c r="M64" s="29">
        <f>K64*INDEX(Parameters!$B$85:$E$85,MATCH(I64,Parameters!$B$30:$E$30,0))/100*IF($F64="yes",Parameters!$C$49,Parameters!$B$49)</f>
        <v/>
      </c>
      <c r="N64" s="29">
        <f>K64*INDEX(Parameters!$B$86:$E$86,MATCH(I64,Parameters!$B$30:$E$30,0))/100*IF($F64="yes",Parameters!$C$49,Parameters!$B$49)</f>
        <v/>
      </c>
      <c r="O64" s="29">
        <f>K64*INDEX(Parameters!$B$87:$E$87,MATCH(I64,Parameters!$B$30:$E$30,0))/100*IF($F64="yes",Parameters!$C$49,Parameters!$B$49)</f>
        <v/>
      </c>
      <c r="P64" s="29">
        <f>K64*INDEX(Parameters!$B$88:$E$88,MATCH(I64,Parameters!$B$30:$E$30,0))/100*IF($F64="yes",Parameters!$C$49,Parameters!$B$49)</f>
        <v/>
      </c>
      <c r="Q64" s="29">
        <f>K64*INDEX(Parameters!$B$89:$E$89,MATCH(I64,Parameters!$B$30:$E$30,0))/100*IF($F64="yes",Parameters!$C$49,Parameters!$B$49)</f>
        <v/>
      </c>
      <c r="R64" s="29">
        <f>K64*INDEX(Parameters!$B$90:$E$90,MATCH(I64,Parameters!$B$30:$E$30,0))/100*IF($F64="yes",Parameters!$C$49,Parameters!$B$49)</f>
        <v/>
      </c>
      <c r="S64" s="29">
        <f>K64*INDEX(Parameters!$B$91:$E$91,MATCH(I64,Parameters!$B$30:$E$30,0))/100*IF($F64="yes",Parameters!$C$49,Parameters!$B$49)</f>
        <v/>
      </c>
      <c r="T64" s="29">
        <f>K64*INDEX(Parameters!$B$92:$E$92,MATCH(I64,Parameters!$B$30:$E$30,0))/100*IF($F64="yes",Parameters!$C$49,Parameters!$B$49)</f>
        <v/>
      </c>
      <c r="U64" s="29">
        <f>INDEX(Parameters!$B$32:$E$32,MATCH(I64,Parameters!$B$30:$E$30,0))*Parameters!$B$36/100*IF($F64="yes",Parameters!$E$49,Parameters!$D$49)</f>
        <v/>
      </c>
      <c r="V64" s="29">
        <f>U64*INDEX(Parameters!$B$99:$E$99,MATCH(I64,Parameters!$B$30:$E$30,0))</f>
        <v/>
      </c>
      <c r="W64" s="29">
        <f>U64*INDEX(Parameters!$B$100:$E$100,MATCH(I64,Parameters!$B$30:$E$30,0))</f>
        <v/>
      </c>
      <c r="X64" s="29">
        <f>U64*INDEX(Parameters!$B$101:$E$101,MATCH(I64,Parameters!$B$30:$E$30,0))</f>
        <v/>
      </c>
      <c r="Y64" s="29">
        <f>U64*INDEX(Parameters!$B$102:$E$102,MATCH(I64,Parameters!$B$30:$E$30,0))</f>
        <v/>
      </c>
      <c r="Z64" s="29">
        <f>U64*INDEX(Parameters!$B$103:$E$103,MATCH(I64,Parameters!$B$30:$E$30,0))</f>
        <v/>
      </c>
      <c r="AA64" s="29">
        <f>U64*INDEX(Parameters!$B$104:$E$104,MATCH(I64,Parameters!$B$30:$E$30,0))</f>
        <v/>
      </c>
      <c r="AB64" s="29">
        <f>U64*Parameters!$B$39</f>
        <v/>
      </c>
      <c r="AC64">
        <f>J64</f>
        <v/>
      </c>
      <c r="AD64">
        <f>IF(J64=1,Parameters!$B$40,Parameters!$B$41)</f>
        <v/>
      </c>
      <c r="AE64" s="29">
        <f>AC64*O64+(1-AC64)*L64</f>
        <v/>
      </c>
      <c r="AF64" s="29">
        <f>AC64*P64+(1-AC64)*M64</f>
        <v/>
      </c>
      <c r="AG64" s="29">
        <f>AC64*Q64+(1-AC64)*N64</f>
        <v/>
      </c>
      <c r="AH64" s="29">
        <f>AD64*O64+(1-AD64)*L64</f>
        <v/>
      </c>
      <c r="AI64" s="29">
        <f>AD64*P64+(1-AD64)*M64</f>
        <v/>
      </c>
      <c r="AJ64" s="29">
        <f>AD64*Q64+(1-AD64)*N64</f>
        <v/>
      </c>
      <c r="AK64" s="29">
        <f>AC64*V64+(1-AC64)*U64</f>
        <v/>
      </c>
      <c r="AL64" s="29">
        <f>AC64*W64+(1-AC64)*U64</f>
        <v/>
      </c>
      <c r="AM64" s="29">
        <f>AC64*X64+(1-AC64)*U64</f>
        <v/>
      </c>
      <c r="AN64" s="29">
        <f>AD64*V64+(1-AD64)*U64</f>
        <v/>
      </c>
      <c r="AO64" s="29">
        <f>AD64*W64+(1-AD64)*U64</f>
        <v/>
      </c>
      <c r="AP64" s="29">
        <f>AD64*X64+(1-AD64)*U64</f>
        <v/>
      </c>
      <c r="AQ64">
        <f>IF(OR(Scenario!$B$5="Any",Scenario!$B$5=A64),1,0)</f>
        <v/>
      </c>
      <c r="AR64">
        <f>IF(OR(Scenario!$B$6="Any",Scenario!$B$6=B64),1,0)</f>
        <v/>
      </c>
      <c r="AS64">
        <f>IF(OR(Scenario!$B$7="Any",Scenario!$B$7=C64),1,0)</f>
        <v/>
      </c>
      <c r="AT64">
        <f>IF(OR(Scenario!$B$8="Any",Scenario!$B$8=D64),1,0)</f>
        <v/>
      </c>
      <c r="AU64">
        <f>IF(OR(Scenario!$B$9="Any",Scenario!$B$9=E64),1,0)</f>
        <v/>
      </c>
      <c r="AV64">
        <f>IF(OR(Scenario!$B$10="Any",Scenario!$B$10=F64),1,0)</f>
        <v/>
      </c>
      <c r="AW64">
        <f>G64*AQ64*AR64*AS64*AT64*AU64*AV64</f>
        <v/>
      </c>
      <c r="AX64">
        <f>IF(Scenario!$B$11="mean",L64,IF(Scenario!$B$11="5th pct",M64,N64))</f>
        <v/>
      </c>
      <c r="AY64">
        <f>IF(Scenario!$B$11="mean",O64,IF(Scenario!$B$11="5th pct",P64,Q64))</f>
        <v/>
      </c>
      <c r="AZ64">
        <f>IF(Scenario!$B$11="mean",R64,IF(Scenario!$B$11="5th pct",S64,T64))</f>
        <v/>
      </c>
      <c r="BA64">
        <f>IF(Scenario!$B$11="mean",AE64,IF(Scenario!$B$11="5th pct",AF64,AG64))</f>
        <v/>
      </c>
      <c r="BB64">
        <f>IF(Scenario!$B$11="mean",AH64,IF(Scenario!$B$11="5th pct",AI64,AJ64))</f>
        <v/>
      </c>
      <c r="BC64">
        <f>U64</f>
        <v/>
      </c>
      <c r="BD64">
        <f>IF(Scenario!$B$11="mean",V64,IF(Scenario!$B$11="5th pct",W64,X64))</f>
        <v/>
      </c>
      <c r="BE64">
        <f>IF(Scenario!$B$11="mean",Y64,IF(Scenario!$B$11="5th pct",Z64,AA64))</f>
        <v/>
      </c>
      <c r="BF64">
        <f>IF(Scenario!$B$11="mean",AK64,IF(Scenario!$B$11="5th pct",AL64,AM64))</f>
        <v/>
      </c>
      <c r="BG64">
        <f>IF(Scenario!$B$11="mean",AN64,IF(Scenario!$B$11="5th pct",AO64,AP64))</f>
        <v/>
      </c>
    </row>
    <row r="65">
      <c r="A65" s="7" t="inlineStr">
        <is>
          <t>F</t>
        </is>
      </c>
      <c r="B65" s="7" t="inlineStr">
        <is>
          <t>65-74</t>
        </is>
      </c>
      <c r="C65" s="7" t="inlineStr">
        <is>
          <t>110-132</t>
        </is>
      </c>
      <c r="D65" s="7" t="inlineStr">
        <is>
          <t>&gt;=2.0</t>
        </is>
      </c>
      <c r="E65" s="7" t="inlineStr">
        <is>
          <t>persistent</t>
        </is>
      </c>
      <c r="F65" s="7" t="inlineStr">
        <is>
          <t>yes</t>
        </is>
      </c>
      <c r="G65" s="30">
        <f>Parameters!$B$5*Parameters!$B$7*Parameters!$C$10/SUM(Parameters!$B$10:$G$10)*Parameters!$K$22*Parameters!$B$53*Parameters!$B$46</f>
        <v/>
      </c>
      <c r="H65" s="31">
        <f>(140-Parameters!$B$25)*Parameters!$C$26*0.45359237*0.85/(72*Parameters!$E$27)</f>
        <v/>
      </c>
      <c r="I65" s="7">
        <f>IF(H65&gt;80,"&gt;80",IF(H65&gt;50,"50-80",IF(H65&gt;=25,"25-50","&lt;25")))</f>
        <v/>
      </c>
      <c r="J65" s="7">
        <f>IF(((B65="80+")+1+(OR(D65="1.5-2.0",D65="&gt;=2.0")))&gt;=2,1,0)</f>
        <v/>
      </c>
      <c r="K65" s="32">
        <f>INDEX(Parameters!$B$31:$E$31,MATCH(I65,Parameters!$B$30:$E$30,0))</f>
        <v/>
      </c>
      <c r="L65" s="33">
        <f>K65*INDEX(Parameters!$B$84:$E$84,MATCH(I65,Parameters!$B$30:$E$30,0))/100*IF($F65="yes",Parameters!$C$49,Parameters!$B$49)</f>
        <v/>
      </c>
      <c r="M65" s="33">
        <f>K65*INDEX(Parameters!$B$85:$E$85,MATCH(I65,Parameters!$B$30:$E$30,0))/100*IF($F65="yes",Parameters!$C$49,Parameters!$B$49)</f>
        <v/>
      </c>
      <c r="N65" s="33">
        <f>K65*INDEX(Parameters!$B$86:$E$86,MATCH(I65,Parameters!$B$30:$E$30,0))/100*IF($F65="yes",Parameters!$C$49,Parameters!$B$49)</f>
        <v/>
      </c>
      <c r="O65" s="33">
        <f>K65*INDEX(Parameters!$B$87:$E$87,MATCH(I65,Parameters!$B$30:$E$30,0))/100*IF($F65="yes",Parameters!$C$49,Parameters!$B$49)</f>
        <v/>
      </c>
      <c r="P65" s="33">
        <f>K65*INDEX(Parameters!$B$88:$E$88,MATCH(I65,Parameters!$B$30:$E$30,0))/100*IF($F65="yes",Parameters!$C$49,Parameters!$B$49)</f>
        <v/>
      </c>
      <c r="Q65" s="33">
        <f>K65*INDEX(Parameters!$B$89:$E$89,MATCH(I65,Parameters!$B$30:$E$30,0))/100*IF($F65="yes",Parameters!$C$49,Parameters!$B$49)</f>
        <v/>
      </c>
      <c r="R65" s="33">
        <f>K65*INDEX(Parameters!$B$90:$E$90,MATCH(I65,Parameters!$B$30:$E$30,0))/100*IF($F65="yes",Parameters!$C$49,Parameters!$B$49)</f>
        <v/>
      </c>
      <c r="S65" s="33">
        <f>K65*INDEX(Parameters!$B$91:$E$91,MATCH(I65,Parameters!$B$30:$E$30,0))/100*IF($F65="yes",Parameters!$C$49,Parameters!$B$49)</f>
        <v/>
      </c>
      <c r="T65" s="33">
        <f>K65*INDEX(Parameters!$B$92:$E$92,MATCH(I65,Parameters!$B$30:$E$30,0))/100*IF($F65="yes",Parameters!$C$49,Parameters!$B$49)</f>
        <v/>
      </c>
      <c r="U65" s="33">
        <f>INDEX(Parameters!$B$32:$E$32,MATCH(I65,Parameters!$B$30:$E$30,0))*Parameters!$B$36/100*IF($F65="yes",Parameters!$E$49,Parameters!$D$49)</f>
        <v/>
      </c>
      <c r="V65" s="33">
        <f>U65*INDEX(Parameters!$B$99:$E$99,MATCH(I65,Parameters!$B$30:$E$30,0))</f>
        <v/>
      </c>
      <c r="W65" s="33">
        <f>U65*INDEX(Parameters!$B$100:$E$100,MATCH(I65,Parameters!$B$30:$E$30,0))</f>
        <v/>
      </c>
      <c r="X65" s="33">
        <f>U65*INDEX(Parameters!$B$101:$E$101,MATCH(I65,Parameters!$B$30:$E$30,0))</f>
        <v/>
      </c>
      <c r="Y65" s="33">
        <f>U65*INDEX(Parameters!$B$102:$E$102,MATCH(I65,Parameters!$B$30:$E$30,0))</f>
        <v/>
      </c>
      <c r="Z65" s="33">
        <f>U65*INDEX(Parameters!$B$103:$E$103,MATCH(I65,Parameters!$B$30:$E$30,0))</f>
        <v/>
      </c>
      <c r="AA65" s="33">
        <f>U65*INDEX(Parameters!$B$104:$E$104,MATCH(I65,Parameters!$B$30:$E$30,0))</f>
        <v/>
      </c>
      <c r="AB65" s="33">
        <f>U65*Parameters!$B$39</f>
        <v/>
      </c>
      <c r="AC65" s="7">
        <f>J65</f>
        <v/>
      </c>
      <c r="AD65" s="7">
        <f>IF(J65=1,Parameters!$B$40,Parameters!$B$41)</f>
        <v/>
      </c>
      <c r="AE65" s="33">
        <f>AC65*O65+(1-AC65)*L65</f>
        <v/>
      </c>
      <c r="AF65" s="33">
        <f>AC65*P65+(1-AC65)*M65</f>
        <v/>
      </c>
      <c r="AG65" s="33">
        <f>AC65*Q65+(1-AC65)*N65</f>
        <v/>
      </c>
      <c r="AH65" s="33">
        <f>AD65*O65+(1-AD65)*L65</f>
        <v/>
      </c>
      <c r="AI65" s="33">
        <f>AD65*P65+(1-AD65)*M65</f>
        <v/>
      </c>
      <c r="AJ65" s="33">
        <f>AD65*Q65+(1-AD65)*N65</f>
        <v/>
      </c>
      <c r="AK65" s="33">
        <f>AC65*V65+(1-AC65)*U65</f>
        <v/>
      </c>
      <c r="AL65" s="33">
        <f>AC65*W65+(1-AC65)*U65</f>
        <v/>
      </c>
      <c r="AM65" s="33">
        <f>AC65*X65+(1-AC65)*U65</f>
        <v/>
      </c>
      <c r="AN65" s="33">
        <f>AD65*V65+(1-AD65)*U65</f>
        <v/>
      </c>
      <c r="AO65" s="33">
        <f>AD65*W65+(1-AD65)*U65</f>
        <v/>
      </c>
      <c r="AP65" s="33">
        <f>AD65*X65+(1-AD65)*U65</f>
        <v/>
      </c>
      <c r="AQ65" s="7">
        <f>IF(OR(Scenario!$B$5="Any",Scenario!$B$5=A65),1,0)</f>
        <v/>
      </c>
      <c r="AR65" s="7">
        <f>IF(OR(Scenario!$B$6="Any",Scenario!$B$6=B65),1,0)</f>
        <v/>
      </c>
      <c r="AS65" s="7">
        <f>IF(OR(Scenario!$B$7="Any",Scenario!$B$7=C65),1,0)</f>
        <v/>
      </c>
      <c r="AT65" s="7">
        <f>IF(OR(Scenario!$B$8="Any",Scenario!$B$8=D65),1,0)</f>
        <v/>
      </c>
      <c r="AU65" s="7">
        <f>IF(OR(Scenario!$B$9="Any",Scenario!$B$9=E65),1,0)</f>
        <v/>
      </c>
      <c r="AV65" s="7">
        <f>IF(OR(Scenario!$B$10="Any",Scenario!$B$10=F65),1,0)</f>
        <v/>
      </c>
      <c r="AW65" s="7">
        <f>G65*AQ65*AR65*AS65*AT65*AU65*AV65</f>
        <v/>
      </c>
      <c r="AX65" s="7">
        <f>IF(Scenario!$B$11="mean",L65,IF(Scenario!$B$11="5th pct",M65,N65))</f>
        <v/>
      </c>
      <c r="AY65" s="7">
        <f>IF(Scenario!$B$11="mean",O65,IF(Scenario!$B$11="5th pct",P65,Q65))</f>
        <v/>
      </c>
      <c r="AZ65" s="7">
        <f>IF(Scenario!$B$11="mean",R65,IF(Scenario!$B$11="5th pct",S65,T65))</f>
        <v/>
      </c>
      <c r="BA65" s="7">
        <f>IF(Scenario!$B$11="mean",AE65,IF(Scenario!$B$11="5th pct",AF65,AG65))</f>
        <v/>
      </c>
      <c r="BB65" s="7">
        <f>IF(Scenario!$B$11="mean",AH65,IF(Scenario!$B$11="5th pct",AI65,AJ65))</f>
        <v/>
      </c>
      <c r="BC65" s="7">
        <f>U65</f>
        <v/>
      </c>
      <c r="BD65" s="7">
        <f>IF(Scenario!$B$11="mean",V65,IF(Scenario!$B$11="5th pct",W65,X65))</f>
        <v/>
      </c>
      <c r="BE65" s="7">
        <f>IF(Scenario!$B$11="mean",Y65,IF(Scenario!$B$11="5th pct",Z65,AA65))</f>
        <v/>
      </c>
      <c r="BF65" s="7">
        <f>IF(Scenario!$B$11="mean",AK65,IF(Scenario!$B$11="5th pct",AL65,AM65))</f>
        <v/>
      </c>
      <c r="BG65" s="7">
        <f>IF(Scenario!$B$11="mean",AN65,IF(Scenario!$B$11="5th pct",AO65,AP65))</f>
        <v/>
      </c>
    </row>
    <row r="66">
      <c r="A66" t="inlineStr">
        <is>
          <t>F</t>
        </is>
      </c>
      <c r="B66" t="inlineStr">
        <is>
          <t>65-74</t>
        </is>
      </c>
      <c r="C66" t="inlineStr">
        <is>
          <t>132-154</t>
        </is>
      </c>
      <c r="D66" t="inlineStr">
        <is>
          <t>&lt;1.0</t>
        </is>
      </c>
      <c r="E66" t="inlineStr">
        <is>
          <t>subclinical</t>
        </is>
      </c>
      <c r="F66" t="inlineStr">
        <is>
          <t>no</t>
        </is>
      </c>
      <c r="G66" s="26">
        <f>Parameters!$B$5*Parameters!$B$7*Parameters!$D$10/SUM(Parameters!$B$10:$G$10)*Parameters!$H$22*Parameters!$B$50*(1-Parameters!$B$46)</f>
        <v/>
      </c>
      <c r="H66" s="27">
        <f>(140-Parameters!$B$25)*Parameters!$D$26*0.45359237*0.85/(72*Parameters!$B$27)</f>
        <v/>
      </c>
      <c r="I66">
        <f>IF(H66&gt;80,"&gt;80",IF(H66&gt;50,"50-80",IF(H66&gt;=25,"25-50","&lt;25")))</f>
        <v/>
      </c>
      <c r="J66">
        <f>IF(((B66="80+")+0+(OR(D66="1.5-2.0",D66="&gt;=2.0")))&gt;=2,1,0)</f>
        <v/>
      </c>
      <c r="K66" s="28">
        <f>INDEX(Parameters!$B$31:$E$31,MATCH(I66,Parameters!$B$30:$E$30,0))</f>
        <v/>
      </c>
      <c r="L66" s="29">
        <f>K66*INDEX(Parameters!$B$57:$E$57,MATCH(I66,Parameters!$B$30:$E$30,0))/100*IF($F66="yes",Parameters!$C$49,Parameters!$B$49)</f>
        <v/>
      </c>
      <c r="M66" s="29">
        <f>K66*INDEX(Parameters!$B$58:$E$58,MATCH(I66,Parameters!$B$30:$E$30,0))/100*IF($F66="yes",Parameters!$C$49,Parameters!$B$49)</f>
        <v/>
      </c>
      <c r="N66" s="29">
        <f>K66*INDEX(Parameters!$B$59:$E$59,MATCH(I66,Parameters!$B$30:$E$30,0))/100*IF($F66="yes",Parameters!$C$49,Parameters!$B$49)</f>
        <v/>
      </c>
      <c r="O66" s="29">
        <f>K66*INDEX(Parameters!$B$60:$E$60,MATCH(I66,Parameters!$B$30:$E$30,0))/100*IF($F66="yes",Parameters!$C$49,Parameters!$B$49)</f>
        <v/>
      </c>
      <c r="P66" s="29">
        <f>K66*INDEX(Parameters!$B$61:$E$61,MATCH(I66,Parameters!$B$30:$E$30,0))/100*IF($F66="yes",Parameters!$C$49,Parameters!$B$49)</f>
        <v/>
      </c>
      <c r="Q66" s="29">
        <f>K66*INDEX(Parameters!$B$62:$E$62,MATCH(I66,Parameters!$B$30:$E$30,0))/100*IF($F66="yes",Parameters!$C$49,Parameters!$B$49)</f>
        <v/>
      </c>
      <c r="R66" s="29">
        <f>K66*INDEX(Parameters!$B$63:$E$63,MATCH(I66,Parameters!$B$30:$E$30,0))/100*IF($F66="yes",Parameters!$C$49,Parameters!$B$49)</f>
        <v/>
      </c>
      <c r="S66" s="29">
        <f>K66*INDEX(Parameters!$B$64:$E$64,MATCH(I66,Parameters!$B$30:$E$30,0))/100*IF($F66="yes",Parameters!$C$49,Parameters!$B$49)</f>
        <v/>
      </c>
      <c r="T66" s="29">
        <f>K66*INDEX(Parameters!$B$65:$E$65,MATCH(I66,Parameters!$B$30:$E$30,0))/100*IF($F66="yes",Parameters!$C$49,Parameters!$B$49)</f>
        <v/>
      </c>
      <c r="U66" s="29">
        <f>INDEX(Parameters!$B$32:$E$32,MATCH(I66,Parameters!$B$30:$E$30,0))*Parameters!$B$36/100*IF($F66="yes",Parameters!$E$49,Parameters!$D$49)</f>
        <v/>
      </c>
      <c r="V66" s="29">
        <f>U66*INDEX(Parameters!$B$99:$E$99,MATCH(I66,Parameters!$B$30:$E$30,0))</f>
        <v/>
      </c>
      <c r="W66" s="29">
        <f>U66*INDEX(Parameters!$B$100:$E$100,MATCH(I66,Parameters!$B$30:$E$30,0))</f>
        <v/>
      </c>
      <c r="X66" s="29">
        <f>U66*INDEX(Parameters!$B$101:$E$101,MATCH(I66,Parameters!$B$30:$E$30,0))</f>
        <v/>
      </c>
      <c r="Y66" s="29">
        <f>U66*INDEX(Parameters!$B$102:$E$102,MATCH(I66,Parameters!$B$30:$E$30,0))</f>
        <v/>
      </c>
      <c r="Z66" s="29">
        <f>U66*INDEX(Parameters!$B$103:$E$103,MATCH(I66,Parameters!$B$30:$E$30,0))</f>
        <v/>
      </c>
      <c r="AA66" s="29">
        <f>U66*INDEX(Parameters!$B$104:$E$104,MATCH(I66,Parameters!$B$30:$E$30,0))</f>
        <v/>
      </c>
      <c r="AB66" s="29">
        <f>U66*Parameters!$B$39</f>
        <v/>
      </c>
      <c r="AC66">
        <f>J66</f>
        <v/>
      </c>
      <c r="AD66">
        <f>IF(J66=1,Parameters!$B$40,Parameters!$B$41)</f>
        <v/>
      </c>
      <c r="AE66" s="29">
        <f>AC66*O66+(1-AC66)*L66</f>
        <v/>
      </c>
      <c r="AF66" s="29">
        <f>AC66*P66+(1-AC66)*M66</f>
        <v/>
      </c>
      <c r="AG66" s="29">
        <f>AC66*Q66+(1-AC66)*N66</f>
        <v/>
      </c>
      <c r="AH66" s="29">
        <f>AD66*O66+(1-AD66)*L66</f>
        <v/>
      </c>
      <c r="AI66" s="29">
        <f>AD66*P66+(1-AD66)*M66</f>
        <v/>
      </c>
      <c r="AJ66" s="29">
        <f>AD66*Q66+(1-AD66)*N66</f>
        <v/>
      </c>
      <c r="AK66" s="29">
        <f>AC66*V66+(1-AC66)*U66</f>
        <v/>
      </c>
      <c r="AL66" s="29">
        <f>AC66*W66+(1-AC66)*U66</f>
        <v/>
      </c>
      <c r="AM66" s="29">
        <f>AC66*X66+(1-AC66)*U66</f>
        <v/>
      </c>
      <c r="AN66" s="29">
        <f>AD66*V66+(1-AD66)*U66</f>
        <v/>
      </c>
      <c r="AO66" s="29">
        <f>AD66*W66+(1-AD66)*U66</f>
        <v/>
      </c>
      <c r="AP66" s="29">
        <f>AD66*X66+(1-AD66)*U66</f>
        <v/>
      </c>
      <c r="AQ66">
        <f>IF(OR(Scenario!$B$5="Any",Scenario!$B$5=A66),1,0)</f>
        <v/>
      </c>
      <c r="AR66">
        <f>IF(OR(Scenario!$B$6="Any",Scenario!$B$6=B66),1,0)</f>
        <v/>
      </c>
      <c r="AS66">
        <f>IF(OR(Scenario!$B$7="Any",Scenario!$B$7=C66),1,0)</f>
        <v/>
      </c>
      <c r="AT66">
        <f>IF(OR(Scenario!$B$8="Any",Scenario!$B$8=D66),1,0)</f>
        <v/>
      </c>
      <c r="AU66">
        <f>IF(OR(Scenario!$B$9="Any",Scenario!$B$9=E66),1,0)</f>
        <v/>
      </c>
      <c r="AV66">
        <f>IF(OR(Scenario!$B$10="Any",Scenario!$B$10=F66),1,0)</f>
        <v/>
      </c>
      <c r="AW66">
        <f>G66*AQ66*AR66*AS66*AT66*AU66*AV66</f>
        <v/>
      </c>
      <c r="AX66">
        <f>IF(Scenario!$B$11="mean",L66,IF(Scenario!$B$11="5th pct",M66,N66))</f>
        <v/>
      </c>
      <c r="AY66">
        <f>IF(Scenario!$B$11="mean",O66,IF(Scenario!$B$11="5th pct",P66,Q66))</f>
        <v/>
      </c>
      <c r="AZ66">
        <f>IF(Scenario!$B$11="mean",R66,IF(Scenario!$B$11="5th pct",S66,T66))</f>
        <v/>
      </c>
      <c r="BA66">
        <f>IF(Scenario!$B$11="mean",AE66,IF(Scenario!$B$11="5th pct",AF66,AG66))</f>
        <v/>
      </c>
      <c r="BB66">
        <f>IF(Scenario!$B$11="mean",AH66,IF(Scenario!$B$11="5th pct",AI66,AJ66))</f>
        <v/>
      </c>
      <c r="BC66">
        <f>U66</f>
        <v/>
      </c>
      <c r="BD66">
        <f>IF(Scenario!$B$11="mean",V66,IF(Scenario!$B$11="5th pct",W66,X66))</f>
        <v/>
      </c>
      <c r="BE66">
        <f>IF(Scenario!$B$11="mean",Y66,IF(Scenario!$B$11="5th pct",Z66,AA66))</f>
        <v/>
      </c>
      <c r="BF66">
        <f>IF(Scenario!$B$11="mean",AK66,IF(Scenario!$B$11="5th pct",AL66,AM66))</f>
        <v/>
      </c>
      <c r="BG66">
        <f>IF(Scenario!$B$11="mean",AN66,IF(Scenario!$B$11="5th pct",AO66,AP66))</f>
        <v/>
      </c>
    </row>
    <row r="67">
      <c r="A67" s="7" t="inlineStr">
        <is>
          <t>F</t>
        </is>
      </c>
      <c r="B67" s="7" t="inlineStr">
        <is>
          <t>65-74</t>
        </is>
      </c>
      <c r="C67" s="7" t="inlineStr">
        <is>
          <t>132-154</t>
        </is>
      </c>
      <c r="D67" s="7" t="inlineStr">
        <is>
          <t>&lt;1.0</t>
        </is>
      </c>
      <c r="E67" s="7" t="inlineStr">
        <is>
          <t>subclinical</t>
        </is>
      </c>
      <c r="F67" s="7" t="inlineStr">
        <is>
          <t>yes</t>
        </is>
      </c>
      <c r="G67" s="30">
        <f>Parameters!$B$5*Parameters!$B$7*Parameters!$D$10/SUM(Parameters!$B$10:$G$10)*Parameters!$H$22*Parameters!$B$50*Parameters!$B$46</f>
        <v/>
      </c>
      <c r="H67" s="31">
        <f>(140-Parameters!$B$25)*Parameters!$D$26*0.45359237*0.85/(72*Parameters!$B$27)</f>
        <v/>
      </c>
      <c r="I67" s="7">
        <f>IF(H67&gt;80,"&gt;80",IF(H67&gt;50,"50-80",IF(H67&gt;=25,"25-50","&lt;25")))</f>
        <v/>
      </c>
      <c r="J67" s="7">
        <f>IF(((B67="80+")+0+(OR(D67="1.5-2.0",D67="&gt;=2.0")))&gt;=2,1,0)</f>
        <v/>
      </c>
      <c r="K67" s="32">
        <f>INDEX(Parameters!$B$31:$E$31,MATCH(I67,Parameters!$B$30:$E$30,0))</f>
        <v/>
      </c>
      <c r="L67" s="33">
        <f>K67*INDEX(Parameters!$B$57:$E$57,MATCH(I67,Parameters!$B$30:$E$30,0))/100*IF($F67="yes",Parameters!$C$49,Parameters!$B$49)</f>
        <v/>
      </c>
      <c r="M67" s="33">
        <f>K67*INDEX(Parameters!$B$58:$E$58,MATCH(I67,Parameters!$B$30:$E$30,0))/100*IF($F67="yes",Parameters!$C$49,Parameters!$B$49)</f>
        <v/>
      </c>
      <c r="N67" s="33">
        <f>K67*INDEX(Parameters!$B$59:$E$59,MATCH(I67,Parameters!$B$30:$E$30,0))/100*IF($F67="yes",Parameters!$C$49,Parameters!$B$49)</f>
        <v/>
      </c>
      <c r="O67" s="33">
        <f>K67*INDEX(Parameters!$B$60:$E$60,MATCH(I67,Parameters!$B$30:$E$30,0))/100*IF($F67="yes",Parameters!$C$49,Parameters!$B$49)</f>
        <v/>
      </c>
      <c r="P67" s="33">
        <f>K67*INDEX(Parameters!$B$61:$E$61,MATCH(I67,Parameters!$B$30:$E$30,0))/100*IF($F67="yes",Parameters!$C$49,Parameters!$B$49)</f>
        <v/>
      </c>
      <c r="Q67" s="33">
        <f>K67*INDEX(Parameters!$B$62:$E$62,MATCH(I67,Parameters!$B$30:$E$30,0))/100*IF($F67="yes",Parameters!$C$49,Parameters!$B$49)</f>
        <v/>
      </c>
      <c r="R67" s="33">
        <f>K67*INDEX(Parameters!$B$63:$E$63,MATCH(I67,Parameters!$B$30:$E$30,0))/100*IF($F67="yes",Parameters!$C$49,Parameters!$B$49)</f>
        <v/>
      </c>
      <c r="S67" s="33">
        <f>K67*INDEX(Parameters!$B$64:$E$64,MATCH(I67,Parameters!$B$30:$E$30,0))/100*IF($F67="yes",Parameters!$C$49,Parameters!$B$49)</f>
        <v/>
      </c>
      <c r="T67" s="33">
        <f>K67*INDEX(Parameters!$B$65:$E$65,MATCH(I67,Parameters!$B$30:$E$30,0))/100*IF($F67="yes",Parameters!$C$49,Parameters!$B$49)</f>
        <v/>
      </c>
      <c r="U67" s="33">
        <f>INDEX(Parameters!$B$32:$E$32,MATCH(I67,Parameters!$B$30:$E$30,0))*Parameters!$B$36/100*IF($F67="yes",Parameters!$E$49,Parameters!$D$49)</f>
        <v/>
      </c>
      <c r="V67" s="33">
        <f>U67*INDEX(Parameters!$B$99:$E$99,MATCH(I67,Parameters!$B$30:$E$30,0))</f>
        <v/>
      </c>
      <c r="W67" s="33">
        <f>U67*INDEX(Parameters!$B$100:$E$100,MATCH(I67,Parameters!$B$30:$E$30,0))</f>
        <v/>
      </c>
      <c r="X67" s="33">
        <f>U67*INDEX(Parameters!$B$101:$E$101,MATCH(I67,Parameters!$B$30:$E$30,0))</f>
        <v/>
      </c>
      <c r="Y67" s="33">
        <f>U67*INDEX(Parameters!$B$102:$E$102,MATCH(I67,Parameters!$B$30:$E$30,0))</f>
        <v/>
      </c>
      <c r="Z67" s="33">
        <f>U67*INDEX(Parameters!$B$103:$E$103,MATCH(I67,Parameters!$B$30:$E$30,0))</f>
        <v/>
      </c>
      <c r="AA67" s="33">
        <f>U67*INDEX(Parameters!$B$104:$E$104,MATCH(I67,Parameters!$B$30:$E$30,0))</f>
        <v/>
      </c>
      <c r="AB67" s="33">
        <f>U67*Parameters!$B$39</f>
        <v/>
      </c>
      <c r="AC67" s="7">
        <f>J67</f>
        <v/>
      </c>
      <c r="AD67" s="7">
        <f>IF(J67=1,Parameters!$B$40,Parameters!$B$41)</f>
        <v/>
      </c>
      <c r="AE67" s="33">
        <f>AC67*O67+(1-AC67)*L67</f>
        <v/>
      </c>
      <c r="AF67" s="33">
        <f>AC67*P67+(1-AC67)*M67</f>
        <v/>
      </c>
      <c r="AG67" s="33">
        <f>AC67*Q67+(1-AC67)*N67</f>
        <v/>
      </c>
      <c r="AH67" s="33">
        <f>AD67*O67+(1-AD67)*L67</f>
        <v/>
      </c>
      <c r="AI67" s="33">
        <f>AD67*P67+(1-AD67)*M67</f>
        <v/>
      </c>
      <c r="AJ67" s="33">
        <f>AD67*Q67+(1-AD67)*N67</f>
        <v/>
      </c>
      <c r="AK67" s="33">
        <f>AC67*V67+(1-AC67)*U67</f>
        <v/>
      </c>
      <c r="AL67" s="33">
        <f>AC67*W67+(1-AC67)*U67</f>
        <v/>
      </c>
      <c r="AM67" s="33">
        <f>AC67*X67+(1-AC67)*U67</f>
        <v/>
      </c>
      <c r="AN67" s="33">
        <f>AD67*V67+(1-AD67)*U67</f>
        <v/>
      </c>
      <c r="AO67" s="33">
        <f>AD67*W67+(1-AD67)*U67</f>
        <v/>
      </c>
      <c r="AP67" s="33">
        <f>AD67*X67+(1-AD67)*U67</f>
        <v/>
      </c>
      <c r="AQ67" s="7">
        <f>IF(OR(Scenario!$B$5="Any",Scenario!$B$5=A67),1,0)</f>
        <v/>
      </c>
      <c r="AR67" s="7">
        <f>IF(OR(Scenario!$B$6="Any",Scenario!$B$6=B67),1,0)</f>
        <v/>
      </c>
      <c r="AS67" s="7">
        <f>IF(OR(Scenario!$B$7="Any",Scenario!$B$7=C67),1,0)</f>
        <v/>
      </c>
      <c r="AT67" s="7">
        <f>IF(OR(Scenario!$B$8="Any",Scenario!$B$8=D67),1,0)</f>
        <v/>
      </c>
      <c r="AU67" s="7">
        <f>IF(OR(Scenario!$B$9="Any",Scenario!$B$9=E67),1,0)</f>
        <v/>
      </c>
      <c r="AV67" s="7">
        <f>IF(OR(Scenario!$B$10="Any",Scenario!$B$10=F67),1,0)</f>
        <v/>
      </c>
      <c r="AW67" s="7">
        <f>G67*AQ67*AR67*AS67*AT67*AU67*AV67</f>
        <v/>
      </c>
      <c r="AX67" s="7">
        <f>IF(Scenario!$B$11="mean",L67,IF(Scenario!$B$11="5th pct",M67,N67))</f>
        <v/>
      </c>
      <c r="AY67" s="7">
        <f>IF(Scenario!$B$11="mean",O67,IF(Scenario!$B$11="5th pct",P67,Q67))</f>
        <v/>
      </c>
      <c r="AZ67" s="7">
        <f>IF(Scenario!$B$11="mean",R67,IF(Scenario!$B$11="5th pct",S67,T67))</f>
        <v/>
      </c>
      <c r="BA67" s="7">
        <f>IF(Scenario!$B$11="mean",AE67,IF(Scenario!$B$11="5th pct",AF67,AG67))</f>
        <v/>
      </c>
      <c r="BB67" s="7">
        <f>IF(Scenario!$B$11="mean",AH67,IF(Scenario!$B$11="5th pct",AI67,AJ67))</f>
        <v/>
      </c>
      <c r="BC67" s="7">
        <f>U67</f>
        <v/>
      </c>
      <c r="BD67" s="7">
        <f>IF(Scenario!$B$11="mean",V67,IF(Scenario!$B$11="5th pct",W67,X67))</f>
        <v/>
      </c>
      <c r="BE67" s="7">
        <f>IF(Scenario!$B$11="mean",Y67,IF(Scenario!$B$11="5th pct",Z67,AA67))</f>
        <v/>
      </c>
      <c r="BF67" s="7">
        <f>IF(Scenario!$B$11="mean",AK67,IF(Scenario!$B$11="5th pct",AL67,AM67))</f>
        <v/>
      </c>
      <c r="BG67" s="7">
        <f>IF(Scenario!$B$11="mean",AN67,IF(Scenario!$B$11="5th pct",AO67,AP67))</f>
        <v/>
      </c>
    </row>
    <row r="68">
      <c r="A68" t="inlineStr">
        <is>
          <t>F</t>
        </is>
      </c>
      <c r="B68" t="inlineStr">
        <is>
          <t>65-74</t>
        </is>
      </c>
      <c r="C68" t="inlineStr">
        <is>
          <t>132-154</t>
        </is>
      </c>
      <c r="D68" t="inlineStr">
        <is>
          <t>&lt;1.0</t>
        </is>
      </c>
      <c r="E68" t="inlineStr">
        <is>
          <t>low parox</t>
        </is>
      </c>
      <c r="F68" t="inlineStr">
        <is>
          <t>no</t>
        </is>
      </c>
      <c r="G68" s="26">
        <f>Parameters!$B$5*Parameters!$B$7*Parameters!$D$10/SUM(Parameters!$B$10:$G$10)*Parameters!$H$22*Parameters!$B$51*(1-Parameters!$B$46)</f>
        <v/>
      </c>
      <c r="H68" s="27">
        <f>(140-Parameters!$B$25)*Parameters!$D$26*0.45359237*0.85/(72*Parameters!$B$27)</f>
        <v/>
      </c>
      <c r="I68">
        <f>IF(H68&gt;80,"&gt;80",IF(H68&gt;50,"50-80",IF(H68&gt;=25,"25-50","&lt;25")))</f>
        <v/>
      </c>
      <c r="J68">
        <f>IF(((B68="80+")+0+(OR(D68="1.5-2.0",D68="&gt;=2.0")))&gt;=2,1,0)</f>
        <v/>
      </c>
      <c r="K68" s="28">
        <f>INDEX(Parameters!$B$31:$E$31,MATCH(I68,Parameters!$B$30:$E$30,0))</f>
        <v/>
      </c>
      <c r="L68" s="29">
        <f>K68*INDEX(Parameters!$B$66:$E$66,MATCH(I68,Parameters!$B$30:$E$30,0))/100*IF($F68="yes",Parameters!$C$49,Parameters!$B$49)</f>
        <v/>
      </c>
      <c r="M68" s="29">
        <f>K68*INDEX(Parameters!$B$67:$E$67,MATCH(I68,Parameters!$B$30:$E$30,0))/100*IF($F68="yes",Parameters!$C$49,Parameters!$B$49)</f>
        <v/>
      </c>
      <c r="N68" s="29">
        <f>K68*INDEX(Parameters!$B$68:$E$68,MATCH(I68,Parameters!$B$30:$E$30,0))/100*IF($F68="yes",Parameters!$C$49,Parameters!$B$49)</f>
        <v/>
      </c>
      <c r="O68" s="29">
        <f>K68*INDEX(Parameters!$B$69:$E$69,MATCH(I68,Parameters!$B$30:$E$30,0))/100*IF($F68="yes",Parameters!$C$49,Parameters!$B$49)</f>
        <v/>
      </c>
      <c r="P68" s="29">
        <f>K68*INDEX(Parameters!$B$70:$E$70,MATCH(I68,Parameters!$B$30:$E$30,0))/100*IF($F68="yes",Parameters!$C$49,Parameters!$B$49)</f>
        <v/>
      </c>
      <c r="Q68" s="29">
        <f>K68*INDEX(Parameters!$B$71:$E$71,MATCH(I68,Parameters!$B$30:$E$30,0))/100*IF($F68="yes",Parameters!$C$49,Parameters!$B$49)</f>
        <v/>
      </c>
      <c r="R68" s="29">
        <f>K68*INDEX(Parameters!$B$72:$E$72,MATCH(I68,Parameters!$B$30:$E$30,0))/100*IF($F68="yes",Parameters!$C$49,Parameters!$B$49)</f>
        <v/>
      </c>
      <c r="S68" s="29">
        <f>K68*INDEX(Parameters!$B$73:$E$73,MATCH(I68,Parameters!$B$30:$E$30,0))/100*IF($F68="yes",Parameters!$C$49,Parameters!$B$49)</f>
        <v/>
      </c>
      <c r="T68" s="29">
        <f>K68*INDEX(Parameters!$B$74:$E$74,MATCH(I68,Parameters!$B$30:$E$30,0))/100*IF($F68="yes",Parameters!$C$49,Parameters!$B$49)</f>
        <v/>
      </c>
      <c r="U68" s="29">
        <f>INDEX(Parameters!$B$32:$E$32,MATCH(I68,Parameters!$B$30:$E$30,0))*Parameters!$B$36/100*IF($F68="yes",Parameters!$E$49,Parameters!$D$49)</f>
        <v/>
      </c>
      <c r="V68" s="29">
        <f>U68*INDEX(Parameters!$B$99:$E$99,MATCH(I68,Parameters!$B$30:$E$30,0))</f>
        <v/>
      </c>
      <c r="W68" s="29">
        <f>U68*INDEX(Parameters!$B$100:$E$100,MATCH(I68,Parameters!$B$30:$E$30,0))</f>
        <v/>
      </c>
      <c r="X68" s="29">
        <f>U68*INDEX(Parameters!$B$101:$E$101,MATCH(I68,Parameters!$B$30:$E$30,0))</f>
        <v/>
      </c>
      <c r="Y68" s="29">
        <f>U68*INDEX(Parameters!$B$102:$E$102,MATCH(I68,Parameters!$B$30:$E$30,0))</f>
        <v/>
      </c>
      <c r="Z68" s="29">
        <f>U68*INDEX(Parameters!$B$103:$E$103,MATCH(I68,Parameters!$B$30:$E$30,0))</f>
        <v/>
      </c>
      <c r="AA68" s="29">
        <f>U68*INDEX(Parameters!$B$104:$E$104,MATCH(I68,Parameters!$B$30:$E$30,0))</f>
        <v/>
      </c>
      <c r="AB68" s="29">
        <f>U68*Parameters!$B$39</f>
        <v/>
      </c>
      <c r="AC68">
        <f>J68</f>
        <v/>
      </c>
      <c r="AD68">
        <f>IF(J68=1,Parameters!$B$40,Parameters!$B$41)</f>
        <v/>
      </c>
      <c r="AE68" s="29">
        <f>AC68*O68+(1-AC68)*L68</f>
        <v/>
      </c>
      <c r="AF68" s="29">
        <f>AC68*P68+(1-AC68)*M68</f>
        <v/>
      </c>
      <c r="AG68" s="29">
        <f>AC68*Q68+(1-AC68)*N68</f>
        <v/>
      </c>
      <c r="AH68" s="29">
        <f>AD68*O68+(1-AD68)*L68</f>
        <v/>
      </c>
      <c r="AI68" s="29">
        <f>AD68*P68+(1-AD68)*M68</f>
        <v/>
      </c>
      <c r="AJ68" s="29">
        <f>AD68*Q68+(1-AD68)*N68</f>
        <v/>
      </c>
      <c r="AK68" s="29">
        <f>AC68*V68+(1-AC68)*U68</f>
        <v/>
      </c>
      <c r="AL68" s="29">
        <f>AC68*W68+(1-AC68)*U68</f>
        <v/>
      </c>
      <c r="AM68" s="29">
        <f>AC68*X68+(1-AC68)*U68</f>
        <v/>
      </c>
      <c r="AN68" s="29">
        <f>AD68*V68+(1-AD68)*U68</f>
        <v/>
      </c>
      <c r="AO68" s="29">
        <f>AD68*W68+(1-AD68)*U68</f>
        <v/>
      </c>
      <c r="AP68" s="29">
        <f>AD68*X68+(1-AD68)*U68</f>
        <v/>
      </c>
      <c r="AQ68">
        <f>IF(OR(Scenario!$B$5="Any",Scenario!$B$5=A68),1,0)</f>
        <v/>
      </c>
      <c r="AR68">
        <f>IF(OR(Scenario!$B$6="Any",Scenario!$B$6=B68),1,0)</f>
        <v/>
      </c>
      <c r="AS68">
        <f>IF(OR(Scenario!$B$7="Any",Scenario!$B$7=C68),1,0)</f>
        <v/>
      </c>
      <c r="AT68">
        <f>IF(OR(Scenario!$B$8="Any",Scenario!$B$8=D68),1,0)</f>
        <v/>
      </c>
      <c r="AU68">
        <f>IF(OR(Scenario!$B$9="Any",Scenario!$B$9=E68),1,0)</f>
        <v/>
      </c>
      <c r="AV68">
        <f>IF(OR(Scenario!$B$10="Any",Scenario!$B$10=F68),1,0)</f>
        <v/>
      </c>
      <c r="AW68">
        <f>G68*AQ68*AR68*AS68*AT68*AU68*AV68</f>
        <v/>
      </c>
      <c r="AX68">
        <f>IF(Scenario!$B$11="mean",L68,IF(Scenario!$B$11="5th pct",M68,N68))</f>
        <v/>
      </c>
      <c r="AY68">
        <f>IF(Scenario!$B$11="mean",O68,IF(Scenario!$B$11="5th pct",P68,Q68))</f>
        <v/>
      </c>
      <c r="AZ68">
        <f>IF(Scenario!$B$11="mean",R68,IF(Scenario!$B$11="5th pct",S68,T68))</f>
        <v/>
      </c>
      <c r="BA68">
        <f>IF(Scenario!$B$11="mean",AE68,IF(Scenario!$B$11="5th pct",AF68,AG68))</f>
        <v/>
      </c>
      <c r="BB68">
        <f>IF(Scenario!$B$11="mean",AH68,IF(Scenario!$B$11="5th pct",AI68,AJ68))</f>
        <v/>
      </c>
      <c r="BC68">
        <f>U68</f>
        <v/>
      </c>
      <c r="BD68">
        <f>IF(Scenario!$B$11="mean",V68,IF(Scenario!$B$11="5th pct",W68,X68))</f>
        <v/>
      </c>
      <c r="BE68">
        <f>IF(Scenario!$B$11="mean",Y68,IF(Scenario!$B$11="5th pct",Z68,AA68))</f>
        <v/>
      </c>
      <c r="BF68">
        <f>IF(Scenario!$B$11="mean",AK68,IF(Scenario!$B$11="5th pct",AL68,AM68))</f>
        <v/>
      </c>
      <c r="BG68">
        <f>IF(Scenario!$B$11="mean",AN68,IF(Scenario!$B$11="5th pct",AO68,AP68))</f>
        <v/>
      </c>
    </row>
    <row r="69">
      <c r="A69" s="7" t="inlineStr">
        <is>
          <t>F</t>
        </is>
      </c>
      <c r="B69" s="7" t="inlineStr">
        <is>
          <t>65-74</t>
        </is>
      </c>
      <c r="C69" s="7" t="inlineStr">
        <is>
          <t>132-154</t>
        </is>
      </c>
      <c r="D69" s="7" t="inlineStr">
        <is>
          <t>&lt;1.0</t>
        </is>
      </c>
      <c r="E69" s="7" t="inlineStr">
        <is>
          <t>low parox</t>
        </is>
      </c>
      <c r="F69" s="7" t="inlineStr">
        <is>
          <t>yes</t>
        </is>
      </c>
      <c r="G69" s="30">
        <f>Parameters!$B$5*Parameters!$B$7*Parameters!$D$10/SUM(Parameters!$B$10:$G$10)*Parameters!$H$22*Parameters!$B$51*Parameters!$B$46</f>
        <v/>
      </c>
      <c r="H69" s="31">
        <f>(140-Parameters!$B$25)*Parameters!$D$26*0.45359237*0.85/(72*Parameters!$B$27)</f>
        <v/>
      </c>
      <c r="I69" s="7">
        <f>IF(H69&gt;80,"&gt;80",IF(H69&gt;50,"50-80",IF(H69&gt;=25,"25-50","&lt;25")))</f>
        <v/>
      </c>
      <c r="J69" s="7">
        <f>IF(((B69="80+")+0+(OR(D69="1.5-2.0",D69="&gt;=2.0")))&gt;=2,1,0)</f>
        <v/>
      </c>
      <c r="K69" s="32">
        <f>INDEX(Parameters!$B$31:$E$31,MATCH(I69,Parameters!$B$30:$E$30,0))</f>
        <v/>
      </c>
      <c r="L69" s="33">
        <f>K69*INDEX(Parameters!$B$66:$E$66,MATCH(I69,Parameters!$B$30:$E$30,0))/100*IF($F69="yes",Parameters!$C$49,Parameters!$B$49)</f>
        <v/>
      </c>
      <c r="M69" s="33">
        <f>K69*INDEX(Parameters!$B$67:$E$67,MATCH(I69,Parameters!$B$30:$E$30,0))/100*IF($F69="yes",Parameters!$C$49,Parameters!$B$49)</f>
        <v/>
      </c>
      <c r="N69" s="33">
        <f>K69*INDEX(Parameters!$B$68:$E$68,MATCH(I69,Parameters!$B$30:$E$30,0))/100*IF($F69="yes",Parameters!$C$49,Parameters!$B$49)</f>
        <v/>
      </c>
      <c r="O69" s="33">
        <f>K69*INDEX(Parameters!$B$69:$E$69,MATCH(I69,Parameters!$B$30:$E$30,0))/100*IF($F69="yes",Parameters!$C$49,Parameters!$B$49)</f>
        <v/>
      </c>
      <c r="P69" s="33">
        <f>K69*INDEX(Parameters!$B$70:$E$70,MATCH(I69,Parameters!$B$30:$E$30,0))/100*IF($F69="yes",Parameters!$C$49,Parameters!$B$49)</f>
        <v/>
      </c>
      <c r="Q69" s="33">
        <f>K69*INDEX(Parameters!$B$71:$E$71,MATCH(I69,Parameters!$B$30:$E$30,0))/100*IF($F69="yes",Parameters!$C$49,Parameters!$B$49)</f>
        <v/>
      </c>
      <c r="R69" s="33">
        <f>K69*INDEX(Parameters!$B$72:$E$72,MATCH(I69,Parameters!$B$30:$E$30,0))/100*IF($F69="yes",Parameters!$C$49,Parameters!$B$49)</f>
        <v/>
      </c>
      <c r="S69" s="33">
        <f>K69*INDEX(Parameters!$B$73:$E$73,MATCH(I69,Parameters!$B$30:$E$30,0))/100*IF($F69="yes",Parameters!$C$49,Parameters!$B$49)</f>
        <v/>
      </c>
      <c r="T69" s="33">
        <f>K69*INDEX(Parameters!$B$74:$E$74,MATCH(I69,Parameters!$B$30:$E$30,0))/100*IF($F69="yes",Parameters!$C$49,Parameters!$B$49)</f>
        <v/>
      </c>
      <c r="U69" s="33">
        <f>INDEX(Parameters!$B$32:$E$32,MATCH(I69,Parameters!$B$30:$E$30,0))*Parameters!$B$36/100*IF($F69="yes",Parameters!$E$49,Parameters!$D$49)</f>
        <v/>
      </c>
      <c r="V69" s="33">
        <f>U69*INDEX(Parameters!$B$99:$E$99,MATCH(I69,Parameters!$B$30:$E$30,0))</f>
        <v/>
      </c>
      <c r="W69" s="33">
        <f>U69*INDEX(Parameters!$B$100:$E$100,MATCH(I69,Parameters!$B$30:$E$30,0))</f>
        <v/>
      </c>
      <c r="X69" s="33">
        <f>U69*INDEX(Parameters!$B$101:$E$101,MATCH(I69,Parameters!$B$30:$E$30,0))</f>
        <v/>
      </c>
      <c r="Y69" s="33">
        <f>U69*INDEX(Parameters!$B$102:$E$102,MATCH(I69,Parameters!$B$30:$E$30,0))</f>
        <v/>
      </c>
      <c r="Z69" s="33">
        <f>U69*INDEX(Parameters!$B$103:$E$103,MATCH(I69,Parameters!$B$30:$E$30,0))</f>
        <v/>
      </c>
      <c r="AA69" s="33">
        <f>U69*INDEX(Parameters!$B$104:$E$104,MATCH(I69,Parameters!$B$30:$E$30,0))</f>
        <v/>
      </c>
      <c r="AB69" s="33">
        <f>U69*Parameters!$B$39</f>
        <v/>
      </c>
      <c r="AC69" s="7">
        <f>J69</f>
        <v/>
      </c>
      <c r="AD69" s="7">
        <f>IF(J69=1,Parameters!$B$40,Parameters!$B$41)</f>
        <v/>
      </c>
      <c r="AE69" s="33">
        <f>AC69*O69+(1-AC69)*L69</f>
        <v/>
      </c>
      <c r="AF69" s="33">
        <f>AC69*P69+(1-AC69)*M69</f>
        <v/>
      </c>
      <c r="AG69" s="33">
        <f>AC69*Q69+(1-AC69)*N69</f>
        <v/>
      </c>
      <c r="AH69" s="33">
        <f>AD69*O69+(1-AD69)*L69</f>
        <v/>
      </c>
      <c r="AI69" s="33">
        <f>AD69*P69+(1-AD69)*M69</f>
        <v/>
      </c>
      <c r="AJ69" s="33">
        <f>AD69*Q69+(1-AD69)*N69</f>
        <v/>
      </c>
      <c r="AK69" s="33">
        <f>AC69*V69+(1-AC69)*U69</f>
        <v/>
      </c>
      <c r="AL69" s="33">
        <f>AC69*W69+(1-AC69)*U69</f>
        <v/>
      </c>
      <c r="AM69" s="33">
        <f>AC69*X69+(1-AC69)*U69</f>
        <v/>
      </c>
      <c r="AN69" s="33">
        <f>AD69*V69+(1-AD69)*U69</f>
        <v/>
      </c>
      <c r="AO69" s="33">
        <f>AD69*W69+(1-AD69)*U69</f>
        <v/>
      </c>
      <c r="AP69" s="33">
        <f>AD69*X69+(1-AD69)*U69</f>
        <v/>
      </c>
      <c r="AQ69" s="7">
        <f>IF(OR(Scenario!$B$5="Any",Scenario!$B$5=A69),1,0)</f>
        <v/>
      </c>
      <c r="AR69" s="7">
        <f>IF(OR(Scenario!$B$6="Any",Scenario!$B$6=B69),1,0)</f>
        <v/>
      </c>
      <c r="AS69" s="7">
        <f>IF(OR(Scenario!$B$7="Any",Scenario!$B$7=C69),1,0)</f>
        <v/>
      </c>
      <c r="AT69" s="7">
        <f>IF(OR(Scenario!$B$8="Any",Scenario!$B$8=D69),1,0)</f>
        <v/>
      </c>
      <c r="AU69" s="7">
        <f>IF(OR(Scenario!$B$9="Any",Scenario!$B$9=E69),1,0)</f>
        <v/>
      </c>
      <c r="AV69" s="7">
        <f>IF(OR(Scenario!$B$10="Any",Scenario!$B$10=F69),1,0)</f>
        <v/>
      </c>
      <c r="AW69" s="7">
        <f>G69*AQ69*AR69*AS69*AT69*AU69*AV69</f>
        <v/>
      </c>
      <c r="AX69" s="7">
        <f>IF(Scenario!$B$11="mean",L69,IF(Scenario!$B$11="5th pct",M69,N69))</f>
        <v/>
      </c>
      <c r="AY69" s="7">
        <f>IF(Scenario!$B$11="mean",O69,IF(Scenario!$B$11="5th pct",P69,Q69))</f>
        <v/>
      </c>
      <c r="AZ69" s="7">
        <f>IF(Scenario!$B$11="mean",R69,IF(Scenario!$B$11="5th pct",S69,T69))</f>
        <v/>
      </c>
      <c r="BA69" s="7">
        <f>IF(Scenario!$B$11="mean",AE69,IF(Scenario!$B$11="5th pct",AF69,AG69))</f>
        <v/>
      </c>
      <c r="BB69" s="7">
        <f>IF(Scenario!$B$11="mean",AH69,IF(Scenario!$B$11="5th pct",AI69,AJ69))</f>
        <v/>
      </c>
      <c r="BC69" s="7">
        <f>U69</f>
        <v/>
      </c>
      <c r="BD69" s="7">
        <f>IF(Scenario!$B$11="mean",V69,IF(Scenario!$B$11="5th pct",W69,X69))</f>
        <v/>
      </c>
      <c r="BE69" s="7">
        <f>IF(Scenario!$B$11="mean",Y69,IF(Scenario!$B$11="5th pct",Z69,AA69))</f>
        <v/>
      </c>
      <c r="BF69" s="7">
        <f>IF(Scenario!$B$11="mean",AK69,IF(Scenario!$B$11="5th pct",AL69,AM69))</f>
        <v/>
      </c>
      <c r="BG69" s="7">
        <f>IF(Scenario!$B$11="mean",AN69,IF(Scenario!$B$11="5th pct",AO69,AP69))</f>
        <v/>
      </c>
    </row>
    <row r="70">
      <c r="A70" t="inlineStr">
        <is>
          <t>F</t>
        </is>
      </c>
      <c r="B70" t="inlineStr">
        <is>
          <t>65-74</t>
        </is>
      </c>
      <c r="C70" t="inlineStr">
        <is>
          <t>132-154</t>
        </is>
      </c>
      <c r="D70" t="inlineStr">
        <is>
          <t>&lt;1.0</t>
        </is>
      </c>
      <c r="E70" t="inlineStr">
        <is>
          <t>high parox</t>
        </is>
      </c>
      <c r="F70" t="inlineStr">
        <is>
          <t>no</t>
        </is>
      </c>
      <c r="G70" s="26">
        <f>Parameters!$B$5*Parameters!$B$7*Parameters!$D$10/SUM(Parameters!$B$10:$G$10)*Parameters!$H$22*Parameters!$B$52*(1-Parameters!$B$46)</f>
        <v/>
      </c>
      <c r="H70" s="27">
        <f>(140-Parameters!$B$25)*Parameters!$D$26*0.45359237*0.85/(72*Parameters!$B$27)</f>
        <v/>
      </c>
      <c r="I70">
        <f>IF(H70&gt;80,"&gt;80",IF(H70&gt;50,"50-80",IF(H70&gt;=25,"25-50","&lt;25")))</f>
        <v/>
      </c>
      <c r="J70">
        <f>IF(((B70="80+")+0+(OR(D70="1.5-2.0",D70="&gt;=2.0")))&gt;=2,1,0)</f>
        <v/>
      </c>
      <c r="K70" s="28">
        <f>INDEX(Parameters!$B$31:$E$31,MATCH(I70,Parameters!$B$30:$E$30,0))</f>
        <v/>
      </c>
      <c r="L70" s="29">
        <f>K70*INDEX(Parameters!$B$75:$E$75,MATCH(I70,Parameters!$B$30:$E$30,0))/100*IF($F70="yes",Parameters!$C$49,Parameters!$B$49)</f>
        <v/>
      </c>
      <c r="M70" s="29">
        <f>K70*INDEX(Parameters!$B$76:$E$76,MATCH(I70,Parameters!$B$30:$E$30,0))/100*IF($F70="yes",Parameters!$C$49,Parameters!$B$49)</f>
        <v/>
      </c>
      <c r="N70" s="29">
        <f>K70*INDEX(Parameters!$B$77:$E$77,MATCH(I70,Parameters!$B$30:$E$30,0))/100*IF($F70="yes",Parameters!$C$49,Parameters!$B$49)</f>
        <v/>
      </c>
      <c r="O70" s="29">
        <f>K70*INDEX(Parameters!$B$78:$E$78,MATCH(I70,Parameters!$B$30:$E$30,0))/100*IF($F70="yes",Parameters!$C$49,Parameters!$B$49)</f>
        <v/>
      </c>
      <c r="P70" s="29">
        <f>K70*INDEX(Parameters!$B$79:$E$79,MATCH(I70,Parameters!$B$30:$E$30,0))/100*IF($F70="yes",Parameters!$C$49,Parameters!$B$49)</f>
        <v/>
      </c>
      <c r="Q70" s="29">
        <f>K70*INDEX(Parameters!$B$80:$E$80,MATCH(I70,Parameters!$B$30:$E$30,0))/100*IF($F70="yes",Parameters!$C$49,Parameters!$B$49)</f>
        <v/>
      </c>
      <c r="R70" s="29">
        <f>K70*INDEX(Parameters!$B$81:$E$81,MATCH(I70,Parameters!$B$30:$E$30,0))/100*IF($F70="yes",Parameters!$C$49,Parameters!$B$49)</f>
        <v/>
      </c>
      <c r="S70" s="29">
        <f>K70*INDEX(Parameters!$B$82:$E$82,MATCH(I70,Parameters!$B$30:$E$30,0))/100*IF($F70="yes",Parameters!$C$49,Parameters!$B$49)</f>
        <v/>
      </c>
      <c r="T70" s="29">
        <f>K70*INDEX(Parameters!$B$83:$E$83,MATCH(I70,Parameters!$B$30:$E$30,0))/100*IF($F70="yes",Parameters!$C$49,Parameters!$B$49)</f>
        <v/>
      </c>
      <c r="U70" s="29">
        <f>INDEX(Parameters!$B$32:$E$32,MATCH(I70,Parameters!$B$30:$E$30,0))*Parameters!$B$36/100*IF($F70="yes",Parameters!$E$49,Parameters!$D$49)</f>
        <v/>
      </c>
      <c r="V70" s="29">
        <f>U70*INDEX(Parameters!$B$99:$E$99,MATCH(I70,Parameters!$B$30:$E$30,0))</f>
        <v/>
      </c>
      <c r="W70" s="29">
        <f>U70*INDEX(Parameters!$B$100:$E$100,MATCH(I70,Parameters!$B$30:$E$30,0))</f>
        <v/>
      </c>
      <c r="X70" s="29">
        <f>U70*INDEX(Parameters!$B$101:$E$101,MATCH(I70,Parameters!$B$30:$E$30,0))</f>
        <v/>
      </c>
      <c r="Y70" s="29">
        <f>U70*INDEX(Parameters!$B$102:$E$102,MATCH(I70,Parameters!$B$30:$E$30,0))</f>
        <v/>
      </c>
      <c r="Z70" s="29">
        <f>U70*INDEX(Parameters!$B$103:$E$103,MATCH(I70,Parameters!$B$30:$E$30,0))</f>
        <v/>
      </c>
      <c r="AA70" s="29">
        <f>U70*INDEX(Parameters!$B$104:$E$104,MATCH(I70,Parameters!$B$30:$E$30,0))</f>
        <v/>
      </c>
      <c r="AB70" s="29">
        <f>U70*Parameters!$B$39</f>
        <v/>
      </c>
      <c r="AC70">
        <f>J70</f>
        <v/>
      </c>
      <c r="AD70">
        <f>IF(J70=1,Parameters!$B$40,Parameters!$B$41)</f>
        <v/>
      </c>
      <c r="AE70" s="29">
        <f>AC70*O70+(1-AC70)*L70</f>
        <v/>
      </c>
      <c r="AF70" s="29">
        <f>AC70*P70+(1-AC70)*M70</f>
        <v/>
      </c>
      <c r="AG70" s="29">
        <f>AC70*Q70+(1-AC70)*N70</f>
        <v/>
      </c>
      <c r="AH70" s="29">
        <f>AD70*O70+(1-AD70)*L70</f>
        <v/>
      </c>
      <c r="AI70" s="29">
        <f>AD70*P70+(1-AD70)*M70</f>
        <v/>
      </c>
      <c r="AJ70" s="29">
        <f>AD70*Q70+(1-AD70)*N70</f>
        <v/>
      </c>
      <c r="AK70" s="29">
        <f>AC70*V70+(1-AC70)*U70</f>
        <v/>
      </c>
      <c r="AL70" s="29">
        <f>AC70*W70+(1-AC70)*U70</f>
        <v/>
      </c>
      <c r="AM70" s="29">
        <f>AC70*X70+(1-AC70)*U70</f>
        <v/>
      </c>
      <c r="AN70" s="29">
        <f>AD70*V70+(1-AD70)*U70</f>
        <v/>
      </c>
      <c r="AO70" s="29">
        <f>AD70*W70+(1-AD70)*U70</f>
        <v/>
      </c>
      <c r="AP70" s="29">
        <f>AD70*X70+(1-AD70)*U70</f>
        <v/>
      </c>
      <c r="AQ70">
        <f>IF(OR(Scenario!$B$5="Any",Scenario!$B$5=A70),1,0)</f>
        <v/>
      </c>
      <c r="AR70">
        <f>IF(OR(Scenario!$B$6="Any",Scenario!$B$6=B70),1,0)</f>
        <v/>
      </c>
      <c r="AS70">
        <f>IF(OR(Scenario!$B$7="Any",Scenario!$B$7=C70),1,0)</f>
        <v/>
      </c>
      <c r="AT70">
        <f>IF(OR(Scenario!$B$8="Any",Scenario!$B$8=D70),1,0)</f>
        <v/>
      </c>
      <c r="AU70">
        <f>IF(OR(Scenario!$B$9="Any",Scenario!$B$9=E70),1,0)</f>
        <v/>
      </c>
      <c r="AV70">
        <f>IF(OR(Scenario!$B$10="Any",Scenario!$B$10=F70),1,0)</f>
        <v/>
      </c>
      <c r="AW70">
        <f>G70*AQ70*AR70*AS70*AT70*AU70*AV70</f>
        <v/>
      </c>
      <c r="AX70">
        <f>IF(Scenario!$B$11="mean",L70,IF(Scenario!$B$11="5th pct",M70,N70))</f>
        <v/>
      </c>
      <c r="AY70">
        <f>IF(Scenario!$B$11="mean",O70,IF(Scenario!$B$11="5th pct",P70,Q70))</f>
        <v/>
      </c>
      <c r="AZ70">
        <f>IF(Scenario!$B$11="mean",R70,IF(Scenario!$B$11="5th pct",S70,T70))</f>
        <v/>
      </c>
      <c r="BA70">
        <f>IF(Scenario!$B$11="mean",AE70,IF(Scenario!$B$11="5th pct",AF70,AG70))</f>
        <v/>
      </c>
      <c r="BB70">
        <f>IF(Scenario!$B$11="mean",AH70,IF(Scenario!$B$11="5th pct",AI70,AJ70))</f>
        <v/>
      </c>
      <c r="BC70">
        <f>U70</f>
        <v/>
      </c>
      <c r="BD70">
        <f>IF(Scenario!$B$11="mean",V70,IF(Scenario!$B$11="5th pct",W70,X70))</f>
        <v/>
      </c>
      <c r="BE70">
        <f>IF(Scenario!$B$11="mean",Y70,IF(Scenario!$B$11="5th pct",Z70,AA70))</f>
        <v/>
      </c>
      <c r="BF70">
        <f>IF(Scenario!$B$11="mean",AK70,IF(Scenario!$B$11="5th pct",AL70,AM70))</f>
        <v/>
      </c>
      <c r="BG70">
        <f>IF(Scenario!$B$11="mean",AN70,IF(Scenario!$B$11="5th pct",AO70,AP70))</f>
        <v/>
      </c>
    </row>
    <row r="71">
      <c r="A71" s="7" t="inlineStr">
        <is>
          <t>F</t>
        </is>
      </c>
      <c r="B71" s="7" t="inlineStr">
        <is>
          <t>65-74</t>
        </is>
      </c>
      <c r="C71" s="7" t="inlineStr">
        <is>
          <t>132-154</t>
        </is>
      </c>
      <c r="D71" s="7" t="inlineStr">
        <is>
          <t>&lt;1.0</t>
        </is>
      </c>
      <c r="E71" s="7" t="inlineStr">
        <is>
          <t>high parox</t>
        </is>
      </c>
      <c r="F71" s="7" t="inlineStr">
        <is>
          <t>yes</t>
        </is>
      </c>
      <c r="G71" s="30">
        <f>Parameters!$B$5*Parameters!$B$7*Parameters!$D$10/SUM(Parameters!$B$10:$G$10)*Parameters!$H$22*Parameters!$B$52*Parameters!$B$46</f>
        <v/>
      </c>
      <c r="H71" s="31">
        <f>(140-Parameters!$B$25)*Parameters!$D$26*0.45359237*0.85/(72*Parameters!$B$27)</f>
        <v/>
      </c>
      <c r="I71" s="7">
        <f>IF(H71&gt;80,"&gt;80",IF(H71&gt;50,"50-80",IF(H71&gt;=25,"25-50","&lt;25")))</f>
        <v/>
      </c>
      <c r="J71" s="7">
        <f>IF(((B71="80+")+0+(OR(D71="1.5-2.0",D71="&gt;=2.0")))&gt;=2,1,0)</f>
        <v/>
      </c>
      <c r="K71" s="32">
        <f>INDEX(Parameters!$B$31:$E$31,MATCH(I71,Parameters!$B$30:$E$30,0))</f>
        <v/>
      </c>
      <c r="L71" s="33">
        <f>K71*INDEX(Parameters!$B$75:$E$75,MATCH(I71,Parameters!$B$30:$E$30,0))/100*IF($F71="yes",Parameters!$C$49,Parameters!$B$49)</f>
        <v/>
      </c>
      <c r="M71" s="33">
        <f>K71*INDEX(Parameters!$B$76:$E$76,MATCH(I71,Parameters!$B$30:$E$30,0))/100*IF($F71="yes",Parameters!$C$49,Parameters!$B$49)</f>
        <v/>
      </c>
      <c r="N71" s="33">
        <f>K71*INDEX(Parameters!$B$77:$E$77,MATCH(I71,Parameters!$B$30:$E$30,0))/100*IF($F71="yes",Parameters!$C$49,Parameters!$B$49)</f>
        <v/>
      </c>
      <c r="O71" s="33">
        <f>K71*INDEX(Parameters!$B$78:$E$78,MATCH(I71,Parameters!$B$30:$E$30,0))/100*IF($F71="yes",Parameters!$C$49,Parameters!$B$49)</f>
        <v/>
      </c>
      <c r="P71" s="33">
        <f>K71*INDEX(Parameters!$B$79:$E$79,MATCH(I71,Parameters!$B$30:$E$30,0))/100*IF($F71="yes",Parameters!$C$49,Parameters!$B$49)</f>
        <v/>
      </c>
      <c r="Q71" s="33">
        <f>K71*INDEX(Parameters!$B$80:$E$80,MATCH(I71,Parameters!$B$30:$E$30,0))/100*IF($F71="yes",Parameters!$C$49,Parameters!$B$49)</f>
        <v/>
      </c>
      <c r="R71" s="33">
        <f>K71*INDEX(Parameters!$B$81:$E$81,MATCH(I71,Parameters!$B$30:$E$30,0))/100*IF($F71="yes",Parameters!$C$49,Parameters!$B$49)</f>
        <v/>
      </c>
      <c r="S71" s="33">
        <f>K71*INDEX(Parameters!$B$82:$E$82,MATCH(I71,Parameters!$B$30:$E$30,0))/100*IF($F71="yes",Parameters!$C$49,Parameters!$B$49)</f>
        <v/>
      </c>
      <c r="T71" s="33">
        <f>K71*INDEX(Parameters!$B$83:$E$83,MATCH(I71,Parameters!$B$30:$E$30,0))/100*IF($F71="yes",Parameters!$C$49,Parameters!$B$49)</f>
        <v/>
      </c>
      <c r="U71" s="33">
        <f>INDEX(Parameters!$B$32:$E$32,MATCH(I71,Parameters!$B$30:$E$30,0))*Parameters!$B$36/100*IF($F71="yes",Parameters!$E$49,Parameters!$D$49)</f>
        <v/>
      </c>
      <c r="V71" s="33">
        <f>U71*INDEX(Parameters!$B$99:$E$99,MATCH(I71,Parameters!$B$30:$E$30,0))</f>
        <v/>
      </c>
      <c r="W71" s="33">
        <f>U71*INDEX(Parameters!$B$100:$E$100,MATCH(I71,Parameters!$B$30:$E$30,0))</f>
        <v/>
      </c>
      <c r="X71" s="33">
        <f>U71*INDEX(Parameters!$B$101:$E$101,MATCH(I71,Parameters!$B$30:$E$30,0))</f>
        <v/>
      </c>
      <c r="Y71" s="33">
        <f>U71*INDEX(Parameters!$B$102:$E$102,MATCH(I71,Parameters!$B$30:$E$30,0))</f>
        <v/>
      </c>
      <c r="Z71" s="33">
        <f>U71*INDEX(Parameters!$B$103:$E$103,MATCH(I71,Parameters!$B$30:$E$30,0))</f>
        <v/>
      </c>
      <c r="AA71" s="33">
        <f>U71*INDEX(Parameters!$B$104:$E$104,MATCH(I71,Parameters!$B$30:$E$30,0))</f>
        <v/>
      </c>
      <c r="AB71" s="33">
        <f>U71*Parameters!$B$39</f>
        <v/>
      </c>
      <c r="AC71" s="7">
        <f>J71</f>
        <v/>
      </c>
      <c r="AD71" s="7">
        <f>IF(J71=1,Parameters!$B$40,Parameters!$B$41)</f>
        <v/>
      </c>
      <c r="AE71" s="33">
        <f>AC71*O71+(1-AC71)*L71</f>
        <v/>
      </c>
      <c r="AF71" s="33">
        <f>AC71*P71+(1-AC71)*M71</f>
        <v/>
      </c>
      <c r="AG71" s="33">
        <f>AC71*Q71+(1-AC71)*N71</f>
        <v/>
      </c>
      <c r="AH71" s="33">
        <f>AD71*O71+(1-AD71)*L71</f>
        <v/>
      </c>
      <c r="AI71" s="33">
        <f>AD71*P71+(1-AD71)*M71</f>
        <v/>
      </c>
      <c r="AJ71" s="33">
        <f>AD71*Q71+(1-AD71)*N71</f>
        <v/>
      </c>
      <c r="AK71" s="33">
        <f>AC71*V71+(1-AC71)*U71</f>
        <v/>
      </c>
      <c r="AL71" s="33">
        <f>AC71*W71+(1-AC71)*U71</f>
        <v/>
      </c>
      <c r="AM71" s="33">
        <f>AC71*X71+(1-AC71)*U71</f>
        <v/>
      </c>
      <c r="AN71" s="33">
        <f>AD71*V71+(1-AD71)*U71</f>
        <v/>
      </c>
      <c r="AO71" s="33">
        <f>AD71*W71+(1-AD71)*U71</f>
        <v/>
      </c>
      <c r="AP71" s="33">
        <f>AD71*X71+(1-AD71)*U71</f>
        <v/>
      </c>
      <c r="AQ71" s="7">
        <f>IF(OR(Scenario!$B$5="Any",Scenario!$B$5=A71),1,0)</f>
        <v/>
      </c>
      <c r="AR71" s="7">
        <f>IF(OR(Scenario!$B$6="Any",Scenario!$B$6=B71),1,0)</f>
        <v/>
      </c>
      <c r="AS71" s="7">
        <f>IF(OR(Scenario!$B$7="Any",Scenario!$B$7=C71),1,0)</f>
        <v/>
      </c>
      <c r="AT71" s="7">
        <f>IF(OR(Scenario!$B$8="Any",Scenario!$B$8=D71),1,0)</f>
        <v/>
      </c>
      <c r="AU71" s="7">
        <f>IF(OR(Scenario!$B$9="Any",Scenario!$B$9=E71),1,0)</f>
        <v/>
      </c>
      <c r="AV71" s="7">
        <f>IF(OR(Scenario!$B$10="Any",Scenario!$B$10=F71),1,0)</f>
        <v/>
      </c>
      <c r="AW71" s="7">
        <f>G71*AQ71*AR71*AS71*AT71*AU71*AV71</f>
        <v/>
      </c>
      <c r="AX71" s="7">
        <f>IF(Scenario!$B$11="mean",L71,IF(Scenario!$B$11="5th pct",M71,N71))</f>
        <v/>
      </c>
      <c r="AY71" s="7">
        <f>IF(Scenario!$B$11="mean",O71,IF(Scenario!$B$11="5th pct",P71,Q71))</f>
        <v/>
      </c>
      <c r="AZ71" s="7">
        <f>IF(Scenario!$B$11="mean",R71,IF(Scenario!$B$11="5th pct",S71,T71))</f>
        <v/>
      </c>
      <c r="BA71" s="7">
        <f>IF(Scenario!$B$11="mean",AE71,IF(Scenario!$B$11="5th pct",AF71,AG71))</f>
        <v/>
      </c>
      <c r="BB71" s="7">
        <f>IF(Scenario!$B$11="mean",AH71,IF(Scenario!$B$11="5th pct",AI71,AJ71))</f>
        <v/>
      </c>
      <c r="BC71" s="7">
        <f>U71</f>
        <v/>
      </c>
      <c r="BD71" s="7">
        <f>IF(Scenario!$B$11="mean",V71,IF(Scenario!$B$11="5th pct",W71,X71))</f>
        <v/>
      </c>
      <c r="BE71" s="7">
        <f>IF(Scenario!$B$11="mean",Y71,IF(Scenario!$B$11="5th pct",Z71,AA71))</f>
        <v/>
      </c>
      <c r="BF71" s="7">
        <f>IF(Scenario!$B$11="mean",AK71,IF(Scenario!$B$11="5th pct",AL71,AM71))</f>
        <v/>
      </c>
      <c r="BG71" s="7">
        <f>IF(Scenario!$B$11="mean",AN71,IF(Scenario!$B$11="5th pct",AO71,AP71))</f>
        <v/>
      </c>
    </row>
    <row r="72">
      <c r="A72" t="inlineStr">
        <is>
          <t>F</t>
        </is>
      </c>
      <c r="B72" t="inlineStr">
        <is>
          <t>65-74</t>
        </is>
      </c>
      <c r="C72" t="inlineStr">
        <is>
          <t>132-154</t>
        </is>
      </c>
      <c r="D72" t="inlineStr">
        <is>
          <t>&lt;1.0</t>
        </is>
      </c>
      <c r="E72" t="inlineStr">
        <is>
          <t>persistent</t>
        </is>
      </c>
      <c r="F72" t="inlineStr">
        <is>
          <t>no</t>
        </is>
      </c>
      <c r="G72" s="26">
        <f>Parameters!$B$5*Parameters!$B$7*Parameters!$D$10/SUM(Parameters!$B$10:$G$10)*Parameters!$H$22*Parameters!$B$53*(1-Parameters!$B$46)</f>
        <v/>
      </c>
      <c r="H72" s="27">
        <f>(140-Parameters!$B$25)*Parameters!$D$26*0.45359237*0.85/(72*Parameters!$B$27)</f>
        <v/>
      </c>
      <c r="I72">
        <f>IF(H72&gt;80,"&gt;80",IF(H72&gt;50,"50-80",IF(H72&gt;=25,"25-50","&lt;25")))</f>
        <v/>
      </c>
      <c r="J72">
        <f>IF(((B72="80+")+0+(OR(D72="1.5-2.0",D72="&gt;=2.0")))&gt;=2,1,0)</f>
        <v/>
      </c>
      <c r="K72" s="28">
        <f>INDEX(Parameters!$B$31:$E$31,MATCH(I72,Parameters!$B$30:$E$30,0))</f>
        <v/>
      </c>
      <c r="L72" s="29">
        <f>K72*INDEX(Parameters!$B$84:$E$84,MATCH(I72,Parameters!$B$30:$E$30,0))/100*IF($F72="yes",Parameters!$C$49,Parameters!$B$49)</f>
        <v/>
      </c>
      <c r="M72" s="29">
        <f>K72*INDEX(Parameters!$B$85:$E$85,MATCH(I72,Parameters!$B$30:$E$30,0))/100*IF($F72="yes",Parameters!$C$49,Parameters!$B$49)</f>
        <v/>
      </c>
      <c r="N72" s="29">
        <f>K72*INDEX(Parameters!$B$86:$E$86,MATCH(I72,Parameters!$B$30:$E$30,0))/100*IF($F72="yes",Parameters!$C$49,Parameters!$B$49)</f>
        <v/>
      </c>
      <c r="O72" s="29">
        <f>K72*INDEX(Parameters!$B$87:$E$87,MATCH(I72,Parameters!$B$30:$E$30,0))/100*IF($F72="yes",Parameters!$C$49,Parameters!$B$49)</f>
        <v/>
      </c>
      <c r="P72" s="29">
        <f>K72*INDEX(Parameters!$B$88:$E$88,MATCH(I72,Parameters!$B$30:$E$30,0))/100*IF($F72="yes",Parameters!$C$49,Parameters!$B$49)</f>
        <v/>
      </c>
      <c r="Q72" s="29">
        <f>K72*INDEX(Parameters!$B$89:$E$89,MATCH(I72,Parameters!$B$30:$E$30,0))/100*IF($F72="yes",Parameters!$C$49,Parameters!$B$49)</f>
        <v/>
      </c>
      <c r="R72" s="29">
        <f>K72*INDEX(Parameters!$B$90:$E$90,MATCH(I72,Parameters!$B$30:$E$30,0))/100*IF($F72="yes",Parameters!$C$49,Parameters!$B$49)</f>
        <v/>
      </c>
      <c r="S72" s="29">
        <f>K72*INDEX(Parameters!$B$91:$E$91,MATCH(I72,Parameters!$B$30:$E$30,0))/100*IF($F72="yes",Parameters!$C$49,Parameters!$B$49)</f>
        <v/>
      </c>
      <c r="T72" s="29">
        <f>K72*INDEX(Parameters!$B$92:$E$92,MATCH(I72,Parameters!$B$30:$E$30,0))/100*IF($F72="yes",Parameters!$C$49,Parameters!$B$49)</f>
        <v/>
      </c>
      <c r="U72" s="29">
        <f>INDEX(Parameters!$B$32:$E$32,MATCH(I72,Parameters!$B$30:$E$30,0))*Parameters!$B$36/100*IF($F72="yes",Parameters!$E$49,Parameters!$D$49)</f>
        <v/>
      </c>
      <c r="V72" s="29">
        <f>U72*INDEX(Parameters!$B$99:$E$99,MATCH(I72,Parameters!$B$30:$E$30,0))</f>
        <v/>
      </c>
      <c r="W72" s="29">
        <f>U72*INDEX(Parameters!$B$100:$E$100,MATCH(I72,Parameters!$B$30:$E$30,0))</f>
        <v/>
      </c>
      <c r="X72" s="29">
        <f>U72*INDEX(Parameters!$B$101:$E$101,MATCH(I72,Parameters!$B$30:$E$30,0))</f>
        <v/>
      </c>
      <c r="Y72" s="29">
        <f>U72*INDEX(Parameters!$B$102:$E$102,MATCH(I72,Parameters!$B$30:$E$30,0))</f>
        <v/>
      </c>
      <c r="Z72" s="29">
        <f>U72*INDEX(Parameters!$B$103:$E$103,MATCH(I72,Parameters!$B$30:$E$30,0))</f>
        <v/>
      </c>
      <c r="AA72" s="29">
        <f>U72*INDEX(Parameters!$B$104:$E$104,MATCH(I72,Parameters!$B$30:$E$30,0))</f>
        <v/>
      </c>
      <c r="AB72" s="29">
        <f>U72*Parameters!$B$39</f>
        <v/>
      </c>
      <c r="AC72">
        <f>J72</f>
        <v/>
      </c>
      <c r="AD72">
        <f>IF(J72=1,Parameters!$B$40,Parameters!$B$41)</f>
        <v/>
      </c>
      <c r="AE72" s="29">
        <f>AC72*O72+(1-AC72)*L72</f>
        <v/>
      </c>
      <c r="AF72" s="29">
        <f>AC72*P72+(1-AC72)*M72</f>
        <v/>
      </c>
      <c r="AG72" s="29">
        <f>AC72*Q72+(1-AC72)*N72</f>
        <v/>
      </c>
      <c r="AH72" s="29">
        <f>AD72*O72+(1-AD72)*L72</f>
        <v/>
      </c>
      <c r="AI72" s="29">
        <f>AD72*P72+(1-AD72)*M72</f>
        <v/>
      </c>
      <c r="AJ72" s="29">
        <f>AD72*Q72+(1-AD72)*N72</f>
        <v/>
      </c>
      <c r="AK72" s="29">
        <f>AC72*V72+(1-AC72)*U72</f>
        <v/>
      </c>
      <c r="AL72" s="29">
        <f>AC72*W72+(1-AC72)*U72</f>
        <v/>
      </c>
      <c r="AM72" s="29">
        <f>AC72*X72+(1-AC72)*U72</f>
        <v/>
      </c>
      <c r="AN72" s="29">
        <f>AD72*V72+(1-AD72)*U72</f>
        <v/>
      </c>
      <c r="AO72" s="29">
        <f>AD72*W72+(1-AD72)*U72</f>
        <v/>
      </c>
      <c r="AP72" s="29">
        <f>AD72*X72+(1-AD72)*U72</f>
        <v/>
      </c>
      <c r="AQ72">
        <f>IF(OR(Scenario!$B$5="Any",Scenario!$B$5=A72),1,0)</f>
        <v/>
      </c>
      <c r="AR72">
        <f>IF(OR(Scenario!$B$6="Any",Scenario!$B$6=B72),1,0)</f>
        <v/>
      </c>
      <c r="AS72">
        <f>IF(OR(Scenario!$B$7="Any",Scenario!$B$7=C72),1,0)</f>
        <v/>
      </c>
      <c r="AT72">
        <f>IF(OR(Scenario!$B$8="Any",Scenario!$B$8=D72),1,0)</f>
        <v/>
      </c>
      <c r="AU72">
        <f>IF(OR(Scenario!$B$9="Any",Scenario!$B$9=E72),1,0)</f>
        <v/>
      </c>
      <c r="AV72">
        <f>IF(OR(Scenario!$B$10="Any",Scenario!$B$10=F72),1,0)</f>
        <v/>
      </c>
      <c r="AW72">
        <f>G72*AQ72*AR72*AS72*AT72*AU72*AV72</f>
        <v/>
      </c>
      <c r="AX72">
        <f>IF(Scenario!$B$11="mean",L72,IF(Scenario!$B$11="5th pct",M72,N72))</f>
        <v/>
      </c>
      <c r="AY72">
        <f>IF(Scenario!$B$11="mean",O72,IF(Scenario!$B$11="5th pct",P72,Q72))</f>
        <v/>
      </c>
      <c r="AZ72">
        <f>IF(Scenario!$B$11="mean",R72,IF(Scenario!$B$11="5th pct",S72,T72))</f>
        <v/>
      </c>
      <c r="BA72">
        <f>IF(Scenario!$B$11="mean",AE72,IF(Scenario!$B$11="5th pct",AF72,AG72))</f>
        <v/>
      </c>
      <c r="BB72">
        <f>IF(Scenario!$B$11="mean",AH72,IF(Scenario!$B$11="5th pct",AI72,AJ72))</f>
        <v/>
      </c>
      <c r="BC72">
        <f>U72</f>
        <v/>
      </c>
      <c r="BD72">
        <f>IF(Scenario!$B$11="mean",V72,IF(Scenario!$B$11="5th pct",W72,X72))</f>
        <v/>
      </c>
      <c r="BE72">
        <f>IF(Scenario!$B$11="mean",Y72,IF(Scenario!$B$11="5th pct",Z72,AA72))</f>
        <v/>
      </c>
      <c r="BF72">
        <f>IF(Scenario!$B$11="mean",AK72,IF(Scenario!$B$11="5th pct",AL72,AM72))</f>
        <v/>
      </c>
      <c r="BG72">
        <f>IF(Scenario!$B$11="mean",AN72,IF(Scenario!$B$11="5th pct",AO72,AP72))</f>
        <v/>
      </c>
    </row>
    <row r="73">
      <c r="A73" s="7" t="inlineStr">
        <is>
          <t>F</t>
        </is>
      </c>
      <c r="B73" s="7" t="inlineStr">
        <is>
          <t>65-74</t>
        </is>
      </c>
      <c r="C73" s="7" t="inlineStr">
        <is>
          <t>132-154</t>
        </is>
      </c>
      <c r="D73" s="7" t="inlineStr">
        <is>
          <t>&lt;1.0</t>
        </is>
      </c>
      <c r="E73" s="7" t="inlineStr">
        <is>
          <t>persistent</t>
        </is>
      </c>
      <c r="F73" s="7" t="inlineStr">
        <is>
          <t>yes</t>
        </is>
      </c>
      <c r="G73" s="30">
        <f>Parameters!$B$5*Parameters!$B$7*Parameters!$D$10/SUM(Parameters!$B$10:$G$10)*Parameters!$H$22*Parameters!$B$53*Parameters!$B$46</f>
        <v/>
      </c>
      <c r="H73" s="31">
        <f>(140-Parameters!$B$25)*Parameters!$D$26*0.45359237*0.85/(72*Parameters!$B$27)</f>
        <v/>
      </c>
      <c r="I73" s="7">
        <f>IF(H73&gt;80,"&gt;80",IF(H73&gt;50,"50-80",IF(H73&gt;=25,"25-50","&lt;25")))</f>
        <v/>
      </c>
      <c r="J73" s="7">
        <f>IF(((B73="80+")+0+(OR(D73="1.5-2.0",D73="&gt;=2.0")))&gt;=2,1,0)</f>
        <v/>
      </c>
      <c r="K73" s="32">
        <f>INDEX(Parameters!$B$31:$E$31,MATCH(I73,Parameters!$B$30:$E$30,0))</f>
        <v/>
      </c>
      <c r="L73" s="33">
        <f>K73*INDEX(Parameters!$B$84:$E$84,MATCH(I73,Parameters!$B$30:$E$30,0))/100*IF($F73="yes",Parameters!$C$49,Parameters!$B$49)</f>
        <v/>
      </c>
      <c r="M73" s="33">
        <f>K73*INDEX(Parameters!$B$85:$E$85,MATCH(I73,Parameters!$B$30:$E$30,0))/100*IF($F73="yes",Parameters!$C$49,Parameters!$B$49)</f>
        <v/>
      </c>
      <c r="N73" s="33">
        <f>K73*INDEX(Parameters!$B$86:$E$86,MATCH(I73,Parameters!$B$30:$E$30,0))/100*IF($F73="yes",Parameters!$C$49,Parameters!$B$49)</f>
        <v/>
      </c>
      <c r="O73" s="33">
        <f>K73*INDEX(Parameters!$B$87:$E$87,MATCH(I73,Parameters!$B$30:$E$30,0))/100*IF($F73="yes",Parameters!$C$49,Parameters!$B$49)</f>
        <v/>
      </c>
      <c r="P73" s="33">
        <f>K73*INDEX(Parameters!$B$88:$E$88,MATCH(I73,Parameters!$B$30:$E$30,0))/100*IF($F73="yes",Parameters!$C$49,Parameters!$B$49)</f>
        <v/>
      </c>
      <c r="Q73" s="33">
        <f>K73*INDEX(Parameters!$B$89:$E$89,MATCH(I73,Parameters!$B$30:$E$30,0))/100*IF($F73="yes",Parameters!$C$49,Parameters!$B$49)</f>
        <v/>
      </c>
      <c r="R73" s="33">
        <f>K73*INDEX(Parameters!$B$90:$E$90,MATCH(I73,Parameters!$B$30:$E$30,0))/100*IF($F73="yes",Parameters!$C$49,Parameters!$B$49)</f>
        <v/>
      </c>
      <c r="S73" s="33">
        <f>K73*INDEX(Parameters!$B$91:$E$91,MATCH(I73,Parameters!$B$30:$E$30,0))/100*IF($F73="yes",Parameters!$C$49,Parameters!$B$49)</f>
        <v/>
      </c>
      <c r="T73" s="33">
        <f>K73*INDEX(Parameters!$B$92:$E$92,MATCH(I73,Parameters!$B$30:$E$30,0))/100*IF($F73="yes",Parameters!$C$49,Parameters!$B$49)</f>
        <v/>
      </c>
      <c r="U73" s="33">
        <f>INDEX(Parameters!$B$32:$E$32,MATCH(I73,Parameters!$B$30:$E$30,0))*Parameters!$B$36/100*IF($F73="yes",Parameters!$E$49,Parameters!$D$49)</f>
        <v/>
      </c>
      <c r="V73" s="33">
        <f>U73*INDEX(Parameters!$B$99:$E$99,MATCH(I73,Parameters!$B$30:$E$30,0))</f>
        <v/>
      </c>
      <c r="W73" s="33">
        <f>U73*INDEX(Parameters!$B$100:$E$100,MATCH(I73,Parameters!$B$30:$E$30,0))</f>
        <v/>
      </c>
      <c r="X73" s="33">
        <f>U73*INDEX(Parameters!$B$101:$E$101,MATCH(I73,Parameters!$B$30:$E$30,0))</f>
        <v/>
      </c>
      <c r="Y73" s="33">
        <f>U73*INDEX(Parameters!$B$102:$E$102,MATCH(I73,Parameters!$B$30:$E$30,0))</f>
        <v/>
      </c>
      <c r="Z73" s="33">
        <f>U73*INDEX(Parameters!$B$103:$E$103,MATCH(I73,Parameters!$B$30:$E$30,0))</f>
        <v/>
      </c>
      <c r="AA73" s="33">
        <f>U73*INDEX(Parameters!$B$104:$E$104,MATCH(I73,Parameters!$B$30:$E$30,0))</f>
        <v/>
      </c>
      <c r="AB73" s="33">
        <f>U73*Parameters!$B$39</f>
        <v/>
      </c>
      <c r="AC73" s="7">
        <f>J73</f>
        <v/>
      </c>
      <c r="AD73" s="7">
        <f>IF(J73=1,Parameters!$B$40,Parameters!$B$41)</f>
        <v/>
      </c>
      <c r="AE73" s="33">
        <f>AC73*O73+(1-AC73)*L73</f>
        <v/>
      </c>
      <c r="AF73" s="33">
        <f>AC73*P73+(1-AC73)*M73</f>
        <v/>
      </c>
      <c r="AG73" s="33">
        <f>AC73*Q73+(1-AC73)*N73</f>
        <v/>
      </c>
      <c r="AH73" s="33">
        <f>AD73*O73+(1-AD73)*L73</f>
        <v/>
      </c>
      <c r="AI73" s="33">
        <f>AD73*P73+(1-AD73)*M73</f>
        <v/>
      </c>
      <c r="AJ73" s="33">
        <f>AD73*Q73+(1-AD73)*N73</f>
        <v/>
      </c>
      <c r="AK73" s="33">
        <f>AC73*V73+(1-AC73)*U73</f>
        <v/>
      </c>
      <c r="AL73" s="33">
        <f>AC73*W73+(1-AC73)*U73</f>
        <v/>
      </c>
      <c r="AM73" s="33">
        <f>AC73*X73+(1-AC73)*U73</f>
        <v/>
      </c>
      <c r="AN73" s="33">
        <f>AD73*V73+(1-AD73)*U73</f>
        <v/>
      </c>
      <c r="AO73" s="33">
        <f>AD73*W73+(1-AD73)*U73</f>
        <v/>
      </c>
      <c r="AP73" s="33">
        <f>AD73*X73+(1-AD73)*U73</f>
        <v/>
      </c>
      <c r="AQ73" s="7">
        <f>IF(OR(Scenario!$B$5="Any",Scenario!$B$5=A73),1,0)</f>
        <v/>
      </c>
      <c r="AR73" s="7">
        <f>IF(OR(Scenario!$B$6="Any",Scenario!$B$6=B73),1,0)</f>
        <v/>
      </c>
      <c r="AS73" s="7">
        <f>IF(OR(Scenario!$B$7="Any",Scenario!$B$7=C73),1,0)</f>
        <v/>
      </c>
      <c r="AT73" s="7">
        <f>IF(OR(Scenario!$B$8="Any",Scenario!$B$8=D73),1,0)</f>
        <v/>
      </c>
      <c r="AU73" s="7">
        <f>IF(OR(Scenario!$B$9="Any",Scenario!$B$9=E73),1,0)</f>
        <v/>
      </c>
      <c r="AV73" s="7">
        <f>IF(OR(Scenario!$B$10="Any",Scenario!$B$10=F73),1,0)</f>
        <v/>
      </c>
      <c r="AW73" s="7">
        <f>G73*AQ73*AR73*AS73*AT73*AU73*AV73</f>
        <v/>
      </c>
      <c r="AX73" s="7">
        <f>IF(Scenario!$B$11="mean",L73,IF(Scenario!$B$11="5th pct",M73,N73))</f>
        <v/>
      </c>
      <c r="AY73" s="7">
        <f>IF(Scenario!$B$11="mean",O73,IF(Scenario!$B$11="5th pct",P73,Q73))</f>
        <v/>
      </c>
      <c r="AZ73" s="7">
        <f>IF(Scenario!$B$11="mean",R73,IF(Scenario!$B$11="5th pct",S73,T73))</f>
        <v/>
      </c>
      <c r="BA73" s="7">
        <f>IF(Scenario!$B$11="mean",AE73,IF(Scenario!$B$11="5th pct",AF73,AG73))</f>
        <v/>
      </c>
      <c r="BB73" s="7">
        <f>IF(Scenario!$B$11="mean",AH73,IF(Scenario!$B$11="5th pct",AI73,AJ73))</f>
        <v/>
      </c>
      <c r="BC73" s="7">
        <f>U73</f>
        <v/>
      </c>
      <c r="BD73" s="7">
        <f>IF(Scenario!$B$11="mean",V73,IF(Scenario!$B$11="5th pct",W73,X73))</f>
        <v/>
      </c>
      <c r="BE73" s="7">
        <f>IF(Scenario!$B$11="mean",Y73,IF(Scenario!$B$11="5th pct",Z73,AA73))</f>
        <v/>
      </c>
      <c r="BF73" s="7">
        <f>IF(Scenario!$B$11="mean",AK73,IF(Scenario!$B$11="5th pct",AL73,AM73))</f>
        <v/>
      </c>
      <c r="BG73" s="7">
        <f>IF(Scenario!$B$11="mean",AN73,IF(Scenario!$B$11="5th pct",AO73,AP73))</f>
        <v/>
      </c>
    </row>
    <row r="74">
      <c r="A74" t="inlineStr">
        <is>
          <t>F</t>
        </is>
      </c>
      <c r="B74" t="inlineStr">
        <is>
          <t>65-74</t>
        </is>
      </c>
      <c r="C74" t="inlineStr">
        <is>
          <t>132-154</t>
        </is>
      </c>
      <c r="D74" t="inlineStr">
        <is>
          <t>1.0-1.5</t>
        </is>
      </c>
      <c r="E74" t="inlineStr">
        <is>
          <t>subclinical</t>
        </is>
      </c>
      <c r="F74" t="inlineStr">
        <is>
          <t>no</t>
        </is>
      </c>
      <c r="G74" s="26">
        <f>Parameters!$B$5*Parameters!$B$7*Parameters!$D$10/SUM(Parameters!$B$10:$G$10)*Parameters!$I$22*Parameters!$B$50*(1-Parameters!$B$46)</f>
        <v/>
      </c>
      <c r="H74" s="27">
        <f>(140-Parameters!$B$25)*Parameters!$D$26*0.45359237*0.85/(72*Parameters!$C$27)</f>
        <v/>
      </c>
      <c r="I74">
        <f>IF(H74&gt;80,"&gt;80",IF(H74&gt;50,"50-80",IF(H74&gt;=25,"25-50","&lt;25")))</f>
        <v/>
      </c>
      <c r="J74">
        <f>IF(((B74="80+")+0+(OR(D74="1.5-2.0",D74="&gt;=2.0")))&gt;=2,1,0)</f>
        <v/>
      </c>
      <c r="K74" s="28">
        <f>INDEX(Parameters!$B$31:$E$31,MATCH(I74,Parameters!$B$30:$E$30,0))</f>
        <v/>
      </c>
      <c r="L74" s="29">
        <f>K74*INDEX(Parameters!$B$57:$E$57,MATCH(I74,Parameters!$B$30:$E$30,0))/100*IF($F74="yes",Parameters!$C$49,Parameters!$B$49)</f>
        <v/>
      </c>
      <c r="M74" s="29">
        <f>K74*INDEX(Parameters!$B$58:$E$58,MATCH(I74,Parameters!$B$30:$E$30,0))/100*IF($F74="yes",Parameters!$C$49,Parameters!$B$49)</f>
        <v/>
      </c>
      <c r="N74" s="29">
        <f>K74*INDEX(Parameters!$B$59:$E$59,MATCH(I74,Parameters!$B$30:$E$30,0))/100*IF($F74="yes",Parameters!$C$49,Parameters!$B$49)</f>
        <v/>
      </c>
      <c r="O74" s="29">
        <f>K74*INDEX(Parameters!$B$60:$E$60,MATCH(I74,Parameters!$B$30:$E$30,0))/100*IF($F74="yes",Parameters!$C$49,Parameters!$B$49)</f>
        <v/>
      </c>
      <c r="P74" s="29">
        <f>K74*INDEX(Parameters!$B$61:$E$61,MATCH(I74,Parameters!$B$30:$E$30,0))/100*IF($F74="yes",Parameters!$C$49,Parameters!$B$49)</f>
        <v/>
      </c>
      <c r="Q74" s="29">
        <f>K74*INDEX(Parameters!$B$62:$E$62,MATCH(I74,Parameters!$B$30:$E$30,0))/100*IF($F74="yes",Parameters!$C$49,Parameters!$B$49)</f>
        <v/>
      </c>
      <c r="R74" s="29">
        <f>K74*INDEX(Parameters!$B$63:$E$63,MATCH(I74,Parameters!$B$30:$E$30,0))/100*IF($F74="yes",Parameters!$C$49,Parameters!$B$49)</f>
        <v/>
      </c>
      <c r="S74" s="29">
        <f>K74*INDEX(Parameters!$B$64:$E$64,MATCH(I74,Parameters!$B$30:$E$30,0))/100*IF($F74="yes",Parameters!$C$49,Parameters!$B$49)</f>
        <v/>
      </c>
      <c r="T74" s="29">
        <f>K74*INDEX(Parameters!$B$65:$E$65,MATCH(I74,Parameters!$B$30:$E$30,0))/100*IF($F74="yes",Parameters!$C$49,Parameters!$B$49)</f>
        <v/>
      </c>
      <c r="U74" s="29">
        <f>INDEX(Parameters!$B$32:$E$32,MATCH(I74,Parameters!$B$30:$E$30,0))*Parameters!$B$36/100*IF($F74="yes",Parameters!$E$49,Parameters!$D$49)</f>
        <v/>
      </c>
      <c r="V74" s="29">
        <f>U74*INDEX(Parameters!$B$99:$E$99,MATCH(I74,Parameters!$B$30:$E$30,0))</f>
        <v/>
      </c>
      <c r="W74" s="29">
        <f>U74*INDEX(Parameters!$B$100:$E$100,MATCH(I74,Parameters!$B$30:$E$30,0))</f>
        <v/>
      </c>
      <c r="X74" s="29">
        <f>U74*INDEX(Parameters!$B$101:$E$101,MATCH(I74,Parameters!$B$30:$E$30,0))</f>
        <v/>
      </c>
      <c r="Y74" s="29">
        <f>U74*INDEX(Parameters!$B$102:$E$102,MATCH(I74,Parameters!$B$30:$E$30,0))</f>
        <v/>
      </c>
      <c r="Z74" s="29">
        <f>U74*INDEX(Parameters!$B$103:$E$103,MATCH(I74,Parameters!$B$30:$E$30,0))</f>
        <v/>
      </c>
      <c r="AA74" s="29">
        <f>U74*INDEX(Parameters!$B$104:$E$104,MATCH(I74,Parameters!$B$30:$E$30,0))</f>
        <v/>
      </c>
      <c r="AB74" s="29">
        <f>U74*Parameters!$B$39</f>
        <v/>
      </c>
      <c r="AC74">
        <f>J74</f>
        <v/>
      </c>
      <c r="AD74">
        <f>IF(J74=1,Parameters!$B$40,Parameters!$B$41)</f>
        <v/>
      </c>
      <c r="AE74" s="29">
        <f>AC74*O74+(1-AC74)*L74</f>
        <v/>
      </c>
      <c r="AF74" s="29">
        <f>AC74*P74+(1-AC74)*M74</f>
        <v/>
      </c>
      <c r="AG74" s="29">
        <f>AC74*Q74+(1-AC74)*N74</f>
        <v/>
      </c>
      <c r="AH74" s="29">
        <f>AD74*O74+(1-AD74)*L74</f>
        <v/>
      </c>
      <c r="AI74" s="29">
        <f>AD74*P74+(1-AD74)*M74</f>
        <v/>
      </c>
      <c r="AJ74" s="29">
        <f>AD74*Q74+(1-AD74)*N74</f>
        <v/>
      </c>
      <c r="AK74" s="29">
        <f>AC74*V74+(1-AC74)*U74</f>
        <v/>
      </c>
      <c r="AL74" s="29">
        <f>AC74*W74+(1-AC74)*U74</f>
        <v/>
      </c>
      <c r="AM74" s="29">
        <f>AC74*X74+(1-AC74)*U74</f>
        <v/>
      </c>
      <c r="AN74" s="29">
        <f>AD74*V74+(1-AD74)*U74</f>
        <v/>
      </c>
      <c r="AO74" s="29">
        <f>AD74*W74+(1-AD74)*U74</f>
        <v/>
      </c>
      <c r="AP74" s="29">
        <f>AD74*X74+(1-AD74)*U74</f>
        <v/>
      </c>
      <c r="AQ74">
        <f>IF(OR(Scenario!$B$5="Any",Scenario!$B$5=A74),1,0)</f>
        <v/>
      </c>
      <c r="AR74">
        <f>IF(OR(Scenario!$B$6="Any",Scenario!$B$6=B74),1,0)</f>
        <v/>
      </c>
      <c r="AS74">
        <f>IF(OR(Scenario!$B$7="Any",Scenario!$B$7=C74),1,0)</f>
        <v/>
      </c>
      <c r="AT74">
        <f>IF(OR(Scenario!$B$8="Any",Scenario!$B$8=D74),1,0)</f>
        <v/>
      </c>
      <c r="AU74">
        <f>IF(OR(Scenario!$B$9="Any",Scenario!$B$9=E74),1,0)</f>
        <v/>
      </c>
      <c r="AV74">
        <f>IF(OR(Scenario!$B$10="Any",Scenario!$B$10=F74),1,0)</f>
        <v/>
      </c>
      <c r="AW74">
        <f>G74*AQ74*AR74*AS74*AT74*AU74*AV74</f>
        <v/>
      </c>
      <c r="AX74">
        <f>IF(Scenario!$B$11="mean",L74,IF(Scenario!$B$11="5th pct",M74,N74))</f>
        <v/>
      </c>
      <c r="AY74">
        <f>IF(Scenario!$B$11="mean",O74,IF(Scenario!$B$11="5th pct",P74,Q74))</f>
        <v/>
      </c>
      <c r="AZ74">
        <f>IF(Scenario!$B$11="mean",R74,IF(Scenario!$B$11="5th pct",S74,T74))</f>
        <v/>
      </c>
      <c r="BA74">
        <f>IF(Scenario!$B$11="mean",AE74,IF(Scenario!$B$11="5th pct",AF74,AG74))</f>
        <v/>
      </c>
      <c r="BB74">
        <f>IF(Scenario!$B$11="mean",AH74,IF(Scenario!$B$11="5th pct",AI74,AJ74))</f>
        <v/>
      </c>
      <c r="BC74">
        <f>U74</f>
        <v/>
      </c>
      <c r="BD74">
        <f>IF(Scenario!$B$11="mean",V74,IF(Scenario!$B$11="5th pct",W74,X74))</f>
        <v/>
      </c>
      <c r="BE74">
        <f>IF(Scenario!$B$11="mean",Y74,IF(Scenario!$B$11="5th pct",Z74,AA74))</f>
        <v/>
      </c>
      <c r="BF74">
        <f>IF(Scenario!$B$11="mean",AK74,IF(Scenario!$B$11="5th pct",AL74,AM74))</f>
        <v/>
      </c>
      <c r="BG74">
        <f>IF(Scenario!$B$11="mean",AN74,IF(Scenario!$B$11="5th pct",AO74,AP74))</f>
        <v/>
      </c>
    </row>
    <row r="75">
      <c r="A75" s="7" t="inlineStr">
        <is>
          <t>F</t>
        </is>
      </c>
      <c r="B75" s="7" t="inlineStr">
        <is>
          <t>65-74</t>
        </is>
      </c>
      <c r="C75" s="7" t="inlineStr">
        <is>
          <t>132-154</t>
        </is>
      </c>
      <c r="D75" s="7" t="inlineStr">
        <is>
          <t>1.0-1.5</t>
        </is>
      </c>
      <c r="E75" s="7" t="inlineStr">
        <is>
          <t>subclinical</t>
        </is>
      </c>
      <c r="F75" s="7" t="inlineStr">
        <is>
          <t>yes</t>
        </is>
      </c>
      <c r="G75" s="30">
        <f>Parameters!$B$5*Parameters!$B$7*Parameters!$D$10/SUM(Parameters!$B$10:$G$10)*Parameters!$I$22*Parameters!$B$50*Parameters!$B$46</f>
        <v/>
      </c>
      <c r="H75" s="31">
        <f>(140-Parameters!$B$25)*Parameters!$D$26*0.45359237*0.85/(72*Parameters!$C$27)</f>
        <v/>
      </c>
      <c r="I75" s="7">
        <f>IF(H75&gt;80,"&gt;80",IF(H75&gt;50,"50-80",IF(H75&gt;=25,"25-50","&lt;25")))</f>
        <v/>
      </c>
      <c r="J75" s="7">
        <f>IF(((B75="80+")+0+(OR(D75="1.5-2.0",D75="&gt;=2.0")))&gt;=2,1,0)</f>
        <v/>
      </c>
      <c r="K75" s="32">
        <f>INDEX(Parameters!$B$31:$E$31,MATCH(I75,Parameters!$B$30:$E$30,0))</f>
        <v/>
      </c>
      <c r="L75" s="33">
        <f>K75*INDEX(Parameters!$B$57:$E$57,MATCH(I75,Parameters!$B$30:$E$30,0))/100*IF($F75="yes",Parameters!$C$49,Parameters!$B$49)</f>
        <v/>
      </c>
      <c r="M75" s="33">
        <f>K75*INDEX(Parameters!$B$58:$E$58,MATCH(I75,Parameters!$B$30:$E$30,0))/100*IF($F75="yes",Parameters!$C$49,Parameters!$B$49)</f>
        <v/>
      </c>
      <c r="N75" s="33">
        <f>K75*INDEX(Parameters!$B$59:$E$59,MATCH(I75,Parameters!$B$30:$E$30,0))/100*IF($F75="yes",Parameters!$C$49,Parameters!$B$49)</f>
        <v/>
      </c>
      <c r="O75" s="33">
        <f>K75*INDEX(Parameters!$B$60:$E$60,MATCH(I75,Parameters!$B$30:$E$30,0))/100*IF($F75="yes",Parameters!$C$49,Parameters!$B$49)</f>
        <v/>
      </c>
      <c r="P75" s="33">
        <f>K75*INDEX(Parameters!$B$61:$E$61,MATCH(I75,Parameters!$B$30:$E$30,0))/100*IF($F75="yes",Parameters!$C$49,Parameters!$B$49)</f>
        <v/>
      </c>
      <c r="Q75" s="33">
        <f>K75*INDEX(Parameters!$B$62:$E$62,MATCH(I75,Parameters!$B$30:$E$30,0))/100*IF($F75="yes",Parameters!$C$49,Parameters!$B$49)</f>
        <v/>
      </c>
      <c r="R75" s="33">
        <f>K75*INDEX(Parameters!$B$63:$E$63,MATCH(I75,Parameters!$B$30:$E$30,0))/100*IF($F75="yes",Parameters!$C$49,Parameters!$B$49)</f>
        <v/>
      </c>
      <c r="S75" s="33">
        <f>K75*INDEX(Parameters!$B$64:$E$64,MATCH(I75,Parameters!$B$30:$E$30,0))/100*IF($F75="yes",Parameters!$C$49,Parameters!$B$49)</f>
        <v/>
      </c>
      <c r="T75" s="33">
        <f>K75*INDEX(Parameters!$B$65:$E$65,MATCH(I75,Parameters!$B$30:$E$30,0))/100*IF($F75="yes",Parameters!$C$49,Parameters!$B$49)</f>
        <v/>
      </c>
      <c r="U75" s="33">
        <f>INDEX(Parameters!$B$32:$E$32,MATCH(I75,Parameters!$B$30:$E$30,0))*Parameters!$B$36/100*IF($F75="yes",Parameters!$E$49,Parameters!$D$49)</f>
        <v/>
      </c>
      <c r="V75" s="33">
        <f>U75*INDEX(Parameters!$B$99:$E$99,MATCH(I75,Parameters!$B$30:$E$30,0))</f>
        <v/>
      </c>
      <c r="W75" s="33">
        <f>U75*INDEX(Parameters!$B$100:$E$100,MATCH(I75,Parameters!$B$30:$E$30,0))</f>
        <v/>
      </c>
      <c r="X75" s="33">
        <f>U75*INDEX(Parameters!$B$101:$E$101,MATCH(I75,Parameters!$B$30:$E$30,0))</f>
        <v/>
      </c>
      <c r="Y75" s="33">
        <f>U75*INDEX(Parameters!$B$102:$E$102,MATCH(I75,Parameters!$B$30:$E$30,0))</f>
        <v/>
      </c>
      <c r="Z75" s="33">
        <f>U75*INDEX(Parameters!$B$103:$E$103,MATCH(I75,Parameters!$B$30:$E$30,0))</f>
        <v/>
      </c>
      <c r="AA75" s="33">
        <f>U75*INDEX(Parameters!$B$104:$E$104,MATCH(I75,Parameters!$B$30:$E$30,0))</f>
        <v/>
      </c>
      <c r="AB75" s="33">
        <f>U75*Parameters!$B$39</f>
        <v/>
      </c>
      <c r="AC75" s="7">
        <f>J75</f>
        <v/>
      </c>
      <c r="AD75" s="7">
        <f>IF(J75=1,Parameters!$B$40,Parameters!$B$41)</f>
        <v/>
      </c>
      <c r="AE75" s="33">
        <f>AC75*O75+(1-AC75)*L75</f>
        <v/>
      </c>
      <c r="AF75" s="33">
        <f>AC75*P75+(1-AC75)*M75</f>
        <v/>
      </c>
      <c r="AG75" s="33">
        <f>AC75*Q75+(1-AC75)*N75</f>
        <v/>
      </c>
      <c r="AH75" s="33">
        <f>AD75*O75+(1-AD75)*L75</f>
        <v/>
      </c>
      <c r="AI75" s="33">
        <f>AD75*P75+(1-AD75)*M75</f>
        <v/>
      </c>
      <c r="AJ75" s="33">
        <f>AD75*Q75+(1-AD75)*N75</f>
        <v/>
      </c>
      <c r="AK75" s="33">
        <f>AC75*V75+(1-AC75)*U75</f>
        <v/>
      </c>
      <c r="AL75" s="33">
        <f>AC75*W75+(1-AC75)*U75</f>
        <v/>
      </c>
      <c r="AM75" s="33">
        <f>AC75*X75+(1-AC75)*U75</f>
        <v/>
      </c>
      <c r="AN75" s="33">
        <f>AD75*V75+(1-AD75)*U75</f>
        <v/>
      </c>
      <c r="AO75" s="33">
        <f>AD75*W75+(1-AD75)*U75</f>
        <v/>
      </c>
      <c r="AP75" s="33">
        <f>AD75*X75+(1-AD75)*U75</f>
        <v/>
      </c>
      <c r="AQ75" s="7">
        <f>IF(OR(Scenario!$B$5="Any",Scenario!$B$5=A75),1,0)</f>
        <v/>
      </c>
      <c r="AR75" s="7">
        <f>IF(OR(Scenario!$B$6="Any",Scenario!$B$6=B75),1,0)</f>
        <v/>
      </c>
      <c r="AS75" s="7">
        <f>IF(OR(Scenario!$B$7="Any",Scenario!$B$7=C75),1,0)</f>
        <v/>
      </c>
      <c r="AT75" s="7">
        <f>IF(OR(Scenario!$B$8="Any",Scenario!$B$8=D75),1,0)</f>
        <v/>
      </c>
      <c r="AU75" s="7">
        <f>IF(OR(Scenario!$B$9="Any",Scenario!$B$9=E75),1,0)</f>
        <v/>
      </c>
      <c r="AV75" s="7">
        <f>IF(OR(Scenario!$B$10="Any",Scenario!$B$10=F75),1,0)</f>
        <v/>
      </c>
      <c r="AW75" s="7">
        <f>G75*AQ75*AR75*AS75*AT75*AU75*AV75</f>
        <v/>
      </c>
      <c r="AX75" s="7">
        <f>IF(Scenario!$B$11="mean",L75,IF(Scenario!$B$11="5th pct",M75,N75))</f>
        <v/>
      </c>
      <c r="AY75" s="7">
        <f>IF(Scenario!$B$11="mean",O75,IF(Scenario!$B$11="5th pct",P75,Q75))</f>
        <v/>
      </c>
      <c r="AZ75" s="7">
        <f>IF(Scenario!$B$11="mean",R75,IF(Scenario!$B$11="5th pct",S75,T75))</f>
        <v/>
      </c>
      <c r="BA75" s="7">
        <f>IF(Scenario!$B$11="mean",AE75,IF(Scenario!$B$11="5th pct",AF75,AG75))</f>
        <v/>
      </c>
      <c r="BB75" s="7">
        <f>IF(Scenario!$B$11="mean",AH75,IF(Scenario!$B$11="5th pct",AI75,AJ75))</f>
        <v/>
      </c>
      <c r="BC75" s="7">
        <f>U75</f>
        <v/>
      </c>
      <c r="BD75" s="7">
        <f>IF(Scenario!$B$11="mean",V75,IF(Scenario!$B$11="5th pct",W75,X75))</f>
        <v/>
      </c>
      <c r="BE75" s="7">
        <f>IF(Scenario!$B$11="mean",Y75,IF(Scenario!$B$11="5th pct",Z75,AA75))</f>
        <v/>
      </c>
      <c r="BF75" s="7">
        <f>IF(Scenario!$B$11="mean",AK75,IF(Scenario!$B$11="5th pct",AL75,AM75))</f>
        <v/>
      </c>
      <c r="BG75" s="7">
        <f>IF(Scenario!$B$11="mean",AN75,IF(Scenario!$B$11="5th pct",AO75,AP75))</f>
        <v/>
      </c>
    </row>
    <row r="76">
      <c r="A76" t="inlineStr">
        <is>
          <t>F</t>
        </is>
      </c>
      <c r="B76" t="inlineStr">
        <is>
          <t>65-74</t>
        </is>
      </c>
      <c r="C76" t="inlineStr">
        <is>
          <t>132-154</t>
        </is>
      </c>
      <c r="D76" t="inlineStr">
        <is>
          <t>1.0-1.5</t>
        </is>
      </c>
      <c r="E76" t="inlineStr">
        <is>
          <t>low parox</t>
        </is>
      </c>
      <c r="F76" t="inlineStr">
        <is>
          <t>no</t>
        </is>
      </c>
      <c r="G76" s="26">
        <f>Parameters!$B$5*Parameters!$B$7*Parameters!$D$10/SUM(Parameters!$B$10:$G$10)*Parameters!$I$22*Parameters!$B$51*(1-Parameters!$B$46)</f>
        <v/>
      </c>
      <c r="H76" s="27">
        <f>(140-Parameters!$B$25)*Parameters!$D$26*0.45359237*0.85/(72*Parameters!$C$27)</f>
        <v/>
      </c>
      <c r="I76">
        <f>IF(H76&gt;80,"&gt;80",IF(H76&gt;50,"50-80",IF(H76&gt;=25,"25-50","&lt;25")))</f>
        <v/>
      </c>
      <c r="J76">
        <f>IF(((B76="80+")+0+(OR(D76="1.5-2.0",D76="&gt;=2.0")))&gt;=2,1,0)</f>
        <v/>
      </c>
      <c r="K76" s="28">
        <f>INDEX(Parameters!$B$31:$E$31,MATCH(I76,Parameters!$B$30:$E$30,0))</f>
        <v/>
      </c>
      <c r="L76" s="29">
        <f>K76*INDEX(Parameters!$B$66:$E$66,MATCH(I76,Parameters!$B$30:$E$30,0))/100*IF($F76="yes",Parameters!$C$49,Parameters!$B$49)</f>
        <v/>
      </c>
      <c r="M76" s="29">
        <f>K76*INDEX(Parameters!$B$67:$E$67,MATCH(I76,Parameters!$B$30:$E$30,0))/100*IF($F76="yes",Parameters!$C$49,Parameters!$B$49)</f>
        <v/>
      </c>
      <c r="N76" s="29">
        <f>K76*INDEX(Parameters!$B$68:$E$68,MATCH(I76,Parameters!$B$30:$E$30,0))/100*IF($F76="yes",Parameters!$C$49,Parameters!$B$49)</f>
        <v/>
      </c>
      <c r="O76" s="29">
        <f>K76*INDEX(Parameters!$B$69:$E$69,MATCH(I76,Parameters!$B$30:$E$30,0))/100*IF($F76="yes",Parameters!$C$49,Parameters!$B$49)</f>
        <v/>
      </c>
      <c r="P76" s="29">
        <f>K76*INDEX(Parameters!$B$70:$E$70,MATCH(I76,Parameters!$B$30:$E$30,0))/100*IF($F76="yes",Parameters!$C$49,Parameters!$B$49)</f>
        <v/>
      </c>
      <c r="Q76" s="29">
        <f>K76*INDEX(Parameters!$B$71:$E$71,MATCH(I76,Parameters!$B$30:$E$30,0))/100*IF($F76="yes",Parameters!$C$49,Parameters!$B$49)</f>
        <v/>
      </c>
      <c r="R76" s="29">
        <f>K76*INDEX(Parameters!$B$72:$E$72,MATCH(I76,Parameters!$B$30:$E$30,0))/100*IF($F76="yes",Parameters!$C$49,Parameters!$B$49)</f>
        <v/>
      </c>
      <c r="S76" s="29">
        <f>K76*INDEX(Parameters!$B$73:$E$73,MATCH(I76,Parameters!$B$30:$E$30,0))/100*IF($F76="yes",Parameters!$C$49,Parameters!$B$49)</f>
        <v/>
      </c>
      <c r="T76" s="29">
        <f>K76*INDEX(Parameters!$B$74:$E$74,MATCH(I76,Parameters!$B$30:$E$30,0))/100*IF($F76="yes",Parameters!$C$49,Parameters!$B$49)</f>
        <v/>
      </c>
      <c r="U76" s="29">
        <f>INDEX(Parameters!$B$32:$E$32,MATCH(I76,Parameters!$B$30:$E$30,0))*Parameters!$B$36/100*IF($F76="yes",Parameters!$E$49,Parameters!$D$49)</f>
        <v/>
      </c>
      <c r="V76" s="29">
        <f>U76*INDEX(Parameters!$B$99:$E$99,MATCH(I76,Parameters!$B$30:$E$30,0))</f>
        <v/>
      </c>
      <c r="W76" s="29">
        <f>U76*INDEX(Parameters!$B$100:$E$100,MATCH(I76,Parameters!$B$30:$E$30,0))</f>
        <v/>
      </c>
      <c r="X76" s="29">
        <f>U76*INDEX(Parameters!$B$101:$E$101,MATCH(I76,Parameters!$B$30:$E$30,0))</f>
        <v/>
      </c>
      <c r="Y76" s="29">
        <f>U76*INDEX(Parameters!$B$102:$E$102,MATCH(I76,Parameters!$B$30:$E$30,0))</f>
        <v/>
      </c>
      <c r="Z76" s="29">
        <f>U76*INDEX(Parameters!$B$103:$E$103,MATCH(I76,Parameters!$B$30:$E$30,0))</f>
        <v/>
      </c>
      <c r="AA76" s="29">
        <f>U76*INDEX(Parameters!$B$104:$E$104,MATCH(I76,Parameters!$B$30:$E$30,0))</f>
        <v/>
      </c>
      <c r="AB76" s="29">
        <f>U76*Parameters!$B$39</f>
        <v/>
      </c>
      <c r="AC76">
        <f>J76</f>
        <v/>
      </c>
      <c r="AD76">
        <f>IF(J76=1,Parameters!$B$40,Parameters!$B$41)</f>
        <v/>
      </c>
      <c r="AE76" s="29">
        <f>AC76*O76+(1-AC76)*L76</f>
        <v/>
      </c>
      <c r="AF76" s="29">
        <f>AC76*P76+(1-AC76)*M76</f>
        <v/>
      </c>
      <c r="AG76" s="29">
        <f>AC76*Q76+(1-AC76)*N76</f>
        <v/>
      </c>
      <c r="AH76" s="29">
        <f>AD76*O76+(1-AD76)*L76</f>
        <v/>
      </c>
      <c r="AI76" s="29">
        <f>AD76*P76+(1-AD76)*M76</f>
        <v/>
      </c>
      <c r="AJ76" s="29">
        <f>AD76*Q76+(1-AD76)*N76</f>
        <v/>
      </c>
      <c r="AK76" s="29">
        <f>AC76*V76+(1-AC76)*U76</f>
        <v/>
      </c>
      <c r="AL76" s="29">
        <f>AC76*W76+(1-AC76)*U76</f>
        <v/>
      </c>
      <c r="AM76" s="29">
        <f>AC76*X76+(1-AC76)*U76</f>
        <v/>
      </c>
      <c r="AN76" s="29">
        <f>AD76*V76+(1-AD76)*U76</f>
        <v/>
      </c>
      <c r="AO76" s="29">
        <f>AD76*W76+(1-AD76)*U76</f>
        <v/>
      </c>
      <c r="AP76" s="29">
        <f>AD76*X76+(1-AD76)*U76</f>
        <v/>
      </c>
      <c r="AQ76">
        <f>IF(OR(Scenario!$B$5="Any",Scenario!$B$5=A76),1,0)</f>
        <v/>
      </c>
      <c r="AR76">
        <f>IF(OR(Scenario!$B$6="Any",Scenario!$B$6=B76),1,0)</f>
        <v/>
      </c>
      <c r="AS76">
        <f>IF(OR(Scenario!$B$7="Any",Scenario!$B$7=C76),1,0)</f>
        <v/>
      </c>
      <c r="AT76">
        <f>IF(OR(Scenario!$B$8="Any",Scenario!$B$8=D76),1,0)</f>
        <v/>
      </c>
      <c r="AU76">
        <f>IF(OR(Scenario!$B$9="Any",Scenario!$B$9=E76),1,0)</f>
        <v/>
      </c>
      <c r="AV76">
        <f>IF(OR(Scenario!$B$10="Any",Scenario!$B$10=F76),1,0)</f>
        <v/>
      </c>
      <c r="AW76">
        <f>G76*AQ76*AR76*AS76*AT76*AU76*AV76</f>
        <v/>
      </c>
      <c r="AX76">
        <f>IF(Scenario!$B$11="mean",L76,IF(Scenario!$B$11="5th pct",M76,N76))</f>
        <v/>
      </c>
      <c r="AY76">
        <f>IF(Scenario!$B$11="mean",O76,IF(Scenario!$B$11="5th pct",P76,Q76))</f>
        <v/>
      </c>
      <c r="AZ76">
        <f>IF(Scenario!$B$11="mean",R76,IF(Scenario!$B$11="5th pct",S76,T76))</f>
        <v/>
      </c>
      <c r="BA76">
        <f>IF(Scenario!$B$11="mean",AE76,IF(Scenario!$B$11="5th pct",AF76,AG76))</f>
        <v/>
      </c>
      <c r="BB76">
        <f>IF(Scenario!$B$11="mean",AH76,IF(Scenario!$B$11="5th pct",AI76,AJ76))</f>
        <v/>
      </c>
      <c r="BC76">
        <f>U76</f>
        <v/>
      </c>
      <c r="BD76">
        <f>IF(Scenario!$B$11="mean",V76,IF(Scenario!$B$11="5th pct",W76,X76))</f>
        <v/>
      </c>
      <c r="BE76">
        <f>IF(Scenario!$B$11="mean",Y76,IF(Scenario!$B$11="5th pct",Z76,AA76))</f>
        <v/>
      </c>
      <c r="BF76">
        <f>IF(Scenario!$B$11="mean",AK76,IF(Scenario!$B$11="5th pct",AL76,AM76))</f>
        <v/>
      </c>
      <c r="BG76">
        <f>IF(Scenario!$B$11="mean",AN76,IF(Scenario!$B$11="5th pct",AO76,AP76))</f>
        <v/>
      </c>
    </row>
    <row r="77">
      <c r="A77" s="7" t="inlineStr">
        <is>
          <t>F</t>
        </is>
      </c>
      <c r="B77" s="7" t="inlineStr">
        <is>
          <t>65-74</t>
        </is>
      </c>
      <c r="C77" s="7" t="inlineStr">
        <is>
          <t>132-154</t>
        </is>
      </c>
      <c r="D77" s="7" t="inlineStr">
        <is>
          <t>1.0-1.5</t>
        </is>
      </c>
      <c r="E77" s="7" t="inlineStr">
        <is>
          <t>low parox</t>
        </is>
      </c>
      <c r="F77" s="7" t="inlineStr">
        <is>
          <t>yes</t>
        </is>
      </c>
      <c r="G77" s="30">
        <f>Parameters!$B$5*Parameters!$B$7*Parameters!$D$10/SUM(Parameters!$B$10:$G$10)*Parameters!$I$22*Parameters!$B$51*Parameters!$B$46</f>
        <v/>
      </c>
      <c r="H77" s="31">
        <f>(140-Parameters!$B$25)*Parameters!$D$26*0.45359237*0.85/(72*Parameters!$C$27)</f>
        <v/>
      </c>
      <c r="I77" s="7">
        <f>IF(H77&gt;80,"&gt;80",IF(H77&gt;50,"50-80",IF(H77&gt;=25,"25-50","&lt;25")))</f>
        <v/>
      </c>
      <c r="J77" s="7">
        <f>IF(((B77="80+")+0+(OR(D77="1.5-2.0",D77="&gt;=2.0")))&gt;=2,1,0)</f>
        <v/>
      </c>
      <c r="K77" s="32">
        <f>INDEX(Parameters!$B$31:$E$31,MATCH(I77,Parameters!$B$30:$E$30,0))</f>
        <v/>
      </c>
      <c r="L77" s="33">
        <f>K77*INDEX(Parameters!$B$66:$E$66,MATCH(I77,Parameters!$B$30:$E$30,0))/100*IF($F77="yes",Parameters!$C$49,Parameters!$B$49)</f>
        <v/>
      </c>
      <c r="M77" s="33">
        <f>K77*INDEX(Parameters!$B$67:$E$67,MATCH(I77,Parameters!$B$30:$E$30,0))/100*IF($F77="yes",Parameters!$C$49,Parameters!$B$49)</f>
        <v/>
      </c>
      <c r="N77" s="33">
        <f>K77*INDEX(Parameters!$B$68:$E$68,MATCH(I77,Parameters!$B$30:$E$30,0))/100*IF($F77="yes",Parameters!$C$49,Parameters!$B$49)</f>
        <v/>
      </c>
      <c r="O77" s="33">
        <f>K77*INDEX(Parameters!$B$69:$E$69,MATCH(I77,Parameters!$B$30:$E$30,0))/100*IF($F77="yes",Parameters!$C$49,Parameters!$B$49)</f>
        <v/>
      </c>
      <c r="P77" s="33">
        <f>K77*INDEX(Parameters!$B$70:$E$70,MATCH(I77,Parameters!$B$30:$E$30,0))/100*IF($F77="yes",Parameters!$C$49,Parameters!$B$49)</f>
        <v/>
      </c>
      <c r="Q77" s="33">
        <f>K77*INDEX(Parameters!$B$71:$E$71,MATCH(I77,Parameters!$B$30:$E$30,0))/100*IF($F77="yes",Parameters!$C$49,Parameters!$B$49)</f>
        <v/>
      </c>
      <c r="R77" s="33">
        <f>K77*INDEX(Parameters!$B$72:$E$72,MATCH(I77,Parameters!$B$30:$E$30,0))/100*IF($F77="yes",Parameters!$C$49,Parameters!$B$49)</f>
        <v/>
      </c>
      <c r="S77" s="33">
        <f>K77*INDEX(Parameters!$B$73:$E$73,MATCH(I77,Parameters!$B$30:$E$30,0))/100*IF($F77="yes",Parameters!$C$49,Parameters!$B$49)</f>
        <v/>
      </c>
      <c r="T77" s="33">
        <f>K77*INDEX(Parameters!$B$74:$E$74,MATCH(I77,Parameters!$B$30:$E$30,0))/100*IF($F77="yes",Parameters!$C$49,Parameters!$B$49)</f>
        <v/>
      </c>
      <c r="U77" s="33">
        <f>INDEX(Parameters!$B$32:$E$32,MATCH(I77,Parameters!$B$30:$E$30,0))*Parameters!$B$36/100*IF($F77="yes",Parameters!$E$49,Parameters!$D$49)</f>
        <v/>
      </c>
      <c r="V77" s="33">
        <f>U77*INDEX(Parameters!$B$99:$E$99,MATCH(I77,Parameters!$B$30:$E$30,0))</f>
        <v/>
      </c>
      <c r="W77" s="33">
        <f>U77*INDEX(Parameters!$B$100:$E$100,MATCH(I77,Parameters!$B$30:$E$30,0))</f>
        <v/>
      </c>
      <c r="X77" s="33">
        <f>U77*INDEX(Parameters!$B$101:$E$101,MATCH(I77,Parameters!$B$30:$E$30,0))</f>
        <v/>
      </c>
      <c r="Y77" s="33">
        <f>U77*INDEX(Parameters!$B$102:$E$102,MATCH(I77,Parameters!$B$30:$E$30,0))</f>
        <v/>
      </c>
      <c r="Z77" s="33">
        <f>U77*INDEX(Parameters!$B$103:$E$103,MATCH(I77,Parameters!$B$30:$E$30,0))</f>
        <v/>
      </c>
      <c r="AA77" s="33">
        <f>U77*INDEX(Parameters!$B$104:$E$104,MATCH(I77,Parameters!$B$30:$E$30,0))</f>
        <v/>
      </c>
      <c r="AB77" s="33">
        <f>U77*Parameters!$B$39</f>
        <v/>
      </c>
      <c r="AC77" s="7">
        <f>J77</f>
        <v/>
      </c>
      <c r="AD77" s="7">
        <f>IF(J77=1,Parameters!$B$40,Parameters!$B$41)</f>
        <v/>
      </c>
      <c r="AE77" s="33">
        <f>AC77*O77+(1-AC77)*L77</f>
        <v/>
      </c>
      <c r="AF77" s="33">
        <f>AC77*P77+(1-AC77)*M77</f>
        <v/>
      </c>
      <c r="AG77" s="33">
        <f>AC77*Q77+(1-AC77)*N77</f>
        <v/>
      </c>
      <c r="AH77" s="33">
        <f>AD77*O77+(1-AD77)*L77</f>
        <v/>
      </c>
      <c r="AI77" s="33">
        <f>AD77*P77+(1-AD77)*M77</f>
        <v/>
      </c>
      <c r="AJ77" s="33">
        <f>AD77*Q77+(1-AD77)*N77</f>
        <v/>
      </c>
      <c r="AK77" s="33">
        <f>AC77*V77+(1-AC77)*U77</f>
        <v/>
      </c>
      <c r="AL77" s="33">
        <f>AC77*W77+(1-AC77)*U77</f>
        <v/>
      </c>
      <c r="AM77" s="33">
        <f>AC77*X77+(1-AC77)*U77</f>
        <v/>
      </c>
      <c r="AN77" s="33">
        <f>AD77*V77+(1-AD77)*U77</f>
        <v/>
      </c>
      <c r="AO77" s="33">
        <f>AD77*W77+(1-AD77)*U77</f>
        <v/>
      </c>
      <c r="AP77" s="33">
        <f>AD77*X77+(1-AD77)*U77</f>
        <v/>
      </c>
      <c r="AQ77" s="7">
        <f>IF(OR(Scenario!$B$5="Any",Scenario!$B$5=A77),1,0)</f>
        <v/>
      </c>
      <c r="AR77" s="7">
        <f>IF(OR(Scenario!$B$6="Any",Scenario!$B$6=B77),1,0)</f>
        <v/>
      </c>
      <c r="AS77" s="7">
        <f>IF(OR(Scenario!$B$7="Any",Scenario!$B$7=C77),1,0)</f>
        <v/>
      </c>
      <c r="AT77" s="7">
        <f>IF(OR(Scenario!$B$8="Any",Scenario!$B$8=D77),1,0)</f>
        <v/>
      </c>
      <c r="AU77" s="7">
        <f>IF(OR(Scenario!$B$9="Any",Scenario!$B$9=E77),1,0)</f>
        <v/>
      </c>
      <c r="AV77" s="7">
        <f>IF(OR(Scenario!$B$10="Any",Scenario!$B$10=F77),1,0)</f>
        <v/>
      </c>
      <c r="AW77" s="7">
        <f>G77*AQ77*AR77*AS77*AT77*AU77*AV77</f>
        <v/>
      </c>
      <c r="AX77" s="7">
        <f>IF(Scenario!$B$11="mean",L77,IF(Scenario!$B$11="5th pct",M77,N77))</f>
        <v/>
      </c>
      <c r="AY77" s="7">
        <f>IF(Scenario!$B$11="mean",O77,IF(Scenario!$B$11="5th pct",P77,Q77))</f>
        <v/>
      </c>
      <c r="AZ77" s="7">
        <f>IF(Scenario!$B$11="mean",R77,IF(Scenario!$B$11="5th pct",S77,T77))</f>
        <v/>
      </c>
      <c r="BA77" s="7">
        <f>IF(Scenario!$B$11="mean",AE77,IF(Scenario!$B$11="5th pct",AF77,AG77))</f>
        <v/>
      </c>
      <c r="BB77" s="7">
        <f>IF(Scenario!$B$11="mean",AH77,IF(Scenario!$B$11="5th pct",AI77,AJ77))</f>
        <v/>
      </c>
      <c r="BC77" s="7">
        <f>U77</f>
        <v/>
      </c>
      <c r="BD77" s="7">
        <f>IF(Scenario!$B$11="mean",V77,IF(Scenario!$B$11="5th pct",W77,X77))</f>
        <v/>
      </c>
      <c r="BE77" s="7">
        <f>IF(Scenario!$B$11="mean",Y77,IF(Scenario!$B$11="5th pct",Z77,AA77))</f>
        <v/>
      </c>
      <c r="BF77" s="7">
        <f>IF(Scenario!$B$11="mean",AK77,IF(Scenario!$B$11="5th pct",AL77,AM77))</f>
        <v/>
      </c>
      <c r="BG77" s="7">
        <f>IF(Scenario!$B$11="mean",AN77,IF(Scenario!$B$11="5th pct",AO77,AP77))</f>
        <v/>
      </c>
    </row>
    <row r="78">
      <c r="A78" t="inlineStr">
        <is>
          <t>F</t>
        </is>
      </c>
      <c r="B78" t="inlineStr">
        <is>
          <t>65-74</t>
        </is>
      </c>
      <c r="C78" t="inlineStr">
        <is>
          <t>132-154</t>
        </is>
      </c>
      <c r="D78" t="inlineStr">
        <is>
          <t>1.0-1.5</t>
        </is>
      </c>
      <c r="E78" t="inlineStr">
        <is>
          <t>high parox</t>
        </is>
      </c>
      <c r="F78" t="inlineStr">
        <is>
          <t>no</t>
        </is>
      </c>
      <c r="G78" s="26">
        <f>Parameters!$B$5*Parameters!$B$7*Parameters!$D$10/SUM(Parameters!$B$10:$G$10)*Parameters!$I$22*Parameters!$B$52*(1-Parameters!$B$46)</f>
        <v/>
      </c>
      <c r="H78" s="27">
        <f>(140-Parameters!$B$25)*Parameters!$D$26*0.45359237*0.85/(72*Parameters!$C$27)</f>
        <v/>
      </c>
      <c r="I78">
        <f>IF(H78&gt;80,"&gt;80",IF(H78&gt;50,"50-80",IF(H78&gt;=25,"25-50","&lt;25")))</f>
        <v/>
      </c>
      <c r="J78">
        <f>IF(((B78="80+")+0+(OR(D78="1.5-2.0",D78="&gt;=2.0")))&gt;=2,1,0)</f>
        <v/>
      </c>
      <c r="K78" s="28">
        <f>INDEX(Parameters!$B$31:$E$31,MATCH(I78,Parameters!$B$30:$E$30,0))</f>
        <v/>
      </c>
      <c r="L78" s="29">
        <f>K78*INDEX(Parameters!$B$75:$E$75,MATCH(I78,Parameters!$B$30:$E$30,0))/100*IF($F78="yes",Parameters!$C$49,Parameters!$B$49)</f>
        <v/>
      </c>
      <c r="M78" s="29">
        <f>K78*INDEX(Parameters!$B$76:$E$76,MATCH(I78,Parameters!$B$30:$E$30,0))/100*IF($F78="yes",Parameters!$C$49,Parameters!$B$49)</f>
        <v/>
      </c>
      <c r="N78" s="29">
        <f>K78*INDEX(Parameters!$B$77:$E$77,MATCH(I78,Parameters!$B$30:$E$30,0))/100*IF($F78="yes",Parameters!$C$49,Parameters!$B$49)</f>
        <v/>
      </c>
      <c r="O78" s="29">
        <f>K78*INDEX(Parameters!$B$78:$E$78,MATCH(I78,Parameters!$B$30:$E$30,0))/100*IF($F78="yes",Parameters!$C$49,Parameters!$B$49)</f>
        <v/>
      </c>
      <c r="P78" s="29">
        <f>K78*INDEX(Parameters!$B$79:$E$79,MATCH(I78,Parameters!$B$30:$E$30,0))/100*IF($F78="yes",Parameters!$C$49,Parameters!$B$49)</f>
        <v/>
      </c>
      <c r="Q78" s="29">
        <f>K78*INDEX(Parameters!$B$80:$E$80,MATCH(I78,Parameters!$B$30:$E$30,0))/100*IF($F78="yes",Parameters!$C$49,Parameters!$B$49)</f>
        <v/>
      </c>
      <c r="R78" s="29">
        <f>K78*INDEX(Parameters!$B$81:$E$81,MATCH(I78,Parameters!$B$30:$E$30,0))/100*IF($F78="yes",Parameters!$C$49,Parameters!$B$49)</f>
        <v/>
      </c>
      <c r="S78" s="29">
        <f>K78*INDEX(Parameters!$B$82:$E$82,MATCH(I78,Parameters!$B$30:$E$30,0))/100*IF($F78="yes",Parameters!$C$49,Parameters!$B$49)</f>
        <v/>
      </c>
      <c r="T78" s="29">
        <f>K78*INDEX(Parameters!$B$83:$E$83,MATCH(I78,Parameters!$B$30:$E$30,0))/100*IF($F78="yes",Parameters!$C$49,Parameters!$B$49)</f>
        <v/>
      </c>
      <c r="U78" s="29">
        <f>INDEX(Parameters!$B$32:$E$32,MATCH(I78,Parameters!$B$30:$E$30,0))*Parameters!$B$36/100*IF($F78="yes",Parameters!$E$49,Parameters!$D$49)</f>
        <v/>
      </c>
      <c r="V78" s="29">
        <f>U78*INDEX(Parameters!$B$99:$E$99,MATCH(I78,Parameters!$B$30:$E$30,0))</f>
        <v/>
      </c>
      <c r="W78" s="29">
        <f>U78*INDEX(Parameters!$B$100:$E$100,MATCH(I78,Parameters!$B$30:$E$30,0))</f>
        <v/>
      </c>
      <c r="X78" s="29">
        <f>U78*INDEX(Parameters!$B$101:$E$101,MATCH(I78,Parameters!$B$30:$E$30,0))</f>
        <v/>
      </c>
      <c r="Y78" s="29">
        <f>U78*INDEX(Parameters!$B$102:$E$102,MATCH(I78,Parameters!$B$30:$E$30,0))</f>
        <v/>
      </c>
      <c r="Z78" s="29">
        <f>U78*INDEX(Parameters!$B$103:$E$103,MATCH(I78,Parameters!$B$30:$E$30,0))</f>
        <v/>
      </c>
      <c r="AA78" s="29">
        <f>U78*INDEX(Parameters!$B$104:$E$104,MATCH(I78,Parameters!$B$30:$E$30,0))</f>
        <v/>
      </c>
      <c r="AB78" s="29">
        <f>U78*Parameters!$B$39</f>
        <v/>
      </c>
      <c r="AC78">
        <f>J78</f>
        <v/>
      </c>
      <c r="AD78">
        <f>IF(J78=1,Parameters!$B$40,Parameters!$B$41)</f>
        <v/>
      </c>
      <c r="AE78" s="29">
        <f>AC78*O78+(1-AC78)*L78</f>
        <v/>
      </c>
      <c r="AF78" s="29">
        <f>AC78*P78+(1-AC78)*M78</f>
        <v/>
      </c>
      <c r="AG78" s="29">
        <f>AC78*Q78+(1-AC78)*N78</f>
        <v/>
      </c>
      <c r="AH78" s="29">
        <f>AD78*O78+(1-AD78)*L78</f>
        <v/>
      </c>
      <c r="AI78" s="29">
        <f>AD78*P78+(1-AD78)*M78</f>
        <v/>
      </c>
      <c r="AJ78" s="29">
        <f>AD78*Q78+(1-AD78)*N78</f>
        <v/>
      </c>
      <c r="AK78" s="29">
        <f>AC78*V78+(1-AC78)*U78</f>
        <v/>
      </c>
      <c r="AL78" s="29">
        <f>AC78*W78+(1-AC78)*U78</f>
        <v/>
      </c>
      <c r="AM78" s="29">
        <f>AC78*X78+(1-AC78)*U78</f>
        <v/>
      </c>
      <c r="AN78" s="29">
        <f>AD78*V78+(1-AD78)*U78</f>
        <v/>
      </c>
      <c r="AO78" s="29">
        <f>AD78*W78+(1-AD78)*U78</f>
        <v/>
      </c>
      <c r="AP78" s="29">
        <f>AD78*X78+(1-AD78)*U78</f>
        <v/>
      </c>
      <c r="AQ78">
        <f>IF(OR(Scenario!$B$5="Any",Scenario!$B$5=A78),1,0)</f>
        <v/>
      </c>
      <c r="AR78">
        <f>IF(OR(Scenario!$B$6="Any",Scenario!$B$6=B78),1,0)</f>
        <v/>
      </c>
      <c r="AS78">
        <f>IF(OR(Scenario!$B$7="Any",Scenario!$B$7=C78),1,0)</f>
        <v/>
      </c>
      <c r="AT78">
        <f>IF(OR(Scenario!$B$8="Any",Scenario!$B$8=D78),1,0)</f>
        <v/>
      </c>
      <c r="AU78">
        <f>IF(OR(Scenario!$B$9="Any",Scenario!$B$9=E78),1,0)</f>
        <v/>
      </c>
      <c r="AV78">
        <f>IF(OR(Scenario!$B$10="Any",Scenario!$B$10=F78),1,0)</f>
        <v/>
      </c>
      <c r="AW78">
        <f>G78*AQ78*AR78*AS78*AT78*AU78*AV78</f>
        <v/>
      </c>
      <c r="AX78">
        <f>IF(Scenario!$B$11="mean",L78,IF(Scenario!$B$11="5th pct",M78,N78))</f>
        <v/>
      </c>
      <c r="AY78">
        <f>IF(Scenario!$B$11="mean",O78,IF(Scenario!$B$11="5th pct",P78,Q78))</f>
        <v/>
      </c>
      <c r="AZ78">
        <f>IF(Scenario!$B$11="mean",R78,IF(Scenario!$B$11="5th pct",S78,T78))</f>
        <v/>
      </c>
      <c r="BA78">
        <f>IF(Scenario!$B$11="mean",AE78,IF(Scenario!$B$11="5th pct",AF78,AG78))</f>
        <v/>
      </c>
      <c r="BB78">
        <f>IF(Scenario!$B$11="mean",AH78,IF(Scenario!$B$11="5th pct",AI78,AJ78))</f>
        <v/>
      </c>
      <c r="BC78">
        <f>U78</f>
        <v/>
      </c>
      <c r="BD78">
        <f>IF(Scenario!$B$11="mean",V78,IF(Scenario!$B$11="5th pct",W78,X78))</f>
        <v/>
      </c>
      <c r="BE78">
        <f>IF(Scenario!$B$11="mean",Y78,IF(Scenario!$B$11="5th pct",Z78,AA78))</f>
        <v/>
      </c>
      <c r="BF78">
        <f>IF(Scenario!$B$11="mean",AK78,IF(Scenario!$B$11="5th pct",AL78,AM78))</f>
        <v/>
      </c>
      <c r="BG78">
        <f>IF(Scenario!$B$11="mean",AN78,IF(Scenario!$B$11="5th pct",AO78,AP78))</f>
        <v/>
      </c>
    </row>
    <row r="79">
      <c r="A79" s="7" t="inlineStr">
        <is>
          <t>F</t>
        </is>
      </c>
      <c r="B79" s="7" t="inlineStr">
        <is>
          <t>65-74</t>
        </is>
      </c>
      <c r="C79" s="7" t="inlineStr">
        <is>
          <t>132-154</t>
        </is>
      </c>
      <c r="D79" s="7" t="inlineStr">
        <is>
          <t>1.0-1.5</t>
        </is>
      </c>
      <c r="E79" s="7" t="inlineStr">
        <is>
          <t>high parox</t>
        </is>
      </c>
      <c r="F79" s="7" t="inlineStr">
        <is>
          <t>yes</t>
        </is>
      </c>
      <c r="G79" s="30">
        <f>Parameters!$B$5*Parameters!$B$7*Parameters!$D$10/SUM(Parameters!$B$10:$G$10)*Parameters!$I$22*Parameters!$B$52*Parameters!$B$46</f>
        <v/>
      </c>
      <c r="H79" s="31">
        <f>(140-Parameters!$B$25)*Parameters!$D$26*0.45359237*0.85/(72*Parameters!$C$27)</f>
        <v/>
      </c>
      <c r="I79" s="7">
        <f>IF(H79&gt;80,"&gt;80",IF(H79&gt;50,"50-80",IF(H79&gt;=25,"25-50","&lt;25")))</f>
        <v/>
      </c>
      <c r="J79" s="7">
        <f>IF(((B79="80+")+0+(OR(D79="1.5-2.0",D79="&gt;=2.0")))&gt;=2,1,0)</f>
        <v/>
      </c>
      <c r="K79" s="32">
        <f>INDEX(Parameters!$B$31:$E$31,MATCH(I79,Parameters!$B$30:$E$30,0))</f>
        <v/>
      </c>
      <c r="L79" s="33">
        <f>K79*INDEX(Parameters!$B$75:$E$75,MATCH(I79,Parameters!$B$30:$E$30,0))/100*IF($F79="yes",Parameters!$C$49,Parameters!$B$49)</f>
        <v/>
      </c>
      <c r="M79" s="33">
        <f>K79*INDEX(Parameters!$B$76:$E$76,MATCH(I79,Parameters!$B$30:$E$30,0))/100*IF($F79="yes",Parameters!$C$49,Parameters!$B$49)</f>
        <v/>
      </c>
      <c r="N79" s="33">
        <f>K79*INDEX(Parameters!$B$77:$E$77,MATCH(I79,Parameters!$B$30:$E$30,0))/100*IF($F79="yes",Parameters!$C$49,Parameters!$B$49)</f>
        <v/>
      </c>
      <c r="O79" s="33">
        <f>K79*INDEX(Parameters!$B$78:$E$78,MATCH(I79,Parameters!$B$30:$E$30,0))/100*IF($F79="yes",Parameters!$C$49,Parameters!$B$49)</f>
        <v/>
      </c>
      <c r="P79" s="33">
        <f>K79*INDEX(Parameters!$B$79:$E$79,MATCH(I79,Parameters!$B$30:$E$30,0))/100*IF($F79="yes",Parameters!$C$49,Parameters!$B$49)</f>
        <v/>
      </c>
      <c r="Q79" s="33">
        <f>K79*INDEX(Parameters!$B$80:$E$80,MATCH(I79,Parameters!$B$30:$E$30,0))/100*IF($F79="yes",Parameters!$C$49,Parameters!$B$49)</f>
        <v/>
      </c>
      <c r="R79" s="33">
        <f>K79*INDEX(Parameters!$B$81:$E$81,MATCH(I79,Parameters!$B$30:$E$30,0))/100*IF($F79="yes",Parameters!$C$49,Parameters!$B$49)</f>
        <v/>
      </c>
      <c r="S79" s="33">
        <f>K79*INDEX(Parameters!$B$82:$E$82,MATCH(I79,Parameters!$B$30:$E$30,0))/100*IF($F79="yes",Parameters!$C$49,Parameters!$B$49)</f>
        <v/>
      </c>
      <c r="T79" s="33">
        <f>K79*INDEX(Parameters!$B$83:$E$83,MATCH(I79,Parameters!$B$30:$E$30,0))/100*IF($F79="yes",Parameters!$C$49,Parameters!$B$49)</f>
        <v/>
      </c>
      <c r="U79" s="33">
        <f>INDEX(Parameters!$B$32:$E$32,MATCH(I79,Parameters!$B$30:$E$30,0))*Parameters!$B$36/100*IF($F79="yes",Parameters!$E$49,Parameters!$D$49)</f>
        <v/>
      </c>
      <c r="V79" s="33">
        <f>U79*INDEX(Parameters!$B$99:$E$99,MATCH(I79,Parameters!$B$30:$E$30,0))</f>
        <v/>
      </c>
      <c r="W79" s="33">
        <f>U79*INDEX(Parameters!$B$100:$E$100,MATCH(I79,Parameters!$B$30:$E$30,0))</f>
        <v/>
      </c>
      <c r="X79" s="33">
        <f>U79*INDEX(Parameters!$B$101:$E$101,MATCH(I79,Parameters!$B$30:$E$30,0))</f>
        <v/>
      </c>
      <c r="Y79" s="33">
        <f>U79*INDEX(Parameters!$B$102:$E$102,MATCH(I79,Parameters!$B$30:$E$30,0))</f>
        <v/>
      </c>
      <c r="Z79" s="33">
        <f>U79*INDEX(Parameters!$B$103:$E$103,MATCH(I79,Parameters!$B$30:$E$30,0))</f>
        <v/>
      </c>
      <c r="AA79" s="33">
        <f>U79*INDEX(Parameters!$B$104:$E$104,MATCH(I79,Parameters!$B$30:$E$30,0))</f>
        <v/>
      </c>
      <c r="AB79" s="33">
        <f>U79*Parameters!$B$39</f>
        <v/>
      </c>
      <c r="AC79" s="7">
        <f>J79</f>
        <v/>
      </c>
      <c r="AD79" s="7">
        <f>IF(J79=1,Parameters!$B$40,Parameters!$B$41)</f>
        <v/>
      </c>
      <c r="AE79" s="33">
        <f>AC79*O79+(1-AC79)*L79</f>
        <v/>
      </c>
      <c r="AF79" s="33">
        <f>AC79*P79+(1-AC79)*M79</f>
        <v/>
      </c>
      <c r="AG79" s="33">
        <f>AC79*Q79+(1-AC79)*N79</f>
        <v/>
      </c>
      <c r="AH79" s="33">
        <f>AD79*O79+(1-AD79)*L79</f>
        <v/>
      </c>
      <c r="AI79" s="33">
        <f>AD79*P79+(1-AD79)*M79</f>
        <v/>
      </c>
      <c r="AJ79" s="33">
        <f>AD79*Q79+(1-AD79)*N79</f>
        <v/>
      </c>
      <c r="AK79" s="33">
        <f>AC79*V79+(1-AC79)*U79</f>
        <v/>
      </c>
      <c r="AL79" s="33">
        <f>AC79*W79+(1-AC79)*U79</f>
        <v/>
      </c>
      <c r="AM79" s="33">
        <f>AC79*X79+(1-AC79)*U79</f>
        <v/>
      </c>
      <c r="AN79" s="33">
        <f>AD79*V79+(1-AD79)*U79</f>
        <v/>
      </c>
      <c r="AO79" s="33">
        <f>AD79*W79+(1-AD79)*U79</f>
        <v/>
      </c>
      <c r="AP79" s="33">
        <f>AD79*X79+(1-AD79)*U79</f>
        <v/>
      </c>
      <c r="AQ79" s="7">
        <f>IF(OR(Scenario!$B$5="Any",Scenario!$B$5=A79),1,0)</f>
        <v/>
      </c>
      <c r="AR79" s="7">
        <f>IF(OR(Scenario!$B$6="Any",Scenario!$B$6=B79),1,0)</f>
        <v/>
      </c>
      <c r="AS79" s="7">
        <f>IF(OR(Scenario!$B$7="Any",Scenario!$B$7=C79),1,0)</f>
        <v/>
      </c>
      <c r="AT79" s="7">
        <f>IF(OR(Scenario!$B$8="Any",Scenario!$B$8=D79),1,0)</f>
        <v/>
      </c>
      <c r="AU79" s="7">
        <f>IF(OR(Scenario!$B$9="Any",Scenario!$B$9=E79),1,0)</f>
        <v/>
      </c>
      <c r="AV79" s="7">
        <f>IF(OR(Scenario!$B$10="Any",Scenario!$B$10=F79),1,0)</f>
        <v/>
      </c>
      <c r="AW79" s="7">
        <f>G79*AQ79*AR79*AS79*AT79*AU79*AV79</f>
        <v/>
      </c>
      <c r="AX79" s="7">
        <f>IF(Scenario!$B$11="mean",L79,IF(Scenario!$B$11="5th pct",M79,N79))</f>
        <v/>
      </c>
      <c r="AY79" s="7">
        <f>IF(Scenario!$B$11="mean",O79,IF(Scenario!$B$11="5th pct",P79,Q79))</f>
        <v/>
      </c>
      <c r="AZ79" s="7">
        <f>IF(Scenario!$B$11="mean",R79,IF(Scenario!$B$11="5th pct",S79,T79))</f>
        <v/>
      </c>
      <c r="BA79" s="7">
        <f>IF(Scenario!$B$11="mean",AE79,IF(Scenario!$B$11="5th pct",AF79,AG79))</f>
        <v/>
      </c>
      <c r="BB79" s="7">
        <f>IF(Scenario!$B$11="mean",AH79,IF(Scenario!$B$11="5th pct",AI79,AJ79))</f>
        <v/>
      </c>
      <c r="BC79" s="7">
        <f>U79</f>
        <v/>
      </c>
      <c r="BD79" s="7">
        <f>IF(Scenario!$B$11="mean",V79,IF(Scenario!$B$11="5th pct",W79,X79))</f>
        <v/>
      </c>
      <c r="BE79" s="7">
        <f>IF(Scenario!$B$11="mean",Y79,IF(Scenario!$B$11="5th pct",Z79,AA79))</f>
        <v/>
      </c>
      <c r="BF79" s="7">
        <f>IF(Scenario!$B$11="mean",AK79,IF(Scenario!$B$11="5th pct",AL79,AM79))</f>
        <v/>
      </c>
      <c r="BG79" s="7">
        <f>IF(Scenario!$B$11="mean",AN79,IF(Scenario!$B$11="5th pct",AO79,AP79))</f>
        <v/>
      </c>
    </row>
    <row r="80">
      <c r="A80" t="inlineStr">
        <is>
          <t>F</t>
        </is>
      </c>
      <c r="B80" t="inlineStr">
        <is>
          <t>65-74</t>
        </is>
      </c>
      <c r="C80" t="inlineStr">
        <is>
          <t>132-154</t>
        </is>
      </c>
      <c r="D80" t="inlineStr">
        <is>
          <t>1.0-1.5</t>
        </is>
      </c>
      <c r="E80" t="inlineStr">
        <is>
          <t>persistent</t>
        </is>
      </c>
      <c r="F80" t="inlineStr">
        <is>
          <t>no</t>
        </is>
      </c>
      <c r="G80" s="26">
        <f>Parameters!$B$5*Parameters!$B$7*Parameters!$D$10/SUM(Parameters!$B$10:$G$10)*Parameters!$I$22*Parameters!$B$53*(1-Parameters!$B$46)</f>
        <v/>
      </c>
      <c r="H80" s="27">
        <f>(140-Parameters!$B$25)*Parameters!$D$26*0.45359237*0.85/(72*Parameters!$C$27)</f>
        <v/>
      </c>
      <c r="I80">
        <f>IF(H80&gt;80,"&gt;80",IF(H80&gt;50,"50-80",IF(H80&gt;=25,"25-50","&lt;25")))</f>
        <v/>
      </c>
      <c r="J80">
        <f>IF(((B80="80+")+0+(OR(D80="1.5-2.0",D80="&gt;=2.0")))&gt;=2,1,0)</f>
        <v/>
      </c>
      <c r="K80" s="28">
        <f>INDEX(Parameters!$B$31:$E$31,MATCH(I80,Parameters!$B$30:$E$30,0))</f>
        <v/>
      </c>
      <c r="L80" s="29">
        <f>K80*INDEX(Parameters!$B$84:$E$84,MATCH(I80,Parameters!$B$30:$E$30,0))/100*IF($F80="yes",Parameters!$C$49,Parameters!$B$49)</f>
        <v/>
      </c>
      <c r="M80" s="29">
        <f>K80*INDEX(Parameters!$B$85:$E$85,MATCH(I80,Parameters!$B$30:$E$30,0))/100*IF($F80="yes",Parameters!$C$49,Parameters!$B$49)</f>
        <v/>
      </c>
      <c r="N80" s="29">
        <f>K80*INDEX(Parameters!$B$86:$E$86,MATCH(I80,Parameters!$B$30:$E$30,0))/100*IF($F80="yes",Parameters!$C$49,Parameters!$B$49)</f>
        <v/>
      </c>
      <c r="O80" s="29">
        <f>K80*INDEX(Parameters!$B$87:$E$87,MATCH(I80,Parameters!$B$30:$E$30,0))/100*IF($F80="yes",Parameters!$C$49,Parameters!$B$49)</f>
        <v/>
      </c>
      <c r="P80" s="29">
        <f>K80*INDEX(Parameters!$B$88:$E$88,MATCH(I80,Parameters!$B$30:$E$30,0))/100*IF($F80="yes",Parameters!$C$49,Parameters!$B$49)</f>
        <v/>
      </c>
      <c r="Q80" s="29">
        <f>K80*INDEX(Parameters!$B$89:$E$89,MATCH(I80,Parameters!$B$30:$E$30,0))/100*IF($F80="yes",Parameters!$C$49,Parameters!$B$49)</f>
        <v/>
      </c>
      <c r="R80" s="29">
        <f>K80*INDEX(Parameters!$B$90:$E$90,MATCH(I80,Parameters!$B$30:$E$30,0))/100*IF($F80="yes",Parameters!$C$49,Parameters!$B$49)</f>
        <v/>
      </c>
      <c r="S80" s="29">
        <f>K80*INDEX(Parameters!$B$91:$E$91,MATCH(I80,Parameters!$B$30:$E$30,0))/100*IF($F80="yes",Parameters!$C$49,Parameters!$B$49)</f>
        <v/>
      </c>
      <c r="T80" s="29">
        <f>K80*INDEX(Parameters!$B$92:$E$92,MATCH(I80,Parameters!$B$30:$E$30,0))/100*IF($F80="yes",Parameters!$C$49,Parameters!$B$49)</f>
        <v/>
      </c>
      <c r="U80" s="29">
        <f>INDEX(Parameters!$B$32:$E$32,MATCH(I80,Parameters!$B$30:$E$30,0))*Parameters!$B$36/100*IF($F80="yes",Parameters!$E$49,Parameters!$D$49)</f>
        <v/>
      </c>
      <c r="V80" s="29">
        <f>U80*INDEX(Parameters!$B$99:$E$99,MATCH(I80,Parameters!$B$30:$E$30,0))</f>
        <v/>
      </c>
      <c r="W80" s="29">
        <f>U80*INDEX(Parameters!$B$100:$E$100,MATCH(I80,Parameters!$B$30:$E$30,0))</f>
        <v/>
      </c>
      <c r="X80" s="29">
        <f>U80*INDEX(Parameters!$B$101:$E$101,MATCH(I80,Parameters!$B$30:$E$30,0))</f>
        <v/>
      </c>
      <c r="Y80" s="29">
        <f>U80*INDEX(Parameters!$B$102:$E$102,MATCH(I80,Parameters!$B$30:$E$30,0))</f>
        <v/>
      </c>
      <c r="Z80" s="29">
        <f>U80*INDEX(Parameters!$B$103:$E$103,MATCH(I80,Parameters!$B$30:$E$30,0))</f>
        <v/>
      </c>
      <c r="AA80" s="29">
        <f>U80*INDEX(Parameters!$B$104:$E$104,MATCH(I80,Parameters!$B$30:$E$30,0))</f>
        <v/>
      </c>
      <c r="AB80" s="29">
        <f>U80*Parameters!$B$39</f>
        <v/>
      </c>
      <c r="AC80">
        <f>J80</f>
        <v/>
      </c>
      <c r="AD80">
        <f>IF(J80=1,Parameters!$B$40,Parameters!$B$41)</f>
        <v/>
      </c>
      <c r="AE80" s="29">
        <f>AC80*O80+(1-AC80)*L80</f>
        <v/>
      </c>
      <c r="AF80" s="29">
        <f>AC80*P80+(1-AC80)*M80</f>
        <v/>
      </c>
      <c r="AG80" s="29">
        <f>AC80*Q80+(1-AC80)*N80</f>
        <v/>
      </c>
      <c r="AH80" s="29">
        <f>AD80*O80+(1-AD80)*L80</f>
        <v/>
      </c>
      <c r="AI80" s="29">
        <f>AD80*P80+(1-AD80)*M80</f>
        <v/>
      </c>
      <c r="AJ80" s="29">
        <f>AD80*Q80+(1-AD80)*N80</f>
        <v/>
      </c>
      <c r="AK80" s="29">
        <f>AC80*V80+(1-AC80)*U80</f>
        <v/>
      </c>
      <c r="AL80" s="29">
        <f>AC80*W80+(1-AC80)*U80</f>
        <v/>
      </c>
      <c r="AM80" s="29">
        <f>AC80*X80+(1-AC80)*U80</f>
        <v/>
      </c>
      <c r="AN80" s="29">
        <f>AD80*V80+(1-AD80)*U80</f>
        <v/>
      </c>
      <c r="AO80" s="29">
        <f>AD80*W80+(1-AD80)*U80</f>
        <v/>
      </c>
      <c r="AP80" s="29">
        <f>AD80*X80+(1-AD80)*U80</f>
        <v/>
      </c>
      <c r="AQ80">
        <f>IF(OR(Scenario!$B$5="Any",Scenario!$B$5=A80),1,0)</f>
        <v/>
      </c>
      <c r="AR80">
        <f>IF(OR(Scenario!$B$6="Any",Scenario!$B$6=B80),1,0)</f>
        <v/>
      </c>
      <c r="AS80">
        <f>IF(OR(Scenario!$B$7="Any",Scenario!$B$7=C80),1,0)</f>
        <v/>
      </c>
      <c r="AT80">
        <f>IF(OR(Scenario!$B$8="Any",Scenario!$B$8=D80),1,0)</f>
        <v/>
      </c>
      <c r="AU80">
        <f>IF(OR(Scenario!$B$9="Any",Scenario!$B$9=E80),1,0)</f>
        <v/>
      </c>
      <c r="AV80">
        <f>IF(OR(Scenario!$B$10="Any",Scenario!$B$10=F80),1,0)</f>
        <v/>
      </c>
      <c r="AW80">
        <f>G80*AQ80*AR80*AS80*AT80*AU80*AV80</f>
        <v/>
      </c>
      <c r="AX80">
        <f>IF(Scenario!$B$11="mean",L80,IF(Scenario!$B$11="5th pct",M80,N80))</f>
        <v/>
      </c>
      <c r="AY80">
        <f>IF(Scenario!$B$11="mean",O80,IF(Scenario!$B$11="5th pct",P80,Q80))</f>
        <v/>
      </c>
      <c r="AZ80">
        <f>IF(Scenario!$B$11="mean",R80,IF(Scenario!$B$11="5th pct",S80,T80))</f>
        <v/>
      </c>
      <c r="BA80">
        <f>IF(Scenario!$B$11="mean",AE80,IF(Scenario!$B$11="5th pct",AF80,AG80))</f>
        <v/>
      </c>
      <c r="BB80">
        <f>IF(Scenario!$B$11="mean",AH80,IF(Scenario!$B$11="5th pct",AI80,AJ80))</f>
        <v/>
      </c>
      <c r="BC80">
        <f>U80</f>
        <v/>
      </c>
      <c r="BD80">
        <f>IF(Scenario!$B$11="mean",V80,IF(Scenario!$B$11="5th pct",W80,X80))</f>
        <v/>
      </c>
      <c r="BE80">
        <f>IF(Scenario!$B$11="mean",Y80,IF(Scenario!$B$11="5th pct",Z80,AA80))</f>
        <v/>
      </c>
      <c r="BF80">
        <f>IF(Scenario!$B$11="mean",AK80,IF(Scenario!$B$11="5th pct",AL80,AM80))</f>
        <v/>
      </c>
      <c r="BG80">
        <f>IF(Scenario!$B$11="mean",AN80,IF(Scenario!$B$11="5th pct",AO80,AP80))</f>
        <v/>
      </c>
    </row>
    <row r="81">
      <c r="A81" s="7" t="inlineStr">
        <is>
          <t>F</t>
        </is>
      </c>
      <c r="B81" s="7" t="inlineStr">
        <is>
          <t>65-74</t>
        </is>
      </c>
      <c r="C81" s="7" t="inlineStr">
        <is>
          <t>132-154</t>
        </is>
      </c>
      <c r="D81" s="7" t="inlineStr">
        <is>
          <t>1.0-1.5</t>
        </is>
      </c>
      <c r="E81" s="7" t="inlineStr">
        <is>
          <t>persistent</t>
        </is>
      </c>
      <c r="F81" s="7" t="inlineStr">
        <is>
          <t>yes</t>
        </is>
      </c>
      <c r="G81" s="30">
        <f>Parameters!$B$5*Parameters!$B$7*Parameters!$D$10/SUM(Parameters!$B$10:$G$10)*Parameters!$I$22*Parameters!$B$53*Parameters!$B$46</f>
        <v/>
      </c>
      <c r="H81" s="31">
        <f>(140-Parameters!$B$25)*Parameters!$D$26*0.45359237*0.85/(72*Parameters!$C$27)</f>
        <v/>
      </c>
      <c r="I81" s="7">
        <f>IF(H81&gt;80,"&gt;80",IF(H81&gt;50,"50-80",IF(H81&gt;=25,"25-50","&lt;25")))</f>
        <v/>
      </c>
      <c r="J81" s="7">
        <f>IF(((B81="80+")+0+(OR(D81="1.5-2.0",D81="&gt;=2.0")))&gt;=2,1,0)</f>
        <v/>
      </c>
      <c r="K81" s="32">
        <f>INDEX(Parameters!$B$31:$E$31,MATCH(I81,Parameters!$B$30:$E$30,0))</f>
        <v/>
      </c>
      <c r="L81" s="33">
        <f>K81*INDEX(Parameters!$B$84:$E$84,MATCH(I81,Parameters!$B$30:$E$30,0))/100*IF($F81="yes",Parameters!$C$49,Parameters!$B$49)</f>
        <v/>
      </c>
      <c r="M81" s="33">
        <f>K81*INDEX(Parameters!$B$85:$E$85,MATCH(I81,Parameters!$B$30:$E$30,0))/100*IF($F81="yes",Parameters!$C$49,Parameters!$B$49)</f>
        <v/>
      </c>
      <c r="N81" s="33">
        <f>K81*INDEX(Parameters!$B$86:$E$86,MATCH(I81,Parameters!$B$30:$E$30,0))/100*IF($F81="yes",Parameters!$C$49,Parameters!$B$49)</f>
        <v/>
      </c>
      <c r="O81" s="33">
        <f>K81*INDEX(Parameters!$B$87:$E$87,MATCH(I81,Parameters!$B$30:$E$30,0))/100*IF($F81="yes",Parameters!$C$49,Parameters!$B$49)</f>
        <v/>
      </c>
      <c r="P81" s="33">
        <f>K81*INDEX(Parameters!$B$88:$E$88,MATCH(I81,Parameters!$B$30:$E$30,0))/100*IF($F81="yes",Parameters!$C$49,Parameters!$B$49)</f>
        <v/>
      </c>
      <c r="Q81" s="33">
        <f>K81*INDEX(Parameters!$B$89:$E$89,MATCH(I81,Parameters!$B$30:$E$30,0))/100*IF($F81="yes",Parameters!$C$49,Parameters!$B$49)</f>
        <v/>
      </c>
      <c r="R81" s="33">
        <f>K81*INDEX(Parameters!$B$90:$E$90,MATCH(I81,Parameters!$B$30:$E$30,0))/100*IF($F81="yes",Parameters!$C$49,Parameters!$B$49)</f>
        <v/>
      </c>
      <c r="S81" s="33">
        <f>K81*INDEX(Parameters!$B$91:$E$91,MATCH(I81,Parameters!$B$30:$E$30,0))/100*IF($F81="yes",Parameters!$C$49,Parameters!$B$49)</f>
        <v/>
      </c>
      <c r="T81" s="33">
        <f>K81*INDEX(Parameters!$B$92:$E$92,MATCH(I81,Parameters!$B$30:$E$30,0))/100*IF($F81="yes",Parameters!$C$49,Parameters!$B$49)</f>
        <v/>
      </c>
      <c r="U81" s="33">
        <f>INDEX(Parameters!$B$32:$E$32,MATCH(I81,Parameters!$B$30:$E$30,0))*Parameters!$B$36/100*IF($F81="yes",Parameters!$E$49,Parameters!$D$49)</f>
        <v/>
      </c>
      <c r="V81" s="33">
        <f>U81*INDEX(Parameters!$B$99:$E$99,MATCH(I81,Parameters!$B$30:$E$30,0))</f>
        <v/>
      </c>
      <c r="W81" s="33">
        <f>U81*INDEX(Parameters!$B$100:$E$100,MATCH(I81,Parameters!$B$30:$E$30,0))</f>
        <v/>
      </c>
      <c r="X81" s="33">
        <f>U81*INDEX(Parameters!$B$101:$E$101,MATCH(I81,Parameters!$B$30:$E$30,0))</f>
        <v/>
      </c>
      <c r="Y81" s="33">
        <f>U81*INDEX(Parameters!$B$102:$E$102,MATCH(I81,Parameters!$B$30:$E$30,0))</f>
        <v/>
      </c>
      <c r="Z81" s="33">
        <f>U81*INDEX(Parameters!$B$103:$E$103,MATCH(I81,Parameters!$B$30:$E$30,0))</f>
        <v/>
      </c>
      <c r="AA81" s="33">
        <f>U81*INDEX(Parameters!$B$104:$E$104,MATCH(I81,Parameters!$B$30:$E$30,0))</f>
        <v/>
      </c>
      <c r="AB81" s="33">
        <f>U81*Parameters!$B$39</f>
        <v/>
      </c>
      <c r="AC81" s="7">
        <f>J81</f>
        <v/>
      </c>
      <c r="AD81" s="7">
        <f>IF(J81=1,Parameters!$B$40,Parameters!$B$41)</f>
        <v/>
      </c>
      <c r="AE81" s="33">
        <f>AC81*O81+(1-AC81)*L81</f>
        <v/>
      </c>
      <c r="AF81" s="33">
        <f>AC81*P81+(1-AC81)*M81</f>
        <v/>
      </c>
      <c r="AG81" s="33">
        <f>AC81*Q81+(1-AC81)*N81</f>
        <v/>
      </c>
      <c r="AH81" s="33">
        <f>AD81*O81+(1-AD81)*L81</f>
        <v/>
      </c>
      <c r="AI81" s="33">
        <f>AD81*P81+(1-AD81)*M81</f>
        <v/>
      </c>
      <c r="AJ81" s="33">
        <f>AD81*Q81+(1-AD81)*N81</f>
        <v/>
      </c>
      <c r="AK81" s="33">
        <f>AC81*V81+(1-AC81)*U81</f>
        <v/>
      </c>
      <c r="AL81" s="33">
        <f>AC81*W81+(1-AC81)*U81</f>
        <v/>
      </c>
      <c r="AM81" s="33">
        <f>AC81*X81+(1-AC81)*U81</f>
        <v/>
      </c>
      <c r="AN81" s="33">
        <f>AD81*V81+(1-AD81)*U81</f>
        <v/>
      </c>
      <c r="AO81" s="33">
        <f>AD81*W81+(1-AD81)*U81</f>
        <v/>
      </c>
      <c r="AP81" s="33">
        <f>AD81*X81+(1-AD81)*U81</f>
        <v/>
      </c>
      <c r="AQ81" s="7">
        <f>IF(OR(Scenario!$B$5="Any",Scenario!$B$5=A81),1,0)</f>
        <v/>
      </c>
      <c r="AR81" s="7">
        <f>IF(OR(Scenario!$B$6="Any",Scenario!$B$6=B81),1,0)</f>
        <v/>
      </c>
      <c r="AS81" s="7">
        <f>IF(OR(Scenario!$B$7="Any",Scenario!$B$7=C81),1,0)</f>
        <v/>
      </c>
      <c r="AT81" s="7">
        <f>IF(OR(Scenario!$B$8="Any",Scenario!$B$8=D81),1,0)</f>
        <v/>
      </c>
      <c r="AU81" s="7">
        <f>IF(OR(Scenario!$B$9="Any",Scenario!$B$9=E81),1,0)</f>
        <v/>
      </c>
      <c r="AV81" s="7">
        <f>IF(OR(Scenario!$B$10="Any",Scenario!$B$10=F81),1,0)</f>
        <v/>
      </c>
      <c r="AW81" s="7">
        <f>G81*AQ81*AR81*AS81*AT81*AU81*AV81</f>
        <v/>
      </c>
      <c r="AX81" s="7">
        <f>IF(Scenario!$B$11="mean",L81,IF(Scenario!$B$11="5th pct",M81,N81))</f>
        <v/>
      </c>
      <c r="AY81" s="7">
        <f>IF(Scenario!$B$11="mean",O81,IF(Scenario!$B$11="5th pct",P81,Q81))</f>
        <v/>
      </c>
      <c r="AZ81" s="7">
        <f>IF(Scenario!$B$11="mean",R81,IF(Scenario!$B$11="5th pct",S81,T81))</f>
        <v/>
      </c>
      <c r="BA81" s="7">
        <f>IF(Scenario!$B$11="mean",AE81,IF(Scenario!$B$11="5th pct",AF81,AG81))</f>
        <v/>
      </c>
      <c r="BB81" s="7">
        <f>IF(Scenario!$B$11="mean",AH81,IF(Scenario!$B$11="5th pct",AI81,AJ81))</f>
        <v/>
      </c>
      <c r="BC81" s="7">
        <f>U81</f>
        <v/>
      </c>
      <c r="BD81" s="7">
        <f>IF(Scenario!$B$11="mean",V81,IF(Scenario!$B$11="5th pct",W81,X81))</f>
        <v/>
      </c>
      <c r="BE81" s="7">
        <f>IF(Scenario!$B$11="mean",Y81,IF(Scenario!$B$11="5th pct",Z81,AA81))</f>
        <v/>
      </c>
      <c r="BF81" s="7">
        <f>IF(Scenario!$B$11="mean",AK81,IF(Scenario!$B$11="5th pct",AL81,AM81))</f>
        <v/>
      </c>
      <c r="BG81" s="7">
        <f>IF(Scenario!$B$11="mean",AN81,IF(Scenario!$B$11="5th pct",AO81,AP81))</f>
        <v/>
      </c>
    </row>
    <row r="82">
      <c r="A82" t="inlineStr">
        <is>
          <t>F</t>
        </is>
      </c>
      <c r="B82" t="inlineStr">
        <is>
          <t>65-74</t>
        </is>
      </c>
      <c r="C82" t="inlineStr">
        <is>
          <t>132-154</t>
        </is>
      </c>
      <c r="D82" t="inlineStr">
        <is>
          <t>1.5-2.0</t>
        </is>
      </c>
      <c r="E82" t="inlineStr">
        <is>
          <t>subclinical</t>
        </is>
      </c>
      <c r="F82" t="inlineStr">
        <is>
          <t>no</t>
        </is>
      </c>
      <c r="G82" s="26">
        <f>Parameters!$B$5*Parameters!$B$7*Parameters!$D$10/SUM(Parameters!$B$10:$G$10)*Parameters!$J$22*Parameters!$B$50*(1-Parameters!$B$46)</f>
        <v/>
      </c>
      <c r="H82" s="27">
        <f>(140-Parameters!$B$25)*Parameters!$D$26*0.45359237*0.85/(72*Parameters!$D$27)</f>
        <v/>
      </c>
      <c r="I82">
        <f>IF(H82&gt;80,"&gt;80",IF(H82&gt;50,"50-80",IF(H82&gt;=25,"25-50","&lt;25")))</f>
        <v/>
      </c>
      <c r="J82">
        <f>IF(((B82="80+")+0+(OR(D82="1.5-2.0",D82="&gt;=2.0")))&gt;=2,1,0)</f>
        <v/>
      </c>
      <c r="K82" s="28">
        <f>INDEX(Parameters!$B$31:$E$31,MATCH(I82,Parameters!$B$30:$E$30,0))</f>
        <v/>
      </c>
      <c r="L82" s="29">
        <f>K82*INDEX(Parameters!$B$57:$E$57,MATCH(I82,Parameters!$B$30:$E$30,0))/100*IF($F82="yes",Parameters!$C$49,Parameters!$B$49)</f>
        <v/>
      </c>
      <c r="M82" s="29">
        <f>K82*INDEX(Parameters!$B$58:$E$58,MATCH(I82,Parameters!$B$30:$E$30,0))/100*IF($F82="yes",Parameters!$C$49,Parameters!$B$49)</f>
        <v/>
      </c>
      <c r="N82" s="29">
        <f>K82*INDEX(Parameters!$B$59:$E$59,MATCH(I82,Parameters!$B$30:$E$30,0))/100*IF($F82="yes",Parameters!$C$49,Parameters!$B$49)</f>
        <v/>
      </c>
      <c r="O82" s="29">
        <f>K82*INDEX(Parameters!$B$60:$E$60,MATCH(I82,Parameters!$B$30:$E$30,0))/100*IF($F82="yes",Parameters!$C$49,Parameters!$B$49)</f>
        <v/>
      </c>
      <c r="P82" s="29">
        <f>K82*INDEX(Parameters!$B$61:$E$61,MATCH(I82,Parameters!$B$30:$E$30,0))/100*IF($F82="yes",Parameters!$C$49,Parameters!$B$49)</f>
        <v/>
      </c>
      <c r="Q82" s="29">
        <f>K82*INDEX(Parameters!$B$62:$E$62,MATCH(I82,Parameters!$B$30:$E$30,0))/100*IF($F82="yes",Parameters!$C$49,Parameters!$B$49)</f>
        <v/>
      </c>
      <c r="R82" s="29">
        <f>K82*INDEX(Parameters!$B$63:$E$63,MATCH(I82,Parameters!$B$30:$E$30,0))/100*IF($F82="yes",Parameters!$C$49,Parameters!$B$49)</f>
        <v/>
      </c>
      <c r="S82" s="29">
        <f>K82*INDEX(Parameters!$B$64:$E$64,MATCH(I82,Parameters!$B$30:$E$30,0))/100*IF($F82="yes",Parameters!$C$49,Parameters!$B$49)</f>
        <v/>
      </c>
      <c r="T82" s="29">
        <f>K82*INDEX(Parameters!$B$65:$E$65,MATCH(I82,Parameters!$B$30:$E$30,0))/100*IF($F82="yes",Parameters!$C$49,Parameters!$B$49)</f>
        <v/>
      </c>
      <c r="U82" s="29">
        <f>INDEX(Parameters!$B$32:$E$32,MATCH(I82,Parameters!$B$30:$E$30,0))*Parameters!$B$36/100*IF($F82="yes",Parameters!$E$49,Parameters!$D$49)</f>
        <v/>
      </c>
      <c r="V82" s="29">
        <f>U82*INDEX(Parameters!$B$99:$E$99,MATCH(I82,Parameters!$B$30:$E$30,0))</f>
        <v/>
      </c>
      <c r="W82" s="29">
        <f>U82*INDEX(Parameters!$B$100:$E$100,MATCH(I82,Parameters!$B$30:$E$30,0))</f>
        <v/>
      </c>
      <c r="X82" s="29">
        <f>U82*INDEX(Parameters!$B$101:$E$101,MATCH(I82,Parameters!$B$30:$E$30,0))</f>
        <v/>
      </c>
      <c r="Y82" s="29">
        <f>U82*INDEX(Parameters!$B$102:$E$102,MATCH(I82,Parameters!$B$30:$E$30,0))</f>
        <v/>
      </c>
      <c r="Z82" s="29">
        <f>U82*INDEX(Parameters!$B$103:$E$103,MATCH(I82,Parameters!$B$30:$E$30,0))</f>
        <v/>
      </c>
      <c r="AA82" s="29">
        <f>U82*INDEX(Parameters!$B$104:$E$104,MATCH(I82,Parameters!$B$30:$E$30,0))</f>
        <v/>
      </c>
      <c r="AB82" s="29">
        <f>U82*Parameters!$B$39</f>
        <v/>
      </c>
      <c r="AC82">
        <f>J82</f>
        <v/>
      </c>
      <c r="AD82">
        <f>IF(J82=1,Parameters!$B$40,Parameters!$B$41)</f>
        <v/>
      </c>
      <c r="AE82" s="29">
        <f>AC82*O82+(1-AC82)*L82</f>
        <v/>
      </c>
      <c r="AF82" s="29">
        <f>AC82*P82+(1-AC82)*M82</f>
        <v/>
      </c>
      <c r="AG82" s="29">
        <f>AC82*Q82+(1-AC82)*N82</f>
        <v/>
      </c>
      <c r="AH82" s="29">
        <f>AD82*O82+(1-AD82)*L82</f>
        <v/>
      </c>
      <c r="AI82" s="29">
        <f>AD82*P82+(1-AD82)*M82</f>
        <v/>
      </c>
      <c r="AJ82" s="29">
        <f>AD82*Q82+(1-AD82)*N82</f>
        <v/>
      </c>
      <c r="AK82" s="29">
        <f>AC82*V82+(1-AC82)*U82</f>
        <v/>
      </c>
      <c r="AL82" s="29">
        <f>AC82*W82+(1-AC82)*U82</f>
        <v/>
      </c>
      <c r="AM82" s="29">
        <f>AC82*X82+(1-AC82)*U82</f>
        <v/>
      </c>
      <c r="AN82" s="29">
        <f>AD82*V82+(1-AD82)*U82</f>
        <v/>
      </c>
      <c r="AO82" s="29">
        <f>AD82*W82+(1-AD82)*U82</f>
        <v/>
      </c>
      <c r="AP82" s="29">
        <f>AD82*X82+(1-AD82)*U82</f>
        <v/>
      </c>
      <c r="AQ82">
        <f>IF(OR(Scenario!$B$5="Any",Scenario!$B$5=A82),1,0)</f>
        <v/>
      </c>
      <c r="AR82">
        <f>IF(OR(Scenario!$B$6="Any",Scenario!$B$6=B82),1,0)</f>
        <v/>
      </c>
      <c r="AS82">
        <f>IF(OR(Scenario!$B$7="Any",Scenario!$B$7=C82),1,0)</f>
        <v/>
      </c>
      <c r="AT82">
        <f>IF(OR(Scenario!$B$8="Any",Scenario!$B$8=D82),1,0)</f>
        <v/>
      </c>
      <c r="AU82">
        <f>IF(OR(Scenario!$B$9="Any",Scenario!$B$9=E82),1,0)</f>
        <v/>
      </c>
      <c r="AV82">
        <f>IF(OR(Scenario!$B$10="Any",Scenario!$B$10=F82),1,0)</f>
        <v/>
      </c>
      <c r="AW82">
        <f>G82*AQ82*AR82*AS82*AT82*AU82*AV82</f>
        <v/>
      </c>
      <c r="AX82">
        <f>IF(Scenario!$B$11="mean",L82,IF(Scenario!$B$11="5th pct",M82,N82))</f>
        <v/>
      </c>
      <c r="AY82">
        <f>IF(Scenario!$B$11="mean",O82,IF(Scenario!$B$11="5th pct",P82,Q82))</f>
        <v/>
      </c>
      <c r="AZ82">
        <f>IF(Scenario!$B$11="mean",R82,IF(Scenario!$B$11="5th pct",S82,T82))</f>
        <v/>
      </c>
      <c r="BA82">
        <f>IF(Scenario!$B$11="mean",AE82,IF(Scenario!$B$11="5th pct",AF82,AG82))</f>
        <v/>
      </c>
      <c r="BB82">
        <f>IF(Scenario!$B$11="mean",AH82,IF(Scenario!$B$11="5th pct",AI82,AJ82))</f>
        <v/>
      </c>
      <c r="BC82">
        <f>U82</f>
        <v/>
      </c>
      <c r="BD82">
        <f>IF(Scenario!$B$11="mean",V82,IF(Scenario!$B$11="5th pct",W82,X82))</f>
        <v/>
      </c>
      <c r="BE82">
        <f>IF(Scenario!$B$11="mean",Y82,IF(Scenario!$B$11="5th pct",Z82,AA82))</f>
        <v/>
      </c>
      <c r="BF82">
        <f>IF(Scenario!$B$11="mean",AK82,IF(Scenario!$B$11="5th pct",AL82,AM82))</f>
        <v/>
      </c>
      <c r="BG82">
        <f>IF(Scenario!$B$11="mean",AN82,IF(Scenario!$B$11="5th pct",AO82,AP82))</f>
        <v/>
      </c>
    </row>
    <row r="83">
      <c r="A83" s="7" t="inlineStr">
        <is>
          <t>F</t>
        </is>
      </c>
      <c r="B83" s="7" t="inlineStr">
        <is>
          <t>65-74</t>
        </is>
      </c>
      <c r="C83" s="7" t="inlineStr">
        <is>
          <t>132-154</t>
        </is>
      </c>
      <c r="D83" s="7" t="inlineStr">
        <is>
          <t>1.5-2.0</t>
        </is>
      </c>
      <c r="E83" s="7" t="inlineStr">
        <is>
          <t>subclinical</t>
        </is>
      </c>
      <c r="F83" s="7" t="inlineStr">
        <is>
          <t>yes</t>
        </is>
      </c>
      <c r="G83" s="30">
        <f>Parameters!$B$5*Parameters!$B$7*Parameters!$D$10/SUM(Parameters!$B$10:$G$10)*Parameters!$J$22*Parameters!$B$50*Parameters!$B$46</f>
        <v/>
      </c>
      <c r="H83" s="31">
        <f>(140-Parameters!$B$25)*Parameters!$D$26*0.45359237*0.85/(72*Parameters!$D$27)</f>
        <v/>
      </c>
      <c r="I83" s="7">
        <f>IF(H83&gt;80,"&gt;80",IF(H83&gt;50,"50-80",IF(H83&gt;=25,"25-50","&lt;25")))</f>
        <v/>
      </c>
      <c r="J83" s="7">
        <f>IF(((B83="80+")+0+(OR(D83="1.5-2.0",D83="&gt;=2.0")))&gt;=2,1,0)</f>
        <v/>
      </c>
      <c r="K83" s="32">
        <f>INDEX(Parameters!$B$31:$E$31,MATCH(I83,Parameters!$B$30:$E$30,0))</f>
        <v/>
      </c>
      <c r="L83" s="33">
        <f>K83*INDEX(Parameters!$B$57:$E$57,MATCH(I83,Parameters!$B$30:$E$30,0))/100*IF($F83="yes",Parameters!$C$49,Parameters!$B$49)</f>
        <v/>
      </c>
      <c r="M83" s="33">
        <f>K83*INDEX(Parameters!$B$58:$E$58,MATCH(I83,Parameters!$B$30:$E$30,0))/100*IF($F83="yes",Parameters!$C$49,Parameters!$B$49)</f>
        <v/>
      </c>
      <c r="N83" s="33">
        <f>K83*INDEX(Parameters!$B$59:$E$59,MATCH(I83,Parameters!$B$30:$E$30,0))/100*IF($F83="yes",Parameters!$C$49,Parameters!$B$49)</f>
        <v/>
      </c>
      <c r="O83" s="33">
        <f>K83*INDEX(Parameters!$B$60:$E$60,MATCH(I83,Parameters!$B$30:$E$30,0))/100*IF($F83="yes",Parameters!$C$49,Parameters!$B$49)</f>
        <v/>
      </c>
      <c r="P83" s="33">
        <f>K83*INDEX(Parameters!$B$61:$E$61,MATCH(I83,Parameters!$B$30:$E$30,0))/100*IF($F83="yes",Parameters!$C$49,Parameters!$B$49)</f>
        <v/>
      </c>
      <c r="Q83" s="33">
        <f>K83*INDEX(Parameters!$B$62:$E$62,MATCH(I83,Parameters!$B$30:$E$30,0))/100*IF($F83="yes",Parameters!$C$49,Parameters!$B$49)</f>
        <v/>
      </c>
      <c r="R83" s="33">
        <f>K83*INDEX(Parameters!$B$63:$E$63,MATCH(I83,Parameters!$B$30:$E$30,0))/100*IF($F83="yes",Parameters!$C$49,Parameters!$B$49)</f>
        <v/>
      </c>
      <c r="S83" s="33">
        <f>K83*INDEX(Parameters!$B$64:$E$64,MATCH(I83,Parameters!$B$30:$E$30,0))/100*IF($F83="yes",Parameters!$C$49,Parameters!$B$49)</f>
        <v/>
      </c>
      <c r="T83" s="33">
        <f>K83*INDEX(Parameters!$B$65:$E$65,MATCH(I83,Parameters!$B$30:$E$30,0))/100*IF($F83="yes",Parameters!$C$49,Parameters!$B$49)</f>
        <v/>
      </c>
      <c r="U83" s="33">
        <f>INDEX(Parameters!$B$32:$E$32,MATCH(I83,Parameters!$B$30:$E$30,0))*Parameters!$B$36/100*IF($F83="yes",Parameters!$E$49,Parameters!$D$49)</f>
        <v/>
      </c>
      <c r="V83" s="33">
        <f>U83*INDEX(Parameters!$B$99:$E$99,MATCH(I83,Parameters!$B$30:$E$30,0))</f>
        <v/>
      </c>
      <c r="W83" s="33">
        <f>U83*INDEX(Parameters!$B$100:$E$100,MATCH(I83,Parameters!$B$30:$E$30,0))</f>
        <v/>
      </c>
      <c r="X83" s="33">
        <f>U83*INDEX(Parameters!$B$101:$E$101,MATCH(I83,Parameters!$B$30:$E$30,0))</f>
        <v/>
      </c>
      <c r="Y83" s="33">
        <f>U83*INDEX(Parameters!$B$102:$E$102,MATCH(I83,Parameters!$B$30:$E$30,0))</f>
        <v/>
      </c>
      <c r="Z83" s="33">
        <f>U83*INDEX(Parameters!$B$103:$E$103,MATCH(I83,Parameters!$B$30:$E$30,0))</f>
        <v/>
      </c>
      <c r="AA83" s="33">
        <f>U83*INDEX(Parameters!$B$104:$E$104,MATCH(I83,Parameters!$B$30:$E$30,0))</f>
        <v/>
      </c>
      <c r="AB83" s="33">
        <f>U83*Parameters!$B$39</f>
        <v/>
      </c>
      <c r="AC83" s="7">
        <f>J83</f>
        <v/>
      </c>
      <c r="AD83" s="7">
        <f>IF(J83=1,Parameters!$B$40,Parameters!$B$41)</f>
        <v/>
      </c>
      <c r="AE83" s="33">
        <f>AC83*O83+(1-AC83)*L83</f>
        <v/>
      </c>
      <c r="AF83" s="33">
        <f>AC83*P83+(1-AC83)*M83</f>
        <v/>
      </c>
      <c r="AG83" s="33">
        <f>AC83*Q83+(1-AC83)*N83</f>
        <v/>
      </c>
      <c r="AH83" s="33">
        <f>AD83*O83+(1-AD83)*L83</f>
        <v/>
      </c>
      <c r="AI83" s="33">
        <f>AD83*P83+(1-AD83)*M83</f>
        <v/>
      </c>
      <c r="AJ83" s="33">
        <f>AD83*Q83+(1-AD83)*N83</f>
        <v/>
      </c>
      <c r="AK83" s="33">
        <f>AC83*V83+(1-AC83)*U83</f>
        <v/>
      </c>
      <c r="AL83" s="33">
        <f>AC83*W83+(1-AC83)*U83</f>
        <v/>
      </c>
      <c r="AM83" s="33">
        <f>AC83*X83+(1-AC83)*U83</f>
        <v/>
      </c>
      <c r="AN83" s="33">
        <f>AD83*V83+(1-AD83)*U83</f>
        <v/>
      </c>
      <c r="AO83" s="33">
        <f>AD83*W83+(1-AD83)*U83</f>
        <v/>
      </c>
      <c r="AP83" s="33">
        <f>AD83*X83+(1-AD83)*U83</f>
        <v/>
      </c>
      <c r="AQ83" s="7">
        <f>IF(OR(Scenario!$B$5="Any",Scenario!$B$5=A83),1,0)</f>
        <v/>
      </c>
      <c r="AR83" s="7">
        <f>IF(OR(Scenario!$B$6="Any",Scenario!$B$6=B83),1,0)</f>
        <v/>
      </c>
      <c r="AS83" s="7">
        <f>IF(OR(Scenario!$B$7="Any",Scenario!$B$7=C83),1,0)</f>
        <v/>
      </c>
      <c r="AT83" s="7">
        <f>IF(OR(Scenario!$B$8="Any",Scenario!$B$8=D83),1,0)</f>
        <v/>
      </c>
      <c r="AU83" s="7">
        <f>IF(OR(Scenario!$B$9="Any",Scenario!$B$9=E83),1,0)</f>
        <v/>
      </c>
      <c r="AV83" s="7">
        <f>IF(OR(Scenario!$B$10="Any",Scenario!$B$10=F83),1,0)</f>
        <v/>
      </c>
      <c r="AW83" s="7">
        <f>G83*AQ83*AR83*AS83*AT83*AU83*AV83</f>
        <v/>
      </c>
      <c r="AX83" s="7">
        <f>IF(Scenario!$B$11="mean",L83,IF(Scenario!$B$11="5th pct",M83,N83))</f>
        <v/>
      </c>
      <c r="AY83" s="7">
        <f>IF(Scenario!$B$11="mean",O83,IF(Scenario!$B$11="5th pct",P83,Q83))</f>
        <v/>
      </c>
      <c r="AZ83" s="7">
        <f>IF(Scenario!$B$11="mean",R83,IF(Scenario!$B$11="5th pct",S83,T83))</f>
        <v/>
      </c>
      <c r="BA83" s="7">
        <f>IF(Scenario!$B$11="mean",AE83,IF(Scenario!$B$11="5th pct",AF83,AG83))</f>
        <v/>
      </c>
      <c r="BB83" s="7">
        <f>IF(Scenario!$B$11="mean",AH83,IF(Scenario!$B$11="5th pct",AI83,AJ83))</f>
        <v/>
      </c>
      <c r="BC83" s="7">
        <f>U83</f>
        <v/>
      </c>
      <c r="BD83" s="7">
        <f>IF(Scenario!$B$11="mean",V83,IF(Scenario!$B$11="5th pct",W83,X83))</f>
        <v/>
      </c>
      <c r="BE83" s="7">
        <f>IF(Scenario!$B$11="mean",Y83,IF(Scenario!$B$11="5th pct",Z83,AA83))</f>
        <v/>
      </c>
      <c r="BF83" s="7">
        <f>IF(Scenario!$B$11="mean",AK83,IF(Scenario!$B$11="5th pct",AL83,AM83))</f>
        <v/>
      </c>
      <c r="BG83" s="7">
        <f>IF(Scenario!$B$11="mean",AN83,IF(Scenario!$B$11="5th pct",AO83,AP83))</f>
        <v/>
      </c>
    </row>
    <row r="84">
      <c r="A84" t="inlineStr">
        <is>
          <t>F</t>
        </is>
      </c>
      <c r="B84" t="inlineStr">
        <is>
          <t>65-74</t>
        </is>
      </c>
      <c r="C84" t="inlineStr">
        <is>
          <t>132-154</t>
        </is>
      </c>
      <c r="D84" t="inlineStr">
        <is>
          <t>1.5-2.0</t>
        </is>
      </c>
      <c r="E84" t="inlineStr">
        <is>
          <t>low parox</t>
        </is>
      </c>
      <c r="F84" t="inlineStr">
        <is>
          <t>no</t>
        </is>
      </c>
      <c r="G84" s="26">
        <f>Parameters!$B$5*Parameters!$B$7*Parameters!$D$10/SUM(Parameters!$B$10:$G$10)*Parameters!$J$22*Parameters!$B$51*(1-Parameters!$B$46)</f>
        <v/>
      </c>
      <c r="H84" s="27">
        <f>(140-Parameters!$B$25)*Parameters!$D$26*0.45359237*0.85/(72*Parameters!$D$27)</f>
        <v/>
      </c>
      <c r="I84">
        <f>IF(H84&gt;80,"&gt;80",IF(H84&gt;50,"50-80",IF(H84&gt;=25,"25-50","&lt;25")))</f>
        <v/>
      </c>
      <c r="J84">
        <f>IF(((B84="80+")+0+(OR(D84="1.5-2.0",D84="&gt;=2.0")))&gt;=2,1,0)</f>
        <v/>
      </c>
      <c r="K84" s="28">
        <f>INDEX(Parameters!$B$31:$E$31,MATCH(I84,Parameters!$B$30:$E$30,0))</f>
        <v/>
      </c>
      <c r="L84" s="29">
        <f>K84*INDEX(Parameters!$B$66:$E$66,MATCH(I84,Parameters!$B$30:$E$30,0))/100*IF($F84="yes",Parameters!$C$49,Parameters!$B$49)</f>
        <v/>
      </c>
      <c r="M84" s="29">
        <f>K84*INDEX(Parameters!$B$67:$E$67,MATCH(I84,Parameters!$B$30:$E$30,0))/100*IF($F84="yes",Parameters!$C$49,Parameters!$B$49)</f>
        <v/>
      </c>
      <c r="N84" s="29">
        <f>K84*INDEX(Parameters!$B$68:$E$68,MATCH(I84,Parameters!$B$30:$E$30,0))/100*IF($F84="yes",Parameters!$C$49,Parameters!$B$49)</f>
        <v/>
      </c>
      <c r="O84" s="29">
        <f>K84*INDEX(Parameters!$B$69:$E$69,MATCH(I84,Parameters!$B$30:$E$30,0))/100*IF($F84="yes",Parameters!$C$49,Parameters!$B$49)</f>
        <v/>
      </c>
      <c r="P84" s="29">
        <f>K84*INDEX(Parameters!$B$70:$E$70,MATCH(I84,Parameters!$B$30:$E$30,0))/100*IF($F84="yes",Parameters!$C$49,Parameters!$B$49)</f>
        <v/>
      </c>
      <c r="Q84" s="29">
        <f>K84*INDEX(Parameters!$B$71:$E$71,MATCH(I84,Parameters!$B$30:$E$30,0))/100*IF($F84="yes",Parameters!$C$49,Parameters!$B$49)</f>
        <v/>
      </c>
      <c r="R84" s="29">
        <f>K84*INDEX(Parameters!$B$72:$E$72,MATCH(I84,Parameters!$B$30:$E$30,0))/100*IF($F84="yes",Parameters!$C$49,Parameters!$B$49)</f>
        <v/>
      </c>
      <c r="S84" s="29">
        <f>K84*INDEX(Parameters!$B$73:$E$73,MATCH(I84,Parameters!$B$30:$E$30,0))/100*IF($F84="yes",Parameters!$C$49,Parameters!$B$49)</f>
        <v/>
      </c>
      <c r="T84" s="29">
        <f>K84*INDEX(Parameters!$B$74:$E$74,MATCH(I84,Parameters!$B$30:$E$30,0))/100*IF($F84="yes",Parameters!$C$49,Parameters!$B$49)</f>
        <v/>
      </c>
      <c r="U84" s="29">
        <f>INDEX(Parameters!$B$32:$E$32,MATCH(I84,Parameters!$B$30:$E$30,0))*Parameters!$B$36/100*IF($F84="yes",Parameters!$E$49,Parameters!$D$49)</f>
        <v/>
      </c>
      <c r="V84" s="29">
        <f>U84*INDEX(Parameters!$B$99:$E$99,MATCH(I84,Parameters!$B$30:$E$30,0))</f>
        <v/>
      </c>
      <c r="W84" s="29">
        <f>U84*INDEX(Parameters!$B$100:$E$100,MATCH(I84,Parameters!$B$30:$E$30,0))</f>
        <v/>
      </c>
      <c r="X84" s="29">
        <f>U84*INDEX(Parameters!$B$101:$E$101,MATCH(I84,Parameters!$B$30:$E$30,0))</f>
        <v/>
      </c>
      <c r="Y84" s="29">
        <f>U84*INDEX(Parameters!$B$102:$E$102,MATCH(I84,Parameters!$B$30:$E$30,0))</f>
        <v/>
      </c>
      <c r="Z84" s="29">
        <f>U84*INDEX(Parameters!$B$103:$E$103,MATCH(I84,Parameters!$B$30:$E$30,0))</f>
        <v/>
      </c>
      <c r="AA84" s="29">
        <f>U84*INDEX(Parameters!$B$104:$E$104,MATCH(I84,Parameters!$B$30:$E$30,0))</f>
        <v/>
      </c>
      <c r="AB84" s="29">
        <f>U84*Parameters!$B$39</f>
        <v/>
      </c>
      <c r="AC84">
        <f>J84</f>
        <v/>
      </c>
      <c r="AD84">
        <f>IF(J84=1,Parameters!$B$40,Parameters!$B$41)</f>
        <v/>
      </c>
      <c r="AE84" s="29">
        <f>AC84*O84+(1-AC84)*L84</f>
        <v/>
      </c>
      <c r="AF84" s="29">
        <f>AC84*P84+(1-AC84)*M84</f>
        <v/>
      </c>
      <c r="AG84" s="29">
        <f>AC84*Q84+(1-AC84)*N84</f>
        <v/>
      </c>
      <c r="AH84" s="29">
        <f>AD84*O84+(1-AD84)*L84</f>
        <v/>
      </c>
      <c r="AI84" s="29">
        <f>AD84*P84+(1-AD84)*M84</f>
        <v/>
      </c>
      <c r="AJ84" s="29">
        <f>AD84*Q84+(1-AD84)*N84</f>
        <v/>
      </c>
      <c r="AK84" s="29">
        <f>AC84*V84+(1-AC84)*U84</f>
        <v/>
      </c>
      <c r="AL84" s="29">
        <f>AC84*W84+(1-AC84)*U84</f>
        <v/>
      </c>
      <c r="AM84" s="29">
        <f>AC84*X84+(1-AC84)*U84</f>
        <v/>
      </c>
      <c r="AN84" s="29">
        <f>AD84*V84+(1-AD84)*U84</f>
        <v/>
      </c>
      <c r="AO84" s="29">
        <f>AD84*W84+(1-AD84)*U84</f>
        <v/>
      </c>
      <c r="AP84" s="29">
        <f>AD84*X84+(1-AD84)*U84</f>
        <v/>
      </c>
      <c r="AQ84">
        <f>IF(OR(Scenario!$B$5="Any",Scenario!$B$5=A84),1,0)</f>
        <v/>
      </c>
      <c r="AR84">
        <f>IF(OR(Scenario!$B$6="Any",Scenario!$B$6=B84),1,0)</f>
        <v/>
      </c>
      <c r="AS84">
        <f>IF(OR(Scenario!$B$7="Any",Scenario!$B$7=C84),1,0)</f>
        <v/>
      </c>
      <c r="AT84">
        <f>IF(OR(Scenario!$B$8="Any",Scenario!$B$8=D84),1,0)</f>
        <v/>
      </c>
      <c r="AU84">
        <f>IF(OR(Scenario!$B$9="Any",Scenario!$B$9=E84),1,0)</f>
        <v/>
      </c>
      <c r="AV84">
        <f>IF(OR(Scenario!$B$10="Any",Scenario!$B$10=F84),1,0)</f>
        <v/>
      </c>
      <c r="AW84">
        <f>G84*AQ84*AR84*AS84*AT84*AU84*AV84</f>
        <v/>
      </c>
      <c r="AX84">
        <f>IF(Scenario!$B$11="mean",L84,IF(Scenario!$B$11="5th pct",M84,N84))</f>
        <v/>
      </c>
      <c r="AY84">
        <f>IF(Scenario!$B$11="mean",O84,IF(Scenario!$B$11="5th pct",P84,Q84))</f>
        <v/>
      </c>
      <c r="AZ84">
        <f>IF(Scenario!$B$11="mean",R84,IF(Scenario!$B$11="5th pct",S84,T84))</f>
        <v/>
      </c>
      <c r="BA84">
        <f>IF(Scenario!$B$11="mean",AE84,IF(Scenario!$B$11="5th pct",AF84,AG84))</f>
        <v/>
      </c>
      <c r="BB84">
        <f>IF(Scenario!$B$11="mean",AH84,IF(Scenario!$B$11="5th pct",AI84,AJ84))</f>
        <v/>
      </c>
      <c r="BC84">
        <f>U84</f>
        <v/>
      </c>
      <c r="BD84">
        <f>IF(Scenario!$B$11="mean",V84,IF(Scenario!$B$11="5th pct",W84,X84))</f>
        <v/>
      </c>
      <c r="BE84">
        <f>IF(Scenario!$B$11="mean",Y84,IF(Scenario!$B$11="5th pct",Z84,AA84))</f>
        <v/>
      </c>
      <c r="BF84">
        <f>IF(Scenario!$B$11="mean",AK84,IF(Scenario!$B$11="5th pct",AL84,AM84))</f>
        <v/>
      </c>
      <c r="BG84">
        <f>IF(Scenario!$B$11="mean",AN84,IF(Scenario!$B$11="5th pct",AO84,AP84))</f>
        <v/>
      </c>
    </row>
    <row r="85">
      <c r="A85" s="7" t="inlineStr">
        <is>
          <t>F</t>
        </is>
      </c>
      <c r="B85" s="7" t="inlineStr">
        <is>
          <t>65-74</t>
        </is>
      </c>
      <c r="C85" s="7" t="inlineStr">
        <is>
          <t>132-154</t>
        </is>
      </c>
      <c r="D85" s="7" t="inlineStr">
        <is>
          <t>1.5-2.0</t>
        </is>
      </c>
      <c r="E85" s="7" t="inlineStr">
        <is>
          <t>low parox</t>
        </is>
      </c>
      <c r="F85" s="7" t="inlineStr">
        <is>
          <t>yes</t>
        </is>
      </c>
      <c r="G85" s="30">
        <f>Parameters!$B$5*Parameters!$B$7*Parameters!$D$10/SUM(Parameters!$B$10:$G$10)*Parameters!$J$22*Parameters!$B$51*Parameters!$B$46</f>
        <v/>
      </c>
      <c r="H85" s="31">
        <f>(140-Parameters!$B$25)*Parameters!$D$26*0.45359237*0.85/(72*Parameters!$D$27)</f>
        <v/>
      </c>
      <c r="I85" s="7">
        <f>IF(H85&gt;80,"&gt;80",IF(H85&gt;50,"50-80",IF(H85&gt;=25,"25-50","&lt;25")))</f>
        <v/>
      </c>
      <c r="J85" s="7">
        <f>IF(((B85="80+")+0+(OR(D85="1.5-2.0",D85="&gt;=2.0")))&gt;=2,1,0)</f>
        <v/>
      </c>
      <c r="K85" s="32">
        <f>INDEX(Parameters!$B$31:$E$31,MATCH(I85,Parameters!$B$30:$E$30,0))</f>
        <v/>
      </c>
      <c r="L85" s="33">
        <f>K85*INDEX(Parameters!$B$66:$E$66,MATCH(I85,Parameters!$B$30:$E$30,0))/100*IF($F85="yes",Parameters!$C$49,Parameters!$B$49)</f>
        <v/>
      </c>
      <c r="M85" s="33">
        <f>K85*INDEX(Parameters!$B$67:$E$67,MATCH(I85,Parameters!$B$30:$E$30,0))/100*IF($F85="yes",Parameters!$C$49,Parameters!$B$49)</f>
        <v/>
      </c>
      <c r="N85" s="33">
        <f>K85*INDEX(Parameters!$B$68:$E$68,MATCH(I85,Parameters!$B$30:$E$30,0))/100*IF($F85="yes",Parameters!$C$49,Parameters!$B$49)</f>
        <v/>
      </c>
      <c r="O85" s="33">
        <f>K85*INDEX(Parameters!$B$69:$E$69,MATCH(I85,Parameters!$B$30:$E$30,0))/100*IF($F85="yes",Parameters!$C$49,Parameters!$B$49)</f>
        <v/>
      </c>
      <c r="P85" s="33">
        <f>K85*INDEX(Parameters!$B$70:$E$70,MATCH(I85,Parameters!$B$30:$E$30,0))/100*IF($F85="yes",Parameters!$C$49,Parameters!$B$49)</f>
        <v/>
      </c>
      <c r="Q85" s="33">
        <f>K85*INDEX(Parameters!$B$71:$E$71,MATCH(I85,Parameters!$B$30:$E$30,0))/100*IF($F85="yes",Parameters!$C$49,Parameters!$B$49)</f>
        <v/>
      </c>
      <c r="R85" s="33">
        <f>K85*INDEX(Parameters!$B$72:$E$72,MATCH(I85,Parameters!$B$30:$E$30,0))/100*IF($F85="yes",Parameters!$C$49,Parameters!$B$49)</f>
        <v/>
      </c>
      <c r="S85" s="33">
        <f>K85*INDEX(Parameters!$B$73:$E$73,MATCH(I85,Parameters!$B$30:$E$30,0))/100*IF($F85="yes",Parameters!$C$49,Parameters!$B$49)</f>
        <v/>
      </c>
      <c r="T85" s="33">
        <f>K85*INDEX(Parameters!$B$74:$E$74,MATCH(I85,Parameters!$B$30:$E$30,0))/100*IF($F85="yes",Parameters!$C$49,Parameters!$B$49)</f>
        <v/>
      </c>
      <c r="U85" s="33">
        <f>INDEX(Parameters!$B$32:$E$32,MATCH(I85,Parameters!$B$30:$E$30,0))*Parameters!$B$36/100*IF($F85="yes",Parameters!$E$49,Parameters!$D$49)</f>
        <v/>
      </c>
      <c r="V85" s="33">
        <f>U85*INDEX(Parameters!$B$99:$E$99,MATCH(I85,Parameters!$B$30:$E$30,0))</f>
        <v/>
      </c>
      <c r="W85" s="33">
        <f>U85*INDEX(Parameters!$B$100:$E$100,MATCH(I85,Parameters!$B$30:$E$30,0))</f>
        <v/>
      </c>
      <c r="X85" s="33">
        <f>U85*INDEX(Parameters!$B$101:$E$101,MATCH(I85,Parameters!$B$30:$E$30,0))</f>
        <v/>
      </c>
      <c r="Y85" s="33">
        <f>U85*INDEX(Parameters!$B$102:$E$102,MATCH(I85,Parameters!$B$30:$E$30,0))</f>
        <v/>
      </c>
      <c r="Z85" s="33">
        <f>U85*INDEX(Parameters!$B$103:$E$103,MATCH(I85,Parameters!$B$30:$E$30,0))</f>
        <v/>
      </c>
      <c r="AA85" s="33">
        <f>U85*INDEX(Parameters!$B$104:$E$104,MATCH(I85,Parameters!$B$30:$E$30,0))</f>
        <v/>
      </c>
      <c r="AB85" s="33">
        <f>U85*Parameters!$B$39</f>
        <v/>
      </c>
      <c r="AC85" s="7">
        <f>J85</f>
        <v/>
      </c>
      <c r="AD85" s="7">
        <f>IF(J85=1,Parameters!$B$40,Parameters!$B$41)</f>
        <v/>
      </c>
      <c r="AE85" s="33">
        <f>AC85*O85+(1-AC85)*L85</f>
        <v/>
      </c>
      <c r="AF85" s="33">
        <f>AC85*P85+(1-AC85)*M85</f>
        <v/>
      </c>
      <c r="AG85" s="33">
        <f>AC85*Q85+(1-AC85)*N85</f>
        <v/>
      </c>
      <c r="AH85" s="33">
        <f>AD85*O85+(1-AD85)*L85</f>
        <v/>
      </c>
      <c r="AI85" s="33">
        <f>AD85*P85+(1-AD85)*M85</f>
        <v/>
      </c>
      <c r="AJ85" s="33">
        <f>AD85*Q85+(1-AD85)*N85</f>
        <v/>
      </c>
      <c r="AK85" s="33">
        <f>AC85*V85+(1-AC85)*U85</f>
        <v/>
      </c>
      <c r="AL85" s="33">
        <f>AC85*W85+(1-AC85)*U85</f>
        <v/>
      </c>
      <c r="AM85" s="33">
        <f>AC85*X85+(1-AC85)*U85</f>
        <v/>
      </c>
      <c r="AN85" s="33">
        <f>AD85*V85+(1-AD85)*U85</f>
        <v/>
      </c>
      <c r="AO85" s="33">
        <f>AD85*W85+(1-AD85)*U85</f>
        <v/>
      </c>
      <c r="AP85" s="33">
        <f>AD85*X85+(1-AD85)*U85</f>
        <v/>
      </c>
      <c r="AQ85" s="7">
        <f>IF(OR(Scenario!$B$5="Any",Scenario!$B$5=A85),1,0)</f>
        <v/>
      </c>
      <c r="AR85" s="7">
        <f>IF(OR(Scenario!$B$6="Any",Scenario!$B$6=B85),1,0)</f>
        <v/>
      </c>
      <c r="AS85" s="7">
        <f>IF(OR(Scenario!$B$7="Any",Scenario!$B$7=C85),1,0)</f>
        <v/>
      </c>
      <c r="AT85" s="7">
        <f>IF(OR(Scenario!$B$8="Any",Scenario!$B$8=D85),1,0)</f>
        <v/>
      </c>
      <c r="AU85" s="7">
        <f>IF(OR(Scenario!$B$9="Any",Scenario!$B$9=E85),1,0)</f>
        <v/>
      </c>
      <c r="AV85" s="7">
        <f>IF(OR(Scenario!$B$10="Any",Scenario!$B$10=F85),1,0)</f>
        <v/>
      </c>
      <c r="AW85" s="7">
        <f>G85*AQ85*AR85*AS85*AT85*AU85*AV85</f>
        <v/>
      </c>
      <c r="AX85" s="7">
        <f>IF(Scenario!$B$11="mean",L85,IF(Scenario!$B$11="5th pct",M85,N85))</f>
        <v/>
      </c>
      <c r="AY85" s="7">
        <f>IF(Scenario!$B$11="mean",O85,IF(Scenario!$B$11="5th pct",P85,Q85))</f>
        <v/>
      </c>
      <c r="AZ85" s="7">
        <f>IF(Scenario!$B$11="mean",R85,IF(Scenario!$B$11="5th pct",S85,T85))</f>
        <v/>
      </c>
      <c r="BA85" s="7">
        <f>IF(Scenario!$B$11="mean",AE85,IF(Scenario!$B$11="5th pct",AF85,AG85))</f>
        <v/>
      </c>
      <c r="BB85" s="7">
        <f>IF(Scenario!$B$11="mean",AH85,IF(Scenario!$B$11="5th pct",AI85,AJ85))</f>
        <v/>
      </c>
      <c r="BC85" s="7">
        <f>U85</f>
        <v/>
      </c>
      <c r="BD85" s="7">
        <f>IF(Scenario!$B$11="mean",V85,IF(Scenario!$B$11="5th pct",W85,X85))</f>
        <v/>
      </c>
      <c r="BE85" s="7">
        <f>IF(Scenario!$B$11="mean",Y85,IF(Scenario!$B$11="5th pct",Z85,AA85))</f>
        <v/>
      </c>
      <c r="BF85" s="7">
        <f>IF(Scenario!$B$11="mean",AK85,IF(Scenario!$B$11="5th pct",AL85,AM85))</f>
        <v/>
      </c>
      <c r="BG85" s="7">
        <f>IF(Scenario!$B$11="mean",AN85,IF(Scenario!$B$11="5th pct",AO85,AP85))</f>
        <v/>
      </c>
    </row>
    <row r="86">
      <c r="A86" t="inlineStr">
        <is>
          <t>F</t>
        </is>
      </c>
      <c r="B86" t="inlineStr">
        <is>
          <t>65-74</t>
        </is>
      </c>
      <c r="C86" t="inlineStr">
        <is>
          <t>132-154</t>
        </is>
      </c>
      <c r="D86" t="inlineStr">
        <is>
          <t>1.5-2.0</t>
        </is>
      </c>
      <c r="E86" t="inlineStr">
        <is>
          <t>high parox</t>
        </is>
      </c>
      <c r="F86" t="inlineStr">
        <is>
          <t>no</t>
        </is>
      </c>
      <c r="G86" s="26">
        <f>Parameters!$B$5*Parameters!$B$7*Parameters!$D$10/SUM(Parameters!$B$10:$G$10)*Parameters!$J$22*Parameters!$B$52*(1-Parameters!$B$46)</f>
        <v/>
      </c>
      <c r="H86" s="27">
        <f>(140-Parameters!$B$25)*Parameters!$D$26*0.45359237*0.85/(72*Parameters!$D$27)</f>
        <v/>
      </c>
      <c r="I86">
        <f>IF(H86&gt;80,"&gt;80",IF(H86&gt;50,"50-80",IF(H86&gt;=25,"25-50","&lt;25")))</f>
        <v/>
      </c>
      <c r="J86">
        <f>IF(((B86="80+")+0+(OR(D86="1.5-2.0",D86="&gt;=2.0")))&gt;=2,1,0)</f>
        <v/>
      </c>
      <c r="K86" s="28">
        <f>INDEX(Parameters!$B$31:$E$31,MATCH(I86,Parameters!$B$30:$E$30,0))</f>
        <v/>
      </c>
      <c r="L86" s="29">
        <f>K86*INDEX(Parameters!$B$75:$E$75,MATCH(I86,Parameters!$B$30:$E$30,0))/100*IF($F86="yes",Parameters!$C$49,Parameters!$B$49)</f>
        <v/>
      </c>
      <c r="M86" s="29">
        <f>K86*INDEX(Parameters!$B$76:$E$76,MATCH(I86,Parameters!$B$30:$E$30,0))/100*IF($F86="yes",Parameters!$C$49,Parameters!$B$49)</f>
        <v/>
      </c>
      <c r="N86" s="29">
        <f>K86*INDEX(Parameters!$B$77:$E$77,MATCH(I86,Parameters!$B$30:$E$30,0))/100*IF($F86="yes",Parameters!$C$49,Parameters!$B$49)</f>
        <v/>
      </c>
      <c r="O86" s="29">
        <f>K86*INDEX(Parameters!$B$78:$E$78,MATCH(I86,Parameters!$B$30:$E$30,0))/100*IF($F86="yes",Parameters!$C$49,Parameters!$B$49)</f>
        <v/>
      </c>
      <c r="P86" s="29">
        <f>K86*INDEX(Parameters!$B$79:$E$79,MATCH(I86,Parameters!$B$30:$E$30,0))/100*IF($F86="yes",Parameters!$C$49,Parameters!$B$49)</f>
        <v/>
      </c>
      <c r="Q86" s="29">
        <f>K86*INDEX(Parameters!$B$80:$E$80,MATCH(I86,Parameters!$B$30:$E$30,0))/100*IF($F86="yes",Parameters!$C$49,Parameters!$B$49)</f>
        <v/>
      </c>
      <c r="R86" s="29">
        <f>K86*INDEX(Parameters!$B$81:$E$81,MATCH(I86,Parameters!$B$30:$E$30,0))/100*IF($F86="yes",Parameters!$C$49,Parameters!$B$49)</f>
        <v/>
      </c>
      <c r="S86" s="29">
        <f>K86*INDEX(Parameters!$B$82:$E$82,MATCH(I86,Parameters!$B$30:$E$30,0))/100*IF($F86="yes",Parameters!$C$49,Parameters!$B$49)</f>
        <v/>
      </c>
      <c r="T86" s="29">
        <f>K86*INDEX(Parameters!$B$83:$E$83,MATCH(I86,Parameters!$B$30:$E$30,0))/100*IF($F86="yes",Parameters!$C$49,Parameters!$B$49)</f>
        <v/>
      </c>
      <c r="U86" s="29">
        <f>INDEX(Parameters!$B$32:$E$32,MATCH(I86,Parameters!$B$30:$E$30,0))*Parameters!$B$36/100*IF($F86="yes",Parameters!$E$49,Parameters!$D$49)</f>
        <v/>
      </c>
      <c r="V86" s="29">
        <f>U86*INDEX(Parameters!$B$99:$E$99,MATCH(I86,Parameters!$B$30:$E$30,0))</f>
        <v/>
      </c>
      <c r="W86" s="29">
        <f>U86*INDEX(Parameters!$B$100:$E$100,MATCH(I86,Parameters!$B$30:$E$30,0))</f>
        <v/>
      </c>
      <c r="X86" s="29">
        <f>U86*INDEX(Parameters!$B$101:$E$101,MATCH(I86,Parameters!$B$30:$E$30,0))</f>
        <v/>
      </c>
      <c r="Y86" s="29">
        <f>U86*INDEX(Parameters!$B$102:$E$102,MATCH(I86,Parameters!$B$30:$E$30,0))</f>
        <v/>
      </c>
      <c r="Z86" s="29">
        <f>U86*INDEX(Parameters!$B$103:$E$103,MATCH(I86,Parameters!$B$30:$E$30,0))</f>
        <v/>
      </c>
      <c r="AA86" s="29">
        <f>U86*INDEX(Parameters!$B$104:$E$104,MATCH(I86,Parameters!$B$30:$E$30,0))</f>
        <v/>
      </c>
      <c r="AB86" s="29">
        <f>U86*Parameters!$B$39</f>
        <v/>
      </c>
      <c r="AC86">
        <f>J86</f>
        <v/>
      </c>
      <c r="AD86">
        <f>IF(J86=1,Parameters!$B$40,Parameters!$B$41)</f>
        <v/>
      </c>
      <c r="AE86" s="29">
        <f>AC86*O86+(1-AC86)*L86</f>
        <v/>
      </c>
      <c r="AF86" s="29">
        <f>AC86*P86+(1-AC86)*M86</f>
        <v/>
      </c>
      <c r="AG86" s="29">
        <f>AC86*Q86+(1-AC86)*N86</f>
        <v/>
      </c>
      <c r="AH86" s="29">
        <f>AD86*O86+(1-AD86)*L86</f>
        <v/>
      </c>
      <c r="AI86" s="29">
        <f>AD86*P86+(1-AD86)*M86</f>
        <v/>
      </c>
      <c r="AJ86" s="29">
        <f>AD86*Q86+(1-AD86)*N86</f>
        <v/>
      </c>
      <c r="AK86" s="29">
        <f>AC86*V86+(1-AC86)*U86</f>
        <v/>
      </c>
      <c r="AL86" s="29">
        <f>AC86*W86+(1-AC86)*U86</f>
        <v/>
      </c>
      <c r="AM86" s="29">
        <f>AC86*X86+(1-AC86)*U86</f>
        <v/>
      </c>
      <c r="AN86" s="29">
        <f>AD86*V86+(1-AD86)*U86</f>
        <v/>
      </c>
      <c r="AO86" s="29">
        <f>AD86*W86+(1-AD86)*U86</f>
        <v/>
      </c>
      <c r="AP86" s="29">
        <f>AD86*X86+(1-AD86)*U86</f>
        <v/>
      </c>
      <c r="AQ86">
        <f>IF(OR(Scenario!$B$5="Any",Scenario!$B$5=A86),1,0)</f>
        <v/>
      </c>
      <c r="AR86">
        <f>IF(OR(Scenario!$B$6="Any",Scenario!$B$6=B86),1,0)</f>
        <v/>
      </c>
      <c r="AS86">
        <f>IF(OR(Scenario!$B$7="Any",Scenario!$B$7=C86),1,0)</f>
        <v/>
      </c>
      <c r="AT86">
        <f>IF(OR(Scenario!$B$8="Any",Scenario!$B$8=D86),1,0)</f>
        <v/>
      </c>
      <c r="AU86">
        <f>IF(OR(Scenario!$B$9="Any",Scenario!$B$9=E86),1,0)</f>
        <v/>
      </c>
      <c r="AV86">
        <f>IF(OR(Scenario!$B$10="Any",Scenario!$B$10=F86),1,0)</f>
        <v/>
      </c>
      <c r="AW86">
        <f>G86*AQ86*AR86*AS86*AT86*AU86*AV86</f>
        <v/>
      </c>
      <c r="AX86">
        <f>IF(Scenario!$B$11="mean",L86,IF(Scenario!$B$11="5th pct",M86,N86))</f>
        <v/>
      </c>
      <c r="AY86">
        <f>IF(Scenario!$B$11="mean",O86,IF(Scenario!$B$11="5th pct",P86,Q86))</f>
        <v/>
      </c>
      <c r="AZ86">
        <f>IF(Scenario!$B$11="mean",R86,IF(Scenario!$B$11="5th pct",S86,T86))</f>
        <v/>
      </c>
      <c r="BA86">
        <f>IF(Scenario!$B$11="mean",AE86,IF(Scenario!$B$11="5th pct",AF86,AG86))</f>
        <v/>
      </c>
      <c r="BB86">
        <f>IF(Scenario!$B$11="mean",AH86,IF(Scenario!$B$11="5th pct",AI86,AJ86))</f>
        <v/>
      </c>
      <c r="BC86">
        <f>U86</f>
        <v/>
      </c>
      <c r="BD86">
        <f>IF(Scenario!$B$11="mean",V86,IF(Scenario!$B$11="5th pct",W86,X86))</f>
        <v/>
      </c>
      <c r="BE86">
        <f>IF(Scenario!$B$11="mean",Y86,IF(Scenario!$B$11="5th pct",Z86,AA86))</f>
        <v/>
      </c>
      <c r="BF86">
        <f>IF(Scenario!$B$11="mean",AK86,IF(Scenario!$B$11="5th pct",AL86,AM86))</f>
        <v/>
      </c>
      <c r="BG86">
        <f>IF(Scenario!$B$11="mean",AN86,IF(Scenario!$B$11="5th pct",AO86,AP86))</f>
        <v/>
      </c>
    </row>
    <row r="87">
      <c r="A87" s="7" t="inlineStr">
        <is>
          <t>F</t>
        </is>
      </c>
      <c r="B87" s="7" t="inlineStr">
        <is>
          <t>65-74</t>
        </is>
      </c>
      <c r="C87" s="7" t="inlineStr">
        <is>
          <t>132-154</t>
        </is>
      </c>
      <c r="D87" s="7" t="inlineStr">
        <is>
          <t>1.5-2.0</t>
        </is>
      </c>
      <c r="E87" s="7" t="inlineStr">
        <is>
          <t>high parox</t>
        </is>
      </c>
      <c r="F87" s="7" t="inlineStr">
        <is>
          <t>yes</t>
        </is>
      </c>
      <c r="G87" s="30">
        <f>Parameters!$B$5*Parameters!$B$7*Parameters!$D$10/SUM(Parameters!$B$10:$G$10)*Parameters!$J$22*Parameters!$B$52*Parameters!$B$46</f>
        <v/>
      </c>
      <c r="H87" s="31">
        <f>(140-Parameters!$B$25)*Parameters!$D$26*0.45359237*0.85/(72*Parameters!$D$27)</f>
        <v/>
      </c>
      <c r="I87" s="7">
        <f>IF(H87&gt;80,"&gt;80",IF(H87&gt;50,"50-80",IF(H87&gt;=25,"25-50","&lt;25")))</f>
        <v/>
      </c>
      <c r="J87" s="7">
        <f>IF(((B87="80+")+0+(OR(D87="1.5-2.0",D87="&gt;=2.0")))&gt;=2,1,0)</f>
        <v/>
      </c>
      <c r="K87" s="32">
        <f>INDEX(Parameters!$B$31:$E$31,MATCH(I87,Parameters!$B$30:$E$30,0))</f>
        <v/>
      </c>
      <c r="L87" s="33">
        <f>K87*INDEX(Parameters!$B$75:$E$75,MATCH(I87,Parameters!$B$30:$E$30,0))/100*IF($F87="yes",Parameters!$C$49,Parameters!$B$49)</f>
        <v/>
      </c>
      <c r="M87" s="33">
        <f>K87*INDEX(Parameters!$B$76:$E$76,MATCH(I87,Parameters!$B$30:$E$30,0))/100*IF($F87="yes",Parameters!$C$49,Parameters!$B$49)</f>
        <v/>
      </c>
      <c r="N87" s="33">
        <f>K87*INDEX(Parameters!$B$77:$E$77,MATCH(I87,Parameters!$B$30:$E$30,0))/100*IF($F87="yes",Parameters!$C$49,Parameters!$B$49)</f>
        <v/>
      </c>
      <c r="O87" s="33">
        <f>K87*INDEX(Parameters!$B$78:$E$78,MATCH(I87,Parameters!$B$30:$E$30,0))/100*IF($F87="yes",Parameters!$C$49,Parameters!$B$49)</f>
        <v/>
      </c>
      <c r="P87" s="33">
        <f>K87*INDEX(Parameters!$B$79:$E$79,MATCH(I87,Parameters!$B$30:$E$30,0))/100*IF($F87="yes",Parameters!$C$49,Parameters!$B$49)</f>
        <v/>
      </c>
      <c r="Q87" s="33">
        <f>K87*INDEX(Parameters!$B$80:$E$80,MATCH(I87,Parameters!$B$30:$E$30,0))/100*IF($F87="yes",Parameters!$C$49,Parameters!$B$49)</f>
        <v/>
      </c>
      <c r="R87" s="33">
        <f>K87*INDEX(Parameters!$B$81:$E$81,MATCH(I87,Parameters!$B$30:$E$30,0))/100*IF($F87="yes",Parameters!$C$49,Parameters!$B$49)</f>
        <v/>
      </c>
      <c r="S87" s="33">
        <f>K87*INDEX(Parameters!$B$82:$E$82,MATCH(I87,Parameters!$B$30:$E$30,0))/100*IF($F87="yes",Parameters!$C$49,Parameters!$B$49)</f>
        <v/>
      </c>
      <c r="T87" s="33">
        <f>K87*INDEX(Parameters!$B$83:$E$83,MATCH(I87,Parameters!$B$30:$E$30,0))/100*IF($F87="yes",Parameters!$C$49,Parameters!$B$49)</f>
        <v/>
      </c>
      <c r="U87" s="33">
        <f>INDEX(Parameters!$B$32:$E$32,MATCH(I87,Parameters!$B$30:$E$30,0))*Parameters!$B$36/100*IF($F87="yes",Parameters!$E$49,Parameters!$D$49)</f>
        <v/>
      </c>
      <c r="V87" s="33">
        <f>U87*INDEX(Parameters!$B$99:$E$99,MATCH(I87,Parameters!$B$30:$E$30,0))</f>
        <v/>
      </c>
      <c r="W87" s="33">
        <f>U87*INDEX(Parameters!$B$100:$E$100,MATCH(I87,Parameters!$B$30:$E$30,0))</f>
        <v/>
      </c>
      <c r="X87" s="33">
        <f>U87*INDEX(Parameters!$B$101:$E$101,MATCH(I87,Parameters!$B$30:$E$30,0))</f>
        <v/>
      </c>
      <c r="Y87" s="33">
        <f>U87*INDEX(Parameters!$B$102:$E$102,MATCH(I87,Parameters!$B$30:$E$30,0))</f>
        <v/>
      </c>
      <c r="Z87" s="33">
        <f>U87*INDEX(Parameters!$B$103:$E$103,MATCH(I87,Parameters!$B$30:$E$30,0))</f>
        <v/>
      </c>
      <c r="AA87" s="33">
        <f>U87*INDEX(Parameters!$B$104:$E$104,MATCH(I87,Parameters!$B$30:$E$30,0))</f>
        <v/>
      </c>
      <c r="AB87" s="33">
        <f>U87*Parameters!$B$39</f>
        <v/>
      </c>
      <c r="AC87" s="7">
        <f>J87</f>
        <v/>
      </c>
      <c r="AD87" s="7">
        <f>IF(J87=1,Parameters!$B$40,Parameters!$B$41)</f>
        <v/>
      </c>
      <c r="AE87" s="33">
        <f>AC87*O87+(1-AC87)*L87</f>
        <v/>
      </c>
      <c r="AF87" s="33">
        <f>AC87*P87+(1-AC87)*M87</f>
        <v/>
      </c>
      <c r="AG87" s="33">
        <f>AC87*Q87+(1-AC87)*N87</f>
        <v/>
      </c>
      <c r="AH87" s="33">
        <f>AD87*O87+(1-AD87)*L87</f>
        <v/>
      </c>
      <c r="AI87" s="33">
        <f>AD87*P87+(1-AD87)*M87</f>
        <v/>
      </c>
      <c r="AJ87" s="33">
        <f>AD87*Q87+(1-AD87)*N87</f>
        <v/>
      </c>
      <c r="AK87" s="33">
        <f>AC87*V87+(1-AC87)*U87</f>
        <v/>
      </c>
      <c r="AL87" s="33">
        <f>AC87*W87+(1-AC87)*U87</f>
        <v/>
      </c>
      <c r="AM87" s="33">
        <f>AC87*X87+(1-AC87)*U87</f>
        <v/>
      </c>
      <c r="AN87" s="33">
        <f>AD87*V87+(1-AD87)*U87</f>
        <v/>
      </c>
      <c r="AO87" s="33">
        <f>AD87*W87+(1-AD87)*U87</f>
        <v/>
      </c>
      <c r="AP87" s="33">
        <f>AD87*X87+(1-AD87)*U87</f>
        <v/>
      </c>
      <c r="AQ87" s="7">
        <f>IF(OR(Scenario!$B$5="Any",Scenario!$B$5=A87),1,0)</f>
        <v/>
      </c>
      <c r="AR87" s="7">
        <f>IF(OR(Scenario!$B$6="Any",Scenario!$B$6=B87),1,0)</f>
        <v/>
      </c>
      <c r="AS87" s="7">
        <f>IF(OR(Scenario!$B$7="Any",Scenario!$B$7=C87),1,0)</f>
        <v/>
      </c>
      <c r="AT87" s="7">
        <f>IF(OR(Scenario!$B$8="Any",Scenario!$B$8=D87),1,0)</f>
        <v/>
      </c>
      <c r="AU87" s="7">
        <f>IF(OR(Scenario!$B$9="Any",Scenario!$B$9=E87),1,0)</f>
        <v/>
      </c>
      <c r="AV87" s="7">
        <f>IF(OR(Scenario!$B$10="Any",Scenario!$B$10=F87),1,0)</f>
        <v/>
      </c>
      <c r="AW87" s="7">
        <f>G87*AQ87*AR87*AS87*AT87*AU87*AV87</f>
        <v/>
      </c>
      <c r="AX87" s="7">
        <f>IF(Scenario!$B$11="mean",L87,IF(Scenario!$B$11="5th pct",M87,N87))</f>
        <v/>
      </c>
      <c r="AY87" s="7">
        <f>IF(Scenario!$B$11="mean",O87,IF(Scenario!$B$11="5th pct",P87,Q87))</f>
        <v/>
      </c>
      <c r="AZ87" s="7">
        <f>IF(Scenario!$B$11="mean",R87,IF(Scenario!$B$11="5th pct",S87,T87))</f>
        <v/>
      </c>
      <c r="BA87" s="7">
        <f>IF(Scenario!$B$11="mean",AE87,IF(Scenario!$B$11="5th pct",AF87,AG87))</f>
        <v/>
      </c>
      <c r="BB87" s="7">
        <f>IF(Scenario!$B$11="mean",AH87,IF(Scenario!$B$11="5th pct",AI87,AJ87))</f>
        <v/>
      </c>
      <c r="BC87" s="7">
        <f>U87</f>
        <v/>
      </c>
      <c r="BD87" s="7">
        <f>IF(Scenario!$B$11="mean",V87,IF(Scenario!$B$11="5th pct",W87,X87))</f>
        <v/>
      </c>
      <c r="BE87" s="7">
        <f>IF(Scenario!$B$11="mean",Y87,IF(Scenario!$B$11="5th pct",Z87,AA87))</f>
        <v/>
      </c>
      <c r="BF87" s="7">
        <f>IF(Scenario!$B$11="mean",AK87,IF(Scenario!$B$11="5th pct",AL87,AM87))</f>
        <v/>
      </c>
      <c r="BG87" s="7">
        <f>IF(Scenario!$B$11="mean",AN87,IF(Scenario!$B$11="5th pct",AO87,AP87))</f>
        <v/>
      </c>
    </row>
    <row r="88">
      <c r="A88" t="inlineStr">
        <is>
          <t>F</t>
        </is>
      </c>
      <c r="B88" t="inlineStr">
        <is>
          <t>65-74</t>
        </is>
      </c>
      <c r="C88" t="inlineStr">
        <is>
          <t>132-154</t>
        </is>
      </c>
      <c r="D88" t="inlineStr">
        <is>
          <t>1.5-2.0</t>
        </is>
      </c>
      <c r="E88" t="inlineStr">
        <is>
          <t>persistent</t>
        </is>
      </c>
      <c r="F88" t="inlineStr">
        <is>
          <t>no</t>
        </is>
      </c>
      <c r="G88" s="26">
        <f>Parameters!$B$5*Parameters!$B$7*Parameters!$D$10/SUM(Parameters!$B$10:$G$10)*Parameters!$J$22*Parameters!$B$53*(1-Parameters!$B$46)</f>
        <v/>
      </c>
      <c r="H88" s="27">
        <f>(140-Parameters!$B$25)*Parameters!$D$26*0.45359237*0.85/(72*Parameters!$D$27)</f>
        <v/>
      </c>
      <c r="I88">
        <f>IF(H88&gt;80,"&gt;80",IF(H88&gt;50,"50-80",IF(H88&gt;=25,"25-50","&lt;25")))</f>
        <v/>
      </c>
      <c r="J88">
        <f>IF(((B88="80+")+0+(OR(D88="1.5-2.0",D88="&gt;=2.0")))&gt;=2,1,0)</f>
        <v/>
      </c>
      <c r="K88" s="28">
        <f>INDEX(Parameters!$B$31:$E$31,MATCH(I88,Parameters!$B$30:$E$30,0))</f>
        <v/>
      </c>
      <c r="L88" s="29">
        <f>K88*INDEX(Parameters!$B$84:$E$84,MATCH(I88,Parameters!$B$30:$E$30,0))/100*IF($F88="yes",Parameters!$C$49,Parameters!$B$49)</f>
        <v/>
      </c>
      <c r="M88" s="29">
        <f>K88*INDEX(Parameters!$B$85:$E$85,MATCH(I88,Parameters!$B$30:$E$30,0))/100*IF($F88="yes",Parameters!$C$49,Parameters!$B$49)</f>
        <v/>
      </c>
      <c r="N88" s="29">
        <f>K88*INDEX(Parameters!$B$86:$E$86,MATCH(I88,Parameters!$B$30:$E$30,0))/100*IF($F88="yes",Parameters!$C$49,Parameters!$B$49)</f>
        <v/>
      </c>
      <c r="O88" s="29">
        <f>K88*INDEX(Parameters!$B$87:$E$87,MATCH(I88,Parameters!$B$30:$E$30,0))/100*IF($F88="yes",Parameters!$C$49,Parameters!$B$49)</f>
        <v/>
      </c>
      <c r="P88" s="29">
        <f>K88*INDEX(Parameters!$B$88:$E$88,MATCH(I88,Parameters!$B$30:$E$30,0))/100*IF($F88="yes",Parameters!$C$49,Parameters!$B$49)</f>
        <v/>
      </c>
      <c r="Q88" s="29">
        <f>K88*INDEX(Parameters!$B$89:$E$89,MATCH(I88,Parameters!$B$30:$E$30,0))/100*IF($F88="yes",Parameters!$C$49,Parameters!$B$49)</f>
        <v/>
      </c>
      <c r="R88" s="29">
        <f>K88*INDEX(Parameters!$B$90:$E$90,MATCH(I88,Parameters!$B$30:$E$30,0))/100*IF($F88="yes",Parameters!$C$49,Parameters!$B$49)</f>
        <v/>
      </c>
      <c r="S88" s="29">
        <f>K88*INDEX(Parameters!$B$91:$E$91,MATCH(I88,Parameters!$B$30:$E$30,0))/100*IF($F88="yes",Parameters!$C$49,Parameters!$B$49)</f>
        <v/>
      </c>
      <c r="T88" s="29">
        <f>K88*INDEX(Parameters!$B$92:$E$92,MATCH(I88,Parameters!$B$30:$E$30,0))/100*IF($F88="yes",Parameters!$C$49,Parameters!$B$49)</f>
        <v/>
      </c>
      <c r="U88" s="29">
        <f>INDEX(Parameters!$B$32:$E$32,MATCH(I88,Parameters!$B$30:$E$30,0))*Parameters!$B$36/100*IF($F88="yes",Parameters!$E$49,Parameters!$D$49)</f>
        <v/>
      </c>
      <c r="V88" s="29">
        <f>U88*INDEX(Parameters!$B$99:$E$99,MATCH(I88,Parameters!$B$30:$E$30,0))</f>
        <v/>
      </c>
      <c r="W88" s="29">
        <f>U88*INDEX(Parameters!$B$100:$E$100,MATCH(I88,Parameters!$B$30:$E$30,0))</f>
        <v/>
      </c>
      <c r="X88" s="29">
        <f>U88*INDEX(Parameters!$B$101:$E$101,MATCH(I88,Parameters!$B$30:$E$30,0))</f>
        <v/>
      </c>
      <c r="Y88" s="29">
        <f>U88*INDEX(Parameters!$B$102:$E$102,MATCH(I88,Parameters!$B$30:$E$30,0))</f>
        <v/>
      </c>
      <c r="Z88" s="29">
        <f>U88*INDEX(Parameters!$B$103:$E$103,MATCH(I88,Parameters!$B$30:$E$30,0))</f>
        <v/>
      </c>
      <c r="AA88" s="29">
        <f>U88*INDEX(Parameters!$B$104:$E$104,MATCH(I88,Parameters!$B$30:$E$30,0))</f>
        <v/>
      </c>
      <c r="AB88" s="29">
        <f>U88*Parameters!$B$39</f>
        <v/>
      </c>
      <c r="AC88">
        <f>J88</f>
        <v/>
      </c>
      <c r="AD88">
        <f>IF(J88=1,Parameters!$B$40,Parameters!$B$41)</f>
        <v/>
      </c>
      <c r="AE88" s="29">
        <f>AC88*O88+(1-AC88)*L88</f>
        <v/>
      </c>
      <c r="AF88" s="29">
        <f>AC88*P88+(1-AC88)*M88</f>
        <v/>
      </c>
      <c r="AG88" s="29">
        <f>AC88*Q88+(1-AC88)*N88</f>
        <v/>
      </c>
      <c r="AH88" s="29">
        <f>AD88*O88+(1-AD88)*L88</f>
        <v/>
      </c>
      <c r="AI88" s="29">
        <f>AD88*P88+(1-AD88)*M88</f>
        <v/>
      </c>
      <c r="AJ88" s="29">
        <f>AD88*Q88+(1-AD88)*N88</f>
        <v/>
      </c>
      <c r="AK88" s="29">
        <f>AC88*V88+(1-AC88)*U88</f>
        <v/>
      </c>
      <c r="AL88" s="29">
        <f>AC88*W88+(1-AC88)*U88</f>
        <v/>
      </c>
      <c r="AM88" s="29">
        <f>AC88*X88+(1-AC88)*U88</f>
        <v/>
      </c>
      <c r="AN88" s="29">
        <f>AD88*V88+(1-AD88)*U88</f>
        <v/>
      </c>
      <c r="AO88" s="29">
        <f>AD88*W88+(1-AD88)*U88</f>
        <v/>
      </c>
      <c r="AP88" s="29">
        <f>AD88*X88+(1-AD88)*U88</f>
        <v/>
      </c>
      <c r="AQ88">
        <f>IF(OR(Scenario!$B$5="Any",Scenario!$B$5=A88),1,0)</f>
        <v/>
      </c>
      <c r="AR88">
        <f>IF(OR(Scenario!$B$6="Any",Scenario!$B$6=B88),1,0)</f>
        <v/>
      </c>
      <c r="AS88">
        <f>IF(OR(Scenario!$B$7="Any",Scenario!$B$7=C88),1,0)</f>
        <v/>
      </c>
      <c r="AT88">
        <f>IF(OR(Scenario!$B$8="Any",Scenario!$B$8=D88),1,0)</f>
        <v/>
      </c>
      <c r="AU88">
        <f>IF(OR(Scenario!$B$9="Any",Scenario!$B$9=E88),1,0)</f>
        <v/>
      </c>
      <c r="AV88">
        <f>IF(OR(Scenario!$B$10="Any",Scenario!$B$10=F88),1,0)</f>
        <v/>
      </c>
      <c r="AW88">
        <f>G88*AQ88*AR88*AS88*AT88*AU88*AV88</f>
        <v/>
      </c>
      <c r="AX88">
        <f>IF(Scenario!$B$11="mean",L88,IF(Scenario!$B$11="5th pct",M88,N88))</f>
        <v/>
      </c>
      <c r="AY88">
        <f>IF(Scenario!$B$11="mean",O88,IF(Scenario!$B$11="5th pct",P88,Q88))</f>
        <v/>
      </c>
      <c r="AZ88">
        <f>IF(Scenario!$B$11="mean",R88,IF(Scenario!$B$11="5th pct",S88,T88))</f>
        <v/>
      </c>
      <c r="BA88">
        <f>IF(Scenario!$B$11="mean",AE88,IF(Scenario!$B$11="5th pct",AF88,AG88))</f>
        <v/>
      </c>
      <c r="BB88">
        <f>IF(Scenario!$B$11="mean",AH88,IF(Scenario!$B$11="5th pct",AI88,AJ88))</f>
        <v/>
      </c>
      <c r="BC88">
        <f>U88</f>
        <v/>
      </c>
      <c r="BD88">
        <f>IF(Scenario!$B$11="mean",V88,IF(Scenario!$B$11="5th pct",W88,X88))</f>
        <v/>
      </c>
      <c r="BE88">
        <f>IF(Scenario!$B$11="mean",Y88,IF(Scenario!$B$11="5th pct",Z88,AA88))</f>
        <v/>
      </c>
      <c r="BF88">
        <f>IF(Scenario!$B$11="mean",AK88,IF(Scenario!$B$11="5th pct",AL88,AM88))</f>
        <v/>
      </c>
      <c r="BG88">
        <f>IF(Scenario!$B$11="mean",AN88,IF(Scenario!$B$11="5th pct",AO88,AP88))</f>
        <v/>
      </c>
    </row>
    <row r="89">
      <c r="A89" s="7" t="inlineStr">
        <is>
          <t>F</t>
        </is>
      </c>
      <c r="B89" s="7" t="inlineStr">
        <is>
          <t>65-74</t>
        </is>
      </c>
      <c r="C89" s="7" t="inlineStr">
        <is>
          <t>132-154</t>
        </is>
      </c>
      <c r="D89" s="7" t="inlineStr">
        <is>
          <t>1.5-2.0</t>
        </is>
      </c>
      <c r="E89" s="7" t="inlineStr">
        <is>
          <t>persistent</t>
        </is>
      </c>
      <c r="F89" s="7" t="inlineStr">
        <is>
          <t>yes</t>
        </is>
      </c>
      <c r="G89" s="30">
        <f>Parameters!$B$5*Parameters!$B$7*Parameters!$D$10/SUM(Parameters!$B$10:$G$10)*Parameters!$J$22*Parameters!$B$53*Parameters!$B$46</f>
        <v/>
      </c>
      <c r="H89" s="31">
        <f>(140-Parameters!$B$25)*Parameters!$D$26*0.45359237*0.85/(72*Parameters!$D$27)</f>
        <v/>
      </c>
      <c r="I89" s="7">
        <f>IF(H89&gt;80,"&gt;80",IF(H89&gt;50,"50-80",IF(H89&gt;=25,"25-50","&lt;25")))</f>
        <v/>
      </c>
      <c r="J89" s="7">
        <f>IF(((B89="80+")+0+(OR(D89="1.5-2.0",D89="&gt;=2.0")))&gt;=2,1,0)</f>
        <v/>
      </c>
      <c r="K89" s="32">
        <f>INDEX(Parameters!$B$31:$E$31,MATCH(I89,Parameters!$B$30:$E$30,0))</f>
        <v/>
      </c>
      <c r="L89" s="33">
        <f>K89*INDEX(Parameters!$B$84:$E$84,MATCH(I89,Parameters!$B$30:$E$30,0))/100*IF($F89="yes",Parameters!$C$49,Parameters!$B$49)</f>
        <v/>
      </c>
      <c r="M89" s="33">
        <f>K89*INDEX(Parameters!$B$85:$E$85,MATCH(I89,Parameters!$B$30:$E$30,0))/100*IF($F89="yes",Parameters!$C$49,Parameters!$B$49)</f>
        <v/>
      </c>
      <c r="N89" s="33">
        <f>K89*INDEX(Parameters!$B$86:$E$86,MATCH(I89,Parameters!$B$30:$E$30,0))/100*IF($F89="yes",Parameters!$C$49,Parameters!$B$49)</f>
        <v/>
      </c>
      <c r="O89" s="33">
        <f>K89*INDEX(Parameters!$B$87:$E$87,MATCH(I89,Parameters!$B$30:$E$30,0))/100*IF($F89="yes",Parameters!$C$49,Parameters!$B$49)</f>
        <v/>
      </c>
      <c r="P89" s="33">
        <f>K89*INDEX(Parameters!$B$88:$E$88,MATCH(I89,Parameters!$B$30:$E$30,0))/100*IF($F89="yes",Parameters!$C$49,Parameters!$B$49)</f>
        <v/>
      </c>
      <c r="Q89" s="33">
        <f>K89*INDEX(Parameters!$B$89:$E$89,MATCH(I89,Parameters!$B$30:$E$30,0))/100*IF($F89="yes",Parameters!$C$49,Parameters!$B$49)</f>
        <v/>
      </c>
      <c r="R89" s="33">
        <f>K89*INDEX(Parameters!$B$90:$E$90,MATCH(I89,Parameters!$B$30:$E$30,0))/100*IF($F89="yes",Parameters!$C$49,Parameters!$B$49)</f>
        <v/>
      </c>
      <c r="S89" s="33">
        <f>K89*INDEX(Parameters!$B$91:$E$91,MATCH(I89,Parameters!$B$30:$E$30,0))/100*IF($F89="yes",Parameters!$C$49,Parameters!$B$49)</f>
        <v/>
      </c>
      <c r="T89" s="33">
        <f>K89*INDEX(Parameters!$B$92:$E$92,MATCH(I89,Parameters!$B$30:$E$30,0))/100*IF($F89="yes",Parameters!$C$49,Parameters!$B$49)</f>
        <v/>
      </c>
      <c r="U89" s="33">
        <f>INDEX(Parameters!$B$32:$E$32,MATCH(I89,Parameters!$B$30:$E$30,0))*Parameters!$B$36/100*IF($F89="yes",Parameters!$E$49,Parameters!$D$49)</f>
        <v/>
      </c>
      <c r="V89" s="33">
        <f>U89*INDEX(Parameters!$B$99:$E$99,MATCH(I89,Parameters!$B$30:$E$30,0))</f>
        <v/>
      </c>
      <c r="W89" s="33">
        <f>U89*INDEX(Parameters!$B$100:$E$100,MATCH(I89,Parameters!$B$30:$E$30,0))</f>
        <v/>
      </c>
      <c r="X89" s="33">
        <f>U89*INDEX(Parameters!$B$101:$E$101,MATCH(I89,Parameters!$B$30:$E$30,0))</f>
        <v/>
      </c>
      <c r="Y89" s="33">
        <f>U89*INDEX(Parameters!$B$102:$E$102,MATCH(I89,Parameters!$B$30:$E$30,0))</f>
        <v/>
      </c>
      <c r="Z89" s="33">
        <f>U89*INDEX(Parameters!$B$103:$E$103,MATCH(I89,Parameters!$B$30:$E$30,0))</f>
        <v/>
      </c>
      <c r="AA89" s="33">
        <f>U89*INDEX(Parameters!$B$104:$E$104,MATCH(I89,Parameters!$B$30:$E$30,0))</f>
        <v/>
      </c>
      <c r="AB89" s="33">
        <f>U89*Parameters!$B$39</f>
        <v/>
      </c>
      <c r="AC89" s="7">
        <f>J89</f>
        <v/>
      </c>
      <c r="AD89" s="7">
        <f>IF(J89=1,Parameters!$B$40,Parameters!$B$41)</f>
        <v/>
      </c>
      <c r="AE89" s="33">
        <f>AC89*O89+(1-AC89)*L89</f>
        <v/>
      </c>
      <c r="AF89" s="33">
        <f>AC89*P89+(1-AC89)*M89</f>
        <v/>
      </c>
      <c r="AG89" s="33">
        <f>AC89*Q89+(1-AC89)*N89</f>
        <v/>
      </c>
      <c r="AH89" s="33">
        <f>AD89*O89+(1-AD89)*L89</f>
        <v/>
      </c>
      <c r="AI89" s="33">
        <f>AD89*P89+(1-AD89)*M89</f>
        <v/>
      </c>
      <c r="AJ89" s="33">
        <f>AD89*Q89+(1-AD89)*N89</f>
        <v/>
      </c>
      <c r="AK89" s="33">
        <f>AC89*V89+(1-AC89)*U89</f>
        <v/>
      </c>
      <c r="AL89" s="33">
        <f>AC89*W89+(1-AC89)*U89</f>
        <v/>
      </c>
      <c r="AM89" s="33">
        <f>AC89*X89+(1-AC89)*U89</f>
        <v/>
      </c>
      <c r="AN89" s="33">
        <f>AD89*V89+(1-AD89)*U89</f>
        <v/>
      </c>
      <c r="AO89" s="33">
        <f>AD89*W89+(1-AD89)*U89</f>
        <v/>
      </c>
      <c r="AP89" s="33">
        <f>AD89*X89+(1-AD89)*U89</f>
        <v/>
      </c>
      <c r="AQ89" s="7">
        <f>IF(OR(Scenario!$B$5="Any",Scenario!$B$5=A89),1,0)</f>
        <v/>
      </c>
      <c r="AR89" s="7">
        <f>IF(OR(Scenario!$B$6="Any",Scenario!$B$6=B89),1,0)</f>
        <v/>
      </c>
      <c r="AS89" s="7">
        <f>IF(OR(Scenario!$B$7="Any",Scenario!$B$7=C89),1,0)</f>
        <v/>
      </c>
      <c r="AT89" s="7">
        <f>IF(OR(Scenario!$B$8="Any",Scenario!$B$8=D89),1,0)</f>
        <v/>
      </c>
      <c r="AU89" s="7">
        <f>IF(OR(Scenario!$B$9="Any",Scenario!$B$9=E89),1,0)</f>
        <v/>
      </c>
      <c r="AV89" s="7">
        <f>IF(OR(Scenario!$B$10="Any",Scenario!$B$10=F89),1,0)</f>
        <v/>
      </c>
      <c r="AW89" s="7">
        <f>G89*AQ89*AR89*AS89*AT89*AU89*AV89</f>
        <v/>
      </c>
      <c r="AX89" s="7">
        <f>IF(Scenario!$B$11="mean",L89,IF(Scenario!$B$11="5th pct",M89,N89))</f>
        <v/>
      </c>
      <c r="AY89" s="7">
        <f>IF(Scenario!$B$11="mean",O89,IF(Scenario!$B$11="5th pct",P89,Q89))</f>
        <v/>
      </c>
      <c r="AZ89" s="7">
        <f>IF(Scenario!$B$11="mean",R89,IF(Scenario!$B$11="5th pct",S89,T89))</f>
        <v/>
      </c>
      <c r="BA89" s="7">
        <f>IF(Scenario!$B$11="mean",AE89,IF(Scenario!$B$11="5th pct",AF89,AG89))</f>
        <v/>
      </c>
      <c r="BB89" s="7">
        <f>IF(Scenario!$B$11="mean",AH89,IF(Scenario!$B$11="5th pct",AI89,AJ89))</f>
        <v/>
      </c>
      <c r="BC89" s="7">
        <f>U89</f>
        <v/>
      </c>
      <c r="BD89" s="7">
        <f>IF(Scenario!$B$11="mean",V89,IF(Scenario!$B$11="5th pct",W89,X89))</f>
        <v/>
      </c>
      <c r="BE89" s="7">
        <f>IF(Scenario!$B$11="mean",Y89,IF(Scenario!$B$11="5th pct",Z89,AA89))</f>
        <v/>
      </c>
      <c r="BF89" s="7">
        <f>IF(Scenario!$B$11="mean",AK89,IF(Scenario!$B$11="5th pct",AL89,AM89))</f>
        <v/>
      </c>
      <c r="BG89" s="7">
        <f>IF(Scenario!$B$11="mean",AN89,IF(Scenario!$B$11="5th pct",AO89,AP89))</f>
        <v/>
      </c>
    </row>
    <row r="90">
      <c r="A90" t="inlineStr">
        <is>
          <t>F</t>
        </is>
      </c>
      <c r="B90" t="inlineStr">
        <is>
          <t>65-74</t>
        </is>
      </c>
      <c r="C90" t="inlineStr">
        <is>
          <t>132-154</t>
        </is>
      </c>
      <c r="D90" t="inlineStr">
        <is>
          <t>&gt;=2.0</t>
        </is>
      </c>
      <c r="E90" t="inlineStr">
        <is>
          <t>subclinical</t>
        </is>
      </c>
      <c r="F90" t="inlineStr">
        <is>
          <t>no</t>
        </is>
      </c>
      <c r="G90" s="26">
        <f>Parameters!$B$5*Parameters!$B$7*Parameters!$D$10/SUM(Parameters!$B$10:$G$10)*Parameters!$K$22*Parameters!$B$50*(1-Parameters!$B$46)</f>
        <v/>
      </c>
      <c r="H90" s="27">
        <f>(140-Parameters!$B$25)*Parameters!$D$26*0.45359237*0.85/(72*Parameters!$E$27)</f>
        <v/>
      </c>
      <c r="I90">
        <f>IF(H90&gt;80,"&gt;80",IF(H90&gt;50,"50-80",IF(H90&gt;=25,"25-50","&lt;25")))</f>
        <v/>
      </c>
      <c r="J90">
        <f>IF(((B90="80+")+0+(OR(D90="1.5-2.0",D90="&gt;=2.0")))&gt;=2,1,0)</f>
        <v/>
      </c>
      <c r="K90" s="28">
        <f>INDEX(Parameters!$B$31:$E$31,MATCH(I90,Parameters!$B$30:$E$30,0))</f>
        <v/>
      </c>
      <c r="L90" s="29">
        <f>K90*INDEX(Parameters!$B$57:$E$57,MATCH(I90,Parameters!$B$30:$E$30,0))/100*IF($F90="yes",Parameters!$C$49,Parameters!$B$49)</f>
        <v/>
      </c>
      <c r="M90" s="29">
        <f>K90*INDEX(Parameters!$B$58:$E$58,MATCH(I90,Parameters!$B$30:$E$30,0))/100*IF($F90="yes",Parameters!$C$49,Parameters!$B$49)</f>
        <v/>
      </c>
      <c r="N90" s="29">
        <f>K90*INDEX(Parameters!$B$59:$E$59,MATCH(I90,Parameters!$B$30:$E$30,0))/100*IF($F90="yes",Parameters!$C$49,Parameters!$B$49)</f>
        <v/>
      </c>
      <c r="O90" s="29">
        <f>K90*INDEX(Parameters!$B$60:$E$60,MATCH(I90,Parameters!$B$30:$E$30,0))/100*IF($F90="yes",Parameters!$C$49,Parameters!$B$49)</f>
        <v/>
      </c>
      <c r="P90" s="29">
        <f>K90*INDEX(Parameters!$B$61:$E$61,MATCH(I90,Parameters!$B$30:$E$30,0))/100*IF($F90="yes",Parameters!$C$49,Parameters!$B$49)</f>
        <v/>
      </c>
      <c r="Q90" s="29">
        <f>K90*INDEX(Parameters!$B$62:$E$62,MATCH(I90,Parameters!$B$30:$E$30,0))/100*IF($F90="yes",Parameters!$C$49,Parameters!$B$49)</f>
        <v/>
      </c>
      <c r="R90" s="29">
        <f>K90*INDEX(Parameters!$B$63:$E$63,MATCH(I90,Parameters!$B$30:$E$30,0))/100*IF($F90="yes",Parameters!$C$49,Parameters!$B$49)</f>
        <v/>
      </c>
      <c r="S90" s="29">
        <f>K90*INDEX(Parameters!$B$64:$E$64,MATCH(I90,Parameters!$B$30:$E$30,0))/100*IF($F90="yes",Parameters!$C$49,Parameters!$B$49)</f>
        <v/>
      </c>
      <c r="T90" s="29">
        <f>K90*INDEX(Parameters!$B$65:$E$65,MATCH(I90,Parameters!$B$30:$E$30,0))/100*IF($F90="yes",Parameters!$C$49,Parameters!$B$49)</f>
        <v/>
      </c>
      <c r="U90" s="29">
        <f>INDEX(Parameters!$B$32:$E$32,MATCH(I90,Parameters!$B$30:$E$30,0))*Parameters!$B$36/100*IF($F90="yes",Parameters!$E$49,Parameters!$D$49)</f>
        <v/>
      </c>
      <c r="V90" s="29">
        <f>U90*INDEX(Parameters!$B$99:$E$99,MATCH(I90,Parameters!$B$30:$E$30,0))</f>
        <v/>
      </c>
      <c r="W90" s="29">
        <f>U90*INDEX(Parameters!$B$100:$E$100,MATCH(I90,Parameters!$B$30:$E$30,0))</f>
        <v/>
      </c>
      <c r="X90" s="29">
        <f>U90*INDEX(Parameters!$B$101:$E$101,MATCH(I90,Parameters!$B$30:$E$30,0))</f>
        <v/>
      </c>
      <c r="Y90" s="29">
        <f>U90*INDEX(Parameters!$B$102:$E$102,MATCH(I90,Parameters!$B$30:$E$30,0))</f>
        <v/>
      </c>
      <c r="Z90" s="29">
        <f>U90*INDEX(Parameters!$B$103:$E$103,MATCH(I90,Parameters!$B$30:$E$30,0))</f>
        <v/>
      </c>
      <c r="AA90" s="29">
        <f>U90*INDEX(Parameters!$B$104:$E$104,MATCH(I90,Parameters!$B$30:$E$30,0))</f>
        <v/>
      </c>
      <c r="AB90" s="29">
        <f>U90*Parameters!$B$39</f>
        <v/>
      </c>
      <c r="AC90">
        <f>J90</f>
        <v/>
      </c>
      <c r="AD90">
        <f>IF(J90=1,Parameters!$B$40,Parameters!$B$41)</f>
        <v/>
      </c>
      <c r="AE90" s="29">
        <f>AC90*O90+(1-AC90)*L90</f>
        <v/>
      </c>
      <c r="AF90" s="29">
        <f>AC90*P90+(1-AC90)*M90</f>
        <v/>
      </c>
      <c r="AG90" s="29">
        <f>AC90*Q90+(1-AC90)*N90</f>
        <v/>
      </c>
      <c r="AH90" s="29">
        <f>AD90*O90+(1-AD90)*L90</f>
        <v/>
      </c>
      <c r="AI90" s="29">
        <f>AD90*P90+(1-AD90)*M90</f>
        <v/>
      </c>
      <c r="AJ90" s="29">
        <f>AD90*Q90+(1-AD90)*N90</f>
        <v/>
      </c>
      <c r="AK90" s="29">
        <f>AC90*V90+(1-AC90)*U90</f>
        <v/>
      </c>
      <c r="AL90" s="29">
        <f>AC90*W90+(1-AC90)*U90</f>
        <v/>
      </c>
      <c r="AM90" s="29">
        <f>AC90*X90+(1-AC90)*U90</f>
        <v/>
      </c>
      <c r="AN90" s="29">
        <f>AD90*V90+(1-AD90)*U90</f>
        <v/>
      </c>
      <c r="AO90" s="29">
        <f>AD90*W90+(1-AD90)*U90</f>
        <v/>
      </c>
      <c r="AP90" s="29">
        <f>AD90*X90+(1-AD90)*U90</f>
        <v/>
      </c>
      <c r="AQ90">
        <f>IF(OR(Scenario!$B$5="Any",Scenario!$B$5=A90),1,0)</f>
        <v/>
      </c>
      <c r="AR90">
        <f>IF(OR(Scenario!$B$6="Any",Scenario!$B$6=B90),1,0)</f>
        <v/>
      </c>
      <c r="AS90">
        <f>IF(OR(Scenario!$B$7="Any",Scenario!$B$7=C90),1,0)</f>
        <v/>
      </c>
      <c r="AT90">
        <f>IF(OR(Scenario!$B$8="Any",Scenario!$B$8=D90),1,0)</f>
        <v/>
      </c>
      <c r="AU90">
        <f>IF(OR(Scenario!$B$9="Any",Scenario!$B$9=E90),1,0)</f>
        <v/>
      </c>
      <c r="AV90">
        <f>IF(OR(Scenario!$B$10="Any",Scenario!$B$10=F90),1,0)</f>
        <v/>
      </c>
      <c r="AW90">
        <f>G90*AQ90*AR90*AS90*AT90*AU90*AV90</f>
        <v/>
      </c>
      <c r="AX90">
        <f>IF(Scenario!$B$11="mean",L90,IF(Scenario!$B$11="5th pct",M90,N90))</f>
        <v/>
      </c>
      <c r="AY90">
        <f>IF(Scenario!$B$11="mean",O90,IF(Scenario!$B$11="5th pct",P90,Q90))</f>
        <v/>
      </c>
      <c r="AZ90">
        <f>IF(Scenario!$B$11="mean",R90,IF(Scenario!$B$11="5th pct",S90,T90))</f>
        <v/>
      </c>
      <c r="BA90">
        <f>IF(Scenario!$B$11="mean",AE90,IF(Scenario!$B$11="5th pct",AF90,AG90))</f>
        <v/>
      </c>
      <c r="BB90">
        <f>IF(Scenario!$B$11="mean",AH90,IF(Scenario!$B$11="5th pct",AI90,AJ90))</f>
        <v/>
      </c>
      <c r="BC90">
        <f>U90</f>
        <v/>
      </c>
      <c r="BD90">
        <f>IF(Scenario!$B$11="mean",V90,IF(Scenario!$B$11="5th pct",W90,X90))</f>
        <v/>
      </c>
      <c r="BE90">
        <f>IF(Scenario!$B$11="mean",Y90,IF(Scenario!$B$11="5th pct",Z90,AA90))</f>
        <v/>
      </c>
      <c r="BF90">
        <f>IF(Scenario!$B$11="mean",AK90,IF(Scenario!$B$11="5th pct",AL90,AM90))</f>
        <v/>
      </c>
      <c r="BG90">
        <f>IF(Scenario!$B$11="mean",AN90,IF(Scenario!$B$11="5th pct",AO90,AP90))</f>
        <v/>
      </c>
    </row>
    <row r="91">
      <c r="A91" s="7" t="inlineStr">
        <is>
          <t>F</t>
        </is>
      </c>
      <c r="B91" s="7" t="inlineStr">
        <is>
          <t>65-74</t>
        </is>
      </c>
      <c r="C91" s="7" t="inlineStr">
        <is>
          <t>132-154</t>
        </is>
      </c>
      <c r="D91" s="7" t="inlineStr">
        <is>
          <t>&gt;=2.0</t>
        </is>
      </c>
      <c r="E91" s="7" t="inlineStr">
        <is>
          <t>subclinical</t>
        </is>
      </c>
      <c r="F91" s="7" t="inlineStr">
        <is>
          <t>yes</t>
        </is>
      </c>
      <c r="G91" s="30">
        <f>Parameters!$B$5*Parameters!$B$7*Parameters!$D$10/SUM(Parameters!$B$10:$G$10)*Parameters!$K$22*Parameters!$B$50*Parameters!$B$46</f>
        <v/>
      </c>
      <c r="H91" s="31">
        <f>(140-Parameters!$B$25)*Parameters!$D$26*0.45359237*0.85/(72*Parameters!$E$27)</f>
        <v/>
      </c>
      <c r="I91" s="7">
        <f>IF(H91&gt;80,"&gt;80",IF(H91&gt;50,"50-80",IF(H91&gt;=25,"25-50","&lt;25")))</f>
        <v/>
      </c>
      <c r="J91" s="7">
        <f>IF(((B91="80+")+0+(OR(D91="1.5-2.0",D91="&gt;=2.0")))&gt;=2,1,0)</f>
        <v/>
      </c>
      <c r="K91" s="32">
        <f>INDEX(Parameters!$B$31:$E$31,MATCH(I91,Parameters!$B$30:$E$30,0))</f>
        <v/>
      </c>
      <c r="L91" s="33">
        <f>K91*INDEX(Parameters!$B$57:$E$57,MATCH(I91,Parameters!$B$30:$E$30,0))/100*IF($F91="yes",Parameters!$C$49,Parameters!$B$49)</f>
        <v/>
      </c>
      <c r="M91" s="33">
        <f>K91*INDEX(Parameters!$B$58:$E$58,MATCH(I91,Parameters!$B$30:$E$30,0))/100*IF($F91="yes",Parameters!$C$49,Parameters!$B$49)</f>
        <v/>
      </c>
      <c r="N91" s="33">
        <f>K91*INDEX(Parameters!$B$59:$E$59,MATCH(I91,Parameters!$B$30:$E$30,0))/100*IF($F91="yes",Parameters!$C$49,Parameters!$B$49)</f>
        <v/>
      </c>
      <c r="O91" s="33">
        <f>K91*INDEX(Parameters!$B$60:$E$60,MATCH(I91,Parameters!$B$30:$E$30,0))/100*IF($F91="yes",Parameters!$C$49,Parameters!$B$49)</f>
        <v/>
      </c>
      <c r="P91" s="33">
        <f>K91*INDEX(Parameters!$B$61:$E$61,MATCH(I91,Parameters!$B$30:$E$30,0))/100*IF($F91="yes",Parameters!$C$49,Parameters!$B$49)</f>
        <v/>
      </c>
      <c r="Q91" s="33">
        <f>K91*INDEX(Parameters!$B$62:$E$62,MATCH(I91,Parameters!$B$30:$E$30,0))/100*IF($F91="yes",Parameters!$C$49,Parameters!$B$49)</f>
        <v/>
      </c>
      <c r="R91" s="33">
        <f>K91*INDEX(Parameters!$B$63:$E$63,MATCH(I91,Parameters!$B$30:$E$30,0))/100*IF($F91="yes",Parameters!$C$49,Parameters!$B$49)</f>
        <v/>
      </c>
      <c r="S91" s="33">
        <f>K91*INDEX(Parameters!$B$64:$E$64,MATCH(I91,Parameters!$B$30:$E$30,0))/100*IF($F91="yes",Parameters!$C$49,Parameters!$B$49)</f>
        <v/>
      </c>
      <c r="T91" s="33">
        <f>K91*INDEX(Parameters!$B$65:$E$65,MATCH(I91,Parameters!$B$30:$E$30,0))/100*IF($F91="yes",Parameters!$C$49,Parameters!$B$49)</f>
        <v/>
      </c>
      <c r="U91" s="33">
        <f>INDEX(Parameters!$B$32:$E$32,MATCH(I91,Parameters!$B$30:$E$30,0))*Parameters!$B$36/100*IF($F91="yes",Parameters!$E$49,Parameters!$D$49)</f>
        <v/>
      </c>
      <c r="V91" s="33">
        <f>U91*INDEX(Parameters!$B$99:$E$99,MATCH(I91,Parameters!$B$30:$E$30,0))</f>
        <v/>
      </c>
      <c r="W91" s="33">
        <f>U91*INDEX(Parameters!$B$100:$E$100,MATCH(I91,Parameters!$B$30:$E$30,0))</f>
        <v/>
      </c>
      <c r="X91" s="33">
        <f>U91*INDEX(Parameters!$B$101:$E$101,MATCH(I91,Parameters!$B$30:$E$30,0))</f>
        <v/>
      </c>
      <c r="Y91" s="33">
        <f>U91*INDEX(Parameters!$B$102:$E$102,MATCH(I91,Parameters!$B$30:$E$30,0))</f>
        <v/>
      </c>
      <c r="Z91" s="33">
        <f>U91*INDEX(Parameters!$B$103:$E$103,MATCH(I91,Parameters!$B$30:$E$30,0))</f>
        <v/>
      </c>
      <c r="AA91" s="33">
        <f>U91*INDEX(Parameters!$B$104:$E$104,MATCH(I91,Parameters!$B$30:$E$30,0))</f>
        <v/>
      </c>
      <c r="AB91" s="33">
        <f>U91*Parameters!$B$39</f>
        <v/>
      </c>
      <c r="AC91" s="7">
        <f>J91</f>
        <v/>
      </c>
      <c r="AD91" s="7">
        <f>IF(J91=1,Parameters!$B$40,Parameters!$B$41)</f>
        <v/>
      </c>
      <c r="AE91" s="33">
        <f>AC91*O91+(1-AC91)*L91</f>
        <v/>
      </c>
      <c r="AF91" s="33">
        <f>AC91*P91+(1-AC91)*M91</f>
        <v/>
      </c>
      <c r="AG91" s="33">
        <f>AC91*Q91+(1-AC91)*N91</f>
        <v/>
      </c>
      <c r="AH91" s="33">
        <f>AD91*O91+(1-AD91)*L91</f>
        <v/>
      </c>
      <c r="AI91" s="33">
        <f>AD91*P91+(1-AD91)*M91</f>
        <v/>
      </c>
      <c r="AJ91" s="33">
        <f>AD91*Q91+(1-AD91)*N91</f>
        <v/>
      </c>
      <c r="AK91" s="33">
        <f>AC91*V91+(1-AC91)*U91</f>
        <v/>
      </c>
      <c r="AL91" s="33">
        <f>AC91*W91+(1-AC91)*U91</f>
        <v/>
      </c>
      <c r="AM91" s="33">
        <f>AC91*X91+(1-AC91)*U91</f>
        <v/>
      </c>
      <c r="AN91" s="33">
        <f>AD91*V91+(1-AD91)*U91</f>
        <v/>
      </c>
      <c r="AO91" s="33">
        <f>AD91*W91+(1-AD91)*U91</f>
        <v/>
      </c>
      <c r="AP91" s="33">
        <f>AD91*X91+(1-AD91)*U91</f>
        <v/>
      </c>
      <c r="AQ91" s="7">
        <f>IF(OR(Scenario!$B$5="Any",Scenario!$B$5=A91),1,0)</f>
        <v/>
      </c>
      <c r="AR91" s="7">
        <f>IF(OR(Scenario!$B$6="Any",Scenario!$B$6=B91),1,0)</f>
        <v/>
      </c>
      <c r="AS91" s="7">
        <f>IF(OR(Scenario!$B$7="Any",Scenario!$B$7=C91),1,0)</f>
        <v/>
      </c>
      <c r="AT91" s="7">
        <f>IF(OR(Scenario!$B$8="Any",Scenario!$B$8=D91),1,0)</f>
        <v/>
      </c>
      <c r="AU91" s="7">
        <f>IF(OR(Scenario!$B$9="Any",Scenario!$B$9=E91),1,0)</f>
        <v/>
      </c>
      <c r="AV91" s="7">
        <f>IF(OR(Scenario!$B$10="Any",Scenario!$B$10=F91),1,0)</f>
        <v/>
      </c>
      <c r="AW91" s="7">
        <f>G91*AQ91*AR91*AS91*AT91*AU91*AV91</f>
        <v/>
      </c>
      <c r="AX91" s="7">
        <f>IF(Scenario!$B$11="mean",L91,IF(Scenario!$B$11="5th pct",M91,N91))</f>
        <v/>
      </c>
      <c r="AY91" s="7">
        <f>IF(Scenario!$B$11="mean",O91,IF(Scenario!$B$11="5th pct",P91,Q91))</f>
        <v/>
      </c>
      <c r="AZ91" s="7">
        <f>IF(Scenario!$B$11="mean",R91,IF(Scenario!$B$11="5th pct",S91,T91))</f>
        <v/>
      </c>
      <c r="BA91" s="7">
        <f>IF(Scenario!$B$11="mean",AE91,IF(Scenario!$B$11="5th pct",AF91,AG91))</f>
        <v/>
      </c>
      <c r="BB91" s="7">
        <f>IF(Scenario!$B$11="mean",AH91,IF(Scenario!$B$11="5th pct",AI91,AJ91))</f>
        <v/>
      </c>
      <c r="BC91" s="7">
        <f>U91</f>
        <v/>
      </c>
      <c r="BD91" s="7">
        <f>IF(Scenario!$B$11="mean",V91,IF(Scenario!$B$11="5th pct",W91,X91))</f>
        <v/>
      </c>
      <c r="BE91" s="7">
        <f>IF(Scenario!$B$11="mean",Y91,IF(Scenario!$B$11="5th pct",Z91,AA91))</f>
        <v/>
      </c>
      <c r="BF91" s="7">
        <f>IF(Scenario!$B$11="mean",AK91,IF(Scenario!$B$11="5th pct",AL91,AM91))</f>
        <v/>
      </c>
      <c r="BG91" s="7">
        <f>IF(Scenario!$B$11="mean",AN91,IF(Scenario!$B$11="5th pct",AO91,AP91))</f>
        <v/>
      </c>
    </row>
    <row r="92">
      <c r="A92" t="inlineStr">
        <is>
          <t>F</t>
        </is>
      </c>
      <c r="B92" t="inlineStr">
        <is>
          <t>65-74</t>
        </is>
      </c>
      <c r="C92" t="inlineStr">
        <is>
          <t>132-154</t>
        </is>
      </c>
      <c r="D92" t="inlineStr">
        <is>
          <t>&gt;=2.0</t>
        </is>
      </c>
      <c r="E92" t="inlineStr">
        <is>
          <t>low parox</t>
        </is>
      </c>
      <c r="F92" t="inlineStr">
        <is>
          <t>no</t>
        </is>
      </c>
      <c r="G92" s="26">
        <f>Parameters!$B$5*Parameters!$B$7*Parameters!$D$10/SUM(Parameters!$B$10:$G$10)*Parameters!$K$22*Parameters!$B$51*(1-Parameters!$B$46)</f>
        <v/>
      </c>
      <c r="H92" s="27">
        <f>(140-Parameters!$B$25)*Parameters!$D$26*0.45359237*0.85/(72*Parameters!$E$27)</f>
        <v/>
      </c>
      <c r="I92">
        <f>IF(H92&gt;80,"&gt;80",IF(H92&gt;50,"50-80",IF(H92&gt;=25,"25-50","&lt;25")))</f>
        <v/>
      </c>
      <c r="J92">
        <f>IF(((B92="80+")+0+(OR(D92="1.5-2.0",D92="&gt;=2.0")))&gt;=2,1,0)</f>
        <v/>
      </c>
      <c r="K92" s="28">
        <f>INDEX(Parameters!$B$31:$E$31,MATCH(I92,Parameters!$B$30:$E$30,0))</f>
        <v/>
      </c>
      <c r="L92" s="29">
        <f>K92*INDEX(Parameters!$B$66:$E$66,MATCH(I92,Parameters!$B$30:$E$30,0))/100*IF($F92="yes",Parameters!$C$49,Parameters!$B$49)</f>
        <v/>
      </c>
      <c r="M92" s="29">
        <f>K92*INDEX(Parameters!$B$67:$E$67,MATCH(I92,Parameters!$B$30:$E$30,0))/100*IF($F92="yes",Parameters!$C$49,Parameters!$B$49)</f>
        <v/>
      </c>
      <c r="N92" s="29">
        <f>K92*INDEX(Parameters!$B$68:$E$68,MATCH(I92,Parameters!$B$30:$E$30,0))/100*IF($F92="yes",Parameters!$C$49,Parameters!$B$49)</f>
        <v/>
      </c>
      <c r="O92" s="29">
        <f>K92*INDEX(Parameters!$B$69:$E$69,MATCH(I92,Parameters!$B$30:$E$30,0))/100*IF($F92="yes",Parameters!$C$49,Parameters!$B$49)</f>
        <v/>
      </c>
      <c r="P92" s="29">
        <f>K92*INDEX(Parameters!$B$70:$E$70,MATCH(I92,Parameters!$B$30:$E$30,0))/100*IF($F92="yes",Parameters!$C$49,Parameters!$B$49)</f>
        <v/>
      </c>
      <c r="Q92" s="29">
        <f>K92*INDEX(Parameters!$B$71:$E$71,MATCH(I92,Parameters!$B$30:$E$30,0))/100*IF($F92="yes",Parameters!$C$49,Parameters!$B$49)</f>
        <v/>
      </c>
      <c r="R92" s="29">
        <f>K92*INDEX(Parameters!$B$72:$E$72,MATCH(I92,Parameters!$B$30:$E$30,0))/100*IF($F92="yes",Parameters!$C$49,Parameters!$B$49)</f>
        <v/>
      </c>
      <c r="S92" s="29">
        <f>K92*INDEX(Parameters!$B$73:$E$73,MATCH(I92,Parameters!$B$30:$E$30,0))/100*IF($F92="yes",Parameters!$C$49,Parameters!$B$49)</f>
        <v/>
      </c>
      <c r="T92" s="29">
        <f>K92*INDEX(Parameters!$B$74:$E$74,MATCH(I92,Parameters!$B$30:$E$30,0))/100*IF($F92="yes",Parameters!$C$49,Parameters!$B$49)</f>
        <v/>
      </c>
      <c r="U92" s="29">
        <f>INDEX(Parameters!$B$32:$E$32,MATCH(I92,Parameters!$B$30:$E$30,0))*Parameters!$B$36/100*IF($F92="yes",Parameters!$E$49,Parameters!$D$49)</f>
        <v/>
      </c>
      <c r="V92" s="29">
        <f>U92*INDEX(Parameters!$B$99:$E$99,MATCH(I92,Parameters!$B$30:$E$30,0))</f>
        <v/>
      </c>
      <c r="W92" s="29">
        <f>U92*INDEX(Parameters!$B$100:$E$100,MATCH(I92,Parameters!$B$30:$E$30,0))</f>
        <v/>
      </c>
      <c r="X92" s="29">
        <f>U92*INDEX(Parameters!$B$101:$E$101,MATCH(I92,Parameters!$B$30:$E$30,0))</f>
        <v/>
      </c>
      <c r="Y92" s="29">
        <f>U92*INDEX(Parameters!$B$102:$E$102,MATCH(I92,Parameters!$B$30:$E$30,0))</f>
        <v/>
      </c>
      <c r="Z92" s="29">
        <f>U92*INDEX(Parameters!$B$103:$E$103,MATCH(I92,Parameters!$B$30:$E$30,0))</f>
        <v/>
      </c>
      <c r="AA92" s="29">
        <f>U92*INDEX(Parameters!$B$104:$E$104,MATCH(I92,Parameters!$B$30:$E$30,0))</f>
        <v/>
      </c>
      <c r="AB92" s="29">
        <f>U92*Parameters!$B$39</f>
        <v/>
      </c>
      <c r="AC92">
        <f>J92</f>
        <v/>
      </c>
      <c r="AD92">
        <f>IF(J92=1,Parameters!$B$40,Parameters!$B$41)</f>
        <v/>
      </c>
      <c r="AE92" s="29">
        <f>AC92*O92+(1-AC92)*L92</f>
        <v/>
      </c>
      <c r="AF92" s="29">
        <f>AC92*P92+(1-AC92)*M92</f>
        <v/>
      </c>
      <c r="AG92" s="29">
        <f>AC92*Q92+(1-AC92)*N92</f>
        <v/>
      </c>
      <c r="AH92" s="29">
        <f>AD92*O92+(1-AD92)*L92</f>
        <v/>
      </c>
      <c r="AI92" s="29">
        <f>AD92*P92+(1-AD92)*M92</f>
        <v/>
      </c>
      <c r="AJ92" s="29">
        <f>AD92*Q92+(1-AD92)*N92</f>
        <v/>
      </c>
      <c r="AK92" s="29">
        <f>AC92*V92+(1-AC92)*U92</f>
        <v/>
      </c>
      <c r="AL92" s="29">
        <f>AC92*W92+(1-AC92)*U92</f>
        <v/>
      </c>
      <c r="AM92" s="29">
        <f>AC92*X92+(1-AC92)*U92</f>
        <v/>
      </c>
      <c r="AN92" s="29">
        <f>AD92*V92+(1-AD92)*U92</f>
        <v/>
      </c>
      <c r="AO92" s="29">
        <f>AD92*W92+(1-AD92)*U92</f>
        <v/>
      </c>
      <c r="AP92" s="29">
        <f>AD92*X92+(1-AD92)*U92</f>
        <v/>
      </c>
      <c r="AQ92">
        <f>IF(OR(Scenario!$B$5="Any",Scenario!$B$5=A92),1,0)</f>
        <v/>
      </c>
      <c r="AR92">
        <f>IF(OR(Scenario!$B$6="Any",Scenario!$B$6=B92),1,0)</f>
        <v/>
      </c>
      <c r="AS92">
        <f>IF(OR(Scenario!$B$7="Any",Scenario!$B$7=C92),1,0)</f>
        <v/>
      </c>
      <c r="AT92">
        <f>IF(OR(Scenario!$B$8="Any",Scenario!$B$8=D92),1,0)</f>
        <v/>
      </c>
      <c r="AU92">
        <f>IF(OR(Scenario!$B$9="Any",Scenario!$B$9=E92),1,0)</f>
        <v/>
      </c>
      <c r="AV92">
        <f>IF(OR(Scenario!$B$10="Any",Scenario!$B$10=F92),1,0)</f>
        <v/>
      </c>
      <c r="AW92">
        <f>G92*AQ92*AR92*AS92*AT92*AU92*AV92</f>
        <v/>
      </c>
      <c r="AX92">
        <f>IF(Scenario!$B$11="mean",L92,IF(Scenario!$B$11="5th pct",M92,N92))</f>
        <v/>
      </c>
      <c r="AY92">
        <f>IF(Scenario!$B$11="mean",O92,IF(Scenario!$B$11="5th pct",P92,Q92))</f>
        <v/>
      </c>
      <c r="AZ92">
        <f>IF(Scenario!$B$11="mean",R92,IF(Scenario!$B$11="5th pct",S92,T92))</f>
        <v/>
      </c>
      <c r="BA92">
        <f>IF(Scenario!$B$11="mean",AE92,IF(Scenario!$B$11="5th pct",AF92,AG92))</f>
        <v/>
      </c>
      <c r="BB92">
        <f>IF(Scenario!$B$11="mean",AH92,IF(Scenario!$B$11="5th pct",AI92,AJ92))</f>
        <v/>
      </c>
      <c r="BC92">
        <f>U92</f>
        <v/>
      </c>
      <c r="BD92">
        <f>IF(Scenario!$B$11="mean",V92,IF(Scenario!$B$11="5th pct",W92,X92))</f>
        <v/>
      </c>
      <c r="BE92">
        <f>IF(Scenario!$B$11="mean",Y92,IF(Scenario!$B$11="5th pct",Z92,AA92))</f>
        <v/>
      </c>
      <c r="BF92">
        <f>IF(Scenario!$B$11="mean",AK92,IF(Scenario!$B$11="5th pct",AL92,AM92))</f>
        <v/>
      </c>
      <c r="BG92">
        <f>IF(Scenario!$B$11="mean",AN92,IF(Scenario!$B$11="5th pct",AO92,AP92))</f>
        <v/>
      </c>
    </row>
    <row r="93">
      <c r="A93" s="7" t="inlineStr">
        <is>
          <t>F</t>
        </is>
      </c>
      <c r="B93" s="7" t="inlineStr">
        <is>
          <t>65-74</t>
        </is>
      </c>
      <c r="C93" s="7" t="inlineStr">
        <is>
          <t>132-154</t>
        </is>
      </c>
      <c r="D93" s="7" t="inlineStr">
        <is>
          <t>&gt;=2.0</t>
        </is>
      </c>
      <c r="E93" s="7" t="inlineStr">
        <is>
          <t>low parox</t>
        </is>
      </c>
      <c r="F93" s="7" t="inlineStr">
        <is>
          <t>yes</t>
        </is>
      </c>
      <c r="G93" s="30">
        <f>Parameters!$B$5*Parameters!$B$7*Parameters!$D$10/SUM(Parameters!$B$10:$G$10)*Parameters!$K$22*Parameters!$B$51*Parameters!$B$46</f>
        <v/>
      </c>
      <c r="H93" s="31">
        <f>(140-Parameters!$B$25)*Parameters!$D$26*0.45359237*0.85/(72*Parameters!$E$27)</f>
        <v/>
      </c>
      <c r="I93" s="7">
        <f>IF(H93&gt;80,"&gt;80",IF(H93&gt;50,"50-80",IF(H93&gt;=25,"25-50","&lt;25")))</f>
        <v/>
      </c>
      <c r="J93" s="7">
        <f>IF(((B93="80+")+0+(OR(D93="1.5-2.0",D93="&gt;=2.0")))&gt;=2,1,0)</f>
        <v/>
      </c>
      <c r="K93" s="32">
        <f>INDEX(Parameters!$B$31:$E$31,MATCH(I93,Parameters!$B$30:$E$30,0))</f>
        <v/>
      </c>
      <c r="L93" s="33">
        <f>K93*INDEX(Parameters!$B$66:$E$66,MATCH(I93,Parameters!$B$30:$E$30,0))/100*IF($F93="yes",Parameters!$C$49,Parameters!$B$49)</f>
        <v/>
      </c>
      <c r="M93" s="33">
        <f>K93*INDEX(Parameters!$B$67:$E$67,MATCH(I93,Parameters!$B$30:$E$30,0))/100*IF($F93="yes",Parameters!$C$49,Parameters!$B$49)</f>
        <v/>
      </c>
      <c r="N93" s="33">
        <f>K93*INDEX(Parameters!$B$68:$E$68,MATCH(I93,Parameters!$B$30:$E$30,0))/100*IF($F93="yes",Parameters!$C$49,Parameters!$B$49)</f>
        <v/>
      </c>
      <c r="O93" s="33">
        <f>K93*INDEX(Parameters!$B$69:$E$69,MATCH(I93,Parameters!$B$30:$E$30,0))/100*IF($F93="yes",Parameters!$C$49,Parameters!$B$49)</f>
        <v/>
      </c>
      <c r="P93" s="33">
        <f>K93*INDEX(Parameters!$B$70:$E$70,MATCH(I93,Parameters!$B$30:$E$30,0))/100*IF($F93="yes",Parameters!$C$49,Parameters!$B$49)</f>
        <v/>
      </c>
      <c r="Q93" s="33">
        <f>K93*INDEX(Parameters!$B$71:$E$71,MATCH(I93,Parameters!$B$30:$E$30,0))/100*IF($F93="yes",Parameters!$C$49,Parameters!$B$49)</f>
        <v/>
      </c>
      <c r="R93" s="33">
        <f>K93*INDEX(Parameters!$B$72:$E$72,MATCH(I93,Parameters!$B$30:$E$30,0))/100*IF($F93="yes",Parameters!$C$49,Parameters!$B$49)</f>
        <v/>
      </c>
      <c r="S93" s="33">
        <f>K93*INDEX(Parameters!$B$73:$E$73,MATCH(I93,Parameters!$B$30:$E$30,0))/100*IF($F93="yes",Parameters!$C$49,Parameters!$B$49)</f>
        <v/>
      </c>
      <c r="T93" s="33">
        <f>K93*INDEX(Parameters!$B$74:$E$74,MATCH(I93,Parameters!$B$30:$E$30,0))/100*IF($F93="yes",Parameters!$C$49,Parameters!$B$49)</f>
        <v/>
      </c>
      <c r="U93" s="33">
        <f>INDEX(Parameters!$B$32:$E$32,MATCH(I93,Parameters!$B$30:$E$30,0))*Parameters!$B$36/100*IF($F93="yes",Parameters!$E$49,Parameters!$D$49)</f>
        <v/>
      </c>
      <c r="V93" s="33">
        <f>U93*INDEX(Parameters!$B$99:$E$99,MATCH(I93,Parameters!$B$30:$E$30,0))</f>
        <v/>
      </c>
      <c r="W93" s="33">
        <f>U93*INDEX(Parameters!$B$100:$E$100,MATCH(I93,Parameters!$B$30:$E$30,0))</f>
        <v/>
      </c>
      <c r="X93" s="33">
        <f>U93*INDEX(Parameters!$B$101:$E$101,MATCH(I93,Parameters!$B$30:$E$30,0))</f>
        <v/>
      </c>
      <c r="Y93" s="33">
        <f>U93*INDEX(Parameters!$B$102:$E$102,MATCH(I93,Parameters!$B$30:$E$30,0))</f>
        <v/>
      </c>
      <c r="Z93" s="33">
        <f>U93*INDEX(Parameters!$B$103:$E$103,MATCH(I93,Parameters!$B$30:$E$30,0))</f>
        <v/>
      </c>
      <c r="AA93" s="33">
        <f>U93*INDEX(Parameters!$B$104:$E$104,MATCH(I93,Parameters!$B$30:$E$30,0))</f>
        <v/>
      </c>
      <c r="AB93" s="33">
        <f>U93*Parameters!$B$39</f>
        <v/>
      </c>
      <c r="AC93" s="7">
        <f>J93</f>
        <v/>
      </c>
      <c r="AD93" s="7">
        <f>IF(J93=1,Parameters!$B$40,Parameters!$B$41)</f>
        <v/>
      </c>
      <c r="AE93" s="33">
        <f>AC93*O93+(1-AC93)*L93</f>
        <v/>
      </c>
      <c r="AF93" s="33">
        <f>AC93*P93+(1-AC93)*M93</f>
        <v/>
      </c>
      <c r="AG93" s="33">
        <f>AC93*Q93+(1-AC93)*N93</f>
        <v/>
      </c>
      <c r="AH93" s="33">
        <f>AD93*O93+(1-AD93)*L93</f>
        <v/>
      </c>
      <c r="AI93" s="33">
        <f>AD93*P93+(1-AD93)*M93</f>
        <v/>
      </c>
      <c r="AJ93" s="33">
        <f>AD93*Q93+(1-AD93)*N93</f>
        <v/>
      </c>
      <c r="AK93" s="33">
        <f>AC93*V93+(1-AC93)*U93</f>
        <v/>
      </c>
      <c r="AL93" s="33">
        <f>AC93*W93+(1-AC93)*U93</f>
        <v/>
      </c>
      <c r="AM93" s="33">
        <f>AC93*X93+(1-AC93)*U93</f>
        <v/>
      </c>
      <c r="AN93" s="33">
        <f>AD93*V93+(1-AD93)*U93</f>
        <v/>
      </c>
      <c r="AO93" s="33">
        <f>AD93*W93+(1-AD93)*U93</f>
        <v/>
      </c>
      <c r="AP93" s="33">
        <f>AD93*X93+(1-AD93)*U93</f>
        <v/>
      </c>
      <c r="AQ93" s="7">
        <f>IF(OR(Scenario!$B$5="Any",Scenario!$B$5=A93),1,0)</f>
        <v/>
      </c>
      <c r="AR93" s="7">
        <f>IF(OR(Scenario!$B$6="Any",Scenario!$B$6=B93),1,0)</f>
        <v/>
      </c>
      <c r="AS93" s="7">
        <f>IF(OR(Scenario!$B$7="Any",Scenario!$B$7=C93),1,0)</f>
        <v/>
      </c>
      <c r="AT93" s="7">
        <f>IF(OR(Scenario!$B$8="Any",Scenario!$B$8=D93),1,0)</f>
        <v/>
      </c>
      <c r="AU93" s="7">
        <f>IF(OR(Scenario!$B$9="Any",Scenario!$B$9=E93),1,0)</f>
        <v/>
      </c>
      <c r="AV93" s="7">
        <f>IF(OR(Scenario!$B$10="Any",Scenario!$B$10=F93),1,0)</f>
        <v/>
      </c>
      <c r="AW93" s="7">
        <f>G93*AQ93*AR93*AS93*AT93*AU93*AV93</f>
        <v/>
      </c>
      <c r="AX93" s="7">
        <f>IF(Scenario!$B$11="mean",L93,IF(Scenario!$B$11="5th pct",M93,N93))</f>
        <v/>
      </c>
      <c r="AY93" s="7">
        <f>IF(Scenario!$B$11="mean",O93,IF(Scenario!$B$11="5th pct",P93,Q93))</f>
        <v/>
      </c>
      <c r="AZ93" s="7">
        <f>IF(Scenario!$B$11="mean",R93,IF(Scenario!$B$11="5th pct",S93,T93))</f>
        <v/>
      </c>
      <c r="BA93" s="7">
        <f>IF(Scenario!$B$11="mean",AE93,IF(Scenario!$B$11="5th pct",AF93,AG93))</f>
        <v/>
      </c>
      <c r="BB93" s="7">
        <f>IF(Scenario!$B$11="mean",AH93,IF(Scenario!$B$11="5th pct",AI93,AJ93))</f>
        <v/>
      </c>
      <c r="BC93" s="7">
        <f>U93</f>
        <v/>
      </c>
      <c r="BD93" s="7">
        <f>IF(Scenario!$B$11="mean",V93,IF(Scenario!$B$11="5th pct",W93,X93))</f>
        <v/>
      </c>
      <c r="BE93" s="7">
        <f>IF(Scenario!$B$11="mean",Y93,IF(Scenario!$B$11="5th pct",Z93,AA93))</f>
        <v/>
      </c>
      <c r="BF93" s="7">
        <f>IF(Scenario!$B$11="mean",AK93,IF(Scenario!$B$11="5th pct",AL93,AM93))</f>
        <v/>
      </c>
      <c r="BG93" s="7">
        <f>IF(Scenario!$B$11="mean",AN93,IF(Scenario!$B$11="5th pct",AO93,AP93))</f>
        <v/>
      </c>
    </row>
    <row r="94">
      <c r="A94" t="inlineStr">
        <is>
          <t>F</t>
        </is>
      </c>
      <c r="B94" t="inlineStr">
        <is>
          <t>65-74</t>
        </is>
      </c>
      <c r="C94" t="inlineStr">
        <is>
          <t>132-154</t>
        </is>
      </c>
      <c r="D94" t="inlineStr">
        <is>
          <t>&gt;=2.0</t>
        </is>
      </c>
      <c r="E94" t="inlineStr">
        <is>
          <t>high parox</t>
        </is>
      </c>
      <c r="F94" t="inlineStr">
        <is>
          <t>no</t>
        </is>
      </c>
      <c r="G94" s="26">
        <f>Parameters!$B$5*Parameters!$B$7*Parameters!$D$10/SUM(Parameters!$B$10:$G$10)*Parameters!$K$22*Parameters!$B$52*(1-Parameters!$B$46)</f>
        <v/>
      </c>
      <c r="H94" s="27">
        <f>(140-Parameters!$B$25)*Parameters!$D$26*0.45359237*0.85/(72*Parameters!$E$27)</f>
        <v/>
      </c>
      <c r="I94">
        <f>IF(H94&gt;80,"&gt;80",IF(H94&gt;50,"50-80",IF(H94&gt;=25,"25-50","&lt;25")))</f>
        <v/>
      </c>
      <c r="J94">
        <f>IF(((B94="80+")+0+(OR(D94="1.5-2.0",D94="&gt;=2.0")))&gt;=2,1,0)</f>
        <v/>
      </c>
      <c r="K94" s="28">
        <f>INDEX(Parameters!$B$31:$E$31,MATCH(I94,Parameters!$B$30:$E$30,0))</f>
        <v/>
      </c>
      <c r="L94" s="29">
        <f>K94*INDEX(Parameters!$B$75:$E$75,MATCH(I94,Parameters!$B$30:$E$30,0))/100*IF($F94="yes",Parameters!$C$49,Parameters!$B$49)</f>
        <v/>
      </c>
      <c r="M94" s="29">
        <f>K94*INDEX(Parameters!$B$76:$E$76,MATCH(I94,Parameters!$B$30:$E$30,0))/100*IF($F94="yes",Parameters!$C$49,Parameters!$B$49)</f>
        <v/>
      </c>
      <c r="N94" s="29">
        <f>K94*INDEX(Parameters!$B$77:$E$77,MATCH(I94,Parameters!$B$30:$E$30,0))/100*IF($F94="yes",Parameters!$C$49,Parameters!$B$49)</f>
        <v/>
      </c>
      <c r="O94" s="29">
        <f>K94*INDEX(Parameters!$B$78:$E$78,MATCH(I94,Parameters!$B$30:$E$30,0))/100*IF($F94="yes",Parameters!$C$49,Parameters!$B$49)</f>
        <v/>
      </c>
      <c r="P94" s="29">
        <f>K94*INDEX(Parameters!$B$79:$E$79,MATCH(I94,Parameters!$B$30:$E$30,0))/100*IF($F94="yes",Parameters!$C$49,Parameters!$B$49)</f>
        <v/>
      </c>
      <c r="Q94" s="29">
        <f>K94*INDEX(Parameters!$B$80:$E$80,MATCH(I94,Parameters!$B$30:$E$30,0))/100*IF($F94="yes",Parameters!$C$49,Parameters!$B$49)</f>
        <v/>
      </c>
      <c r="R94" s="29">
        <f>K94*INDEX(Parameters!$B$81:$E$81,MATCH(I94,Parameters!$B$30:$E$30,0))/100*IF($F94="yes",Parameters!$C$49,Parameters!$B$49)</f>
        <v/>
      </c>
      <c r="S94" s="29">
        <f>K94*INDEX(Parameters!$B$82:$E$82,MATCH(I94,Parameters!$B$30:$E$30,0))/100*IF($F94="yes",Parameters!$C$49,Parameters!$B$49)</f>
        <v/>
      </c>
      <c r="T94" s="29">
        <f>K94*INDEX(Parameters!$B$83:$E$83,MATCH(I94,Parameters!$B$30:$E$30,0))/100*IF($F94="yes",Parameters!$C$49,Parameters!$B$49)</f>
        <v/>
      </c>
      <c r="U94" s="29">
        <f>INDEX(Parameters!$B$32:$E$32,MATCH(I94,Parameters!$B$30:$E$30,0))*Parameters!$B$36/100*IF($F94="yes",Parameters!$E$49,Parameters!$D$49)</f>
        <v/>
      </c>
      <c r="V94" s="29">
        <f>U94*INDEX(Parameters!$B$99:$E$99,MATCH(I94,Parameters!$B$30:$E$30,0))</f>
        <v/>
      </c>
      <c r="W94" s="29">
        <f>U94*INDEX(Parameters!$B$100:$E$100,MATCH(I94,Parameters!$B$30:$E$30,0))</f>
        <v/>
      </c>
      <c r="X94" s="29">
        <f>U94*INDEX(Parameters!$B$101:$E$101,MATCH(I94,Parameters!$B$30:$E$30,0))</f>
        <v/>
      </c>
      <c r="Y94" s="29">
        <f>U94*INDEX(Parameters!$B$102:$E$102,MATCH(I94,Parameters!$B$30:$E$30,0))</f>
        <v/>
      </c>
      <c r="Z94" s="29">
        <f>U94*INDEX(Parameters!$B$103:$E$103,MATCH(I94,Parameters!$B$30:$E$30,0))</f>
        <v/>
      </c>
      <c r="AA94" s="29">
        <f>U94*INDEX(Parameters!$B$104:$E$104,MATCH(I94,Parameters!$B$30:$E$30,0))</f>
        <v/>
      </c>
      <c r="AB94" s="29">
        <f>U94*Parameters!$B$39</f>
        <v/>
      </c>
      <c r="AC94">
        <f>J94</f>
        <v/>
      </c>
      <c r="AD94">
        <f>IF(J94=1,Parameters!$B$40,Parameters!$B$41)</f>
        <v/>
      </c>
      <c r="AE94" s="29">
        <f>AC94*O94+(1-AC94)*L94</f>
        <v/>
      </c>
      <c r="AF94" s="29">
        <f>AC94*P94+(1-AC94)*M94</f>
        <v/>
      </c>
      <c r="AG94" s="29">
        <f>AC94*Q94+(1-AC94)*N94</f>
        <v/>
      </c>
      <c r="AH94" s="29">
        <f>AD94*O94+(1-AD94)*L94</f>
        <v/>
      </c>
      <c r="AI94" s="29">
        <f>AD94*P94+(1-AD94)*M94</f>
        <v/>
      </c>
      <c r="AJ94" s="29">
        <f>AD94*Q94+(1-AD94)*N94</f>
        <v/>
      </c>
      <c r="AK94" s="29">
        <f>AC94*V94+(1-AC94)*U94</f>
        <v/>
      </c>
      <c r="AL94" s="29">
        <f>AC94*W94+(1-AC94)*U94</f>
        <v/>
      </c>
      <c r="AM94" s="29">
        <f>AC94*X94+(1-AC94)*U94</f>
        <v/>
      </c>
      <c r="AN94" s="29">
        <f>AD94*V94+(1-AD94)*U94</f>
        <v/>
      </c>
      <c r="AO94" s="29">
        <f>AD94*W94+(1-AD94)*U94</f>
        <v/>
      </c>
      <c r="AP94" s="29">
        <f>AD94*X94+(1-AD94)*U94</f>
        <v/>
      </c>
      <c r="AQ94">
        <f>IF(OR(Scenario!$B$5="Any",Scenario!$B$5=A94),1,0)</f>
        <v/>
      </c>
      <c r="AR94">
        <f>IF(OR(Scenario!$B$6="Any",Scenario!$B$6=B94),1,0)</f>
        <v/>
      </c>
      <c r="AS94">
        <f>IF(OR(Scenario!$B$7="Any",Scenario!$B$7=C94),1,0)</f>
        <v/>
      </c>
      <c r="AT94">
        <f>IF(OR(Scenario!$B$8="Any",Scenario!$B$8=D94),1,0)</f>
        <v/>
      </c>
      <c r="AU94">
        <f>IF(OR(Scenario!$B$9="Any",Scenario!$B$9=E94),1,0)</f>
        <v/>
      </c>
      <c r="AV94">
        <f>IF(OR(Scenario!$B$10="Any",Scenario!$B$10=F94),1,0)</f>
        <v/>
      </c>
      <c r="AW94">
        <f>G94*AQ94*AR94*AS94*AT94*AU94*AV94</f>
        <v/>
      </c>
      <c r="AX94">
        <f>IF(Scenario!$B$11="mean",L94,IF(Scenario!$B$11="5th pct",M94,N94))</f>
        <v/>
      </c>
      <c r="AY94">
        <f>IF(Scenario!$B$11="mean",O94,IF(Scenario!$B$11="5th pct",P94,Q94))</f>
        <v/>
      </c>
      <c r="AZ94">
        <f>IF(Scenario!$B$11="mean",R94,IF(Scenario!$B$11="5th pct",S94,T94))</f>
        <v/>
      </c>
      <c r="BA94">
        <f>IF(Scenario!$B$11="mean",AE94,IF(Scenario!$B$11="5th pct",AF94,AG94))</f>
        <v/>
      </c>
      <c r="BB94">
        <f>IF(Scenario!$B$11="mean",AH94,IF(Scenario!$B$11="5th pct",AI94,AJ94))</f>
        <v/>
      </c>
      <c r="BC94">
        <f>U94</f>
        <v/>
      </c>
      <c r="BD94">
        <f>IF(Scenario!$B$11="mean",V94,IF(Scenario!$B$11="5th pct",W94,X94))</f>
        <v/>
      </c>
      <c r="BE94">
        <f>IF(Scenario!$B$11="mean",Y94,IF(Scenario!$B$11="5th pct",Z94,AA94))</f>
        <v/>
      </c>
      <c r="BF94">
        <f>IF(Scenario!$B$11="mean",AK94,IF(Scenario!$B$11="5th pct",AL94,AM94))</f>
        <v/>
      </c>
      <c r="BG94">
        <f>IF(Scenario!$B$11="mean",AN94,IF(Scenario!$B$11="5th pct",AO94,AP94))</f>
        <v/>
      </c>
    </row>
    <row r="95">
      <c r="A95" s="7" t="inlineStr">
        <is>
          <t>F</t>
        </is>
      </c>
      <c r="B95" s="7" t="inlineStr">
        <is>
          <t>65-74</t>
        </is>
      </c>
      <c r="C95" s="7" t="inlineStr">
        <is>
          <t>132-154</t>
        </is>
      </c>
      <c r="D95" s="7" t="inlineStr">
        <is>
          <t>&gt;=2.0</t>
        </is>
      </c>
      <c r="E95" s="7" t="inlineStr">
        <is>
          <t>high parox</t>
        </is>
      </c>
      <c r="F95" s="7" t="inlineStr">
        <is>
          <t>yes</t>
        </is>
      </c>
      <c r="G95" s="30">
        <f>Parameters!$B$5*Parameters!$B$7*Parameters!$D$10/SUM(Parameters!$B$10:$G$10)*Parameters!$K$22*Parameters!$B$52*Parameters!$B$46</f>
        <v/>
      </c>
      <c r="H95" s="31">
        <f>(140-Parameters!$B$25)*Parameters!$D$26*0.45359237*0.85/(72*Parameters!$E$27)</f>
        <v/>
      </c>
      <c r="I95" s="7">
        <f>IF(H95&gt;80,"&gt;80",IF(H95&gt;50,"50-80",IF(H95&gt;=25,"25-50","&lt;25")))</f>
        <v/>
      </c>
      <c r="J95" s="7">
        <f>IF(((B95="80+")+0+(OR(D95="1.5-2.0",D95="&gt;=2.0")))&gt;=2,1,0)</f>
        <v/>
      </c>
      <c r="K95" s="32">
        <f>INDEX(Parameters!$B$31:$E$31,MATCH(I95,Parameters!$B$30:$E$30,0))</f>
        <v/>
      </c>
      <c r="L95" s="33">
        <f>K95*INDEX(Parameters!$B$75:$E$75,MATCH(I95,Parameters!$B$30:$E$30,0))/100*IF($F95="yes",Parameters!$C$49,Parameters!$B$49)</f>
        <v/>
      </c>
      <c r="M95" s="33">
        <f>K95*INDEX(Parameters!$B$76:$E$76,MATCH(I95,Parameters!$B$30:$E$30,0))/100*IF($F95="yes",Parameters!$C$49,Parameters!$B$49)</f>
        <v/>
      </c>
      <c r="N95" s="33">
        <f>K95*INDEX(Parameters!$B$77:$E$77,MATCH(I95,Parameters!$B$30:$E$30,0))/100*IF($F95="yes",Parameters!$C$49,Parameters!$B$49)</f>
        <v/>
      </c>
      <c r="O95" s="33">
        <f>K95*INDEX(Parameters!$B$78:$E$78,MATCH(I95,Parameters!$B$30:$E$30,0))/100*IF($F95="yes",Parameters!$C$49,Parameters!$B$49)</f>
        <v/>
      </c>
      <c r="P95" s="33">
        <f>K95*INDEX(Parameters!$B$79:$E$79,MATCH(I95,Parameters!$B$30:$E$30,0))/100*IF($F95="yes",Parameters!$C$49,Parameters!$B$49)</f>
        <v/>
      </c>
      <c r="Q95" s="33">
        <f>K95*INDEX(Parameters!$B$80:$E$80,MATCH(I95,Parameters!$B$30:$E$30,0))/100*IF($F95="yes",Parameters!$C$49,Parameters!$B$49)</f>
        <v/>
      </c>
      <c r="R95" s="33">
        <f>K95*INDEX(Parameters!$B$81:$E$81,MATCH(I95,Parameters!$B$30:$E$30,0))/100*IF($F95="yes",Parameters!$C$49,Parameters!$B$49)</f>
        <v/>
      </c>
      <c r="S95" s="33">
        <f>K95*INDEX(Parameters!$B$82:$E$82,MATCH(I95,Parameters!$B$30:$E$30,0))/100*IF($F95="yes",Parameters!$C$49,Parameters!$B$49)</f>
        <v/>
      </c>
      <c r="T95" s="33">
        <f>K95*INDEX(Parameters!$B$83:$E$83,MATCH(I95,Parameters!$B$30:$E$30,0))/100*IF($F95="yes",Parameters!$C$49,Parameters!$B$49)</f>
        <v/>
      </c>
      <c r="U95" s="33">
        <f>INDEX(Parameters!$B$32:$E$32,MATCH(I95,Parameters!$B$30:$E$30,0))*Parameters!$B$36/100*IF($F95="yes",Parameters!$E$49,Parameters!$D$49)</f>
        <v/>
      </c>
      <c r="V95" s="33">
        <f>U95*INDEX(Parameters!$B$99:$E$99,MATCH(I95,Parameters!$B$30:$E$30,0))</f>
        <v/>
      </c>
      <c r="W95" s="33">
        <f>U95*INDEX(Parameters!$B$100:$E$100,MATCH(I95,Parameters!$B$30:$E$30,0))</f>
        <v/>
      </c>
      <c r="X95" s="33">
        <f>U95*INDEX(Parameters!$B$101:$E$101,MATCH(I95,Parameters!$B$30:$E$30,0))</f>
        <v/>
      </c>
      <c r="Y95" s="33">
        <f>U95*INDEX(Parameters!$B$102:$E$102,MATCH(I95,Parameters!$B$30:$E$30,0))</f>
        <v/>
      </c>
      <c r="Z95" s="33">
        <f>U95*INDEX(Parameters!$B$103:$E$103,MATCH(I95,Parameters!$B$30:$E$30,0))</f>
        <v/>
      </c>
      <c r="AA95" s="33">
        <f>U95*INDEX(Parameters!$B$104:$E$104,MATCH(I95,Parameters!$B$30:$E$30,0))</f>
        <v/>
      </c>
      <c r="AB95" s="33">
        <f>U95*Parameters!$B$39</f>
        <v/>
      </c>
      <c r="AC95" s="7">
        <f>J95</f>
        <v/>
      </c>
      <c r="AD95" s="7">
        <f>IF(J95=1,Parameters!$B$40,Parameters!$B$41)</f>
        <v/>
      </c>
      <c r="AE95" s="33">
        <f>AC95*O95+(1-AC95)*L95</f>
        <v/>
      </c>
      <c r="AF95" s="33">
        <f>AC95*P95+(1-AC95)*M95</f>
        <v/>
      </c>
      <c r="AG95" s="33">
        <f>AC95*Q95+(1-AC95)*N95</f>
        <v/>
      </c>
      <c r="AH95" s="33">
        <f>AD95*O95+(1-AD95)*L95</f>
        <v/>
      </c>
      <c r="AI95" s="33">
        <f>AD95*P95+(1-AD95)*M95</f>
        <v/>
      </c>
      <c r="AJ95" s="33">
        <f>AD95*Q95+(1-AD95)*N95</f>
        <v/>
      </c>
      <c r="AK95" s="33">
        <f>AC95*V95+(1-AC95)*U95</f>
        <v/>
      </c>
      <c r="AL95" s="33">
        <f>AC95*W95+(1-AC95)*U95</f>
        <v/>
      </c>
      <c r="AM95" s="33">
        <f>AC95*X95+(1-AC95)*U95</f>
        <v/>
      </c>
      <c r="AN95" s="33">
        <f>AD95*V95+(1-AD95)*U95</f>
        <v/>
      </c>
      <c r="AO95" s="33">
        <f>AD95*W95+(1-AD95)*U95</f>
        <v/>
      </c>
      <c r="AP95" s="33">
        <f>AD95*X95+(1-AD95)*U95</f>
        <v/>
      </c>
      <c r="AQ95" s="7">
        <f>IF(OR(Scenario!$B$5="Any",Scenario!$B$5=A95),1,0)</f>
        <v/>
      </c>
      <c r="AR95" s="7">
        <f>IF(OR(Scenario!$B$6="Any",Scenario!$B$6=B95),1,0)</f>
        <v/>
      </c>
      <c r="AS95" s="7">
        <f>IF(OR(Scenario!$B$7="Any",Scenario!$B$7=C95),1,0)</f>
        <v/>
      </c>
      <c r="AT95" s="7">
        <f>IF(OR(Scenario!$B$8="Any",Scenario!$B$8=D95),1,0)</f>
        <v/>
      </c>
      <c r="AU95" s="7">
        <f>IF(OR(Scenario!$B$9="Any",Scenario!$B$9=E95),1,0)</f>
        <v/>
      </c>
      <c r="AV95" s="7">
        <f>IF(OR(Scenario!$B$10="Any",Scenario!$B$10=F95),1,0)</f>
        <v/>
      </c>
      <c r="AW95" s="7">
        <f>G95*AQ95*AR95*AS95*AT95*AU95*AV95</f>
        <v/>
      </c>
      <c r="AX95" s="7">
        <f>IF(Scenario!$B$11="mean",L95,IF(Scenario!$B$11="5th pct",M95,N95))</f>
        <v/>
      </c>
      <c r="AY95" s="7">
        <f>IF(Scenario!$B$11="mean",O95,IF(Scenario!$B$11="5th pct",P95,Q95))</f>
        <v/>
      </c>
      <c r="AZ95" s="7">
        <f>IF(Scenario!$B$11="mean",R95,IF(Scenario!$B$11="5th pct",S95,T95))</f>
        <v/>
      </c>
      <c r="BA95" s="7">
        <f>IF(Scenario!$B$11="mean",AE95,IF(Scenario!$B$11="5th pct",AF95,AG95))</f>
        <v/>
      </c>
      <c r="BB95" s="7">
        <f>IF(Scenario!$B$11="mean",AH95,IF(Scenario!$B$11="5th pct",AI95,AJ95))</f>
        <v/>
      </c>
      <c r="BC95" s="7">
        <f>U95</f>
        <v/>
      </c>
      <c r="BD95" s="7">
        <f>IF(Scenario!$B$11="mean",V95,IF(Scenario!$B$11="5th pct",W95,X95))</f>
        <v/>
      </c>
      <c r="BE95" s="7">
        <f>IF(Scenario!$B$11="mean",Y95,IF(Scenario!$B$11="5th pct",Z95,AA95))</f>
        <v/>
      </c>
      <c r="BF95" s="7">
        <f>IF(Scenario!$B$11="mean",AK95,IF(Scenario!$B$11="5th pct",AL95,AM95))</f>
        <v/>
      </c>
      <c r="BG95" s="7">
        <f>IF(Scenario!$B$11="mean",AN95,IF(Scenario!$B$11="5th pct",AO95,AP95))</f>
        <v/>
      </c>
    </row>
    <row r="96">
      <c r="A96" t="inlineStr">
        <is>
          <t>F</t>
        </is>
      </c>
      <c r="B96" t="inlineStr">
        <is>
          <t>65-74</t>
        </is>
      </c>
      <c r="C96" t="inlineStr">
        <is>
          <t>132-154</t>
        </is>
      </c>
      <c r="D96" t="inlineStr">
        <is>
          <t>&gt;=2.0</t>
        </is>
      </c>
      <c r="E96" t="inlineStr">
        <is>
          <t>persistent</t>
        </is>
      </c>
      <c r="F96" t="inlineStr">
        <is>
          <t>no</t>
        </is>
      </c>
      <c r="G96" s="26">
        <f>Parameters!$B$5*Parameters!$B$7*Parameters!$D$10/SUM(Parameters!$B$10:$G$10)*Parameters!$K$22*Parameters!$B$53*(1-Parameters!$B$46)</f>
        <v/>
      </c>
      <c r="H96" s="27">
        <f>(140-Parameters!$B$25)*Parameters!$D$26*0.45359237*0.85/(72*Parameters!$E$27)</f>
        <v/>
      </c>
      <c r="I96">
        <f>IF(H96&gt;80,"&gt;80",IF(H96&gt;50,"50-80",IF(H96&gt;=25,"25-50","&lt;25")))</f>
        <v/>
      </c>
      <c r="J96">
        <f>IF(((B96="80+")+0+(OR(D96="1.5-2.0",D96="&gt;=2.0")))&gt;=2,1,0)</f>
        <v/>
      </c>
      <c r="K96" s="28">
        <f>INDEX(Parameters!$B$31:$E$31,MATCH(I96,Parameters!$B$30:$E$30,0))</f>
        <v/>
      </c>
      <c r="L96" s="29">
        <f>K96*INDEX(Parameters!$B$84:$E$84,MATCH(I96,Parameters!$B$30:$E$30,0))/100*IF($F96="yes",Parameters!$C$49,Parameters!$B$49)</f>
        <v/>
      </c>
      <c r="M96" s="29">
        <f>K96*INDEX(Parameters!$B$85:$E$85,MATCH(I96,Parameters!$B$30:$E$30,0))/100*IF($F96="yes",Parameters!$C$49,Parameters!$B$49)</f>
        <v/>
      </c>
      <c r="N96" s="29">
        <f>K96*INDEX(Parameters!$B$86:$E$86,MATCH(I96,Parameters!$B$30:$E$30,0))/100*IF($F96="yes",Parameters!$C$49,Parameters!$B$49)</f>
        <v/>
      </c>
      <c r="O96" s="29">
        <f>K96*INDEX(Parameters!$B$87:$E$87,MATCH(I96,Parameters!$B$30:$E$30,0))/100*IF($F96="yes",Parameters!$C$49,Parameters!$B$49)</f>
        <v/>
      </c>
      <c r="P96" s="29">
        <f>K96*INDEX(Parameters!$B$88:$E$88,MATCH(I96,Parameters!$B$30:$E$30,0))/100*IF($F96="yes",Parameters!$C$49,Parameters!$B$49)</f>
        <v/>
      </c>
      <c r="Q96" s="29">
        <f>K96*INDEX(Parameters!$B$89:$E$89,MATCH(I96,Parameters!$B$30:$E$30,0))/100*IF($F96="yes",Parameters!$C$49,Parameters!$B$49)</f>
        <v/>
      </c>
      <c r="R96" s="29">
        <f>K96*INDEX(Parameters!$B$90:$E$90,MATCH(I96,Parameters!$B$30:$E$30,0))/100*IF($F96="yes",Parameters!$C$49,Parameters!$B$49)</f>
        <v/>
      </c>
      <c r="S96" s="29">
        <f>K96*INDEX(Parameters!$B$91:$E$91,MATCH(I96,Parameters!$B$30:$E$30,0))/100*IF($F96="yes",Parameters!$C$49,Parameters!$B$49)</f>
        <v/>
      </c>
      <c r="T96" s="29">
        <f>K96*INDEX(Parameters!$B$92:$E$92,MATCH(I96,Parameters!$B$30:$E$30,0))/100*IF($F96="yes",Parameters!$C$49,Parameters!$B$49)</f>
        <v/>
      </c>
      <c r="U96" s="29">
        <f>INDEX(Parameters!$B$32:$E$32,MATCH(I96,Parameters!$B$30:$E$30,0))*Parameters!$B$36/100*IF($F96="yes",Parameters!$E$49,Parameters!$D$49)</f>
        <v/>
      </c>
      <c r="V96" s="29">
        <f>U96*INDEX(Parameters!$B$99:$E$99,MATCH(I96,Parameters!$B$30:$E$30,0))</f>
        <v/>
      </c>
      <c r="W96" s="29">
        <f>U96*INDEX(Parameters!$B$100:$E$100,MATCH(I96,Parameters!$B$30:$E$30,0))</f>
        <v/>
      </c>
      <c r="X96" s="29">
        <f>U96*INDEX(Parameters!$B$101:$E$101,MATCH(I96,Parameters!$B$30:$E$30,0))</f>
        <v/>
      </c>
      <c r="Y96" s="29">
        <f>U96*INDEX(Parameters!$B$102:$E$102,MATCH(I96,Parameters!$B$30:$E$30,0))</f>
        <v/>
      </c>
      <c r="Z96" s="29">
        <f>U96*INDEX(Parameters!$B$103:$E$103,MATCH(I96,Parameters!$B$30:$E$30,0))</f>
        <v/>
      </c>
      <c r="AA96" s="29">
        <f>U96*INDEX(Parameters!$B$104:$E$104,MATCH(I96,Parameters!$B$30:$E$30,0))</f>
        <v/>
      </c>
      <c r="AB96" s="29">
        <f>U96*Parameters!$B$39</f>
        <v/>
      </c>
      <c r="AC96">
        <f>J96</f>
        <v/>
      </c>
      <c r="AD96">
        <f>IF(J96=1,Parameters!$B$40,Parameters!$B$41)</f>
        <v/>
      </c>
      <c r="AE96" s="29">
        <f>AC96*O96+(1-AC96)*L96</f>
        <v/>
      </c>
      <c r="AF96" s="29">
        <f>AC96*P96+(1-AC96)*M96</f>
        <v/>
      </c>
      <c r="AG96" s="29">
        <f>AC96*Q96+(1-AC96)*N96</f>
        <v/>
      </c>
      <c r="AH96" s="29">
        <f>AD96*O96+(1-AD96)*L96</f>
        <v/>
      </c>
      <c r="AI96" s="29">
        <f>AD96*P96+(1-AD96)*M96</f>
        <v/>
      </c>
      <c r="AJ96" s="29">
        <f>AD96*Q96+(1-AD96)*N96</f>
        <v/>
      </c>
      <c r="AK96" s="29">
        <f>AC96*V96+(1-AC96)*U96</f>
        <v/>
      </c>
      <c r="AL96" s="29">
        <f>AC96*W96+(1-AC96)*U96</f>
        <v/>
      </c>
      <c r="AM96" s="29">
        <f>AC96*X96+(1-AC96)*U96</f>
        <v/>
      </c>
      <c r="AN96" s="29">
        <f>AD96*V96+(1-AD96)*U96</f>
        <v/>
      </c>
      <c r="AO96" s="29">
        <f>AD96*W96+(1-AD96)*U96</f>
        <v/>
      </c>
      <c r="AP96" s="29">
        <f>AD96*X96+(1-AD96)*U96</f>
        <v/>
      </c>
      <c r="AQ96">
        <f>IF(OR(Scenario!$B$5="Any",Scenario!$B$5=A96),1,0)</f>
        <v/>
      </c>
      <c r="AR96">
        <f>IF(OR(Scenario!$B$6="Any",Scenario!$B$6=B96),1,0)</f>
        <v/>
      </c>
      <c r="AS96">
        <f>IF(OR(Scenario!$B$7="Any",Scenario!$B$7=C96),1,0)</f>
        <v/>
      </c>
      <c r="AT96">
        <f>IF(OR(Scenario!$B$8="Any",Scenario!$B$8=D96),1,0)</f>
        <v/>
      </c>
      <c r="AU96">
        <f>IF(OR(Scenario!$B$9="Any",Scenario!$B$9=E96),1,0)</f>
        <v/>
      </c>
      <c r="AV96">
        <f>IF(OR(Scenario!$B$10="Any",Scenario!$B$10=F96),1,0)</f>
        <v/>
      </c>
      <c r="AW96">
        <f>G96*AQ96*AR96*AS96*AT96*AU96*AV96</f>
        <v/>
      </c>
      <c r="AX96">
        <f>IF(Scenario!$B$11="mean",L96,IF(Scenario!$B$11="5th pct",M96,N96))</f>
        <v/>
      </c>
      <c r="AY96">
        <f>IF(Scenario!$B$11="mean",O96,IF(Scenario!$B$11="5th pct",P96,Q96))</f>
        <v/>
      </c>
      <c r="AZ96">
        <f>IF(Scenario!$B$11="mean",R96,IF(Scenario!$B$11="5th pct",S96,T96))</f>
        <v/>
      </c>
      <c r="BA96">
        <f>IF(Scenario!$B$11="mean",AE96,IF(Scenario!$B$11="5th pct",AF96,AG96))</f>
        <v/>
      </c>
      <c r="BB96">
        <f>IF(Scenario!$B$11="mean",AH96,IF(Scenario!$B$11="5th pct",AI96,AJ96))</f>
        <v/>
      </c>
      <c r="BC96">
        <f>U96</f>
        <v/>
      </c>
      <c r="BD96">
        <f>IF(Scenario!$B$11="mean",V96,IF(Scenario!$B$11="5th pct",W96,X96))</f>
        <v/>
      </c>
      <c r="BE96">
        <f>IF(Scenario!$B$11="mean",Y96,IF(Scenario!$B$11="5th pct",Z96,AA96))</f>
        <v/>
      </c>
      <c r="BF96">
        <f>IF(Scenario!$B$11="mean",AK96,IF(Scenario!$B$11="5th pct",AL96,AM96))</f>
        <v/>
      </c>
      <c r="BG96">
        <f>IF(Scenario!$B$11="mean",AN96,IF(Scenario!$B$11="5th pct",AO96,AP96))</f>
        <v/>
      </c>
    </row>
    <row r="97">
      <c r="A97" s="7" t="inlineStr">
        <is>
          <t>F</t>
        </is>
      </c>
      <c r="B97" s="7" t="inlineStr">
        <is>
          <t>65-74</t>
        </is>
      </c>
      <c r="C97" s="7" t="inlineStr">
        <is>
          <t>132-154</t>
        </is>
      </c>
      <c r="D97" s="7" t="inlineStr">
        <is>
          <t>&gt;=2.0</t>
        </is>
      </c>
      <c r="E97" s="7" t="inlineStr">
        <is>
          <t>persistent</t>
        </is>
      </c>
      <c r="F97" s="7" t="inlineStr">
        <is>
          <t>yes</t>
        </is>
      </c>
      <c r="G97" s="30">
        <f>Parameters!$B$5*Parameters!$B$7*Parameters!$D$10/SUM(Parameters!$B$10:$G$10)*Parameters!$K$22*Parameters!$B$53*Parameters!$B$46</f>
        <v/>
      </c>
      <c r="H97" s="31">
        <f>(140-Parameters!$B$25)*Parameters!$D$26*0.45359237*0.85/(72*Parameters!$E$27)</f>
        <v/>
      </c>
      <c r="I97" s="7">
        <f>IF(H97&gt;80,"&gt;80",IF(H97&gt;50,"50-80",IF(H97&gt;=25,"25-50","&lt;25")))</f>
        <v/>
      </c>
      <c r="J97" s="7">
        <f>IF(((B97="80+")+0+(OR(D97="1.5-2.0",D97="&gt;=2.0")))&gt;=2,1,0)</f>
        <v/>
      </c>
      <c r="K97" s="32">
        <f>INDEX(Parameters!$B$31:$E$31,MATCH(I97,Parameters!$B$30:$E$30,0))</f>
        <v/>
      </c>
      <c r="L97" s="33">
        <f>K97*INDEX(Parameters!$B$84:$E$84,MATCH(I97,Parameters!$B$30:$E$30,0))/100*IF($F97="yes",Parameters!$C$49,Parameters!$B$49)</f>
        <v/>
      </c>
      <c r="M97" s="33">
        <f>K97*INDEX(Parameters!$B$85:$E$85,MATCH(I97,Parameters!$B$30:$E$30,0))/100*IF($F97="yes",Parameters!$C$49,Parameters!$B$49)</f>
        <v/>
      </c>
      <c r="N97" s="33">
        <f>K97*INDEX(Parameters!$B$86:$E$86,MATCH(I97,Parameters!$B$30:$E$30,0))/100*IF($F97="yes",Parameters!$C$49,Parameters!$B$49)</f>
        <v/>
      </c>
      <c r="O97" s="33">
        <f>K97*INDEX(Parameters!$B$87:$E$87,MATCH(I97,Parameters!$B$30:$E$30,0))/100*IF($F97="yes",Parameters!$C$49,Parameters!$B$49)</f>
        <v/>
      </c>
      <c r="P97" s="33">
        <f>K97*INDEX(Parameters!$B$88:$E$88,MATCH(I97,Parameters!$B$30:$E$30,0))/100*IF($F97="yes",Parameters!$C$49,Parameters!$B$49)</f>
        <v/>
      </c>
      <c r="Q97" s="33">
        <f>K97*INDEX(Parameters!$B$89:$E$89,MATCH(I97,Parameters!$B$30:$E$30,0))/100*IF($F97="yes",Parameters!$C$49,Parameters!$B$49)</f>
        <v/>
      </c>
      <c r="R97" s="33">
        <f>K97*INDEX(Parameters!$B$90:$E$90,MATCH(I97,Parameters!$B$30:$E$30,0))/100*IF($F97="yes",Parameters!$C$49,Parameters!$B$49)</f>
        <v/>
      </c>
      <c r="S97" s="33">
        <f>K97*INDEX(Parameters!$B$91:$E$91,MATCH(I97,Parameters!$B$30:$E$30,0))/100*IF($F97="yes",Parameters!$C$49,Parameters!$B$49)</f>
        <v/>
      </c>
      <c r="T97" s="33">
        <f>K97*INDEX(Parameters!$B$92:$E$92,MATCH(I97,Parameters!$B$30:$E$30,0))/100*IF($F97="yes",Parameters!$C$49,Parameters!$B$49)</f>
        <v/>
      </c>
      <c r="U97" s="33">
        <f>INDEX(Parameters!$B$32:$E$32,MATCH(I97,Parameters!$B$30:$E$30,0))*Parameters!$B$36/100*IF($F97="yes",Parameters!$E$49,Parameters!$D$49)</f>
        <v/>
      </c>
      <c r="V97" s="33">
        <f>U97*INDEX(Parameters!$B$99:$E$99,MATCH(I97,Parameters!$B$30:$E$30,0))</f>
        <v/>
      </c>
      <c r="W97" s="33">
        <f>U97*INDEX(Parameters!$B$100:$E$100,MATCH(I97,Parameters!$B$30:$E$30,0))</f>
        <v/>
      </c>
      <c r="X97" s="33">
        <f>U97*INDEX(Parameters!$B$101:$E$101,MATCH(I97,Parameters!$B$30:$E$30,0))</f>
        <v/>
      </c>
      <c r="Y97" s="33">
        <f>U97*INDEX(Parameters!$B$102:$E$102,MATCH(I97,Parameters!$B$30:$E$30,0))</f>
        <v/>
      </c>
      <c r="Z97" s="33">
        <f>U97*INDEX(Parameters!$B$103:$E$103,MATCH(I97,Parameters!$B$30:$E$30,0))</f>
        <v/>
      </c>
      <c r="AA97" s="33">
        <f>U97*INDEX(Parameters!$B$104:$E$104,MATCH(I97,Parameters!$B$30:$E$30,0))</f>
        <v/>
      </c>
      <c r="AB97" s="33">
        <f>U97*Parameters!$B$39</f>
        <v/>
      </c>
      <c r="AC97" s="7">
        <f>J97</f>
        <v/>
      </c>
      <c r="AD97" s="7">
        <f>IF(J97=1,Parameters!$B$40,Parameters!$B$41)</f>
        <v/>
      </c>
      <c r="AE97" s="33">
        <f>AC97*O97+(1-AC97)*L97</f>
        <v/>
      </c>
      <c r="AF97" s="33">
        <f>AC97*P97+(1-AC97)*M97</f>
        <v/>
      </c>
      <c r="AG97" s="33">
        <f>AC97*Q97+(1-AC97)*N97</f>
        <v/>
      </c>
      <c r="AH97" s="33">
        <f>AD97*O97+(1-AD97)*L97</f>
        <v/>
      </c>
      <c r="AI97" s="33">
        <f>AD97*P97+(1-AD97)*M97</f>
        <v/>
      </c>
      <c r="AJ97" s="33">
        <f>AD97*Q97+(1-AD97)*N97</f>
        <v/>
      </c>
      <c r="AK97" s="33">
        <f>AC97*V97+(1-AC97)*U97</f>
        <v/>
      </c>
      <c r="AL97" s="33">
        <f>AC97*W97+(1-AC97)*U97</f>
        <v/>
      </c>
      <c r="AM97" s="33">
        <f>AC97*X97+(1-AC97)*U97</f>
        <v/>
      </c>
      <c r="AN97" s="33">
        <f>AD97*V97+(1-AD97)*U97</f>
        <v/>
      </c>
      <c r="AO97" s="33">
        <f>AD97*W97+(1-AD97)*U97</f>
        <v/>
      </c>
      <c r="AP97" s="33">
        <f>AD97*X97+(1-AD97)*U97</f>
        <v/>
      </c>
      <c r="AQ97" s="7">
        <f>IF(OR(Scenario!$B$5="Any",Scenario!$B$5=A97),1,0)</f>
        <v/>
      </c>
      <c r="AR97" s="7">
        <f>IF(OR(Scenario!$B$6="Any",Scenario!$B$6=B97),1,0)</f>
        <v/>
      </c>
      <c r="AS97" s="7">
        <f>IF(OR(Scenario!$B$7="Any",Scenario!$B$7=C97),1,0)</f>
        <v/>
      </c>
      <c r="AT97" s="7">
        <f>IF(OR(Scenario!$B$8="Any",Scenario!$B$8=D97),1,0)</f>
        <v/>
      </c>
      <c r="AU97" s="7">
        <f>IF(OR(Scenario!$B$9="Any",Scenario!$B$9=E97),1,0)</f>
        <v/>
      </c>
      <c r="AV97" s="7">
        <f>IF(OR(Scenario!$B$10="Any",Scenario!$B$10=F97),1,0)</f>
        <v/>
      </c>
      <c r="AW97" s="7">
        <f>G97*AQ97*AR97*AS97*AT97*AU97*AV97</f>
        <v/>
      </c>
      <c r="AX97" s="7">
        <f>IF(Scenario!$B$11="mean",L97,IF(Scenario!$B$11="5th pct",M97,N97))</f>
        <v/>
      </c>
      <c r="AY97" s="7">
        <f>IF(Scenario!$B$11="mean",O97,IF(Scenario!$B$11="5th pct",P97,Q97))</f>
        <v/>
      </c>
      <c r="AZ97" s="7">
        <f>IF(Scenario!$B$11="mean",R97,IF(Scenario!$B$11="5th pct",S97,T97))</f>
        <v/>
      </c>
      <c r="BA97" s="7">
        <f>IF(Scenario!$B$11="mean",AE97,IF(Scenario!$B$11="5th pct",AF97,AG97))</f>
        <v/>
      </c>
      <c r="BB97" s="7">
        <f>IF(Scenario!$B$11="mean",AH97,IF(Scenario!$B$11="5th pct",AI97,AJ97))</f>
        <v/>
      </c>
      <c r="BC97" s="7">
        <f>U97</f>
        <v/>
      </c>
      <c r="BD97" s="7">
        <f>IF(Scenario!$B$11="mean",V97,IF(Scenario!$B$11="5th pct",W97,X97))</f>
        <v/>
      </c>
      <c r="BE97" s="7">
        <f>IF(Scenario!$B$11="mean",Y97,IF(Scenario!$B$11="5th pct",Z97,AA97))</f>
        <v/>
      </c>
      <c r="BF97" s="7">
        <f>IF(Scenario!$B$11="mean",AK97,IF(Scenario!$B$11="5th pct",AL97,AM97))</f>
        <v/>
      </c>
      <c r="BG97" s="7">
        <f>IF(Scenario!$B$11="mean",AN97,IF(Scenario!$B$11="5th pct",AO97,AP97))</f>
        <v/>
      </c>
    </row>
    <row r="98">
      <c r="A98" t="inlineStr">
        <is>
          <t>F</t>
        </is>
      </c>
      <c r="B98" t="inlineStr">
        <is>
          <t>65-74</t>
        </is>
      </c>
      <c r="C98" t="inlineStr">
        <is>
          <t>154-176</t>
        </is>
      </c>
      <c r="D98" t="inlineStr">
        <is>
          <t>&lt;1.0</t>
        </is>
      </c>
      <c r="E98" t="inlineStr">
        <is>
          <t>subclinical</t>
        </is>
      </c>
      <c r="F98" t="inlineStr">
        <is>
          <t>no</t>
        </is>
      </c>
      <c r="G98" s="26">
        <f>Parameters!$B$5*Parameters!$B$7*Parameters!$E$10/SUM(Parameters!$B$10:$G$10)*Parameters!$H$22*Parameters!$B$50*(1-Parameters!$B$46)</f>
        <v/>
      </c>
      <c r="H98" s="27">
        <f>(140-Parameters!$B$25)*Parameters!$E$26*0.45359237*0.85/(72*Parameters!$B$27)</f>
        <v/>
      </c>
      <c r="I98">
        <f>IF(H98&gt;80,"&gt;80",IF(H98&gt;50,"50-80",IF(H98&gt;=25,"25-50","&lt;25")))</f>
        <v/>
      </c>
      <c r="J98">
        <f>IF(((B98="80+")+0+(OR(D98="1.5-2.0",D98="&gt;=2.0")))&gt;=2,1,0)</f>
        <v/>
      </c>
      <c r="K98" s="28">
        <f>INDEX(Parameters!$B$31:$E$31,MATCH(I98,Parameters!$B$30:$E$30,0))</f>
        <v/>
      </c>
      <c r="L98" s="29">
        <f>K98*INDEX(Parameters!$B$57:$E$57,MATCH(I98,Parameters!$B$30:$E$30,0))/100*IF($F98="yes",Parameters!$C$49,Parameters!$B$49)</f>
        <v/>
      </c>
      <c r="M98" s="29">
        <f>K98*INDEX(Parameters!$B$58:$E$58,MATCH(I98,Parameters!$B$30:$E$30,0))/100*IF($F98="yes",Parameters!$C$49,Parameters!$B$49)</f>
        <v/>
      </c>
      <c r="N98" s="29">
        <f>K98*INDEX(Parameters!$B$59:$E$59,MATCH(I98,Parameters!$B$30:$E$30,0))/100*IF($F98="yes",Parameters!$C$49,Parameters!$B$49)</f>
        <v/>
      </c>
      <c r="O98" s="29">
        <f>K98*INDEX(Parameters!$B$60:$E$60,MATCH(I98,Parameters!$B$30:$E$30,0))/100*IF($F98="yes",Parameters!$C$49,Parameters!$B$49)</f>
        <v/>
      </c>
      <c r="P98" s="29">
        <f>K98*INDEX(Parameters!$B$61:$E$61,MATCH(I98,Parameters!$B$30:$E$30,0))/100*IF($F98="yes",Parameters!$C$49,Parameters!$B$49)</f>
        <v/>
      </c>
      <c r="Q98" s="29">
        <f>K98*INDEX(Parameters!$B$62:$E$62,MATCH(I98,Parameters!$B$30:$E$30,0))/100*IF($F98="yes",Parameters!$C$49,Parameters!$B$49)</f>
        <v/>
      </c>
      <c r="R98" s="29">
        <f>K98*INDEX(Parameters!$B$63:$E$63,MATCH(I98,Parameters!$B$30:$E$30,0))/100*IF($F98="yes",Parameters!$C$49,Parameters!$B$49)</f>
        <v/>
      </c>
      <c r="S98" s="29">
        <f>K98*INDEX(Parameters!$B$64:$E$64,MATCH(I98,Parameters!$B$30:$E$30,0))/100*IF($F98="yes",Parameters!$C$49,Parameters!$B$49)</f>
        <v/>
      </c>
      <c r="T98" s="29">
        <f>K98*INDEX(Parameters!$B$65:$E$65,MATCH(I98,Parameters!$B$30:$E$30,0))/100*IF($F98="yes",Parameters!$C$49,Parameters!$B$49)</f>
        <v/>
      </c>
      <c r="U98" s="29">
        <f>INDEX(Parameters!$B$32:$E$32,MATCH(I98,Parameters!$B$30:$E$30,0))*Parameters!$B$36/100*IF($F98="yes",Parameters!$E$49,Parameters!$D$49)</f>
        <v/>
      </c>
      <c r="V98" s="29">
        <f>U98*INDEX(Parameters!$B$99:$E$99,MATCH(I98,Parameters!$B$30:$E$30,0))</f>
        <v/>
      </c>
      <c r="W98" s="29">
        <f>U98*INDEX(Parameters!$B$100:$E$100,MATCH(I98,Parameters!$B$30:$E$30,0))</f>
        <v/>
      </c>
      <c r="X98" s="29">
        <f>U98*INDEX(Parameters!$B$101:$E$101,MATCH(I98,Parameters!$B$30:$E$30,0))</f>
        <v/>
      </c>
      <c r="Y98" s="29">
        <f>U98*INDEX(Parameters!$B$102:$E$102,MATCH(I98,Parameters!$B$30:$E$30,0))</f>
        <v/>
      </c>
      <c r="Z98" s="29">
        <f>U98*INDEX(Parameters!$B$103:$E$103,MATCH(I98,Parameters!$B$30:$E$30,0))</f>
        <v/>
      </c>
      <c r="AA98" s="29">
        <f>U98*INDEX(Parameters!$B$104:$E$104,MATCH(I98,Parameters!$B$30:$E$30,0))</f>
        <v/>
      </c>
      <c r="AB98" s="29">
        <f>U98*Parameters!$B$39</f>
        <v/>
      </c>
      <c r="AC98">
        <f>J98</f>
        <v/>
      </c>
      <c r="AD98">
        <f>IF(J98=1,Parameters!$B$40,Parameters!$B$41)</f>
        <v/>
      </c>
      <c r="AE98" s="29">
        <f>AC98*O98+(1-AC98)*L98</f>
        <v/>
      </c>
      <c r="AF98" s="29">
        <f>AC98*P98+(1-AC98)*M98</f>
        <v/>
      </c>
      <c r="AG98" s="29">
        <f>AC98*Q98+(1-AC98)*N98</f>
        <v/>
      </c>
      <c r="AH98" s="29">
        <f>AD98*O98+(1-AD98)*L98</f>
        <v/>
      </c>
      <c r="AI98" s="29">
        <f>AD98*P98+(1-AD98)*M98</f>
        <v/>
      </c>
      <c r="AJ98" s="29">
        <f>AD98*Q98+(1-AD98)*N98</f>
        <v/>
      </c>
      <c r="AK98" s="29">
        <f>AC98*V98+(1-AC98)*U98</f>
        <v/>
      </c>
      <c r="AL98" s="29">
        <f>AC98*W98+(1-AC98)*U98</f>
        <v/>
      </c>
      <c r="AM98" s="29">
        <f>AC98*X98+(1-AC98)*U98</f>
        <v/>
      </c>
      <c r="AN98" s="29">
        <f>AD98*V98+(1-AD98)*U98</f>
        <v/>
      </c>
      <c r="AO98" s="29">
        <f>AD98*W98+(1-AD98)*U98</f>
        <v/>
      </c>
      <c r="AP98" s="29">
        <f>AD98*X98+(1-AD98)*U98</f>
        <v/>
      </c>
      <c r="AQ98">
        <f>IF(OR(Scenario!$B$5="Any",Scenario!$B$5=A98),1,0)</f>
        <v/>
      </c>
      <c r="AR98">
        <f>IF(OR(Scenario!$B$6="Any",Scenario!$B$6=B98),1,0)</f>
        <v/>
      </c>
      <c r="AS98">
        <f>IF(OR(Scenario!$B$7="Any",Scenario!$B$7=C98),1,0)</f>
        <v/>
      </c>
      <c r="AT98">
        <f>IF(OR(Scenario!$B$8="Any",Scenario!$B$8=D98),1,0)</f>
        <v/>
      </c>
      <c r="AU98">
        <f>IF(OR(Scenario!$B$9="Any",Scenario!$B$9=E98),1,0)</f>
        <v/>
      </c>
      <c r="AV98">
        <f>IF(OR(Scenario!$B$10="Any",Scenario!$B$10=F98),1,0)</f>
        <v/>
      </c>
      <c r="AW98">
        <f>G98*AQ98*AR98*AS98*AT98*AU98*AV98</f>
        <v/>
      </c>
      <c r="AX98">
        <f>IF(Scenario!$B$11="mean",L98,IF(Scenario!$B$11="5th pct",M98,N98))</f>
        <v/>
      </c>
      <c r="AY98">
        <f>IF(Scenario!$B$11="mean",O98,IF(Scenario!$B$11="5th pct",P98,Q98))</f>
        <v/>
      </c>
      <c r="AZ98">
        <f>IF(Scenario!$B$11="mean",R98,IF(Scenario!$B$11="5th pct",S98,T98))</f>
        <v/>
      </c>
      <c r="BA98">
        <f>IF(Scenario!$B$11="mean",AE98,IF(Scenario!$B$11="5th pct",AF98,AG98))</f>
        <v/>
      </c>
      <c r="BB98">
        <f>IF(Scenario!$B$11="mean",AH98,IF(Scenario!$B$11="5th pct",AI98,AJ98))</f>
        <v/>
      </c>
      <c r="BC98">
        <f>U98</f>
        <v/>
      </c>
      <c r="BD98">
        <f>IF(Scenario!$B$11="mean",V98,IF(Scenario!$B$11="5th pct",W98,X98))</f>
        <v/>
      </c>
      <c r="BE98">
        <f>IF(Scenario!$B$11="mean",Y98,IF(Scenario!$B$11="5th pct",Z98,AA98))</f>
        <v/>
      </c>
      <c r="BF98">
        <f>IF(Scenario!$B$11="mean",AK98,IF(Scenario!$B$11="5th pct",AL98,AM98))</f>
        <v/>
      </c>
      <c r="BG98">
        <f>IF(Scenario!$B$11="mean",AN98,IF(Scenario!$B$11="5th pct",AO98,AP98))</f>
        <v/>
      </c>
    </row>
    <row r="99">
      <c r="A99" s="7" t="inlineStr">
        <is>
          <t>F</t>
        </is>
      </c>
      <c r="B99" s="7" t="inlineStr">
        <is>
          <t>65-74</t>
        </is>
      </c>
      <c r="C99" s="7" t="inlineStr">
        <is>
          <t>154-176</t>
        </is>
      </c>
      <c r="D99" s="7" t="inlineStr">
        <is>
          <t>&lt;1.0</t>
        </is>
      </c>
      <c r="E99" s="7" t="inlineStr">
        <is>
          <t>subclinical</t>
        </is>
      </c>
      <c r="F99" s="7" t="inlineStr">
        <is>
          <t>yes</t>
        </is>
      </c>
      <c r="G99" s="30">
        <f>Parameters!$B$5*Parameters!$B$7*Parameters!$E$10/SUM(Parameters!$B$10:$G$10)*Parameters!$H$22*Parameters!$B$50*Parameters!$B$46</f>
        <v/>
      </c>
      <c r="H99" s="31">
        <f>(140-Parameters!$B$25)*Parameters!$E$26*0.45359237*0.85/(72*Parameters!$B$27)</f>
        <v/>
      </c>
      <c r="I99" s="7">
        <f>IF(H99&gt;80,"&gt;80",IF(H99&gt;50,"50-80",IF(H99&gt;=25,"25-50","&lt;25")))</f>
        <v/>
      </c>
      <c r="J99" s="7">
        <f>IF(((B99="80+")+0+(OR(D99="1.5-2.0",D99="&gt;=2.0")))&gt;=2,1,0)</f>
        <v/>
      </c>
      <c r="K99" s="32">
        <f>INDEX(Parameters!$B$31:$E$31,MATCH(I99,Parameters!$B$30:$E$30,0))</f>
        <v/>
      </c>
      <c r="L99" s="33">
        <f>K99*INDEX(Parameters!$B$57:$E$57,MATCH(I99,Parameters!$B$30:$E$30,0))/100*IF($F99="yes",Parameters!$C$49,Parameters!$B$49)</f>
        <v/>
      </c>
      <c r="M99" s="33">
        <f>K99*INDEX(Parameters!$B$58:$E$58,MATCH(I99,Parameters!$B$30:$E$30,0))/100*IF($F99="yes",Parameters!$C$49,Parameters!$B$49)</f>
        <v/>
      </c>
      <c r="N99" s="33">
        <f>K99*INDEX(Parameters!$B$59:$E$59,MATCH(I99,Parameters!$B$30:$E$30,0))/100*IF($F99="yes",Parameters!$C$49,Parameters!$B$49)</f>
        <v/>
      </c>
      <c r="O99" s="33">
        <f>K99*INDEX(Parameters!$B$60:$E$60,MATCH(I99,Parameters!$B$30:$E$30,0))/100*IF($F99="yes",Parameters!$C$49,Parameters!$B$49)</f>
        <v/>
      </c>
      <c r="P99" s="33">
        <f>K99*INDEX(Parameters!$B$61:$E$61,MATCH(I99,Parameters!$B$30:$E$30,0))/100*IF($F99="yes",Parameters!$C$49,Parameters!$B$49)</f>
        <v/>
      </c>
      <c r="Q99" s="33">
        <f>K99*INDEX(Parameters!$B$62:$E$62,MATCH(I99,Parameters!$B$30:$E$30,0))/100*IF($F99="yes",Parameters!$C$49,Parameters!$B$49)</f>
        <v/>
      </c>
      <c r="R99" s="33">
        <f>K99*INDEX(Parameters!$B$63:$E$63,MATCH(I99,Parameters!$B$30:$E$30,0))/100*IF($F99="yes",Parameters!$C$49,Parameters!$B$49)</f>
        <v/>
      </c>
      <c r="S99" s="33">
        <f>K99*INDEX(Parameters!$B$64:$E$64,MATCH(I99,Parameters!$B$30:$E$30,0))/100*IF($F99="yes",Parameters!$C$49,Parameters!$B$49)</f>
        <v/>
      </c>
      <c r="T99" s="33">
        <f>K99*INDEX(Parameters!$B$65:$E$65,MATCH(I99,Parameters!$B$30:$E$30,0))/100*IF($F99="yes",Parameters!$C$49,Parameters!$B$49)</f>
        <v/>
      </c>
      <c r="U99" s="33">
        <f>INDEX(Parameters!$B$32:$E$32,MATCH(I99,Parameters!$B$30:$E$30,0))*Parameters!$B$36/100*IF($F99="yes",Parameters!$E$49,Parameters!$D$49)</f>
        <v/>
      </c>
      <c r="V99" s="33">
        <f>U99*INDEX(Parameters!$B$99:$E$99,MATCH(I99,Parameters!$B$30:$E$30,0))</f>
        <v/>
      </c>
      <c r="W99" s="33">
        <f>U99*INDEX(Parameters!$B$100:$E$100,MATCH(I99,Parameters!$B$30:$E$30,0))</f>
        <v/>
      </c>
      <c r="X99" s="33">
        <f>U99*INDEX(Parameters!$B$101:$E$101,MATCH(I99,Parameters!$B$30:$E$30,0))</f>
        <v/>
      </c>
      <c r="Y99" s="33">
        <f>U99*INDEX(Parameters!$B$102:$E$102,MATCH(I99,Parameters!$B$30:$E$30,0))</f>
        <v/>
      </c>
      <c r="Z99" s="33">
        <f>U99*INDEX(Parameters!$B$103:$E$103,MATCH(I99,Parameters!$B$30:$E$30,0))</f>
        <v/>
      </c>
      <c r="AA99" s="33">
        <f>U99*INDEX(Parameters!$B$104:$E$104,MATCH(I99,Parameters!$B$30:$E$30,0))</f>
        <v/>
      </c>
      <c r="AB99" s="33">
        <f>U99*Parameters!$B$39</f>
        <v/>
      </c>
      <c r="AC99" s="7">
        <f>J99</f>
        <v/>
      </c>
      <c r="AD99" s="7">
        <f>IF(J99=1,Parameters!$B$40,Parameters!$B$41)</f>
        <v/>
      </c>
      <c r="AE99" s="33">
        <f>AC99*O99+(1-AC99)*L99</f>
        <v/>
      </c>
      <c r="AF99" s="33">
        <f>AC99*P99+(1-AC99)*M99</f>
        <v/>
      </c>
      <c r="AG99" s="33">
        <f>AC99*Q99+(1-AC99)*N99</f>
        <v/>
      </c>
      <c r="AH99" s="33">
        <f>AD99*O99+(1-AD99)*L99</f>
        <v/>
      </c>
      <c r="AI99" s="33">
        <f>AD99*P99+(1-AD99)*M99</f>
        <v/>
      </c>
      <c r="AJ99" s="33">
        <f>AD99*Q99+(1-AD99)*N99</f>
        <v/>
      </c>
      <c r="AK99" s="33">
        <f>AC99*V99+(1-AC99)*U99</f>
        <v/>
      </c>
      <c r="AL99" s="33">
        <f>AC99*W99+(1-AC99)*U99</f>
        <v/>
      </c>
      <c r="AM99" s="33">
        <f>AC99*X99+(1-AC99)*U99</f>
        <v/>
      </c>
      <c r="AN99" s="33">
        <f>AD99*V99+(1-AD99)*U99</f>
        <v/>
      </c>
      <c r="AO99" s="33">
        <f>AD99*W99+(1-AD99)*U99</f>
        <v/>
      </c>
      <c r="AP99" s="33">
        <f>AD99*X99+(1-AD99)*U99</f>
        <v/>
      </c>
      <c r="AQ99" s="7">
        <f>IF(OR(Scenario!$B$5="Any",Scenario!$B$5=A99),1,0)</f>
        <v/>
      </c>
      <c r="AR99" s="7">
        <f>IF(OR(Scenario!$B$6="Any",Scenario!$B$6=B99),1,0)</f>
        <v/>
      </c>
      <c r="AS99" s="7">
        <f>IF(OR(Scenario!$B$7="Any",Scenario!$B$7=C99),1,0)</f>
        <v/>
      </c>
      <c r="AT99" s="7">
        <f>IF(OR(Scenario!$B$8="Any",Scenario!$B$8=D99),1,0)</f>
        <v/>
      </c>
      <c r="AU99" s="7">
        <f>IF(OR(Scenario!$B$9="Any",Scenario!$B$9=E99),1,0)</f>
        <v/>
      </c>
      <c r="AV99" s="7">
        <f>IF(OR(Scenario!$B$10="Any",Scenario!$B$10=F99),1,0)</f>
        <v/>
      </c>
      <c r="AW99" s="7">
        <f>G99*AQ99*AR99*AS99*AT99*AU99*AV99</f>
        <v/>
      </c>
      <c r="AX99" s="7">
        <f>IF(Scenario!$B$11="mean",L99,IF(Scenario!$B$11="5th pct",M99,N99))</f>
        <v/>
      </c>
      <c r="AY99" s="7">
        <f>IF(Scenario!$B$11="mean",O99,IF(Scenario!$B$11="5th pct",P99,Q99))</f>
        <v/>
      </c>
      <c r="AZ99" s="7">
        <f>IF(Scenario!$B$11="mean",R99,IF(Scenario!$B$11="5th pct",S99,T99))</f>
        <v/>
      </c>
      <c r="BA99" s="7">
        <f>IF(Scenario!$B$11="mean",AE99,IF(Scenario!$B$11="5th pct",AF99,AG99))</f>
        <v/>
      </c>
      <c r="BB99" s="7">
        <f>IF(Scenario!$B$11="mean",AH99,IF(Scenario!$B$11="5th pct",AI99,AJ99))</f>
        <v/>
      </c>
      <c r="BC99" s="7">
        <f>U99</f>
        <v/>
      </c>
      <c r="BD99" s="7">
        <f>IF(Scenario!$B$11="mean",V99,IF(Scenario!$B$11="5th pct",W99,X99))</f>
        <v/>
      </c>
      <c r="BE99" s="7">
        <f>IF(Scenario!$B$11="mean",Y99,IF(Scenario!$B$11="5th pct",Z99,AA99))</f>
        <v/>
      </c>
      <c r="BF99" s="7">
        <f>IF(Scenario!$B$11="mean",AK99,IF(Scenario!$B$11="5th pct",AL99,AM99))</f>
        <v/>
      </c>
      <c r="BG99" s="7">
        <f>IF(Scenario!$B$11="mean",AN99,IF(Scenario!$B$11="5th pct",AO99,AP99))</f>
        <v/>
      </c>
    </row>
    <row r="100">
      <c r="A100" t="inlineStr">
        <is>
          <t>F</t>
        </is>
      </c>
      <c r="B100" t="inlineStr">
        <is>
          <t>65-74</t>
        </is>
      </c>
      <c r="C100" t="inlineStr">
        <is>
          <t>154-176</t>
        </is>
      </c>
      <c r="D100" t="inlineStr">
        <is>
          <t>&lt;1.0</t>
        </is>
      </c>
      <c r="E100" t="inlineStr">
        <is>
          <t>low parox</t>
        </is>
      </c>
      <c r="F100" t="inlineStr">
        <is>
          <t>no</t>
        </is>
      </c>
      <c r="G100" s="26">
        <f>Parameters!$B$5*Parameters!$B$7*Parameters!$E$10/SUM(Parameters!$B$10:$G$10)*Parameters!$H$22*Parameters!$B$51*(1-Parameters!$B$46)</f>
        <v/>
      </c>
      <c r="H100" s="27">
        <f>(140-Parameters!$B$25)*Parameters!$E$26*0.45359237*0.85/(72*Parameters!$B$27)</f>
        <v/>
      </c>
      <c r="I100">
        <f>IF(H100&gt;80,"&gt;80",IF(H100&gt;50,"50-80",IF(H100&gt;=25,"25-50","&lt;25")))</f>
        <v/>
      </c>
      <c r="J100">
        <f>IF(((B100="80+")+0+(OR(D100="1.5-2.0",D100="&gt;=2.0")))&gt;=2,1,0)</f>
        <v/>
      </c>
      <c r="K100" s="28">
        <f>INDEX(Parameters!$B$31:$E$31,MATCH(I100,Parameters!$B$30:$E$30,0))</f>
        <v/>
      </c>
      <c r="L100" s="29">
        <f>K100*INDEX(Parameters!$B$66:$E$66,MATCH(I100,Parameters!$B$30:$E$30,0))/100*IF($F100="yes",Parameters!$C$49,Parameters!$B$49)</f>
        <v/>
      </c>
      <c r="M100" s="29">
        <f>K100*INDEX(Parameters!$B$67:$E$67,MATCH(I100,Parameters!$B$30:$E$30,0))/100*IF($F100="yes",Parameters!$C$49,Parameters!$B$49)</f>
        <v/>
      </c>
      <c r="N100" s="29">
        <f>K100*INDEX(Parameters!$B$68:$E$68,MATCH(I100,Parameters!$B$30:$E$30,0))/100*IF($F100="yes",Parameters!$C$49,Parameters!$B$49)</f>
        <v/>
      </c>
      <c r="O100" s="29">
        <f>K100*INDEX(Parameters!$B$69:$E$69,MATCH(I100,Parameters!$B$30:$E$30,0))/100*IF($F100="yes",Parameters!$C$49,Parameters!$B$49)</f>
        <v/>
      </c>
      <c r="P100" s="29">
        <f>K100*INDEX(Parameters!$B$70:$E$70,MATCH(I100,Parameters!$B$30:$E$30,0))/100*IF($F100="yes",Parameters!$C$49,Parameters!$B$49)</f>
        <v/>
      </c>
      <c r="Q100" s="29">
        <f>K100*INDEX(Parameters!$B$71:$E$71,MATCH(I100,Parameters!$B$30:$E$30,0))/100*IF($F100="yes",Parameters!$C$49,Parameters!$B$49)</f>
        <v/>
      </c>
      <c r="R100" s="29">
        <f>K100*INDEX(Parameters!$B$72:$E$72,MATCH(I100,Parameters!$B$30:$E$30,0))/100*IF($F100="yes",Parameters!$C$49,Parameters!$B$49)</f>
        <v/>
      </c>
      <c r="S100" s="29">
        <f>K100*INDEX(Parameters!$B$73:$E$73,MATCH(I100,Parameters!$B$30:$E$30,0))/100*IF($F100="yes",Parameters!$C$49,Parameters!$B$49)</f>
        <v/>
      </c>
      <c r="T100" s="29">
        <f>K100*INDEX(Parameters!$B$74:$E$74,MATCH(I100,Parameters!$B$30:$E$30,0))/100*IF($F100="yes",Parameters!$C$49,Parameters!$B$49)</f>
        <v/>
      </c>
      <c r="U100" s="29">
        <f>INDEX(Parameters!$B$32:$E$32,MATCH(I100,Parameters!$B$30:$E$30,0))*Parameters!$B$36/100*IF($F100="yes",Parameters!$E$49,Parameters!$D$49)</f>
        <v/>
      </c>
      <c r="V100" s="29">
        <f>U100*INDEX(Parameters!$B$99:$E$99,MATCH(I100,Parameters!$B$30:$E$30,0))</f>
        <v/>
      </c>
      <c r="W100" s="29">
        <f>U100*INDEX(Parameters!$B$100:$E$100,MATCH(I100,Parameters!$B$30:$E$30,0))</f>
        <v/>
      </c>
      <c r="X100" s="29">
        <f>U100*INDEX(Parameters!$B$101:$E$101,MATCH(I100,Parameters!$B$30:$E$30,0))</f>
        <v/>
      </c>
      <c r="Y100" s="29">
        <f>U100*INDEX(Parameters!$B$102:$E$102,MATCH(I100,Parameters!$B$30:$E$30,0))</f>
        <v/>
      </c>
      <c r="Z100" s="29">
        <f>U100*INDEX(Parameters!$B$103:$E$103,MATCH(I100,Parameters!$B$30:$E$30,0))</f>
        <v/>
      </c>
      <c r="AA100" s="29">
        <f>U100*INDEX(Parameters!$B$104:$E$104,MATCH(I100,Parameters!$B$30:$E$30,0))</f>
        <v/>
      </c>
      <c r="AB100" s="29">
        <f>U100*Parameters!$B$39</f>
        <v/>
      </c>
      <c r="AC100">
        <f>J100</f>
        <v/>
      </c>
      <c r="AD100">
        <f>IF(J100=1,Parameters!$B$40,Parameters!$B$41)</f>
        <v/>
      </c>
      <c r="AE100" s="29">
        <f>AC100*O100+(1-AC100)*L100</f>
        <v/>
      </c>
      <c r="AF100" s="29">
        <f>AC100*P100+(1-AC100)*M100</f>
        <v/>
      </c>
      <c r="AG100" s="29">
        <f>AC100*Q100+(1-AC100)*N100</f>
        <v/>
      </c>
      <c r="AH100" s="29">
        <f>AD100*O100+(1-AD100)*L100</f>
        <v/>
      </c>
      <c r="AI100" s="29">
        <f>AD100*P100+(1-AD100)*M100</f>
        <v/>
      </c>
      <c r="AJ100" s="29">
        <f>AD100*Q100+(1-AD100)*N100</f>
        <v/>
      </c>
      <c r="AK100" s="29">
        <f>AC100*V100+(1-AC100)*U100</f>
        <v/>
      </c>
      <c r="AL100" s="29">
        <f>AC100*W100+(1-AC100)*U100</f>
        <v/>
      </c>
      <c r="AM100" s="29">
        <f>AC100*X100+(1-AC100)*U100</f>
        <v/>
      </c>
      <c r="AN100" s="29">
        <f>AD100*V100+(1-AD100)*U100</f>
        <v/>
      </c>
      <c r="AO100" s="29">
        <f>AD100*W100+(1-AD100)*U100</f>
        <v/>
      </c>
      <c r="AP100" s="29">
        <f>AD100*X100+(1-AD100)*U100</f>
        <v/>
      </c>
      <c r="AQ100">
        <f>IF(OR(Scenario!$B$5="Any",Scenario!$B$5=A100),1,0)</f>
        <v/>
      </c>
      <c r="AR100">
        <f>IF(OR(Scenario!$B$6="Any",Scenario!$B$6=B100),1,0)</f>
        <v/>
      </c>
      <c r="AS100">
        <f>IF(OR(Scenario!$B$7="Any",Scenario!$B$7=C100),1,0)</f>
        <v/>
      </c>
      <c r="AT100">
        <f>IF(OR(Scenario!$B$8="Any",Scenario!$B$8=D100),1,0)</f>
        <v/>
      </c>
      <c r="AU100">
        <f>IF(OR(Scenario!$B$9="Any",Scenario!$B$9=E100),1,0)</f>
        <v/>
      </c>
      <c r="AV100">
        <f>IF(OR(Scenario!$B$10="Any",Scenario!$B$10=F100),1,0)</f>
        <v/>
      </c>
      <c r="AW100">
        <f>G100*AQ100*AR100*AS100*AT100*AU100*AV100</f>
        <v/>
      </c>
      <c r="AX100">
        <f>IF(Scenario!$B$11="mean",L100,IF(Scenario!$B$11="5th pct",M100,N100))</f>
        <v/>
      </c>
      <c r="AY100">
        <f>IF(Scenario!$B$11="mean",O100,IF(Scenario!$B$11="5th pct",P100,Q100))</f>
        <v/>
      </c>
      <c r="AZ100">
        <f>IF(Scenario!$B$11="mean",R100,IF(Scenario!$B$11="5th pct",S100,T100))</f>
        <v/>
      </c>
      <c r="BA100">
        <f>IF(Scenario!$B$11="mean",AE100,IF(Scenario!$B$11="5th pct",AF100,AG100))</f>
        <v/>
      </c>
      <c r="BB100">
        <f>IF(Scenario!$B$11="mean",AH100,IF(Scenario!$B$11="5th pct",AI100,AJ100))</f>
        <v/>
      </c>
      <c r="BC100">
        <f>U100</f>
        <v/>
      </c>
      <c r="BD100">
        <f>IF(Scenario!$B$11="mean",V100,IF(Scenario!$B$11="5th pct",W100,X100))</f>
        <v/>
      </c>
      <c r="BE100">
        <f>IF(Scenario!$B$11="mean",Y100,IF(Scenario!$B$11="5th pct",Z100,AA100))</f>
        <v/>
      </c>
      <c r="BF100">
        <f>IF(Scenario!$B$11="mean",AK100,IF(Scenario!$B$11="5th pct",AL100,AM100))</f>
        <v/>
      </c>
      <c r="BG100">
        <f>IF(Scenario!$B$11="mean",AN100,IF(Scenario!$B$11="5th pct",AO100,AP100))</f>
        <v/>
      </c>
    </row>
    <row r="101">
      <c r="A101" s="7" t="inlineStr">
        <is>
          <t>F</t>
        </is>
      </c>
      <c r="B101" s="7" t="inlineStr">
        <is>
          <t>65-74</t>
        </is>
      </c>
      <c r="C101" s="7" t="inlineStr">
        <is>
          <t>154-176</t>
        </is>
      </c>
      <c r="D101" s="7" t="inlineStr">
        <is>
          <t>&lt;1.0</t>
        </is>
      </c>
      <c r="E101" s="7" t="inlineStr">
        <is>
          <t>low parox</t>
        </is>
      </c>
      <c r="F101" s="7" t="inlineStr">
        <is>
          <t>yes</t>
        </is>
      </c>
      <c r="G101" s="30">
        <f>Parameters!$B$5*Parameters!$B$7*Parameters!$E$10/SUM(Parameters!$B$10:$G$10)*Parameters!$H$22*Parameters!$B$51*Parameters!$B$46</f>
        <v/>
      </c>
      <c r="H101" s="31">
        <f>(140-Parameters!$B$25)*Parameters!$E$26*0.45359237*0.85/(72*Parameters!$B$27)</f>
        <v/>
      </c>
      <c r="I101" s="7">
        <f>IF(H101&gt;80,"&gt;80",IF(H101&gt;50,"50-80",IF(H101&gt;=25,"25-50","&lt;25")))</f>
        <v/>
      </c>
      <c r="J101" s="7">
        <f>IF(((B101="80+")+0+(OR(D101="1.5-2.0",D101="&gt;=2.0")))&gt;=2,1,0)</f>
        <v/>
      </c>
      <c r="K101" s="32">
        <f>INDEX(Parameters!$B$31:$E$31,MATCH(I101,Parameters!$B$30:$E$30,0))</f>
        <v/>
      </c>
      <c r="L101" s="33">
        <f>K101*INDEX(Parameters!$B$66:$E$66,MATCH(I101,Parameters!$B$30:$E$30,0))/100*IF($F101="yes",Parameters!$C$49,Parameters!$B$49)</f>
        <v/>
      </c>
      <c r="M101" s="33">
        <f>K101*INDEX(Parameters!$B$67:$E$67,MATCH(I101,Parameters!$B$30:$E$30,0))/100*IF($F101="yes",Parameters!$C$49,Parameters!$B$49)</f>
        <v/>
      </c>
      <c r="N101" s="33">
        <f>K101*INDEX(Parameters!$B$68:$E$68,MATCH(I101,Parameters!$B$30:$E$30,0))/100*IF($F101="yes",Parameters!$C$49,Parameters!$B$49)</f>
        <v/>
      </c>
      <c r="O101" s="33">
        <f>K101*INDEX(Parameters!$B$69:$E$69,MATCH(I101,Parameters!$B$30:$E$30,0))/100*IF($F101="yes",Parameters!$C$49,Parameters!$B$49)</f>
        <v/>
      </c>
      <c r="P101" s="33">
        <f>K101*INDEX(Parameters!$B$70:$E$70,MATCH(I101,Parameters!$B$30:$E$30,0))/100*IF($F101="yes",Parameters!$C$49,Parameters!$B$49)</f>
        <v/>
      </c>
      <c r="Q101" s="33">
        <f>K101*INDEX(Parameters!$B$71:$E$71,MATCH(I101,Parameters!$B$30:$E$30,0))/100*IF($F101="yes",Parameters!$C$49,Parameters!$B$49)</f>
        <v/>
      </c>
      <c r="R101" s="33">
        <f>K101*INDEX(Parameters!$B$72:$E$72,MATCH(I101,Parameters!$B$30:$E$30,0))/100*IF($F101="yes",Parameters!$C$49,Parameters!$B$49)</f>
        <v/>
      </c>
      <c r="S101" s="33">
        <f>K101*INDEX(Parameters!$B$73:$E$73,MATCH(I101,Parameters!$B$30:$E$30,0))/100*IF($F101="yes",Parameters!$C$49,Parameters!$B$49)</f>
        <v/>
      </c>
      <c r="T101" s="33">
        <f>K101*INDEX(Parameters!$B$74:$E$74,MATCH(I101,Parameters!$B$30:$E$30,0))/100*IF($F101="yes",Parameters!$C$49,Parameters!$B$49)</f>
        <v/>
      </c>
      <c r="U101" s="33">
        <f>INDEX(Parameters!$B$32:$E$32,MATCH(I101,Parameters!$B$30:$E$30,0))*Parameters!$B$36/100*IF($F101="yes",Parameters!$E$49,Parameters!$D$49)</f>
        <v/>
      </c>
      <c r="V101" s="33">
        <f>U101*INDEX(Parameters!$B$99:$E$99,MATCH(I101,Parameters!$B$30:$E$30,0))</f>
        <v/>
      </c>
      <c r="W101" s="33">
        <f>U101*INDEX(Parameters!$B$100:$E$100,MATCH(I101,Parameters!$B$30:$E$30,0))</f>
        <v/>
      </c>
      <c r="X101" s="33">
        <f>U101*INDEX(Parameters!$B$101:$E$101,MATCH(I101,Parameters!$B$30:$E$30,0))</f>
        <v/>
      </c>
      <c r="Y101" s="33">
        <f>U101*INDEX(Parameters!$B$102:$E$102,MATCH(I101,Parameters!$B$30:$E$30,0))</f>
        <v/>
      </c>
      <c r="Z101" s="33">
        <f>U101*INDEX(Parameters!$B$103:$E$103,MATCH(I101,Parameters!$B$30:$E$30,0))</f>
        <v/>
      </c>
      <c r="AA101" s="33">
        <f>U101*INDEX(Parameters!$B$104:$E$104,MATCH(I101,Parameters!$B$30:$E$30,0))</f>
        <v/>
      </c>
      <c r="AB101" s="33">
        <f>U101*Parameters!$B$39</f>
        <v/>
      </c>
      <c r="AC101" s="7">
        <f>J101</f>
        <v/>
      </c>
      <c r="AD101" s="7">
        <f>IF(J101=1,Parameters!$B$40,Parameters!$B$41)</f>
        <v/>
      </c>
      <c r="AE101" s="33">
        <f>AC101*O101+(1-AC101)*L101</f>
        <v/>
      </c>
      <c r="AF101" s="33">
        <f>AC101*P101+(1-AC101)*M101</f>
        <v/>
      </c>
      <c r="AG101" s="33">
        <f>AC101*Q101+(1-AC101)*N101</f>
        <v/>
      </c>
      <c r="AH101" s="33">
        <f>AD101*O101+(1-AD101)*L101</f>
        <v/>
      </c>
      <c r="AI101" s="33">
        <f>AD101*P101+(1-AD101)*M101</f>
        <v/>
      </c>
      <c r="AJ101" s="33">
        <f>AD101*Q101+(1-AD101)*N101</f>
        <v/>
      </c>
      <c r="AK101" s="33">
        <f>AC101*V101+(1-AC101)*U101</f>
        <v/>
      </c>
      <c r="AL101" s="33">
        <f>AC101*W101+(1-AC101)*U101</f>
        <v/>
      </c>
      <c r="AM101" s="33">
        <f>AC101*X101+(1-AC101)*U101</f>
        <v/>
      </c>
      <c r="AN101" s="33">
        <f>AD101*V101+(1-AD101)*U101</f>
        <v/>
      </c>
      <c r="AO101" s="33">
        <f>AD101*W101+(1-AD101)*U101</f>
        <v/>
      </c>
      <c r="AP101" s="33">
        <f>AD101*X101+(1-AD101)*U101</f>
        <v/>
      </c>
      <c r="AQ101" s="7">
        <f>IF(OR(Scenario!$B$5="Any",Scenario!$B$5=A101),1,0)</f>
        <v/>
      </c>
      <c r="AR101" s="7">
        <f>IF(OR(Scenario!$B$6="Any",Scenario!$B$6=B101),1,0)</f>
        <v/>
      </c>
      <c r="AS101" s="7">
        <f>IF(OR(Scenario!$B$7="Any",Scenario!$B$7=C101),1,0)</f>
        <v/>
      </c>
      <c r="AT101" s="7">
        <f>IF(OR(Scenario!$B$8="Any",Scenario!$B$8=D101),1,0)</f>
        <v/>
      </c>
      <c r="AU101" s="7">
        <f>IF(OR(Scenario!$B$9="Any",Scenario!$B$9=E101),1,0)</f>
        <v/>
      </c>
      <c r="AV101" s="7">
        <f>IF(OR(Scenario!$B$10="Any",Scenario!$B$10=F101),1,0)</f>
        <v/>
      </c>
      <c r="AW101" s="7">
        <f>G101*AQ101*AR101*AS101*AT101*AU101*AV101</f>
        <v/>
      </c>
      <c r="AX101" s="7">
        <f>IF(Scenario!$B$11="mean",L101,IF(Scenario!$B$11="5th pct",M101,N101))</f>
        <v/>
      </c>
      <c r="AY101" s="7">
        <f>IF(Scenario!$B$11="mean",O101,IF(Scenario!$B$11="5th pct",P101,Q101))</f>
        <v/>
      </c>
      <c r="AZ101" s="7">
        <f>IF(Scenario!$B$11="mean",R101,IF(Scenario!$B$11="5th pct",S101,T101))</f>
        <v/>
      </c>
      <c r="BA101" s="7">
        <f>IF(Scenario!$B$11="mean",AE101,IF(Scenario!$B$11="5th pct",AF101,AG101))</f>
        <v/>
      </c>
      <c r="BB101" s="7">
        <f>IF(Scenario!$B$11="mean",AH101,IF(Scenario!$B$11="5th pct",AI101,AJ101))</f>
        <v/>
      </c>
      <c r="BC101" s="7">
        <f>U101</f>
        <v/>
      </c>
      <c r="BD101" s="7">
        <f>IF(Scenario!$B$11="mean",V101,IF(Scenario!$B$11="5th pct",W101,X101))</f>
        <v/>
      </c>
      <c r="BE101" s="7">
        <f>IF(Scenario!$B$11="mean",Y101,IF(Scenario!$B$11="5th pct",Z101,AA101))</f>
        <v/>
      </c>
      <c r="BF101" s="7">
        <f>IF(Scenario!$B$11="mean",AK101,IF(Scenario!$B$11="5th pct",AL101,AM101))</f>
        <v/>
      </c>
      <c r="BG101" s="7">
        <f>IF(Scenario!$B$11="mean",AN101,IF(Scenario!$B$11="5th pct",AO101,AP101))</f>
        <v/>
      </c>
    </row>
    <row r="102">
      <c r="A102" t="inlineStr">
        <is>
          <t>F</t>
        </is>
      </c>
      <c r="B102" t="inlineStr">
        <is>
          <t>65-74</t>
        </is>
      </c>
      <c r="C102" t="inlineStr">
        <is>
          <t>154-176</t>
        </is>
      </c>
      <c r="D102" t="inlineStr">
        <is>
          <t>&lt;1.0</t>
        </is>
      </c>
      <c r="E102" t="inlineStr">
        <is>
          <t>high parox</t>
        </is>
      </c>
      <c r="F102" t="inlineStr">
        <is>
          <t>no</t>
        </is>
      </c>
      <c r="G102" s="26">
        <f>Parameters!$B$5*Parameters!$B$7*Parameters!$E$10/SUM(Parameters!$B$10:$G$10)*Parameters!$H$22*Parameters!$B$52*(1-Parameters!$B$46)</f>
        <v/>
      </c>
      <c r="H102" s="27">
        <f>(140-Parameters!$B$25)*Parameters!$E$26*0.45359237*0.85/(72*Parameters!$B$27)</f>
        <v/>
      </c>
      <c r="I102">
        <f>IF(H102&gt;80,"&gt;80",IF(H102&gt;50,"50-80",IF(H102&gt;=25,"25-50","&lt;25")))</f>
        <v/>
      </c>
      <c r="J102">
        <f>IF(((B102="80+")+0+(OR(D102="1.5-2.0",D102="&gt;=2.0")))&gt;=2,1,0)</f>
        <v/>
      </c>
      <c r="K102" s="28">
        <f>INDEX(Parameters!$B$31:$E$31,MATCH(I102,Parameters!$B$30:$E$30,0))</f>
        <v/>
      </c>
      <c r="L102" s="29">
        <f>K102*INDEX(Parameters!$B$75:$E$75,MATCH(I102,Parameters!$B$30:$E$30,0))/100*IF($F102="yes",Parameters!$C$49,Parameters!$B$49)</f>
        <v/>
      </c>
      <c r="M102" s="29">
        <f>K102*INDEX(Parameters!$B$76:$E$76,MATCH(I102,Parameters!$B$30:$E$30,0))/100*IF($F102="yes",Parameters!$C$49,Parameters!$B$49)</f>
        <v/>
      </c>
      <c r="N102" s="29">
        <f>K102*INDEX(Parameters!$B$77:$E$77,MATCH(I102,Parameters!$B$30:$E$30,0))/100*IF($F102="yes",Parameters!$C$49,Parameters!$B$49)</f>
        <v/>
      </c>
      <c r="O102" s="29">
        <f>K102*INDEX(Parameters!$B$78:$E$78,MATCH(I102,Parameters!$B$30:$E$30,0))/100*IF($F102="yes",Parameters!$C$49,Parameters!$B$49)</f>
        <v/>
      </c>
      <c r="P102" s="29">
        <f>K102*INDEX(Parameters!$B$79:$E$79,MATCH(I102,Parameters!$B$30:$E$30,0))/100*IF($F102="yes",Parameters!$C$49,Parameters!$B$49)</f>
        <v/>
      </c>
      <c r="Q102" s="29">
        <f>K102*INDEX(Parameters!$B$80:$E$80,MATCH(I102,Parameters!$B$30:$E$30,0))/100*IF($F102="yes",Parameters!$C$49,Parameters!$B$49)</f>
        <v/>
      </c>
      <c r="R102" s="29">
        <f>K102*INDEX(Parameters!$B$81:$E$81,MATCH(I102,Parameters!$B$30:$E$30,0))/100*IF($F102="yes",Parameters!$C$49,Parameters!$B$49)</f>
        <v/>
      </c>
      <c r="S102" s="29">
        <f>K102*INDEX(Parameters!$B$82:$E$82,MATCH(I102,Parameters!$B$30:$E$30,0))/100*IF($F102="yes",Parameters!$C$49,Parameters!$B$49)</f>
        <v/>
      </c>
      <c r="T102" s="29">
        <f>K102*INDEX(Parameters!$B$83:$E$83,MATCH(I102,Parameters!$B$30:$E$30,0))/100*IF($F102="yes",Parameters!$C$49,Parameters!$B$49)</f>
        <v/>
      </c>
      <c r="U102" s="29">
        <f>INDEX(Parameters!$B$32:$E$32,MATCH(I102,Parameters!$B$30:$E$30,0))*Parameters!$B$36/100*IF($F102="yes",Parameters!$E$49,Parameters!$D$49)</f>
        <v/>
      </c>
      <c r="V102" s="29">
        <f>U102*INDEX(Parameters!$B$99:$E$99,MATCH(I102,Parameters!$B$30:$E$30,0))</f>
        <v/>
      </c>
      <c r="W102" s="29">
        <f>U102*INDEX(Parameters!$B$100:$E$100,MATCH(I102,Parameters!$B$30:$E$30,0))</f>
        <v/>
      </c>
      <c r="X102" s="29">
        <f>U102*INDEX(Parameters!$B$101:$E$101,MATCH(I102,Parameters!$B$30:$E$30,0))</f>
        <v/>
      </c>
      <c r="Y102" s="29">
        <f>U102*INDEX(Parameters!$B$102:$E$102,MATCH(I102,Parameters!$B$30:$E$30,0))</f>
        <v/>
      </c>
      <c r="Z102" s="29">
        <f>U102*INDEX(Parameters!$B$103:$E$103,MATCH(I102,Parameters!$B$30:$E$30,0))</f>
        <v/>
      </c>
      <c r="AA102" s="29">
        <f>U102*INDEX(Parameters!$B$104:$E$104,MATCH(I102,Parameters!$B$30:$E$30,0))</f>
        <v/>
      </c>
      <c r="AB102" s="29">
        <f>U102*Parameters!$B$39</f>
        <v/>
      </c>
      <c r="AC102">
        <f>J102</f>
        <v/>
      </c>
      <c r="AD102">
        <f>IF(J102=1,Parameters!$B$40,Parameters!$B$41)</f>
        <v/>
      </c>
      <c r="AE102" s="29">
        <f>AC102*O102+(1-AC102)*L102</f>
        <v/>
      </c>
      <c r="AF102" s="29">
        <f>AC102*P102+(1-AC102)*M102</f>
        <v/>
      </c>
      <c r="AG102" s="29">
        <f>AC102*Q102+(1-AC102)*N102</f>
        <v/>
      </c>
      <c r="AH102" s="29">
        <f>AD102*O102+(1-AD102)*L102</f>
        <v/>
      </c>
      <c r="AI102" s="29">
        <f>AD102*P102+(1-AD102)*M102</f>
        <v/>
      </c>
      <c r="AJ102" s="29">
        <f>AD102*Q102+(1-AD102)*N102</f>
        <v/>
      </c>
      <c r="AK102" s="29">
        <f>AC102*V102+(1-AC102)*U102</f>
        <v/>
      </c>
      <c r="AL102" s="29">
        <f>AC102*W102+(1-AC102)*U102</f>
        <v/>
      </c>
      <c r="AM102" s="29">
        <f>AC102*X102+(1-AC102)*U102</f>
        <v/>
      </c>
      <c r="AN102" s="29">
        <f>AD102*V102+(1-AD102)*U102</f>
        <v/>
      </c>
      <c r="AO102" s="29">
        <f>AD102*W102+(1-AD102)*U102</f>
        <v/>
      </c>
      <c r="AP102" s="29">
        <f>AD102*X102+(1-AD102)*U102</f>
        <v/>
      </c>
      <c r="AQ102">
        <f>IF(OR(Scenario!$B$5="Any",Scenario!$B$5=A102),1,0)</f>
        <v/>
      </c>
      <c r="AR102">
        <f>IF(OR(Scenario!$B$6="Any",Scenario!$B$6=B102),1,0)</f>
        <v/>
      </c>
      <c r="AS102">
        <f>IF(OR(Scenario!$B$7="Any",Scenario!$B$7=C102),1,0)</f>
        <v/>
      </c>
      <c r="AT102">
        <f>IF(OR(Scenario!$B$8="Any",Scenario!$B$8=D102),1,0)</f>
        <v/>
      </c>
      <c r="AU102">
        <f>IF(OR(Scenario!$B$9="Any",Scenario!$B$9=E102),1,0)</f>
        <v/>
      </c>
      <c r="AV102">
        <f>IF(OR(Scenario!$B$10="Any",Scenario!$B$10=F102),1,0)</f>
        <v/>
      </c>
      <c r="AW102">
        <f>G102*AQ102*AR102*AS102*AT102*AU102*AV102</f>
        <v/>
      </c>
      <c r="AX102">
        <f>IF(Scenario!$B$11="mean",L102,IF(Scenario!$B$11="5th pct",M102,N102))</f>
        <v/>
      </c>
      <c r="AY102">
        <f>IF(Scenario!$B$11="mean",O102,IF(Scenario!$B$11="5th pct",P102,Q102))</f>
        <v/>
      </c>
      <c r="AZ102">
        <f>IF(Scenario!$B$11="mean",R102,IF(Scenario!$B$11="5th pct",S102,T102))</f>
        <v/>
      </c>
      <c r="BA102">
        <f>IF(Scenario!$B$11="mean",AE102,IF(Scenario!$B$11="5th pct",AF102,AG102))</f>
        <v/>
      </c>
      <c r="BB102">
        <f>IF(Scenario!$B$11="mean",AH102,IF(Scenario!$B$11="5th pct",AI102,AJ102))</f>
        <v/>
      </c>
      <c r="BC102">
        <f>U102</f>
        <v/>
      </c>
      <c r="BD102">
        <f>IF(Scenario!$B$11="mean",V102,IF(Scenario!$B$11="5th pct",W102,X102))</f>
        <v/>
      </c>
      <c r="BE102">
        <f>IF(Scenario!$B$11="mean",Y102,IF(Scenario!$B$11="5th pct",Z102,AA102))</f>
        <v/>
      </c>
      <c r="BF102">
        <f>IF(Scenario!$B$11="mean",AK102,IF(Scenario!$B$11="5th pct",AL102,AM102))</f>
        <v/>
      </c>
      <c r="BG102">
        <f>IF(Scenario!$B$11="mean",AN102,IF(Scenario!$B$11="5th pct",AO102,AP102))</f>
        <v/>
      </c>
    </row>
    <row r="103">
      <c r="A103" s="7" t="inlineStr">
        <is>
          <t>F</t>
        </is>
      </c>
      <c r="B103" s="7" t="inlineStr">
        <is>
          <t>65-74</t>
        </is>
      </c>
      <c r="C103" s="7" t="inlineStr">
        <is>
          <t>154-176</t>
        </is>
      </c>
      <c r="D103" s="7" t="inlineStr">
        <is>
          <t>&lt;1.0</t>
        </is>
      </c>
      <c r="E103" s="7" t="inlineStr">
        <is>
          <t>high parox</t>
        </is>
      </c>
      <c r="F103" s="7" t="inlineStr">
        <is>
          <t>yes</t>
        </is>
      </c>
      <c r="G103" s="30">
        <f>Parameters!$B$5*Parameters!$B$7*Parameters!$E$10/SUM(Parameters!$B$10:$G$10)*Parameters!$H$22*Parameters!$B$52*Parameters!$B$46</f>
        <v/>
      </c>
      <c r="H103" s="31">
        <f>(140-Parameters!$B$25)*Parameters!$E$26*0.45359237*0.85/(72*Parameters!$B$27)</f>
        <v/>
      </c>
      <c r="I103" s="7">
        <f>IF(H103&gt;80,"&gt;80",IF(H103&gt;50,"50-80",IF(H103&gt;=25,"25-50","&lt;25")))</f>
        <v/>
      </c>
      <c r="J103" s="7">
        <f>IF(((B103="80+")+0+(OR(D103="1.5-2.0",D103="&gt;=2.0")))&gt;=2,1,0)</f>
        <v/>
      </c>
      <c r="K103" s="32">
        <f>INDEX(Parameters!$B$31:$E$31,MATCH(I103,Parameters!$B$30:$E$30,0))</f>
        <v/>
      </c>
      <c r="L103" s="33">
        <f>K103*INDEX(Parameters!$B$75:$E$75,MATCH(I103,Parameters!$B$30:$E$30,0))/100*IF($F103="yes",Parameters!$C$49,Parameters!$B$49)</f>
        <v/>
      </c>
      <c r="M103" s="33">
        <f>K103*INDEX(Parameters!$B$76:$E$76,MATCH(I103,Parameters!$B$30:$E$30,0))/100*IF($F103="yes",Parameters!$C$49,Parameters!$B$49)</f>
        <v/>
      </c>
      <c r="N103" s="33">
        <f>K103*INDEX(Parameters!$B$77:$E$77,MATCH(I103,Parameters!$B$30:$E$30,0))/100*IF($F103="yes",Parameters!$C$49,Parameters!$B$49)</f>
        <v/>
      </c>
      <c r="O103" s="33">
        <f>K103*INDEX(Parameters!$B$78:$E$78,MATCH(I103,Parameters!$B$30:$E$30,0))/100*IF($F103="yes",Parameters!$C$49,Parameters!$B$49)</f>
        <v/>
      </c>
      <c r="P103" s="33">
        <f>K103*INDEX(Parameters!$B$79:$E$79,MATCH(I103,Parameters!$B$30:$E$30,0))/100*IF($F103="yes",Parameters!$C$49,Parameters!$B$49)</f>
        <v/>
      </c>
      <c r="Q103" s="33">
        <f>K103*INDEX(Parameters!$B$80:$E$80,MATCH(I103,Parameters!$B$30:$E$30,0))/100*IF($F103="yes",Parameters!$C$49,Parameters!$B$49)</f>
        <v/>
      </c>
      <c r="R103" s="33">
        <f>K103*INDEX(Parameters!$B$81:$E$81,MATCH(I103,Parameters!$B$30:$E$30,0))/100*IF($F103="yes",Parameters!$C$49,Parameters!$B$49)</f>
        <v/>
      </c>
      <c r="S103" s="33">
        <f>K103*INDEX(Parameters!$B$82:$E$82,MATCH(I103,Parameters!$B$30:$E$30,0))/100*IF($F103="yes",Parameters!$C$49,Parameters!$B$49)</f>
        <v/>
      </c>
      <c r="T103" s="33">
        <f>K103*INDEX(Parameters!$B$83:$E$83,MATCH(I103,Parameters!$B$30:$E$30,0))/100*IF($F103="yes",Parameters!$C$49,Parameters!$B$49)</f>
        <v/>
      </c>
      <c r="U103" s="33">
        <f>INDEX(Parameters!$B$32:$E$32,MATCH(I103,Parameters!$B$30:$E$30,0))*Parameters!$B$36/100*IF($F103="yes",Parameters!$E$49,Parameters!$D$49)</f>
        <v/>
      </c>
      <c r="V103" s="33">
        <f>U103*INDEX(Parameters!$B$99:$E$99,MATCH(I103,Parameters!$B$30:$E$30,0))</f>
        <v/>
      </c>
      <c r="W103" s="33">
        <f>U103*INDEX(Parameters!$B$100:$E$100,MATCH(I103,Parameters!$B$30:$E$30,0))</f>
        <v/>
      </c>
      <c r="X103" s="33">
        <f>U103*INDEX(Parameters!$B$101:$E$101,MATCH(I103,Parameters!$B$30:$E$30,0))</f>
        <v/>
      </c>
      <c r="Y103" s="33">
        <f>U103*INDEX(Parameters!$B$102:$E$102,MATCH(I103,Parameters!$B$30:$E$30,0))</f>
        <v/>
      </c>
      <c r="Z103" s="33">
        <f>U103*INDEX(Parameters!$B$103:$E$103,MATCH(I103,Parameters!$B$30:$E$30,0))</f>
        <v/>
      </c>
      <c r="AA103" s="33">
        <f>U103*INDEX(Parameters!$B$104:$E$104,MATCH(I103,Parameters!$B$30:$E$30,0))</f>
        <v/>
      </c>
      <c r="AB103" s="33">
        <f>U103*Parameters!$B$39</f>
        <v/>
      </c>
      <c r="AC103" s="7">
        <f>J103</f>
        <v/>
      </c>
      <c r="AD103" s="7">
        <f>IF(J103=1,Parameters!$B$40,Parameters!$B$41)</f>
        <v/>
      </c>
      <c r="AE103" s="33">
        <f>AC103*O103+(1-AC103)*L103</f>
        <v/>
      </c>
      <c r="AF103" s="33">
        <f>AC103*P103+(1-AC103)*M103</f>
        <v/>
      </c>
      <c r="AG103" s="33">
        <f>AC103*Q103+(1-AC103)*N103</f>
        <v/>
      </c>
      <c r="AH103" s="33">
        <f>AD103*O103+(1-AD103)*L103</f>
        <v/>
      </c>
      <c r="AI103" s="33">
        <f>AD103*P103+(1-AD103)*M103</f>
        <v/>
      </c>
      <c r="AJ103" s="33">
        <f>AD103*Q103+(1-AD103)*N103</f>
        <v/>
      </c>
      <c r="AK103" s="33">
        <f>AC103*V103+(1-AC103)*U103</f>
        <v/>
      </c>
      <c r="AL103" s="33">
        <f>AC103*W103+(1-AC103)*U103</f>
        <v/>
      </c>
      <c r="AM103" s="33">
        <f>AC103*X103+(1-AC103)*U103</f>
        <v/>
      </c>
      <c r="AN103" s="33">
        <f>AD103*V103+(1-AD103)*U103</f>
        <v/>
      </c>
      <c r="AO103" s="33">
        <f>AD103*W103+(1-AD103)*U103</f>
        <v/>
      </c>
      <c r="AP103" s="33">
        <f>AD103*X103+(1-AD103)*U103</f>
        <v/>
      </c>
      <c r="AQ103" s="7">
        <f>IF(OR(Scenario!$B$5="Any",Scenario!$B$5=A103),1,0)</f>
        <v/>
      </c>
      <c r="AR103" s="7">
        <f>IF(OR(Scenario!$B$6="Any",Scenario!$B$6=B103),1,0)</f>
        <v/>
      </c>
      <c r="AS103" s="7">
        <f>IF(OR(Scenario!$B$7="Any",Scenario!$B$7=C103),1,0)</f>
        <v/>
      </c>
      <c r="AT103" s="7">
        <f>IF(OR(Scenario!$B$8="Any",Scenario!$B$8=D103),1,0)</f>
        <v/>
      </c>
      <c r="AU103" s="7">
        <f>IF(OR(Scenario!$B$9="Any",Scenario!$B$9=E103),1,0)</f>
        <v/>
      </c>
      <c r="AV103" s="7">
        <f>IF(OR(Scenario!$B$10="Any",Scenario!$B$10=F103),1,0)</f>
        <v/>
      </c>
      <c r="AW103" s="7">
        <f>G103*AQ103*AR103*AS103*AT103*AU103*AV103</f>
        <v/>
      </c>
      <c r="AX103" s="7">
        <f>IF(Scenario!$B$11="mean",L103,IF(Scenario!$B$11="5th pct",M103,N103))</f>
        <v/>
      </c>
      <c r="AY103" s="7">
        <f>IF(Scenario!$B$11="mean",O103,IF(Scenario!$B$11="5th pct",P103,Q103))</f>
        <v/>
      </c>
      <c r="AZ103" s="7">
        <f>IF(Scenario!$B$11="mean",R103,IF(Scenario!$B$11="5th pct",S103,T103))</f>
        <v/>
      </c>
      <c r="BA103" s="7">
        <f>IF(Scenario!$B$11="mean",AE103,IF(Scenario!$B$11="5th pct",AF103,AG103))</f>
        <v/>
      </c>
      <c r="BB103" s="7">
        <f>IF(Scenario!$B$11="mean",AH103,IF(Scenario!$B$11="5th pct",AI103,AJ103))</f>
        <v/>
      </c>
      <c r="BC103" s="7">
        <f>U103</f>
        <v/>
      </c>
      <c r="BD103" s="7">
        <f>IF(Scenario!$B$11="mean",V103,IF(Scenario!$B$11="5th pct",W103,X103))</f>
        <v/>
      </c>
      <c r="BE103" s="7">
        <f>IF(Scenario!$B$11="mean",Y103,IF(Scenario!$B$11="5th pct",Z103,AA103))</f>
        <v/>
      </c>
      <c r="BF103" s="7">
        <f>IF(Scenario!$B$11="mean",AK103,IF(Scenario!$B$11="5th pct",AL103,AM103))</f>
        <v/>
      </c>
      <c r="BG103" s="7">
        <f>IF(Scenario!$B$11="mean",AN103,IF(Scenario!$B$11="5th pct",AO103,AP103))</f>
        <v/>
      </c>
    </row>
    <row r="104">
      <c r="A104" t="inlineStr">
        <is>
          <t>F</t>
        </is>
      </c>
      <c r="B104" t="inlineStr">
        <is>
          <t>65-74</t>
        </is>
      </c>
      <c r="C104" t="inlineStr">
        <is>
          <t>154-176</t>
        </is>
      </c>
      <c r="D104" t="inlineStr">
        <is>
          <t>&lt;1.0</t>
        </is>
      </c>
      <c r="E104" t="inlineStr">
        <is>
          <t>persistent</t>
        </is>
      </c>
      <c r="F104" t="inlineStr">
        <is>
          <t>no</t>
        </is>
      </c>
      <c r="G104" s="26">
        <f>Parameters!$B$5*Parameters!$B$7*Parameters!$E$10/SUM(Parameters!$B$10:$G$10)*Parameters!$H$22*Parameters!$B$53*(1-Parameters!$B$46)</f>
        <v/>
      </c>
      <c r="H104" s="27">
        <f>(140-Parameters!$B$25)*Parameters!$E$26*0.45359237*0.85/(72*Parameters!$B$27)</f>
        <v/>
      </c>
      <c r="I104">
        <f>IF(H104&gt;80,"&gt;80",IF(H104&gt;50,"50-80",IF(H104&gt;=25,"25-50","&lt;25")))</f>
        <v/>
      </c>
      <c r="J104">
        <f>IF(((B104="80+")+0+(OR(D104="1.5-2.0",D104="&gt;=2.0")))&gt;=2,1,0)</f>
        <v/>
      </c>
      <c r="K104" s="28">
        <f>INDEX(Parameters!$B$31:$E$31,MATCH(I104,Parameters!$B$30:$E$30,0))</f>
        <v/>
      </c>
      <c r="L104" s="29">
        <f>K104*INDEX(Parameters!$B$84:$E$84,MATCH(I104,Parameters!$B$30:$E$30,0))/100*IF($F104="yes",Parameters!$C$49,Parameters!$B$49)</f>
        <v/>
      </c>
      <c r="M104" s="29">
        <f>K104*INDEX(Parameters!$B$85:$E$85,MATCH(I104,Parameters!$B$30:$E$30,0))/100*IF($F104="yes",Parameters!$C$49,Parameters!$B$49)</f>
        <v/>
      </c>
      <c r="N104" s="29">
        <f>K104*INDEX(Parameters!$B$86:$E$86,MATCH(I104,Parameters!$B$30:$E$30,0))/100*IF($F104="yes",Parameters!$C$49,Parameters!$B$49)</f>
        <v/>
      </c>
      <c r="O104" s="29">
        <f>K104*INDEX(Parameters!$B$87:$E$87,MATCH(I104,Parameters!$B$30:$E$30,0))/100*IF($F104="yes",Parameters!$C$49,Parameters!$B$49)</f>
        <v/>
      </c>
      <c r="P104" s="29">
        <f>K104*INDEX(Parameters!$B$88:$E$88,MATCH(I104,Parameters!$B$30:$E$30,0))/100*IF($F104="yes",Parameters!$C$49,Parameters!$B$49)</f>
        <v/>
      </c>
      <c r="Q104" s="29">
        <f>K104*INDEX(Parameters!$B$89:$E$89,MATCH(I104,Parameters!$B$30:$E$30,0))/100*IF($F104="yes",Parameters!$C$49,Parameters!$B$49)</f>
        <v/>
      </c>
      <c r="R104" s="29">
        <f>K104*INDEX(Parameters!$B$90:$E$90,MATCH(I104,Parameters!$B$30:$E$30,0))/100*IF($F104="yes",Parameters!$C$49,Parameters!$B$49)</f>
        <v/>
      </c>
      <c r="S104" s="29">
        <f>K104*INDEX(Parameters!$B$91:$E$91,MATCH(I104,Parameters!$B$30:$E$30,0))/100*IF($F104="yes",Parameters!$C$49,Parameters!$B$49)</f>
        <v/>
      </c>
      <c r="T104" s="29">
        <f>K104*INDEX(Parameters!$B$92:$E$92,MATCH(I104,Parameters!$B$30:$E$30,0))/100*IF($F104="yes",Parameters!$C$49,Parameters!$B$49)</f>
        <v/>
      </c>
      <c r="U104" s="29">
        <f>INDEX(Parameters!$B$32:$E$32,MATCH(I104,Parameters!$B$30:$E$30,0))*Parameters!$B$36/100*IF($F104="yes",Parameters!$E$49,Parameters!$D$49)</f>
        <v/>
      </c>
      <c r="V104" s="29">
        <f>U104*INDEX(Parameters!$B$99:$E$99,MATCH(I104,Parameters!$B$30:$E$30,0))</f>
        <v/>
      </c>
      <c r="W104" s="29">
        <f>U104*INDEX(Parameters!$B$100:$E$100,MATCH(I104,Parameters!$B$30:$E$30,0))</f>
        <v/>
      </c>
      <c r="X104" s="29">
        <f>U104*INDEX(Parameters!$B$101:$E$101,MATCH(I104,Parameters!$B$30:$E$30,0))</f>
        <v/>
      </c>
      <c r="Y104" s="29">
        <f>U104*INDEX(Parameters!$B$102:$E$102,MATCH(I104,Parameters!$B$30:$E$30,0))</f>
        <v/>
      </c>
      <c r="Z104" s="29">
        <f>U104*INDEX(Parameters!$B$103:$E$103,MATCH(I104,Parameters!$B$30:$E$30,0))</f>
        <v/>
      </c>
      <c r="AA104" s="29">
        <f>U104*INDEX(Parameters!$B$104:$E$104,MATCH(I104,Parameters!$B$30:$E$30,0))</f>
        <v/>
      </c>
      <c r="AB104" s="29">
        <f>U104*Parameters!$B$39</f>
        <v/>
      </c>
      <c r="AC104">
        <f>J104</f>
        <v/>
      </c>
      <c r="AD104">
        <f>IF(J104=1,Parameters!$B$40,Parameters!$B$41)</f>
        <v/>
      </c>
      <c r="AE104" s="29">
        <f>AC104*O104+(1-AC104)*L104</f>
        <v/>
      </c>
      <c r="AF104" s="29">
        <f>AC104*P104+(1-AC104)*M104</f>
        <v/>
      </c>
      <c r="AG104" s="29">
        <f>AC104*Q104+(1-AC104)*N104</f>
        <v/>
      </c>
      <c r="AH104" s="29">
        <f>AD104*O104+(1-AD104)*L104</f>
        <v/>
      </c>
      <c r="AI104" s="29">
        <f>AD104*P104+(1-AD104)*M104</f>
        <v/>
      </c>
      <c r="AJ104" s="29">
        <f>AD104*Q104+(1-AD104)*N104</f>
        <v/>
      </c>
      <c r="AK104" s="29">
        <f>AC104*V104+(1-AC104)*U104</f>
        <v/>
      </c>
      <c r="AL104" s="29">
        <f>AC104*W104+(1-AC104)*U104</f>
        <v/>
      </c>
      <c r="AM104" s="29">
        <f>AC104*X104+(1-AC104)*U104</f>
        <v/>
      </c>
      <c r="AN104" s="29">
        <f>AD104*V104+(1-AD104)*U104</f>
        <v/>
      </c>
      <c r="AO104" s="29">
        <f>AD104*W104+(1-AD104)*U104</f>
        <v/>
      </c>
      <c r="AP104" s="29">
        <f>AD104*X104+(1-AD104)*U104</f>
        <v/>
      </c>
      <c r="AQ104">
        <f>IF(OR(Scenario!$B$5="Any",Scenario!$B$5=A104),1,0)</f>
        <v/>
      </c>
      <c r="AR104">
        <f>IF(OR(Scenario!$B$6="Any",Scenario!$B$6=B104),1,0)</f>
        <v/>
      </c>
      <c r="AS104">
        <f>IF(OR(Scenario!$B$7="Any",Scenario!$B$7=C104),1,0)</f>
        <v/>
      </c>
      <c r="AT104">
        <f>IF(OR(Scenario!$B$8="Any",Scenario!$B$8=D104),1,0)</f>
        <v/>
      </c>
      <c r="AU104">
        <f>IF(OR(Scenario!$B$9="Any",Scenario!$B$9=E104),1,0)</f>
        <v/>
      </c>
      <c r="AV104">
        <f>IF(OR(Scenario!$B$10="Any",Scenario!$B$10=F104),1,0)</f>
        <v/>
      </c>
      <c r="AW104">
        <f>G104*AQ104*AR104*AS104*AT104*AU104*AV104</f>
        <v/>
      </c>
      <c r="AX104">
        <f>IF(Scenario!$B$11="mean",L104,IF(Scenario!$B$11="5th pct",M104,N104))</f>
        <v/>
      </c>
      <c r="AY104">
        <f>IF(Scenario!$B$11="mean",O104,IF(Scenario!$B$11="5th pct",P104,Q104))</f>
        <v/>
      </c>
      <c r="AZ104">
        <f>IF(Scenario!$B$11="mean",R104,IF(Scenario!$B$11="5th pct",S104,T104))</f>
        <v/>
      </c>
      <c r="BA104">
        <f>IF(Scenario!$B$11="mean",AE104,IF(Scenario!$B$11="5th pct",AF104,AG104))</f>
        <v/>
      </c>
      <c r="BB104">
        <f>IF(Scenario!$B$11="mean",AH104,IF(Scenario!$B$11="5th pct",AI104,AJ104))</f>
        <v/>
      </c>
      <c r="BC104">
        <f>U104</f>
        <v/>
      </c>
      <c r="BD104">
        <f>IF(Scenario!$B$11="mean",V104,IF(Scenario!$B$11="5th pct",W104,X104))</f>
        <v/>
      </c>
      <c r="BE104">
        <f>IF(Scenario!$B$11="mean",Y104,IF(Scenario!$B$11="5th pct",Z104,AA104))</f>
        <v/>
      </c>
      <c r="BF104">
        <f>IF(Scenario!$B$11="mean",AK104,IF(Scenario!$B$11="5th pct",AL104,AM104))</f>
        <v/>
      </c>
      <c r="BG104">
        <f>IF(Scenario!$B$11="mean",AN104,IF(Scenario!$B$11="5th pct",AO104,AP104))</f>
        <v/>
      </c>
    </row>
    <row r="105">
      <c r="A105" s="7" t="inlineStr">
        <is>
          <t>F</t>
        </is>
      </c>
      <c r="B105" s="7" t="inlineStr">
        <is>
          <t>65-74</t>
        </is>
      </c>
      <c r="C105" s="7" t="inlineStr">
        <is>
          <t>154-176</t>
        </is>
      </c>
      <c r="D105" s="7" t="inlineStr">
        <is>
          <t>&lt;1.0</t>
        </is>
      </c>
      <c r="E105" s="7" t="inlineStr">
        <is>
          <t>persistent</t>
        </is>
      </c>
      <c r="F105" s="7" t="inlineStr">
        <is>
          <t>yes</t>
        </is>
      </c>
      <c r="G105" s="30">
        <f>Parameters!$B$5*Parameters!$B$7*Parameters!$E$10/SUM(Parameters!$B$10:$G$10)*Parameters!$H$22*Parameters!$B$53*Parameters!$B$46</f>
        <v/>
      </c>
      <c r="H105" s="31">
        <f>(140-Parameters!$B$25)*Parameters!$E$26*0.45359237*0.85/(72*Parameters!$B$27)</f>
        <v/>
      </c>
      <c r="I105" s="7">
        <f>IF(H105&gt;80,"&gt;80",IF(H105&gt;50,"50-80",IF(H105&gt;=25,"25-50","&lt;25")))</f>
        <v/>
      </c>
      <c r="J105" s="7">
        <f>IF(((B105="80+")+0+(OR(D105="1.5-2.0",D105="&gt;=2.0")))&gt;=2,1,0)</f>
        <v/>
      </c>
      <c r="K105" s="32">
        <f>INDEX(Parameters!$B$31:$E$31,MATCH(I105,Parameters!$B$30:$E$30,0))</f>
        <v/>
      </c>
      <c r="L105" s="33">
        <f>K105*INDEX(Parameters!$B$84:$E$84,MATCH(I105,Parameters!$B$30:$E$30,0))/100*IF($F105="yes",Parameters!$C$49,Parameters!$B$49)</f>
        <v/>
      </c>
      <c r="M105" s="33">
        <f>K105*INDEX(Parameters!$B$85:$E$85,MATCH(I105,Parameters!$B$30:$E$30,0))/100*IF($F105="yes",Parameters!$C$49,Parameters!$B$49)</f>
        <v/>
      </c>
      <c r="N105" s="33">
        <f>K105*INDEX(Parameters!$B$86:$E$86,MATCH(I105,Parameters!$B$30:$E$30,0))/100*IF($F105="yes",Parameters!$C$49,Parameters!$B$49)</f>
        <v/>
      </c>
      <c r="O105" s="33">
        <f>K105*INDEX(Parameters!$B$87:$E$87,MATCH(I105,Parameters!$B$30:$E$30,0))/100*IF($F105="yes",Parameters!$C$49,Parameters!$B$49)</f>
        <v/>
      </c>
      <c r="P105" s="33">
        <f>K105*INDEX(Parameters!$B$88:$E$88,MATCH(I105,Parameters!$B$30:$E$30,0))/100*IF($F105="yes",Parameters!$C$49,Parameters!$B$49)</f>
        <v/>
      </c>
      <c r="Q105" s="33">
        <f>K105*INDEX(Parameters!$B$89:$E$89,MATCH(I105,Parameters!$B$30:$E$30,0))/100*IF($F105="yes",Parameters!$C$49,Parameters!$B$49)</f>
        <v/>
      </c>
      <c r="R105" s="33">
        <f>K105*INDEX(Parameters!$B$90:$E$90,MATCH(I105,Parameters!$B$30:$E$30,0))/100*IF($F105="yes",Parameters!$C$49,Parameters!$B$49)</f>
        <v/>
      </c>
      <c r="S105" s="33">
        <f>K105*INDEX(Parameters!$B$91:$E$91,MATCH(I105,Parameters!$B$30:$E$30,0))/100*IF($F105="yes",Parameters!$C$49,Parameters!$B$49)</f>
        <v/>
      </c>
      <c r="T105" s="33">
        <f>K105*INDEX(Parameters!$B$92:$E$92,MATCH(I105,Parameters!$B$30:$E$30,0))/100*IF($F105="yes",Parameters!$C$49,Parameters!$B$49)</f>
        <v/>
      </c>
      <c r="U105" s="33">
        <f>INDEX(Parameters!$B$32:$E$32,MATCH(I105,Parameters!$B$30:$E$30,0))*Parameters!$B$36/100*IF($F105="yes",Parameters!$E$49,Parameters!$D$49)</f>
        <v/>
      </c>
      <c r="V105" s="33">
        <f>U105*INDEX(Parameters!$B$99:$E$99,MATCH(I105,Parameters!$B$30:$E$30,0))</f>
        <v/>
      </c>
      <c r="W105" s="33">
        <f>U105*INDEX(Parameters!$B$100:$E$100,MATCH(I105,Parameters!$B$30:$E$30,0))</f>
        <v/>
      </c>
      <c r="X105" s="33">
        <f>U105*INDEX(Parameters!$B$101:$E$101,MATCH(I105,Parameters!$B$30:$E$30,0))</f>
        <v/>
      </c>
      <c r="Y105" s="33">
        <f>U105*INDEX(Parameters!$B$102:$E$102,MATCH(I105,Parameters!$B$30:$E$30,0))</f>
        <v/>
      </c>
      <c r="Z105" s="33">
        <f>U105*INDEX(Parameters!$B$103:$E$103,MATCH(I105,Parameters!$B$30:$E$30,0))</f>
        <v/>
      </c>
      <c r="AA105" s="33">
        <f>U105*INDEX(Parameters!$B$104:$E$104,MATCH(I105,Parameters!$B$30:$E$30,0))</f>
        <v/>
      </c>
      <c r="AB105" s="33">
        <f>U105*Parameters!$B$39</f>
        <v/>
      </c>
      <c r="AC105" s="7">
        <f>J105</f>
        <v/>
      </c>
      <c r="AD105" s="7">
        <f>IF(J105=1,Parameters!$B$40,Parameters!$B$41)</f>
        <v/>
      </c>
      <c r="AE105" s="33">
        <f>AC105*O105+(1-AC105)*L105</f>
        <v/>
      </c>
      <c r="AF105" s="33">
        <f>AC105*P105+(1-AC105)*M105</f>
        <v/>
      </c>
      <c r="AG105" s="33">
        <f>AC105*Q105+(1-AC105)*N105</f>
        <v/>
      </c>
      <c r="AH105" s="33">
        <f>AD105*O105+(1-AD105)*L105</f>
        <v/>
      </c>
      <c r="AI105" s="33">
        <f>AD105*P105+(1-AD105)*M105</f>
        <v/>
      </c>
      <c r="AJ105" s="33">
        <f>AD105*Q105+(1-AD105)*N105</f>
        <v/>
      </c>
      <c r="AK105" s="33">
        <f>AC105*V105+(1-AC105)*U105</f>
        <v/>
      </c>
      <c r="AL105" s="33">
        <f>AC105*W105+(1-AC105)*U105</f>
        <v/>
      </c>
      <c r="AM105" s="33">
        <f>AC105*X105+(1-AC105)*U105</f>
        <v/>
      </c>
      <c r="AN105" s="33">
        <f>AD105*V105+(1-AD105)*U105</f>
        <v/>
      </c>
      <c r="AO105" s="33">
        <f>AD105*W105+(1-AD105)*U105</f>
        <v/>
      </c>
      <c r="AP105" s="33">
        <f>AD105*X105+(1-AD105)*U105</f>
        <v/>
      </c>
      <c r="AQ105" s="7">
        <f>IF(OR(Scenario!$B$5="Any",Scenario!$B$5=A105),1,0)</f>
        <v/>
      </c>
      <c r="AR105" s="7">
        <f>IF(OR(Scenario!$B$6="Any",Scenario!$B$6=B105),1,0)</f>
        <v/>
      </c>
      <c r="AS105" s="7">
        <f>IF(OR(Scenario!$B$7="Any",Scenario!$B$7=C105),1,0)</f>
        <v/>
      </c>
      <c r="AT105" s="7">
        <f>IF(OR(Scenario!$B$8="Any",Scenario!$B$8=D105),1,0)</f>
        <v/>
      </c>
      <c r="AU105" s="7">
        <f>IF(OR(Scenario!$B$9="Any",Scenario!$B$9=E105),1,0)</f>
        <v/>
      </c>
      <c r="AV105" s="7">
        <f>IF(OR(Scenario!$B$10="Any",Scenario!$B$10=F105),1,0)</f>
        <v/>
      </c>
      <c r="AW105" s="7">
        <f>G105*AQ105*AR105*AS105*AT105*AU105*AV105</f>
        <v/>
      </c>
      <c r="AX105" s="7">
        <f>IF(Scenario!$B$11="mean",L105,IF(Scenario!$B$11="5th pct",M105,N105))</f>
        <v/>
      </c>
      <c r="AY105" s="7">
        <f>IF(Scenario!$B$11="mean",O105,IF(Scenario!$B$11="5th pct",P105,Q105))</f>
        <v/>
      </c>
      <c r="AZ105" s="7">
        <f>IF(Scenario!$B$11="mean",R105,IF(Scenario!$B$11="5th pct",S105,T105))</f>
        <v/>
      </c>
      <c r="BA105" s="7">
        <f>IF(Scenario!$B$11="mean",AE105,IF(Scenario!$B$11="5th pct",AF105,AG105))</f>
        <v/>
      </c>
      <c r="BB105" s="7">
        <f>IF(Scenario!$B$11="mean",AH105,IF(Scenario!$B$11="5th pct",AI105,AJ105))</f>
        <v/>
      </c>
      <c r="BC105" s="7">
        <f>U105</f>
        <v/>
      </c>
      <c r="BD105" s="7">
        <f>IF(Scenario!$B$11="mean",V105,IF(Scenario!$B$11="5th pct",W105,X105))</f>
        <v/>
      </c>
      <c r="BE105" s="7">
        <f>IF(Scenario!$B$11="mean",Y105,IF(Scenario!$B$11="5th pct",Z105,AA105))</f>
        <v/>
      </c>
      <c r="BF105" s="7">
        <f>IF(Scenario!$B$11="mean",AK105,IF(Scenario!$B$11="5th pct",AL105,AM105))</f>
        <v/>
      </c>
      <c r="BG105" s="7">
        <f>IF(Scenario!$B$11="mean",AN105,IF(Scenario!$B$11="5th pct",AO105,AP105))</f>
        <v/>
      </c>
    </row>
    <row r="106">
      <c r="A106" t="inlineStr">
        <is>
          <t>F</t>
        </is>
      </c>
      <c r="B106" t="inlineStr">
        <is>
          <t>65-74</t>
        </is>
      </c>
      <c r="C106" t="inlineStr">
        <is>
          <t>154-176</t>
        </is>
      </c>
      <c r="D106" t="inlineStr">
        <is>
          <t>1.0-1.5</t>
        </is>
      </c>
      <c r="E106" t="inlineStr">
        <is>
          <t>subclinical</t>
        </is>
      </c>
      <c r="F106" t="inlineStr">
        <is>
          <t>no</t>
        </is>
      </c>
      <c r="G106" s="26">
        <f>Parameters!$B$5*Parameters!$B$7*Parameters!$E$10/SUM(Parameters!$B$10:$G$10)*Parameters!$I$22*Parameters!$B$50*(1-Parameters!$B$46)</f>
        <v/>
      </c>
      <c r="H106" s="27">
        <f>(140-Parameters!$B$25)*Parameters!$E$26*0.45359237*0.85/(72*Parameters!$C$27)</f>
        <v/>
      </c>
      <c r="I106">
        <f>IF(H106&gt;80,"&gt;80",IF(H106&gt;50,"50-80",IF(H106&gt;=25,"25-50","&lt;25")))</f>
        <v/>
      </c>
      <c r="J106">
        <f>IF(((B106="80+")+0+(OR(D106="1.5-2.0",D106="&gt;=2.0")))&gt;=2,1,0)</f>
        <v/>
      </c>
      <c r="K106" s="28">
        <f>INDEX(Parameters!$B$31:$E$31,MATCH(I106,Parameters!$B$30:$E$30,0))</f>
        <v/>
      </c>
      <c r="L106" s="29">
        <f>K106*INDEX(Parameters!$B$57:$E$57,MATCH(I106,Parameters!$B$30:$E$30,0))/100*IF($F106="yes",Parameters!$C$49,Parameters!$B$49)</f>
        <v/>
      </c>
      <c r="M106" s="29">
        <f>K106*INDEX(Parameters!$B$58:$E$58,MATCH(I106,Parameters!$B$30:$E$30,0))/100*IF($F106="yes",Parameters!$C$49,Parameters!$B$49)</f>
        <v/>
      </c>
      <c r="N106" s="29">
        <f>K106*INDEX(Parameters!$B$59:$E$59,MATCH(I106,Parameters!$B$30:$E$30,0))/100*IF($F106="yes",Parameters!$C$49,Parameters!$B$49)</f>
        <v/>
      </c>
      <c r="O106" s="29">
        <f>K106*INDEX(Parameters!$B$60:$E$60,MATCH(I106,Parameters!$B$30:$E$30,0))/100*IF($F106="yes",Parameters!$C$49,Parameters!$B$49)</f>
        <v/>
      </c>
      <c r="P106" s="29">
        <f>K106*INDEX(Parameters!$B$61:$E$61,MATCH(I106,Parameters!$B$30:$E$30,0))/100*IF($F106="yes",Parameters!$C$49,Parameters!$B$49)</f>
        <v/>
      </c>
      <c r="Q106" s="29">
        <f>K106*INDEX(Parameters!$B$62:$E$62,MATCH(I106,Parameters!$B$30:$E$30,0))/100*IF($F106="yes",Parameters!$C$49,Parameters!$B$49)</f>
        <v/>
      </c>
      <c r="R106" s="29">
        <f>K106*INDEX(Parameters!$B$63:$E$63,MATCH(I106,Parameters!$B$30:$E$30,0))/100*IF($F106="yes",Parameters!$C$49,Parameters!$B$49)</f>
        <v/>
      </c>
      <c r="S106" s="29">
        <f>K106*INDEX(Parameters!$B$64:$E$64,MATCH(I106,Parameters!$B$30:$E$30,0))/100*IF($F106="yes",Parameters!$C$49,Parameters!$B$49)</f>
        <v/>
      </c>
      <c r="T106" s="29">
        <f>K106*INDEX(Parameters!$B$65:$E$65,MATCH(I106,Parameters!$B$30:$E$30,0))/100*IF($F106="yes",Parameters!$C$49,Parameters!$B$49)</f>
        <v/>
      </c>
      <c r="U106" s="29">
        <f>INDEX(Parameters!$B$32:$E$32,MATCH(I106,Parameters!$B$30:$E$30,0))*Parameters!$B$36/100*IF($F106="yes",Parameters!$E$49,Parameters!$D$49)</f>
        <v/>
      </c>
      <c r="V106" s="29">
        <f>U106*INDEX(Parameters!$B$99:$E$99,MATCH(I106,Parameters!$B$30:$E$30,0))</f>
        <v/>
      </c>
      <c r="W106" s="29">
        <f>U106*INDEX(Parameters!$B$100:$E$100,MATCH(I106,Parameters!$B$30:$E$30,0))</f>
        <v/>
      </c>
      <c r="X106" s="29">
        <f>U106*INDEX(Parameters!$B$101:$E$101,MATCH(I106,Parameters!$B$30:$E$30,0))</f>
        <v/>
      </c>
      <c r="Y106" s="29">
        <f>U106*INDEX(Parameters!$B$102:$E$102,MATCH(I106,Parameters!$B$30:$E$30,0))</f>
        <v/>
      </c>
      <c r="Z106" s="29">
        <f>U106*INDEX(Parameters!$B$103:$E$103,MATCH(I106,Parameters!$B$30:$E$30,0))</f>
        <v/>
      </c>
      <c r="AA106" s="29">
        <f>U106*INDEX(Parameters!$B$104:$E$104,MATCH(I106,Parameters!$B$30:$E$30,0))</f>
        <v/>
      </c>
      <c r="AB106" s="29">
        <f>U106*Parameters!$B$39</f>
        <v/>
      </c>
      <c r="AC106">
        <f>J106</f>
        <v/>
      </c>
      <c r="AD106">
        <f>IF(J106=1,Parameters!$B$40,Parameters!$B$41)</f>
        <v/>
      </c>
      <c r="AE106" s="29">
        <f>AC106*O106+(1-AC106)*L106</f>
        <v/>
      </c>
      <c r="AF106" s="29">
        <f>AC106*P106+(1-AC106)*M106</f>
        <v/>
      </c>
      <c r="AG106" s="29">
        <f>AC106*Q106+(1-AC106)*N106</f>
        <v/>
      </c>
      <c r="AH106" s="29">
        <f>AD106*O106+(1-AD106)*L106</f>
        <v/>
      </c>
      <c r="AI106" s="29">
        <f>AD106*P106+(1-AD106)*M106</f>
        <v/>
      </c>
      <c r="AJ106" s="29">
        <f>AD106*Q106+(1-AD106)*N106</f>
        <v/>
      </c>
      <c r="AK106" s="29">
        <f>AC106*V106+(1-AC106)*U106</f>
        <v/>
      </c>
      <c r="AL106" s="29">
        <f>AC106*W106+(1-AC106)*U106</f>
        <v/>
      </c>
      <c r="AM106" s="29">
        <f>AC106*X106+(1-AC106)*U106</f>
        <v/>
      </c>
      <c r="AN106" s="29">
        <f>AD106*V106+(1-AD106)*U106</f>
        <v/>
      </c>
      <c r="AO106" s="29">
        <f>AD106*W106+(1-AD106)*U106</f>
        <v/>
      </c>
      <c r="AP106" s="29">
        <f>AD106*X106+(1-AD106)*U106</f>
        <v/>
      </c>
      <c r="AQ106">
        <f>IF(OR(Scenario!$B$5="Any",Scenario!$B$5=A106),1,0)</f>
        <v/>
      </c>
      <c r="AR106">
        <f>IF(OR(Scenario!$B$6="Any",Scenario!$B$6=B106),1,0)</f>
        <v/>
      </c>
      <c r="AS106">
        <f>IF(OR(Scenario!$B$7="Any",Scenario!$B$7=C106),1,0)</f>
        <v/>
      </c>
      <c r="AT106">
        <f>IF(OR(Scenario!$B$8="Any",Scenario!$B$8=D106),1,0)</f>
        <v/>
      </c>
      <c r="AU106">
        <f>IF(OR(Scenario!$B$9="Any",Scenario!$B$9=E106),1,0)</f>
        <v/>
      </c>
      <c r="AV106">
        <f>IF(OR(Scenario!$B$10="Any",Scenario!$B$10=F106),1,0)</f>
        <v/>
      </c>
      <c r="AW106">
        <f>G106*AQ106*AR106*AS106*AT106*AU106*AV106</f>
        <v/>
      </c>
      <c r="AX106">
        <f>IF(Scenario!$B$11="mean",L106,IF(Scenario!$B$11="5th pct",M106,N106))</f>
        <v/>
      </c>
      <c r="AY106">
        <f>IF(Scenario!$B$11="mean",O106,IF(Scenario!$B$11="5th pct",P106,Q106))</f>
        <v/>
      </c>
      <c r="AZ106">
        <f>IF(Scenario!$B$11="mean",R106,IF(Scenario!$B$11="5th pct",S106,T106))</f>
        <v/>
      </c>
      <c r="BA106">
        <f>IF(Scenario!$B$11="mean",AE106,IF(Scenario!$B$11="5th pct",AF106,AG106))</f>
        <v/>
      </c>
      <c r="BB106">
        <f>IF(Scenario!$B$11="mean",AH106,IF(Scenario!$B$11="5th pct",AI106,AJ106))</f>
        <v/>
      </c>
      <c r="BC106">
        <f>U106</f>
        <v/>
      </c>
      <c r="BD106">
        <f>IF(Scenario!$B$11="mean",V106,IF(Scenario!$B$11="5th pct",W106,X106))</f>
        <v/>
      </c>
      <c r="BE106">
        <f>IF(Scenario!$B$11="mean",Y106,IF(Scenario!$B$11="5th pct",Z106,AA106))</f>
        <v/>
      </c>
      <c r="BF106">
        <f>IF(Scenario!$B$11="mean",AK106,IF(Scenario!$B$11="5th pct",AL106,AM106))</f>
        <v/>
      </c>
      <c r="BG106">
        <f>IF(Scenario!$B$11="mean",AN106,IF(Scenario!$B$11="5th pct",AO106,AP106))</f>
        <v/>
      </c>
    </row>
    <row r="107">
      <c r="A107" s="7" t="inlineStr">
        <is>
          <t>F</t>
        </is>
      </c>
      <c r="B107" s="7" t="inlineStr">
        <is>
          <t>65-74</t>
        </is>
      </c>
      <c r="C107" s="7" t="inlineStr">
        <is>
          <t>154-176</t>
        </is>
      </c>
      <c r="D107" s="7" t="inlineStr">
        <is>
          <t>1.0-1.5</t>
        </is>
      </c>
      <c r="E107" s="7" t="inlineStr">
        <is>
          <t>subclinical</t>
        </is>
      </c>
      <c r="F107" s="7" t="inlineStr">
        <is>
          <t>yes</t>
        </is>
      </c>
      <c r="G107" s="30">
        <f>Parameters!$B$5*Parameters!$B$7*Parameters!$E$10/SUM(Parameters!$B$10:$G$10)*Parameters!$I$22*Parameters!$B$50*Parameters!$B$46</f>
        <v/>
      </c>
      <c r="H107" s="31">
        <f>(140-Parameters!$B$25)*Parameters!$E$26*0.45359237*0.85/(72*Parameters!$C$27)</f>
        <v/>
      </c>
      <c r="I107" s="7">
        <f>IF(H107&gt;80,"&gt;80",IF(H107&gt;50,"50-80",IF(H107&gt;=25,"25-50","&lt;25")))</f>
        <v/>
      </c>
      <c r="J107" s="7">
        <f>IF(((B107="80+")+0+(OR(D107="1.5-2.0",D107="&gt;=2.0")))&gt;=2,1,0)</f>
        <v/>
      </c>
      <c r="K107" s="32">
        <f>INDEX(Parameters!$B$31:$E$31,MATCH(I107,Parameters!$B$30:$E$30,0))</f>
        <v/>
      </c>
      <c r="L107" s="33">
        <f>K107*INDEX(Parameters!$B$57:$E$57,MATCH(I107,Parameters!$B$30:$E$30,0))/100*IF($F107="yes",Parameters!$C$49,Parameters!$B$49)</f>
        <v/>
      </c>
      <c r="M107" s="33">
        <f>K107*INDEX(Parameters!$B$58:$E$58,MATCH(I107,Parameters!$B$30:$E$30,0))/100*IF($F107="yes",Parameters!$C$49,Parameters!$B$49)</f>
        <v/>
      </c>
      <c r="N107" s="33">
        <f>K107*INDEX(Parameters!$B$59:$E$59,MATCH(I107,Parameters!$B$30:$E$30,0))/100*IF($F107="yes",Parameters!$C$49,Parameters!$B$49)</f>
        <v/>
      </c>
      <c r="O107" s="33">
        <f>K107*INDEX(Parameters!$B$60:$E$60,MATCH(I107,Parameters!$B$30:$E$30,0))/100*IF($F107="yes",Parameters!$C$49,Parameters!$B$49)</f>
        <v/>
      </c>
      <c r="P107" s="33">
        <f>K107*INDEX(Parameters!$B$61:$E$61,MATCH(I107,Parameters!$B$30:$E$30,0))/100*IF($F107="yes",Parameters!$C$49,Parameters!$B$49)</f>
        <v/>
      </c>
      <c r="Q107" s="33">
        <f>K107*INDEX(Parameters!$B$62:$E$62,MATCH(I107,Parameters!$B$30:$E$30,0))/100*IF($F107="yes",Parameters!$C$49,Parameters!$B$49)</f>
        <v/>
      </c>
      <c r="R107" s="33">
        <f>K107*INDEX(Parameters!$B$63:$E$63,MATCH(I107,Parameters!$B$30:$E$30,0))/100*IF($F107="yes",Parameters!$C$49,Parameters!$B$49)</f>
        <v/>
      </c>
      <c r="S107" s="33">
        <f>K107*INDEX(Parameters!$B$64:$E$64,MATCH(I107,Parameters!$B$30:$E$30,0))/100*IF($F107="yes",Parameters!$C$49,Parameters!$B$49)</f>
        <v/>
      </c>
      <c r="T107" s="33">
        <f>K107*INDEX(Parameters!$B$65:$E$65,MATCH(I107,Parameters!$B$30:$E$30,0))/100*IF($F107="yes",Parameters!$C$49,Parameters!$B$49)</f>
        <v/>
      </c>
      <c r="U107" s="33">
        <f>INDEX(Parameters!$B$32:$E$32,MATCH(I107,Parameters!$B$30:$E$30,0))*Parameters!$B$36/100*IF($F107="yes",Parameters!$E$49,Parameters!$D$49)</f>
        <v/>
      </c>
      <c r="V107" s="33">
        <f>U107*INDEX(Parameters!$B$99:$E$99,MATCH(I107,Parameters!$B$30:$E$30,0))</f>
        <v/>
      </c>
      <c r="W107" s="33">
        <f>U107*INDEX(Parameters!$B$100:$E$100,MATCH(I107,Parameters!$B$30:$E$30,0))</f>
        <v/>
      </c>
      <c r="X107" s="33">
        <f>U107*INDEX(Parameters!$B$101:$E$101,MATCH(I107,Parameters!$B$30:$E$30,0))</f>
        <v/>
      </c>
      <c r="Y107" s="33">
        <f>U107*INDEX(Parameters!$B$102:$E$102,MATCH(I107,Parameters!$B$30:$E$30,0))</f>
        <v/>
      </c>
      <c r="Z107" s="33">
        <f>U107*INDEX(Parameters!$B$103:$E$103,MATCH(I107,Parameters!$B$30:$E$30,0))</f>
        <v/>
      </c>
      <c r="AA107" s="33">
        <f>U107*INDEX(Parameters!$B$104:$E$104,MATCH(I107,Parameters!$B$30:$E$30,0))</f>
        <v/>
      </c>
      <c r="AB107" s="33">
        <f>U107*Parameters!$B$39</f>
        <v/>
      </c>
      <c r="AC107" s="7">
        <f>J107</f>
        <v/>
      </c>
      <c r="AD107" s="7">
        <f>IF(J107=1,Parameters!$B$40,Parameters!$B$41)</f>
        <v/>
      </c>
      <c r="AE107" s="33">
        <f>AC107*O107+(1-AC107)*L107</f>
        <v/>
      </c>
      <c r="AF107" s="33">
        <f>AC107*P107+(1-AC107)*M107</f>
        <v/>
      </c>
      <c r="AG107" s="33">
        <f>AC107*Q107+(1-AC107)*N107</f>
        <v/>
      </c>
      <c r="AH107" s="33">
        <f>AD107*O107+(1-AD107)*L107</f>
        <v/>
      </c>
      <c r="AI107" s="33">
        <f>AD107*P107+(1-AD107)*M107</f>
        <v/>
      </c>
      <c r="AJ107" s="33">
        <f>AD107*Q107+(1-AD107)*N107</f>
        <v/>
      </c>
      <c r="AK107" s="33">
        <f>AC107*V107+(1-AC107)*U107</f>
        <v/>
      </c>
      <c r="AL107" s="33">
        <f>AC107*W107+(1-AC107)*U107</f>
        <v/>
      </c>
      <c r="AM107" s="33">
        <f>AC107*X107+(1-AC107)*U107</f>
        <v/>
      </c>
      <c r="AN107" s="33">
        <f>AD107*V107+(1-AD107)*U107</f>
        <v/>
      </c>
      <c r="AO107" s="33">
        <f>AD107*W107+(1-AD107)*U107</f>
        <v/>
      </c>
      <c r="AP107" s="33">
        <f>AD107*X107+(1-AD107)*U107</f>
        <v/>
      </c>
      <c r="AQ107" s="7">
        <f>IF(OR(Scenario!$B$5="Any",Scenario!$B$5=A107),1,0)</f>
        <v/>
      </c>
      <c r="AR107" s="7">
        <f>IF(OR(Scenario!$B$6="Any",Scenario!$B$6=B107),1,0)</f>
        <v/>
      </c>
      <c r="AS107" s="7">
        <f>IF(OR(Scenario!$B$7="Any",Scenario!$B$7=C107),1,0)</f>
        <v/>
      </c>
      <c r="AT107" s="7">
        <f>IF(OR(Scenario!$B$8="Any",Scenario!$B$8=D107),1,0)</f>
        <v/>
      </c>
      <c r="AU107" s="7">
        <f>IF(OR(Scenario!$B$9="Any",Scenario!$B$9=E107),1,0)</f>
        <v/>
      </c>
      <c r="AV107" s="7">
        <f>IF(OR(Scenario!$B$10="Any",Scenario!$B$10=F107),1,0)</f>
        <v/>
      </c>
      <c r="AW107" s="7">
        <f>G107*AQ107*AR107*AS107*AT107*AU107*AV107</f>
        <v/>
      </c>
      <c r="AX107" s="7">
        <f>IF(Scenario!$B$11="mean",L107,IF(Scenario!$B$11="5th pct",M107,N107))</f>
        <v/>
      </c>
      <c r="AY107" s="7">
        <f>IF(Scenario!$B$11="mean",O107,IF(Scenario!$B$11="5th pct",P107,Q107))</f>
        <v/>
      </c>
      <c r="AZ107" s="7">
        <f>IF(Scenario!$B$11="mean",R107,IF(Scenario!$B$11="5th pct",S107,T107))</f>
        <v/>
      </c>
      <c r="BA107" s="7">
        <f>IF(Scenario!$B$11="mean",AE107,IF(Scenario!$B$11="5th pct",AF107,AG107))</f>
        <v/>
      </c>
      <c r="BB107" s="7">
        <f>IF(Scenario!$B$11="mean",AH107,IF(Scenario!$B$11="5th pct",AI107,AJ107))</f>
        <v/>
      </c>
      <c r="BC107" s="7">
        <f>U107</f>
        <v/>
      </c>
      <c r="BD107" s="7">
        <f>IF(Scenario!$B$11="mean",V107,IF(Scenario!$B$11="5th pct",W107,X107))</f>
        <v/>
      </c>
      <c r="BE107" s="7">
        <f>IF(Scenario!$B$11="mean",Y107,IF(Scenario!$B$11="5th pct",Z107,AA107))</f>
        <v/>
      </c>
      <c r="BF107" s="7">
        <f>IF(Scenario!$B$11="mean",AK107,IF(Scenario!$B$11="5th pct",AL107,AM107))</f>
        <v/>
      </c>
      <c r="BG107" s="7">
        <f>IF(Scenario!$B$11="mean",AN107,IF(Scenario!$B$11="5th pct",AO107,AP107))</f>
        <v/>
      </c>
    </row>
    <row r="108">
      <c r="A108" t="inlineStr">
        <is>
          <t>F</t>
        </is>
      </c>
      <c r="B108" t="inlineStr">
        <is>
          <t>65-74</t>
        </is>
      </c>
      <c r="C108" t="inlineStr">
        <is>
          <t>154-176</t>
        </is>
      </c>
      <c r="D108" t="inlineStr">
        <is>
          <t>1.0-1.5</t>
        </is>
      </c>
      <c r="E108" t="inlineStr">
        <is>
          <t>low parox</t>
        </is>
      </c>
      <c r="F108" t="inlineStr">
        <is>
          <t>no</t>
        </is>
      </c>
      <c r="G108" s="26">
        <f>Parameters!$B$5*Parameters!$B$7*Parameters!$E$10/SUM(Parameters!$B$10:$G$10)*Parameters!$I$22*Parameters!$B$51*(1-Parameters!$B$46)</f>
        <v/>
      </c>
      <c r="H108" s="27">
        <f>(140-Parameters!$B$25)*Parameters!$E$26*0.45359237*0.85/(72*Parameters!$C$27)</f>
        <v/>
      </c>
      <c r="I108">
        <f>IF(H108&gt;80,"&gt;80",IF(H108&gt;50,"50-80",IF(H108&gt;=25,"25-50","&lt;25")))</f>
        <v/>
      </c>
      <c r="J108">
        <f>IF(((B108="80+")+0+(OR(D108="1.5-2.0",D108="&gt;=2.0")))&gt;=2,1,0)</f>
        <v/>
      </c>
      <c r="K108" s="28">
        <f>INDEX(Parameters!$B$31:$E$31,MATCH(I108,Parameters!$B$30:$E$30,0))</f>
        <v/>
      </c>
      <c r="L108" s="29">
        <f>K108*INDEX(Parameters!$B$66:$E$66,MATCH(I108,Parameters!$B$30:$E$30,0))/100*IF($F108="yes",Parameters!$C$49,Parameters!$B$49)</f>
        <v/>
      </c>
      <c r="M108" s="29">
        <f>K108*INDEX(Parameters!$B$67:$E$67,MATCH(I108,Parameters!$B$30:$E$30,0))/100*IF($F108="yes",Parameters!$C$49,Parameters!$B$49)</f>
        <v/>
      </c>
      <c r="N108" s="29">
        <f>K108*INDEX(Parameters!$B$68:$E$68,MATCH(I108,Parameters!$B$30:$E$30,0))/100*IF($F108="yes",Parameters!$C$49,Parameters!$B$49)</f>
        <v/>
      </c>
      <c r="O108" s="29">
        <f>K108*INDEX(Parameters!$B$69:$E$69,MATCH(I108,Parameters!$B$30:$E$30,0))/100*IF($F108="yes",Parameters!$C$49,Parameters!$B$49)</f>
        <v/>
      </c>
      <c r="P108" s="29">
        <f>K108*INDEX(Parameters!$B$70:$E$70,MATCH(I108,Parameters!$B$30:$E$30,0))/100*IF($F108="yes",Parameters!$C$49,Parameters!$B$49)</f>
        <v/>
      </c>
      <c r="Q108" s="29">
        <f>K108*INDEX(Parameters!$B$71:$E$71,MATCH(I108,Parameters!$B$30:$E$30,0))/100*IF($F108="yes",Parameters!$C$49,Parameters!$B$49)</f>
        <v/>
      </c>
      <c r="R108" s="29">
        <f>K108*INDEX(Parameters!$B$72:$E$72,MATCH(I108,Parameters!$B$30:$E$30,0))/100*IF($F108="yes",Parameters!$C$49,Parameters!$B$49)</f>
        <v/>
      </c>
      <c r="S108" s="29">
        <f>K108*INDEX(Parameters!$B$73:$E$73,MATCH(I108,Parameters!$B$30:$E$30,0))/100*IF($F108="yes",Parameters!$C$49,Parameters!$B$49)</f>
        <v/>
      </c>
      <c r="T108" s="29">
        <f>K108*INDEX(Parameters!$B$74:$E$74,MATCH(I108,Parameters!$B$30:$E$30,0))/100*IF($F108="yes",Parameters!$C$49,Parameters!$B$49)</f>
        <v/>
      </c>
      <c r="U108" s="29">
        <f>INDEX(Parameters!$B$32:$E$32,MATCH(I108,Parameters!$B$30:$E$30,0))*Parameters!$B$36/100*IF($F108="yes",Parameters!$E$49,Parameters!$D$49)</f>
        <v/>
      </c>
      <c r="V108" s="29">
        <f>U108*INDEX(Parameters!$B$99:$E$99,MATCH(I108,Parameters!$B$30:$E$30,0))</f>
        <v/>
      </c>
      <c r="W108" s="29">
        <f>U108*INDEX(Parameters!$B$100:$E$100,MATCH(I108,Parameters!$B$30:$E$30,0))</f>
        <v/>
      </c>
      <c r="X108" s="29">
        <f>U108*INDEX(Parameters!$B$101:$E$101,MATCH(I108,Parameters!$B$30:$E$30,0))</f>
        <v/>
      </c>
      <c r="Y108" s="29">
        <f>U108*INDEX(Parameters!$B$102:$E$102,MATCH(I108,Parameters!$B$30:$E$30,0))</f>
        <v/>
      </c>
      <c r="Z108" s="29">
        <f>U108*INDEX(Parameters!$B$103:$E$103,MATCH(I108,Parameters!$B$30:$E$30,0))</f>
        <v/>
      </c>
      <c r="AA108" s="29">
        <f>U108*INDEX(Parameters!$B$104:$E$104,MATCH(I108,Parameters!$B$30:$E$30,0))</f>
        <v/>
      </c>
      <c r="AB108" s="29">
        <f>U108*Parameters!$B$39</f>
        <v/>
      </c>
      <c r="AC108">
        <f>J108</f>
        <v/>
      </c>
      <c r="AD108">
        <f>IF(J108=1,Parameters!$B$40,Parameters!$B$41)</f>
        <v/>
      </c>
      <c r="AE108" s="29">
        <f>AC108*O108+(1-AC108)*L108</f>
        <v/>
      </c>
      <c r="AF108" s="29">
        <f>AC108*P108+(1-AC108)*M108</f>
        <v/>
      </c>
      <c r="AG108" s="29">
        <f>AC108*Q108+(1-AC108)*N108</f>
        <v/>
      </c>
      <c r="AH108" s="29">
        <f>AD108*O108+(1-AD108)*L108</f>
        <v/>
      </c>
      <c r="AI108" s="29">
        <f>AD108*P108+(1-AD108)*M108</f>
        <v/>
      </c>
      <c r="AJ108" s="29">
        <f>AD108*Q108+(1-AD108)*N108</f>
        <v/>
      </c>
      <c r="AK108" s="29">
        <f>AC108*V108+(1-AC108)*U108</f>
        <v/>
      </c>
      <c r="AL108" s="29">
        <f>AC108*W108+(1-AC108)*U108</f>
        <v/>
      </c>
      <c r="AM108" s="29">
        <f>AC108*X108+(1-AC108)*U108</f>
        <v/>
      </c>
      <c r="AN108" s="29">
        <f>AD108*V108+(1-AD108)*U108</f>
        <v/>
      </c>
      <c r="AO108" s="29">
        <f>AD108*W108+(1-AD108)*U108</f>
        <v/>
      </c>
      <c r="AP108" s="29">
        <f>AD108*X108+(1-AD108)*U108</f>
        <v/>
      </c>
      <c r="AQ108">
        <f>IF(OR(Scenario!$B$5="Any",Scenario!$B$5=A108),1,0)</f>
        <v/>
      </c>
      <c r="AR108">
        <f>IF(OR(Scenario!$B$6="Any",Scenario!$B$6=B108),1,0)</f>
        <v/>
      </c>
      <c r="AS108">
        <f>IF(OR(Scenario!$B$7="Any",Scenario!$B$7=C108),1,0)</f>
        <v/>
      </c>
      <c r="AT108">
        <f>IF(OR(Scenario!$B$8="Any",Scenario!$B$8=D108),1,0)</f>
        <v/>
      </c>
      <c r="AU108">
        <f>IF(OR(Scenario!$B$9="Any",Scenario!$B$9=E108),1,0)</f>
        <v/>
      </c>
      <c r="AV108">
        <f>IF(OR(Scenario!$B$10="Any",Scenario!$B$10=F108),1,0)</f>
        <v/>
      </c>
      <c r="AW108">
        <f>G108*AQ108*AR108*AS108*AT108*AU108*AV108</f>
        <v/>
      </c>
      <c r="AX108">
        <f>IF(Scenario!$B$11="mean",L108,IF(Scenario!$B$11="5th pct",M108,N108))</f>
        <v/>
      </c>
      <c r="AY108">
        <f>IF(Scenario!$B$11="mean",O108,IF(Scenario!$B$11="5th pct",P108,Q108))</f>
        <v/>
      </c>
      <c r="AZ108">
        <f>IF(Scenario!$B$11="mean",R108,IF(Scenario!$B$11="5th pct",S108,T108))</f>
        <v/>
      </c>
      <c r="BA108">
        <f>IF(Scenario!$B$11="mean",AE108,IF(Scenario!$B$11="5th pct",AF108,AG108))</f>
        <v/>
      </c>
      <c r="BB108">
        <f>IF(Scenario!$B$11="mean",AH108,IF(Scenario!$B$11="5th pct",AI108,AJ108))</f>
        <v/>
      </c>
      <c r="BC108">
        <f>U108</f>
        <v/>
      </c>
      <c r="BD108">
        <f>IF(Scenario!$B$11="mean",V108,IF(Scenario!$B$11="5th pct",W108,X108))</f>
        <v/>
      </c>
      <c r="BE108">
        <f>IF(Scenario!$B$11="mean",Y108,IF(Scenario!$B$11="5th pct",Z108,AA108))</f>
        <v/>
      </c>
      <c r="BF108">
        <f>IF(Scenario!$B$11="mean",AK108,IF(Scenario!$B$11="5th pct",AL108,AM108))</f>
        <v/>
      </c>
      <c r="BG108">
        <f>IF(Scenario!$B$11="mean",AN108,IF(Scenario!$B$11="5th pct",AO108,AP108))</f>
        <v/>
      </c>
    </row>
    <row r="109">
      <c r="A109" s="7" t="inlineStr">
        <is>
          <t>F</t>
        </is>
      </c>
      <c r="B109" s="7" t="inlineStr">
        <is>
          <t>65-74</t>
        </is>
      </c>
      <c r="C109" s="7" t="inlineStr">
        <is>
          <t>154-176</t>
        </is>
      </c>
      <c r="D109" s="7" t="inlineStr">
        <is>
          <t>1.0-1.5</t>
        </is>
      </c>
      <c r="E109" s="7" t="inlineStr">
        <is>
          <t>low parox</t>
        </is>
      </c>
      <c r="F109" s="7" t="inlineStr">
        <is>
          <t>yes</t>
        </is>
      </c>
      <c r="G109" s="30">
        <f>Parameters!$B$5*Parameters!$B$7*Parameters!$E$10/SUM(Parameters!$B$10:$G$10)*Parameters!$I$22*Parameters!$B$51*Parameters!$B$46</f>
        <v/>
      </c>
      <c r="H109" s="31">
        <f>(140-Parameters!$B$25)*Parameters!$E$26*0.45359237*0.85/(72*Parameters!$C$27)</f>
        <v/>
      </c>
      <c r="I109" s="7">
        <f>IF(H109&gt;80,"&gt;80",IF(H109&gt;50,"50-80",IF(H109&gt;=25,"25-50","&lt;25")))</f>
        <v/>
      </c>
      <c r="J109" s="7">
        <f>IF(((B109="80+")+0+(OR(D109="1.5-2.0",D109="&gt;=2.0")))&gt;=2,1,0)</f>
        <v/>
      </c>
      <c r="K109" s="32">
        <f>INDEX(Parameters!$B$31:$E$31,MATCH(I109,Parameters!$B$30:$E$30,0))</f>
        <v/>
      </c>
      <c r="L109" s="33">
        <f>K109*INDEX(Parameters!$B$66:$E$66,MATCH(I109,Parameters!$B$30:$E$30,0))/100*IF($F109="yes",Parameters!$C$49,Parameters!$B$49)</f>
        <v/>
      </c>
      <c r="M109" s="33">
        <f>K109*INDEX(Parameters!$B$67:$E$67,MATCH(I109,Parameters!$B$30:$E$30,0))/100*IF($F109="yes",Parameters!$C$49,Parameters!$B$49)</f>
        <v/>
      </c>
      <c r="N109" s="33">
        <f>K109*INDEX(Parameters!$B$68:$E$68,MATCH(I109,Parameters!$B$30:$E$30,0))/100*IF($F109="yes",Parameters!$C$49,Parameters!$B$49)</f>
        <v/>
      </c>
      <c r="O109" s="33">
        <f>K109*INDEX(Parameters!$B$69:$E$69,MATCH(I109,Parameters!$B$30:$E$30,0))/100*IF($F109="yes",Parameters!$C$49,Parameters!$B$49)</f>
        <v/>
      </c>
      <c r="P109" s="33">
        <f>K109*INDEX(Parameters!$B$70:$E$70,MATCH(I109,Parameters!$B$30:$E$30,0))/100*IF($F109="yes",Parameters!$C$49,Parameters!$B$49)</f>
        <v/>
      </c>
      <c r="Q109" s="33">
        <f>K109*INDEX(Parameters!$B$71:$E$71,MATCH(I109,Parameters!$B$30:$E$30,0))/100*IF($F109="yes",Parameters!$C$49,Parameters!$B$49)</f>
        <v/>
      </c>
      <c r="R109" s="33">
        <f>K109*INDEX(Parameters!$B$72:$E$72,MATCH(I109,Parameters!$B$30:$E$30,0))/100*IF($F109="yes",Parameters!$C$49,Parameters!$B$49)</f>
        <v/>
      </c>
      <c r="S109" s="33">
        <f>K109*INDEX(Parameters!$B$73:$E$73,MATCH(I109,Parameters!$B$30:$E$30,0))/100*IF($F109="yes",Parameters!$C$49,Parameters!$B$49)</f>
        <v/>
      </c>
      <c r="T109" s="33">
        <f>K109*INDEX(Parameters!$B$74:$E$74,MATCH(I109,Parameters!$B$30:$E$30,0))/100*IF($F109="yes",Parameters!$C$49,Parameters!$B$49)</f>
        <v/>
      </c>
      <c r="U109" s="33">
        <f>INDEX(Parameters!$B$32:$E$32,MATCH(I109,Parameters!$B$30:$E$30,0))*Parameters!$B$36/100*IF($F109="yes",Parameters!$E$49,Parameters!$D$49)</f>
        <v/>
      </c>
      <c r="V109" s="33">
        <f>U109*INDEX(Parameters!$B$99:$E$99,MATCH(I109,Parameters!$B$30:$E$30,0))</f>
        <v/>
      </c>
      <c r="W109" s="33">
        <f>U109*INDEX(Parameters!$B$100:$E$100,MATCH(I109,Parameters!$B$30:$E$30,0))</f>
        <v/>
      </c>
      <c r="X109" s="33">
        <f>U109*INDEX(Parameters!$B$101:$E$101,MATCH(I109,Parameters!$B$30:$E$30,0))</f>
        <v/>
      </c>
      <c r="Y109" s="33">
        <f>U109*INDEX(Parameters!$B$102:$E$102,MATCH(I109,Parameters!$B$30:$E$30,0))</f>
        <v/>
      </c>
      <c r="Z109" s="33">
        <f>U109*INDEX(Parameters!$B$103:$E$103,MATCH(I109,Parameters!$B$30:$E$30,0))</f>
        <v/>
      </c>
      <c r="AA109" s="33">
        <f>U109*INDEX(Parameters!$B$104:$E$104,MATCH(I109,Parameters!$B$30:$E$30,0))</f>
        <v/>
      </c>
      <c r="AB109" s="33">
        <f>U109*Parameters!$B$39</f>
        <v/>
      </c>
      <c r="AC109" s="7">
        <f>J109</f>
        <v/>
      </c>
      <c r="AD109" s="7">
        <f>IF(J109=1,Parameters!$B$40,Parameters!$B$41)</f>
        <v/>
      </c>
      <c r="AE109" s="33">
        <f>AC109*O109+(1-AC109)*L109</f>
        <v/>
      </c>
      <c r="AF109" s="33">
        <f>AC109*P109+(1-AC109)*M109</f>
        <v/>
      </c>
      <c r="AG109" s="33">
        <f>AC109*Q109+(1-AC109)*N109</f>
        <v/>
      </c>
      <c r="AH109" s="33">
        <f>AD109*O109+(1-AD109)*L109</f>
        <v/>
      </c>
      <c r="AI109" s="33">
        <f>AD109*P109+(1-AD109)*M109</f>
        <v/>
      </c>
      <c r="AJ109" s="33">
        <f>AD109*Q109+(1-AD109)*N109</f>
        <v/>
      </c>
      <c r="AK109" s="33">
        <f>AC109*V109+(1-AC109)*U109</f>
        <v/>
      </c>
      <c r="AL109" s="33">
        <f>AC109*W109+(1-AC109)*U109</f>
        <v/>
      </c>
      <c r="AM109" s="33">
        <f>AC109*X109+(1-AC109)*U109</f>
        <v/>
      </c>
      <c r="AN109" s="33">
        <f>AD109*V109+(1-AD109)*U109</f>
        <v/>
      </c>
      <c r="AO109" s="33">
        <f>AD109*W109+(1-AD109)*U109</f>
        <v/>
      </c>
      <c r="AP109" s="33">
        <f>AD109*X109+(1-AD109)*U109</f>
        <v/>
      </c>
      <c r="AQ109" s="7">
        <f>IF(OR(Scenario!$B$5="Any",Scenario!$B$5=A109),1,0)</f>
        <v/>
      </c>
      <c r="AR109" s="7">
        <f>IF(OR(Scenario!$B$6="Any",Scenario!$B$6=B109),1,0)</f>
        <v/>
      </c>
      <c r="AS109" s="7">
        <f>IF(OR(Scenario!$B$7="Any",Scenario!$B$7=C109),1,0)</f>
        <v/>
      </c>
      <c r="AT109" s="7">
        <f>IF(OR(Scenario!$B$8="Any",Scenario!$B$8=D109),1,0)</f>
        <v/>
      </c>
      <c r="AU109" s="7">
        <f>IF(OR(Scenario!$B$9="Any",Scenario!$B$9=E109),1,0)</f>
        <v/>
      </c>
      <c r="AV109" s="7">
        <f>IF(OR(Scenario!$B$10="Any",Scenario!$B$10=F109),1,0)</f>
        <v/>
      </c>
      <c r="AW109" s="7">
        <f>G109*AQ109*AR109*AS109*AT109*AU109*AV109</f>
        <v/>
      </c>
      <c r="AX109" s="7">
        <f>IF(Scenario!$B$11="mean",L109,IF(Scenario!$B$11="5th pct",M109,N109))</f>
        <v/>
      </c>
      <c r="AY109" s="7">
        <f>IF(Scenario!$B$11="mean",O109,IF(Scenario!$B$11="5th pct",P109,Q109))</f>
        <v/>
      </c>
      <c r="AZ109" s="7">
        <f>IF(Scenario!$B$11="mean",R109,IF(Scenario!$B$11="5th pct",S109,T109))</f>
        <v/>
      </c>
      <c r="BA109" s="7">
        <f>IF(Scenario!$B$11="mean",AE109,IF(Scenario!$B$11="5th pct",AF109,AG109))</f>
        <v/>
      </c>
      <c r="BB109" s="7">
        <f>IF(Scenario!$B$11="mean",AH109,IF(Scenario!$B$11="5th pct",AI109,AJ109))</f>
        <v/>
      </c>
      <c r="BC109" s="7">
        <f>U109</f>
        <v/>
      </c>
      <c r="BD109" s="7">
        <f>IF(Scenario!$B$11="mean",V109,IF(Scenario!$B$11="5th pct",W109,X109))</f>
        <v/>
      </c>
      <c r="BE109" s="7">
        <f>IF(Scenario!$B$11="mean",Y109,IF(Scenario!$B$11="5th pct",Z109,AA109))</f>
        <v/>
      </c>
      <c r="BF109" s="7">
        <f>IF(Scenario!$B$11="mean",AK109,IF(Scenario!$B$11="5th pct",AL109,AM109))</f>
        <v/>
      </c>
      <c r="BG109" s="7">
        <f>IF(Scenario!$B$11="mean",AN109,IF(Scenario!$B$11="5th pct",AO109,AP109))</f>
        <v/>
      </c>
    </row>
    <row r="110">
      <c r="A110" t="inlineStr">
        <is>
          <t>F</t>
        </is>
      </c>
      <c r="B110" t="inlineStr">
        <is>
          <t>65-74</t>
        </is>
      </c>
      <c r="C110" t="inlineStr">
        <is>
          <t>154-176</t>
        </is>
      </c>
      <c r="D110" t="inlineStr">
        <is>
          <t>1.0-1.5</t>
        </is>
      </c>
      <c r="E110" t="inlineStr">
        <is>
          <t>high parox</t>
        </is>
      </c>
      <c r="F110" t="inlineStr">
        <is>
          <t>no</t>
        </is>
      </c>
      <c r="G110" s="26">
        <f>Parameters!$B$5*Parameters!$B$7*Parameters!$E$10/SUM(Parameters!$B$10:$G$10)*Parameters!$I$22*Parameters!$B$52*(1-Parameters!$B$46)</f>
        <v/>
      </c>
      <c r="H110" s="27">
        <f>(140-Parameters!$B$25)*Parameters!$E$26*0.45359237*0.85/(72*Parameters!$C$27)</f>
        <v/>
      </c>
      <c r="I110">
        <f>IF(H110&gt;80,"&gt;80",IF(H110&gt;50,"50-80",IF(H110&gt;=25,"25-50","&lt;25")))</f>
        <v/>
      </c>
      <c r="J110">
        <f>IF(((B110="80+")+0+(OR(D110="1.5-2.0",D110="&gt;=2.0")))&gt;=2,1,0)</f>
        <v/>
      </c>
      <c r="K110" s="28">
        <f>INDEX(Parameters!$B$31:$E$31,MATCH(I110,Parameters!$B$30:$E$30,0))</f>
        <v/>
      </c>
      <c r="L110" s="29">
        <f>K110*INDEX(Parameters!$B$75:$E$75,MATCH(I110,Parameters!$B$30:$E$30,0))/100*IF($F110="yes",Parameters!$C$49,Parameters!$B$49)</f>
        <v/>
      </c>
      <c r="M110" s="29">
        <f>K110*INDEX(Parameters!$B$76:$E$76,MATCH(I110,Parameters!$B$30:$E$30,0))/100*IF($F110="yes",Parameters!$C$49,Parameters!$B$49)</f>
        <v/>
      </c>
      <c r="N110" s="29">
        <f>K110*INDEX(Parameters!$B$77:$E$77,MATCH(I110,Parameters!$B$30:$E$30,0))/100*IF($F110="yes",Parameters!$C$49,Parameters!$B$49)</f>
        <v/>
      </c>
      <c r="O110" s="29">
        <f>K110*INDEX(Parameters!$B$78:$E$78,MATCH(I110,Parameters!$B$30:$E$30,0))/100*IF($F110="yes",Parameters!$C$49,Parameters!$B$49)</f>
        <v/>
      </c>
      <c r="P110" s="29">
        <f>K110*INDEX(Parameters!$B$79:$E$79,MATCH(I110,Parameters!$B$30:$E$30,0))/100*IF($F110="yes",Parameters!$C$49,Parameters!$B$49)</f>
        <v/>
      </c>
      <c r="Q110" s="29">
        <f>K110*INDEX(Parameters!$B$80:$E$80,MATCH(I110,Parameters!$B$30:$E$30,0))/100*IF($F110="yes",Parameters!$C$49,Parameters!$B$49)</f>
        <v/>
      </c>
      <c r="R110" s="29">
        <f>K110*INDEX(Parameters!$B$81:$E$81,MATCH(I110,Parameters!$B$30:$E$30,0))/100*IF($F110="yes",Parameters!$C$49,Parameters!$B$49)</f>
        <v/>
      </c>
      <c r="S110" s="29">
        <f>K110*INDEX(Parameters!$B$82:$E$82,MATCH(I110,Parameters!$B$30:$E$30,0))/100*IF($F110="yes",Parameters!$C$49,Parameters!$B$49)</f>
        <v/>
      </c>
      <c r="T110" s="29">
        <f>K110*INDEX(Parameters!$B$83:$E$83,MATCH(I110,Parameters!$B$30:$E$30,0))/100*IF($F110="yes",Parameters!$C$49,Parameters!$B$49)</f>
        <v/>
      </c>
      <c r="U110" s="29">
        <f>INDEX(Parameters!$B$32:$E$32,MATCH(I110,Parameters!$B$30:$E$30,0))*Parameters!$B$36/100*IF($F110="yes",Parameters!$E$49,Parameters!$D$49)</f>
        <v/>
      </c>
      <c r="V110" s="29">
        <f>U110*INDEX(Parameters!$B$99:$E$99,MATCH(I110,Parameters!$B$30:$E$30,0))</f>
        <v/>
      </c>
      <c r="W110" s="29">
        <f>U110*INDEX(Parameters!$B$100:$E$100,MATCH(I110,Parameters!$B$30:$E$30,0))</f>
        <v/>
      </c>
      <c r="X110" s="29">
        <f>U110*INDEX(Parameters!$B$101:$E$101,MATCH(I110,Parameters!$B$30:$E$30,0))</f>
        <v/>
      </c>
      <c r="Y110" s="29">
        <f>U110*INDEX(Parameters!$B$102:$E$102,MATCH(I110,Parameters!$B$30:$E$30,0))</f>
        <v/>
      </c>
      <c r="Z110" s="29">
        <f>U110*INDEX(Parameters!$B$103:$E$103,MATCH(I110,Parameters!$B$30:$E$30,0))</f>
        <v/>
      </c>
      <c r="AA110" s="29">
        <f>U110*INDEX(Parameters!$B$104:$E$104,MATCH(I110,Parameters!$B$30:$E$30,0))</f>
        <v/>
      </c>
      <c r="AB110" s="29">
        <f>U110*Parameters!$B$39</f>
        <v/>
      </c>
      <c r="AC110">
        <f>J110</f>
        <v/>
      </c>
      <c r="AD110">
        <f>IF(J110=1,Parameters!$B$40,Parameters!$B$41)</f>
        <v/>
      </c>
      <c r="AE110" s="29">
        <f>AC110*O110+(1-AC110)*L110</f>
        <v/>
      </c>
      <c r="AF110" s="29">
        <f>AC110*P110+(1-AC110)*M110</f>
        <v/>
      </c>
      <c r="AG110" s="29">
        <f>AC110*Q110+(1-AC110)*N110</f>
        <v/>
      </c>
      <c r="AH110" s="29">
        <f>AD110*O110+(1-AD110)*L110</f>
        <v/>
      </c>
      <c r="AI110" s="29">
        <f>AD110*P110+(1-AD110)*M110</f>
        <v/>
      </c>
      <c r="AJ110" s="29">
        <f>AD110*Q110+(1-AD110)*N110</f>
        <v/>
      </c>
      <c r="AK110" s="29">
        <f>AC110*V110+(1-AC110)*U110</f>
        <v/>
      </c>
      <c r="AL110" s="29">
        <f>AC110*W110+(1-AC110)*U110</f>
        <v/>
      </c>
      <c r="AM110" s="29">
        <f>AC110*X110+(1-AC110)*U110</f>
        <v/>
      </c>
      <c r="AN110" s="29">
        <f>AD110*V110+(1-AD110)*U110</f>
        <v/>
      </c>
      <c r="AO110" s="29">
        <f>AD110*W110+(1-AD110)*U110</f>
        <v/>
      </c>
      <c r="AP110" s="29">
        <f>AD110*X110+(1-AD110)*U110</f>
        <v/>
      </c>
      <c r="AQ110">
        <f>IF(OR(Scenario!$B$5="Any",Scenario!$B$5=A110),1,0)</f>
        <v/>
      </c>
      <c r="AR110">
        <f>IF(OR(Scenario!$B$6="Any",Scenario!$B$6=B110),1,0)</f>
        <v/>
      </c>
      <c r="AS110">
        <f>IF(OR(Scenario!$B$7="Any",Scenario!$B$7=C110),1,0)</f>
        <v/>
      </c>
      <c r="AT110">
        <f>IF(OR(Scenario!$B$8="Any",Scenario!$B$8=D110),1,0)</f>
        <v/>
      </c>
      <c r="AU110">
        <f>IF(OR(Scenario!$B$9="Any",Scenario!$B$9=E110),1,0)</f>
        <v/>
      </c>
      <c r="AV110">
        <f>IF(OR(Scenario!$B$10="Any",Scenario!$B$10=F110),1,0)</f>
        <v/>
      </c>
      <c r="AW110">
        <f>G110*AQ110*AR110*AS110*AT110*AU110*AV110</f>
        <v/>
      </c>
      <c r="AX110">
        <f>IF(Scenario!$B$11="mean",L110,IF(Scenario!$B$11="5th pct",M110,N110))</f>
        <v/>
      </c>
      <c r="AY110">
        <f>IF(Scenario!$B$11="mean",O110,IF(Scenario!$B$11="5th pct",P110,Q110))</f>
        <v/>
      </c>
      <c r="AZ110">
        <f>IF(Scenario!$B$11="mean",R110,IF(Scenario!$B$11="5th pct",S110,T110))</f>
        <v/>
      </c>
      <c r="BA110">
        <f>IF(Scenario!$B$11="mean",AE110,IF(Scenario!$B$11="5th pct",AF110,AG110))</f>
        <v/>
      </c>
      <c r="BB110">
        <f>IF(Scenario!$B$11="mean",AH110,IF(Scenario!$B$11="5th pct",AI110,AJ110))</f>
        <v/>
      </c>
      <c r="BC110">
        <f>U110</f>
        <v/>
      </c>
      <c r="BD110">
        <f>IF(Scenario!$B$11="mean",V110,IF(Scenario!$B$11="5th pct",W110,X110))</f>
        <v/>
      </c>
      <c r="BE110">
        <f>IF(Scenario!$B$11="mean",Y110,IF(Scenario!$B$11="5th pct",Z110,AA110))</f>
        <v/>
      </c>
      <c r="BF110">
        <f>IF(Scenario!$B$11="mean",AK110,IF(Scenario!$B$11="5th pct",AL110,AM110))</f>
        <v/>
      </c>
      <c r="BG110">
        <f>IF(Scenario!$B$11="mean",AN110,IF(Scenario!$B$11="5th pct",AO110,AP110))</f>
        <v/>
      </c>
    </row>
    <row r="111">
      <c r="A111" s="7" t="inlineStr">
        <is>
          <t>F</t>
        </is>
      </c>
      <c r="B111" s="7" t="inlineStr">
        <is>
          <t>65-74</t>
        </is>
      </c>
      <c r="C111" s="7" t="inlineStr">
        <is>
          <t>154-176</t>
        </is>
      </c>
      <c r="D111" s="7" t="inlineStr">
        <is>
          <t>1.0-1.5</t>
        </is>
      </c>
      <c r="E111" s="7" t="inlineStr">
        <is>
          <t>high parox</t>
        </is>
      </c>
      <c r="F111" s="7" t="inlineStr">
        <is>
          <t>yes</t>
        </is>
      </c>
      <c r="G111" s="30">
        <f>Parameters!$B$5*Parameters!$B$7*Parameters!$E$10/SUM(Parameters!$B$10:$G$10)*Parameters!$I$22*Parameters!$B$52*Parameters!$B$46</f>
        <v/>
      </c>
      <c r="H111" s="31">
        <f>(140-Parameters!$B$25)*Parameters!$E$26*0.45359237*0.85/(72*Parameters!$C$27)</f>
        <v/>
      </c>
      <c r="I111" s="7">
        <f>IF(H111&gt;80,"&gt;80",IF(H111&gt;50,"50-80",IF(H111&gt;=25,"25-50","&lt;25")))</f>
        <v/>
      </c>
      <c r="J111" s="7">
        <f>IF(((B111="80+")+0+(OR(D111="1.5-2.0",D111="&gt;=2.0")))&gt;=2,1,0)</f>
        <v/>
      </c>
      <c r="K111" s="32">
        <f>INDEX(Parameters!$B$31:$E$31,MATCH(I111,Parameters!$B$30:$E$30,0))</f>
        <v/>
      </c>
      <c r="L111" s="33">
        <f>K111*INDEX(Parameters!$B$75:$E$75,MATCH(I111,Parameters!$B$30:$E$30,0))/100*IF($F111="yes",Parameters!$C$49,Parameters!$B$49)</f>
        <v/>
      </c>
      <c r="M111" s="33">
        <f>K111*INDEX(Parameters!$B$76:$E$76,MATCH(I111,Parameters!$B$30:$E$30,0))/100*IF($F111="yes",Parameters!$C$49,Parameters!$B$49)</f>
        <v/>
      </c>
      <c r="N111" s="33">
        <f>K111*INDEX(Parameters!$B$77:$E$77,MATCH(I111,Parameters!$B$30:$E$30,0))/100*IF($F111="yes",Parameters!$C$49,Parameters!$B$49)</f>
        <v/>
      </c>
      <c r="O111" s="33">
        <f>K111*INDEX(Parameters!$B$78:$E$78,MATCH(I111,Parameters!$B$30:$E$30,0))/100*IF($F111="yes",Parameters!$C$49,Parameters!$B$49)</f>
        <v/>
      </c>
      <c r="P111" s="33">
        <f>K111*INDEX(Parameters!$B$79:$E$79,MATCH(I111,Parameters!$B$30:$E$30,0))/100*IF($F111="yes",Parameters!$C$49,Parameters!$B$49)</f>
        <v/>
      </c>
      <c r="Q111" s="33">
        <f>K111*INDEX(Parameters!$B$80:$E$80,MATCH(I111,Parameters!$B$30:$E$30,0))/100*IF($F111="yes",Parameters!$C$49,Parameters!$B$49)</f>
        <v/>
      </c>
      <c r="R111" s="33">
        <f>K111*INDEX(Parameters!$B$81:$E$81,MATCH(I111,Parameters!$B$30:$E$30,0))/100*IF($F111="yes",Parameters!$C$49,Parameters!$B$49)</f>
        <v/>
      </c>
      <c r="S111" s="33">
        <f>K111*INDEX(Parameters!$B$82:$E$82,MATCH(I111,Parameters!$B$30:$E$30,0))/100*IF($F111="yes",Parameters!$C$49,Parameters!$B$49)</f>
        <v/>
      </c>
      <c r="T111" s="33">
        <f>K111*INDEX(Parameters!$B$83:$E$83,MATCH(I111,Parameters!$B$30:$E$30,0))/100*IF($F111="yes",Parameters!$C$49,Parameters!$B$49)</f>
        <v/>
      </c>
      <c r="U111" s="33">
        <f>INDEX(Parameters!$B$32:$E$32,MATCH(I111,Parameters!$B$30:$E$30,0))*Parameters!$B$36/100*IF($F111="yes",Parameters!$E$49,Parameters!$D$49)</f>
        <v/>
      </c>
      <c r="V111" s="33">
        <f>U111*INDEX(Parameters!$B$99:$E$99,MATCH(I111,Parameters!$B$30:$E$30,0))</f>
        <v/>
      </c>
      <c r="W111" s="33">
        <f>U111*INDEX(Parameters!$B$100:$E$100,MATCH(I111,Parameters!$B$30:$E$30,0))</f>
        <v/>
      </c>
      <c r="X111" s="33">
        <f>U111*INDEX(Parameters!$B$101:$E$101,MATCH(I111,Parameters!$B$30:$E$30,0))</f>
        <v/>
      </c>
      <c r="Y111" s="33">
        <f>U111*INDEX(Parameters!$B$102:$E$102,MATCH(I111,Parameters!$B$30:$E$30,0))</f>
        <v/>
      </c>
      <c r="Z111" s="33">
        <f>U111*INDEX(Parameters!$B$103:$E$103,MATCH(I111,Parameters!$B$30:$E$30,0))</f>
        <v/>
      </c>
      <c r="AA111" s="33">
        <f>U111*INDEX(Parameters!$B$104:$E$104,MATCH(I111,Parameters!$B$30:$E$30,0))</f>
        <v/>
      </c>
      <c r="AB111" s="33">
        <f>U111*Parameters!$B$39</f>
        <v/>
      </c>
      <c r="AC111" s="7">
        <f>J111</f>
        <v/>
      </c>
      <c r="AD111" s="7">
        <f>IF(J111=1,Parameters!$B$40,Parameters!$B$41)</f>
        <v/>
      </c>
      <c r="AE111" s="33">
        <f>AC111*O111+(1-AC111)*L111</f>
        <v/>
      </c>
      <c r="AF111" s="33">
        <f>AC111*P111+(1-AC111)*M111</f>
        <v/>
      </c>
      <c r="AG111" s="33">
        <f>AC111*Q111+(1-AC111)*N111</f>
        <v/>
      </c>
      <c r="AH111" s="33">
        <f>AD111*O111+(1-AD111)*L111</f>
        <v/>
      </c>
      <c r="AI111" s="33">
        <f>AD111*P111+(1-AD111)*M111</f>
        <v/>
      </c>
      <c r="AJ111" s="33">
        <f>AD111*Q111+(1-AD111)*N111</f>
        <v/>
      </c>
      <c r="AK111" s="33">
        <f>AC111*V111+(1-AC111)*U111</f>
        <v/>
      </c>
      <c r="AL111" s="33">
        <f>AC111*W111+(1-AC111)*U111</f>
        <v/>
      </c>
      <c r="AM111" s="33">
        <f>AC111*X111+(1-AC111)*U111</f>
        <v/>
      </c>
      <c r="AN111" s="33">
        <f>AD111*V111+(1-AD111)*U111</f>
        <v/>
      </c>
      <c r="AO111" s="33">
        <f>AD111*W111+(1-AD111)*U111</f>
        <v/>
      </c>
      <c r="AP111" s="33">
        <f>AD111*X111+(1-AD111)*U111</f>
        <v/>
      </c>
      <c r="AQ111" s="7">
        <f>IF(OR(Scenario!$B$5="Any",Scenario!$B$5=A111),1,0)</f>
        <v/>
      </c>
      <c r="AR111" s="7">
        <f>IF(OR(Scenario!$B$6="Any",Scenario!$B$6=B111),1,0)</f>
        <v/>
      </c>
      <c r="AS111" s="7">
        <f>IF(OR(Scenario!$B$7="Any",Scenario!$B$7=C111),1,0)</f>
        <v/>
      </c>
      <c r="AT111" s="7">
        <f>IF(OR(Scenario!$B$8="Any",Scenario!$B$8=D111),1,0)</f>
        <v/>
      </c>
      <c r="AU111" s="7">
        <f>IF(OR(Scenario!$B$9="Any",Scenario!$B$9=E111),1,0)</f>
        <v/>
      </c>
      <c r="AV111" s="7">
        <f>IF(OR(Scenario!$B$10="Any",Scenario!$B$10=F111),1,0)</f>
        <v/>
      </c>
      <c r="AW111" s="7">
        <f>G111*AQ111*AR111*AS111*AT111*AU111*AV111</f>
        <v/>
      </c>
      <c r="AX111" s="7">
        <f>IF(Scenario!$B$11="mean",L111,IF(Scenario!$B$11="5th pct",M111,N111))</f>
        <v/>
      </c>
      <c r="AY111" s="7">
        <f>IF(Scenario!$B$11="mean",O111,IF(Scenario!$B$11="5th pct",P111,Q111))</f>
        <v/>
      </c>
      <c r="AZ111" s="7">
        <f>IF(Scenario!$B$11="mean",R111,IF(Scenario!$B$11="5th pct",S111,T111))</f>
        <v/>
      </c>
      <c r="BA111" s="7">
        <f>IF(Scenario!$B$11="mean",AE111,IF(Scenario!$B$11="5th pct",AF111,AG111))</f>
        <v/>
      </c>
      <c r="BB111" s="7">
        <f>IF(Scenario!$B$11="mean",AH111,IF(Scenario!$B$11="5th pct",AI111,AJ111))</f>
        <v/>
      </c>
      <c r="BC111" s="7">
        <f>U111</f>
        <v/>
      </c>
      <c r="BD111" s="7">
        <f>IF(Scenario!$B$11="mean",V111,IF(Scenario!$B$11="5th pct",W111,X111))</f>
        <v/>
      </c>
      <c r="BE111" s="7">
        <f>IF(Scenario!$B$11="mean",Y111,IF(Scenario!$B$11="5th pct",Z111,AA111))</f>
        <v/>
      </c>
      <c r="BF111" s="7">
        <f>IF(Scenario!$B$11="mean",AK111,IF(Scenario!$B$11="5th pct",AL111,AM111))</f>
        <v/>
      </c>
      <c r="BG111" s="7">
        <f>IF(Scenario!$B$11="mean",AN111,IF(Scenario!$B$11="5th pct",AO111,AP111))</f>
        <v/>
      </c>
    </row>
    <row r="112">
      <c r="A112" t="inlineStr">
        <is>
          <t>F</t>
        </is>
      </c>
      <c r="B112" t="inlineStr">
        <is>
          <t>65-74</t>
        </is>
      </c>
      <c r="C112" t="inlineStr">
        <is>
          <t>154-176</t>
        </is>
      </c>
      <c r="D112" t="inlineStr">
        <is>
          <t>1.0-1.5</t>
        </is>
      </c>
      <c r="E112" t="inlineStr">
        <is>
          <t>persistent</t>
        </is>
      </c>
      <c r="F112" t="inlineStr">
        <is>
          <t>no</t>
        </is>
      </c>
      <c r="G112" s="26">
        <f>Parameters!$B$5*Parameters!$B$7*Parameters!$E$10/SUM(Parameters!$B$10:$G$10)*Parameters!$I$22*Parameters!$B$53*(1-Parameters!$B$46)</f>
        <v/>
      </c>
      <c r="H112" s="27">
        <f>(140-Parameters!$B$25)*Parameters!$E$26*0.45359237*0.85/(72*Parameters!$C$27)</f>
        <v/>
      </c>
      <c r="I112">
        <f>IF(H112&gt;80,"&gt;80",IF(H112&gt;50,"50-80",IF(H112&gt;=25,"25-50","&lt;25")))</f>
        <v/>
      </c>
      <c r="J112">
        <f>IF(((B112="80+")+0+(OR(D112="1.5-2.0",D112="&gt;=2.0")))&gt;=2,1,0)</f>
        <v/>
      </c>
      <c r="K112" s="28">
        <f>INDEX(Parameters!$B$31:$E$31,MATCH(I112,Parameters!$B$30:$E$30,0))</f>
        <v/>
      </c>
      <c r="L112" s="29">
        <f>K112*INDEX(Parameters!$B$84:$E$84,MATCH(I112,Parameters!$B$30:$E$30,0))/100*IF($F112="yes",Parameters!$C$49,Parameters!$B$49)</f>
        <v/>
      </c>
      <c r="M112" s="29">
        <f>K112*INDEX(Parameters!$B$85:$E$85,MATCH(I112,Parameters!$B$30:$E$30,0))/100*IF($F112="yes",Parameters!$C$49,Parameters!$B$49)</f>
        <v/>
      </c>
      <c r="N112" s="29">
        <f>K112*INDEX(Parameters!$B$86:$E$86,MATCH(I112,Parameters!$B$30:$E$30,0))/100*IF($F112="yes",Parameters!$C$49,Parameters!$B$49)</f>
        <v/>
      </c>
      <c r="O112" s="29">
        <f>K112*INDEX(Parameters!$B$87:$E$87,MATCH(I112,Parameters!$B$30:$E$30,0))/100*IF($F112="yes",Parameters!$C$49,Parameters!$B$49)</f>
        <v/>
      </c>
      <c r="P112" s="29">
        <f>K112*INDEX(Parameters!$B$88:$E$88,MATCH(I112,Parameters!$B$30:$E$30,0))/100*IF($F112="yes",Parameters!$C$49,Parameters!$B$49)</f>
        <v/>
      </c>
      <c r="Q112" s="29">
        <f>K112*INDEX(Parameters!$B$89:$E$89,MATCH(I112,Parameters!$B$30:$E$30,0))/100*IF($F112="yes",Parameters!$C$49,Parameters!$B$49)</f>
        <v/>
      </c>
      <c r="R112" s="29">
        <f>K112*INDEX(Parameters!$B$90:$E$90,MATCH(I112,Parameters!$B$30:$E$30,0))/100*IF($F112="yes",Parameters!$C$49,Parameters!$B$49)</f>
        <v/>
      </c>
      <c r="S112" s="29">
        <f>K112*INDEX(Parameters!$B$91:$E$91,MATCH(I112,Parameters!$B$30:$E$30,0))/100*IF($F112="yes",Parameters!$C$49,Parameters!$B$49)</f>
        <v/>
      </c>
      <c r="T112" s="29">
        <f>K112*INDEX(Parameters!$B$92:$E$92,MATCH(I112,Parameters!$B$30:$E$30,0))/100*IF($F112="yes",Parameters!$C$49,Parameters!$B$49)</f>
        <v/>
      </c>
      <c r="U112" s="29">
        <f>INDEX(Parameters!$B$32:$E$32,MATCH(I112,Parameters!$B$30:$E$30,0))*Parameters!$B$36/100*IF($F112="yes",Parameters!$E$49,Parameters!$D$49)</f>
        <v/>
      </c>
      <c r="V112" s="29">
        <f>U112*INDEX(Parameters!$B$99:$E$99,MATCH(I112,Parameters!$B$30:$E$30,0))</f>
        <v/>
      </c>
      <c r="W112" s="29">
        <f>U112*INDEX(Parameters!$B$100:$E$100,MATCH(I112,Parameters!$B$30:$E$30,0))</f>
        <v/>
      </c>
      <c r="X112" s="29">
        <f>U112*INDEX(Parameters!$B$101:$E$101,MATCH(I112,Parameters!$B$30:$E$30,0))</f>
        <v/>
      </c>
      <c r="Y112" s="29">
        <f>U112*INDEX(Parameters!$B$102:$E$102,MATCH(I112,Parameters!$B$30:$E$30,0))</f>
        <v/>
      </c>
      <c r="Z112" s="29">
        <f>U112*INDEX(Parameters!$B$103:$E$103,MATCH(I112,Parameters!$B$30:$E$30,0))</f>
        <v/>
      </c>
      <c r="AA112" s="29">
        <f>U112*INDEX(Parameters!$B$104:$E$104,MATCH(I112,Parameters!$B$30:$E$30,0))</f>
        <v/>
      </c>
      <c r="AB112" s="29">
        <f>U112*Parameters!$B$39</f>
        <v/>
      </c>
      <c r="AC112">
        <f>J112</f>
        <v/>
      </c>
      <c r="AD112">
        <f>IF(J112=1,Parameters!$B$40,Parameters!$B$41)</f>
        <v/>
      </c>
      <c r="AE112" s="29">
        <f>AC112*O112+(1-AC112)*L112</f>
        <v/>
      </c>
      <c r="AF112" s="29">
        <f>AC112*P112+(1-AC112)*M112</f>
        <v/>
      </c>
      <c r="AG112" s="29">
        <f>AC112*Q112+(1-AC112)*N112</f>
        <v/>
      </c>
      <c r="AH112" s="29">
        <f>AD112*O112+(1-AD112)*L112</f>
        <v/>
      </c>
      <c r="AI112" s="29">
        <f>AD112*P112+(1-AD112)*M112</f>
        <v/>
      </c>
      <c r="AJ112" s="29">
        <f>AD112*Q112+(1-AD112)*N112</f>
        <v/>
      </c>
      <c r="AK112" s="29">
        <f>AC112*V112+(1-AC112)*U112</f>
        <v/>
      </c>
      <c r="AL112" s="29">
        <f>AC112*W112+(1-AC112)*U112</f>
        <v/>
      </c>
      <c r="AM112" s="29">
        <f>AC112*X112+(1-AC112)*U112</f>
        <v/>
      </c>
      <c r="AN112" s="29">
        <f>AD112*V112+(1-AD112)*U112</f>
        <v/>
      </c>
      <c r="AO112" s="29">
        <f>AD112*W112+(1-AD112)*U112</f>
        <v/>
      </c>
      <c r="AP112" s="29">
        <f>AD112*X112+(1-AD112)*U112</f>
        <v/>
      </c>
      <c r="AQ112">
        <f>IF(OR(Scenario!$B$5="Any",Scenario!$B$5=A112),1,0)</f>
        <v/>
      </c>
      <c r="AR112">
        <f>IF(OR(Scenario!$B$6="Any",Scenario!$B$6=B112),1,0)</f>
        <v/>
      </c>
      <c r="AS112">
        <f>IF(OR(Scenario!$B$7="Any",Scenario!$B$7=C112),1,0)</f>
        <v/>
      </c>
      <c r="AT112">
        <f>IF(OR(Scenario!$B$8="Any",Scenario!$B$8=D112),1,0)</f>
        <v/>
      </c>
      <c r="AU112">
        <f>IF(OR(Scenario!$B$9="Any",Scenario!$B$9=E112),1,0)</f>
        <v/>
      </c>
      <c r="AV112">
        <f>IF(OR(Scenario!$B$10="Any",Scenario!$B$10=F112),1,0)</f>
        <v/>
      </c>
      <c r="AW112">
        <f>G112*AQ112*AR112*AS112*AT112*AU112*AV112</f>
        <v/>
      </c>
      <c r="AX112">
        <f>IF(Scenario!$B$11="mean",L112,IF(Scenario!$B$11="5th pct",M112,N112))</f>
        <v/>
      </c>
      <c r="AY112">
        <f>IF(Scenario!$B$11="mean",O112,IF(Scenario!$B$11="5th pct",P112,Q112))</f>
        <v/>
      </c>
      <c r="AZ112">
        <f>IF(Scenario!$B$11="mean",R112,IF(Scenario!$B$11="5th pct",S112,T112))</f>
        <v/>
      </c>
      <c r="BA112">
        <f>IF(Scenario!$B$11="mean",AE112,IF(Scenario!$B$11="5th pct",AF112,AG112))</f>
        <v/>
      </c>
      <c r="BB112">
        <f>IF(Scenario!$B$11="mean",AH112,IF(Scenario!$B$11="5th pct",AI112,AJ112))</f>
        <v/>
      </c>
      <c r="BC112">
        <f>U112</f>
        <v/>
      </c>
      <c r="BD112">
        <f>IF(Scenario!$B$11="mean",V112,IF(Scenario!$B$11="5th pct",W112,X112))</f>
        <v/>
      </c>
      <c r="BE112">
        <f>IF(Scenario!$B$11="mean",Y112,IF(Scenario!$B$11="5th pct",Z112,AA112))</f>
        <v/>
      </c>
      <c r="BF112">
        <f>IF(Scenario!$B$11="mean",AK112,IF(Scenario!$B$11="5th pct",AL112,AM112))</f>
        <v/>
      </c>
      <c r="BG112">
        <f>IF(Scenario!$B$11="mean",AN112,IF(Scenario!$B$11="5th pct",AO112,AP112))</f>
        <v/>
      </c>
    </row>
    <row r="113">
      <c r="A113" s="7" t="inlineStr">
        <is>
          <t>F</t>
        </is>
      </c>
      <c r="B113" s="7" t="inlineStr">
        <is>
          <t>65-74</t>
        </is>
      </c>
      <c r="C113" s="7" t="inlineStr">
        <is>
          <t>154-176</t>
        </is>
      </c>
      <c r="D113" s="7" t="inlineStr">
        <is>
          <t>1.0-1.5</t>
        </is>
      </c>
      <c r="E113" s="7" t="inlineStr">
        <is>
          <t>persistent</t>
        </is>
      </c>
      <c r="F113" s="7" t="inlineStr">
        <is>
          <t>yes</t>
        </is>
      </c>
      <c r="G113" s="30">
        <f>Parameters!$B$5*Parameters!$B$7*Parameters!$E$10/SUM(Parameters!$B$10:$G$10)*Parameters!$I$22*Parameters!$B$53*Parameters!$B$46</f>
        <v/>
      </c>
      <c r="H113" s="31">
        <f>(140-Parameters!$B$25)*Parameters!$E$26*0.45359237*0.85/(72*Parameters!$C$27)</f>
        <v/>
      </c>
      <c r="I113" s="7">
        <f>IF(H113&gt;80,"&gt;80",IF(H113&gt;50,"50-80",IF(H113&gt;=25,"25-50","&lt;25")))</f>
        <v/>
      </c>
      <c r="J113" s="7">
        <f>IF(((B113="80+")+0+(OR(D113="1.5-2.0",D113="&gt;=2.0")))&gt;=2,1,0)</f>
        <v/>
      </c>
      <c r="K113" s="32">
        <f>INDEX(Parameters!$B$31:$E$31,MATCH(I113,Parameters!$B$30:$E$30,0))</f>
        <v/>
      </c>
      <c r="L113" s="33">
        <f>K113*INDEX(Parameters!$B$84:$E$84,MATCH(I113,Parameters!$B$30:$E$30,0))/100*IF($F113="yes",Parameters!$C$49,Parameters!$B$49)</f>
        <v/>
      </c>
      <c r="M113" s="33">
        <f>K113*INDEX(Parameters!$B$85:$E$85,MATCH(I113,Parameters!$B$30:$E$30,0))/100*IF($F113="yes",Parameters!$C$49,Parameters!$B$49)</f>
        <v/>
      </c>
      <c r="N113" s="33">
        <f>K113*INDEX(Parameters!$B$86:$E$86,MATCH(I113,Parameters!$B$30:$E$30,0))/100*IF($F113="yes",Parameters!$C$49,Parameters!$B$49)</f>
        <v/>
      </c>
      <c r="O113" s="33">
        <f>K113*INDEX(Parameters!$B$87:$E$87,MATCH(I113,Parameters!$B$30:$E$30,0))/100*IF($F113="yes",Parameters!$C$49,Parameters!$B$49)</f>
        <v/>
      </c>
      <c r="P113" s="33">
        <f>K113*INDEX(Parameters!$B$88:$E$88,MATCH(I113,Parameters!$B$30:$E$30,0))/100*IF($F113="yes",Parameters!$C$49,Parameters!$B$49)</f>
        <v/>
      </c>
      <c r="Q113" s="33">
        <f>K113*INDEX(Parameters!$B$89:$E$89,MATCH(I113,Parameters!$B$30:$E$30,0))/100*IF($F113="yes",Parameters!$C$49,Parameters!$B$49)</f>
        <v/>
      </c>
      <c r="R113" s="33">
        <f>K113*INDEX(Parameters!$B$90:$E$90,MATCH(I113,Parameters!$B$30:$E$30,0))/100*IF($F113="yes",Parameters!$C$49,Parameters!$B$49)</f>
        <v/>
      </c>
      <c r="S113" s="33">
        <f>K113*INDEX(Parameters!$B$91:$E$91,MATCH(I113,Parameters!$B$30:$E$30,0))/100*IF($F113="yes",Parameters!$C$49,Parameters!$B$49)</f>
        <v/>
      </c>
      <c r="T113" s="33">
        <f>K113*INDEX(Parameters!$B$92:$E$92,MATCH(I113,Parameters!$B$30:$E$30,0))/100*IF($F113="yes",Parameters!$C$49,Parameters!$B$49)</f>
        <v/>
      </c>
      <c r="U113" s="33">
        <f>INDEX(Parameters!$B$32:$E$32,MATCH(I113,Parameters!$B$30:$E$30,0))*Parameters!$B$36/100*IF($F113="yes",Parameters!$E$49,Parameters!$D$49)</f>
        <v/>
      </c>
      <c r="V113" s="33">
        <f>U113*INDEX(Parameters!$B$99:$E$99,MATCH(I113,Parameters!$B$30:$E$30,0))</f>
        <v/>
      </c>
      <c r="W113" s="33">
        <f>U113*INDEX(Parameters!$B$100:$E$100,MATCH(I113,Parameters!$B$30:$E$30,0))</f>
        <v/>
      </c>
      <c r="X113" s="33">
        <f>U113*INDEX(Parameters!$B$101:$E$101,MATCH(I113,Parameters!$B$30:$E$30,0))</f>
        <v/>
      </c>
      <c r="Y113" s="33">
        <f>U113*INDEX(Parameters!$B$102:$E$102,MATCH(I113,Parameters!$B$30:$E$30,0))</f>
        <v/>
      </c>
      <c r="Z113" s="33">
        <f>U113*INDEX(Parameters!$B$103:$E$103,MATCH(I113,Parameters!$B$30:$E$30,0))</f>
        <v/>
      </c>
      <c r="AA113" s="33">
        <f>U113*INDEX(Parameters!$B$104:$E$104,MATCH(I113,Parameters!$B$30:$E$30,0))</f>
        <v/>
      </c>
      <c r="AB113" s="33">
        <f>U113*Parameters!$B$39</f>
        <v/>
      </c>
      <c r="AC113" s="7">
        <f>J113</f>
        <v/>
      </c>
      <c r="AD113" s="7">
        <f>IF(J113=1,Parameters!$B$40,Parameters!$B$41)</f>
        <v/>
      </c>
      <c r="AE113" s="33">
        <f>AC113*O113+(1-AC113)*L113</f>
        <v/>
      </c>
      <c r="AF113" s="33">
        <f>AC113*P113+(1-AC113)*M113</f>
        <v/>
      </c>
      <c r="AG113" s="33">
        <f>AC113*Q113+(1-AC113)*N113</f>
        <v/>
      </c>
      <c r="AH113" s="33">
        <f>AD113*O113+(1-AD113)*L113</f>
        <v/>
      </c>
      <c r="AI113" s="33">
        <f>AD113*P113+(1-AD113)*M113</f>
        <v/>
      </c>
      <c r="AJ113" s="33">
        <f>AD113*Q113+(1-AD113)*N113</f>
        <v/>
      </c>
      <c r="AK113" s="33">
        <f>AC113*V113+(1-AC113)*U113</f>
        <v/>
      </c>
      <c r="AL113" s="33">
        <f>AC113*W113+(1-AC113)*U113</f>
        <v/>
      </c>
      <c r="AM113" s="33">
        <f>AC113*X113+(1-AC113)*U113</f>
        <v/>
      </c>
      <c r="AN113" s="33">
        <f>AD113*V113+(1-AD113)*U113</f>
        <v/>
      </c>
      <c r="AO113" s="33">
        <f>AD113*W113+(1-AD113)*U113</f>
        <v/>
      </c>
      <c r="AP113" s="33">
        <f>AD113*X113+(1-AD113)*U113</f>
        <v/>
      </c>
      <c r="AQ113" s="7">
        <f>IF(OR(Scenario!$B$5="Any",Scenario!$B$5=A113),1,0)</f>
        <v/>
      </c>
      <c r="AR113" s="7">
        <f>IF(OR(Scenario!$B$6="Any",Scenario!$B$6=B113),1,0)</f>
        <v/>
      </c>
      <c r="AS113" s="7">
        <f>IF(OR(Scenario!$B$7="Any",Scenario!$B$7=C113),1,0)</f>
        <v/>
      </c>
      <c r="AT113" s="7">
        <f>IF(OR(Scenario!$B$8="Any",Scenario!$B$8=D113),1,0)</f>
        <v/>
      </c>
      <c r="AU113" s="7">
        <f>IF(OR(Scenario!$B$9="Any",Scenario!$B$9=E113),1,0)</f>
        <v/>
      </c>
      <c r="AV113" s="7">
        <f>IF(OR(Scenario!$B$10="Any",Scenario!$B$10=F113),1,0)</f>
        <v/>
      </c>
      <c r="AW113" s="7">
        <f>G113*AQ113*AR113*AS113*AT113*AU113*AV113</f>
        <v/>
      </c>
      <c r="AX113" s="7">
        <f>IF(Scenario!$B$11="mean",L113,IF(Scenario!$B$11="5th pct",M113,N113))</f>
        <v/>
      </c>
      <c r="AY113" s="7">
        <f>IF(Scenario!$B$11="mean",O113,IF(Scenario!$B$11="5th pct",P113,Q113))</f>
        <v/>
      </c>
      <c r="AZ113" s="7">
        <f>IF(Scenario!$B$11="mean",R113,IF(Scenario!$B$11="5th pct",S113,T113))</f>
        <v/>
      </c>
      <c r="BA113" s="7">
        <f>IF(Scenario!$B$11="mean",AE113,IF(Scenario!$B$11="5th pct",AF113,AG113))</f>
        <v/>
      </c>
      <c r="BB113" s="7">
        <f>IF(Scenario!$B$11="mean",AH113,IF(Scenario!$B$11="5th pct",AI113,AJ113))</f>
        <v/>
      </c>
      <c r="BC113" s="7">
        <f>U113</f>
        <v/>
      </c>
      <c r="BD113" s="7">
        <f>IF(Scenario!$B$11="mean",V113,IF(Scenario!$B$11="5th pct",W113,X113))</f>
        <v/>
      </c>
      <c r="BE113" s="7">
        <f>IF(Scenario!$B$11="mean",Y113,IF(Scenario!$B$11="5th pct",Z113,AA113))</f>
        <v/>
      </c>
      <c r="BF113" s="7">
        <f>IF(Scenario!$B$11="mean",AK113,IF(Scenario!$B$11="5th pct",AL113,AM113))</f>
        <v/>
      </c>
      <c r="BG113" s="7">
        <f>IF(Scenario!$B$11="mean",AN113,IF(Scenario!$B$11="5th pct",AO113,AP113))</f>
        <v/>
      </c>
    </row>
    <row r="114">
      <c r="A114" t="inlineStr">
        <is>
          <t>F</t>
        </is>
      </c>
      <c r="B114" t="inlineStr">
        <is>
          <t>65-74</t>
        </is>
      </c>
      <c r="C114" t="inlineStr">
        <is>
          <t>154-176</t>
        </is>
      </c>
      <c r="D114" t="inlineStr">
        <is>
          <t>1.5-2.0</t>
        </is>
      </c>
      <c r="E114" t="inlineStr">
        <is>
          <t>subclinical</t>
        </is>
      </c>
      <c r="F114" t="inlineStr">
        <is>
          <t>no</t>
        </is>
      </c>
      <c r="G114" s="26">
        <f>Parameters!$B$5*Parameters!$B$7*Parameters!$E$10/SUM(Parameters!$B$10:$G$10)*Parameters!$J$22*Parameters!$B$50*(1-Parameters!$B$46)</f>
        <v/>
      </c>
      <c r="H114" s="27">
        <f>(140-Parameters!$B$25)*Parameters!$E$26*0.45359237*0.85/(72*Parameters!$D$27)</f>
        <v/>
      </c>
      <c r="I114">
        <f>IF(H114&gt;80,"&gt;80",IF(H114&gt;50,"50-80",IF(H114&gt;=25,"25-50","&lt;25")))</f>
        <v/>
      </c>
      <c r="J114">
        <f>IF(((B114="80+")+0+(OR(D114="1.5-2.0",D114="&gt;=2.0")))&gt;=2,1,0)</f>
        <v/>
      </c>
      <c r="K114" s="28">
        <f>INDEX(Parameters!$B$31:$E$31,MATCH(I114,Parameters!$B$30:$E$30,0))</f>
        <v/>
      </c>
      <c r="L114" s="29">
        <f>K114*INDEX(Parameters!$B$57:$E$57,MATCH(I114,Parameters!$B$30:$E$30,0))/100*IF($F114="yes",Parameters!$C$49,Parameters!$B$49)</f>
        <v/>
      </c>
      <c r="M114" s="29">
        <f>K114*INDEX(Parameters!$B$58:$E$58,MATCH(I114,Parameters!$B$30:$E$30,0))/100*IF($F114="yes",Parameters!$C$49,Parameters!$B$49)</f>
        <v/>
      </c>
      <c r="N114" s="29">
        <f>K114*INDEX(Parameters!$B$59:$E$59,MATCH(I114,Parameters!$B$30:$E$30,0))/100*IF($F114="yes",Parameters!$C$49,Parameters!$B$49)</f>
        <v/>
      </c>
      <c r="O114" s="29">
        <f>K114*INDEX(Parameters!$B$60:$E$60,MATCH(I114,Parameters!$B$30:$E$30,0))/100*IF($F114="yes",Parameters!$C$49,Parameters!$B$49)</f>
        <v/>
      </c>
      <c r="P114" s="29">
        <f>K114*INDEX(Parameters!$B$61:$E$61,MATCH(I114,Parameters!$B$30:$E$30,0))/100*IF($F114="yes",Parameters!$C$49,Parameters!$B$49)</f>
        <v/>
      </c>
      <c r="Q114" s="29">
        <f>K114*INDEX(Parameters!$B$62:$E$62,MATCH(I114,Parameters!$B$30:$E$30,0))/100*IF($F114="yes",Parameters!$C$49,Parameters!$B$49)</f>
        <v/>
      </c>
      <c r="R114" s="29">
        <f>K114*INDEX(Parameters!$B$63:$E$63,MATCH(I114,Parameters!$B$30:$E$30,0))/100*IF($F114="yes",Parameters!$C$49,Parameters!$B$49)</f>
        <v/>
      </c>
      <c r="S114" s="29">
        <f>K114*INDEX(Parameters!$B$64:$E$64,MATCH(I114,Parameters!$B$30:$E$30,0))/100*IF($F114="yes",Parameters!$C$49,Parameters!$B$49)</f>
        <v/>
      </c>
      <c r="T114" s="29">
        <f>K114*INDEX(Parameters!$B$65:$E$65,MATCH(I114,Parameters!$B$30:$E$30,0))/100*IF($F114="yes",Parameters!$C$49,Parameters!$B$49)</f>
        <v/>
      </c>
      <c r="U114" s="29">
        <f>INDEX(Parameters!$B$32:$E$32,MATCH(I114,Parameters!$B$30:$E$30,0))*Parameters!$B$36/100*IF($F114="yes",Parameters!$E$49,Parameters!$D$49)</f>
        <v/>
      </c>
      <c r="V114" s="29">
        <f>U114*INDEX(Parameters!$B$99:$E$99,MATCH(I114,Parameters!$B$30:$E$30,0))</f>
        <v/>
      </c>
      <c r="W114" s="29">
        <f>U114*INDEX(Parameters!$B$100:$E$100,MATCH(I114,Parameters!$B$30:$E$30,0))</f>
        <v/>
      </c>
      <c r="X114" s="29">
        <f>U114*INDEX(Parameters!$B$101:$E$101,MATCH(I114,Parameters!$B$30:$E$30,0))</f>
        <v/>
      </c>
      <c r="Y114" s="29">
        <f>U114*INDEX(Parameters!$B$102:$E$102,MATCH(I114,Parameters!$B$30:$E$30,0))</f>
        <v/>
      </c>
      <c r="Z114" s="29">
        <f>U114*INDEX(Parameters!$B$103:$E$103,MATCH(I114,Parameters!$B$30:$E$30,0))</f>
        <v/>
      </c>
      <c r="AA114" s="29">
        <f>U114*INDEX(Parameters!$B$104:$E$104,MATCH(I114,Parameters!$B$30:$E$30,0))</f>
        <v/>
      </c>
      <c r="AB114" s="29">
        <f>U114*Parameters!$B$39</f>
        <v/>
      </c>
      <c r="AC114">
        <f>J114</f>
        <v/>
      </c>
      <c r="AD114">
        <f>IF(J114=1,Parameters!$B$40,Parameters!$B$41)</f>
        <v/>
      </c>
      <c r="AE114" s="29">
        <f>AC114*O114+(1-AC114)*L114</f>
        <v/>
      </c>
      <c r="AF114" s="29">
        <f>AC114*P114+(1-AC114)*M114</f>
        <v/>
      </c>
      <c r="AG114" s="29">
        <f>AC114*Q114+(1-AC114)*N114</f>
        <v/>
      </c>
      <c r="AH114" s="29">
        <f>AD114*O114+(1-AD114)*L114</f>
        <v/>
      </c>
      <c r="AI114" s="29">
        <f>AD114*P114+(1-AD114)*M114</f>
        <v/>
      </c>
      <c r="AJ114" s="29">
        <f>AD114*Q114+(1-AD114)*N114</f>
        <v/>
      </c>
      <c r="AK114" s="29">
        <f>AC114*V114+(1-AC114)*U114</f>
        <v/>
      </c>
      <c r="AL114" s="29">
        <f>AC114*W114+(1-AC114)*U114</f>
        <v/>
      </c>
      <c r="AM114" s="29">
        <f>AC114*X114+(1-AC114)*U114</f>
        <v/>
      </c>
      <c r="AN114" s="29">
        <f>AD114*V114+(1-AD114)*U114</f>
        <v/>
      </c>
      <c r="AO114" s="29">
        <f>AD114*W114+(1-AD114)*U114</f>
        <v/>
      </c>
      <c r="AP114" s="29">
        <f>AD114*X114+(1-AD114)*U114</f>
        <v/>
      </c>
      <c r="AQ114">
        <f>IF(OR(Scenario!$B$5="Any",Scenario!$B$5=A114),1,0)</f>
        <v/>
      </c>
      <c r="AR114">
        <f>IF(OR(Scenario!$B$6="Any",Scenario!$B$6=B114),1,0)</f>
        <v/>
      </c>
      <c r="AS114">
        <f>IF(OR(Scenario!$B$7="Any",Scenario!$B$7=C114),1,0)</f>
        <v/>
      </c>
      <c r="AT114">
        <f>IF(OR(Scenario!$B$8="Any",Scenario!$B$8=D114),1,0)</f>
        <v/>
      </c>
      <c r="AU114">
        <f>IF(OR(Scenario!$B$9="Any",Scenario!$B$9=E114),1,0)</f>
        <v/>
      </c>
      <c r="AV114">
        <f>IF(OR(Scenario!$B$10="Any",Scenario!$B$10=F114),1,0)</f>
        <v/>
      </c>
      <c r="AW114">
        <f>G114*AQ114*AR114*AS114*AT114*AU114*AV114</f>
        <v/>
      </c>
      <c r="AX114">
        <f>IF(Scenario!$B$11="mean",L114,IF(Scenario!$B$11="5th pct",M114,N114))</f>
        <v/>
      </c>
      <c r="AY114">
        <f>IF(Scenario!$B$11="mean",O114,IF(Scenario!$B$11="5th pct",P114,Q114))</f>
        <v/>
      </c>
      <c r="AZ114">
        <f>IF(Scenario!$B$11="mean",R114,IF(Scenario!$B$11="5th pct",S114,T114))</f>
        <v/>
      </c>
      <c r="BA114">
        <f>IF(Scenario!$B$11="mean",AE114,IF(Scenario!$B$11="5th pct",AF114,AG114))</f>
        <v/>
      </c>
      <c r="BB114">
        <f>IF(Scenario!$B$11="mean",AH114,IF(Scenario!$B$11="5th pct",AI114,AJ114))</f>
        <v/>
      </c>
      <c r="BC114">
        <f>U114</f>
        <v/>
      </c>
      <c r="BD114">
        <f>IF(Scenario!$B$11="mean",V114,IF(Scenario!$B$11="5th pct",W114,X114))</f>
        <v/>
      </c>
      <c r="BE114">
        <f>IF(Scenario!$B$11="mean",Y114,IF(Scenario!$B$11="5th pct",Z114,AA114))</f>
        <v/>
      </c>
      <c r="BF114">
        <f>IF(Scenario!$B$11="mean",AK114,IF(Scenario!$B$11="5th pct",AL114,AM114))</f>
        <v/>
      </c>
      <c r="BG114">
        <f>IF(Scenario!$B$11="mean",AN114,IF(Scenario!$B$11="5th pct",AO114,AP114))</f>
        <v/>
      </c>
    </row>
    <row r="115">
      <c r="A115" s="7" t="inlineStr">
        <is>
          <t>F</t>
        </is>
      </c>
      <c r="B115" s="7" t="inlineStr">
        <is>
          <t>65-74</t>
        </is>
      </c>
      <c r="C115" s="7" t="inlineStr">
        <is>
          <t>154-176</t>
        </is>
      </c>
      <c r="D115" s="7" t="inlineStr">
        <is>
          <t>1.5-2.0</t>
        </is>
      </c>
      <c r="E115" s="7" t="inlineStr">
        <is>
          <t>subclinical</t>
        </is>
      </c>
      <c r="F115" s="7" t="inlineStr">
        <is>
          <t>yes</t>
        </is>
      </c>
      <c r="G115" s="30">
        <f>Parameters!$B$5*Parameters!$B$7*Parameters!$E$10/SUM(Parameters!$B$10:$G$10)*Parameters!$J$22*Parameters!$B$50*Parameters!$B$46</f>
        <v/>
      </c>
      <c r="H115" s="31">
        <f>(140-Parameters!$B$25)*Parameters!$E$26*0.45359237*0.85/(72*Parameters!$D$27)</f>
        <v/>
      </c>
      <c r="I115" s="7">
        <f>IF(H115&gt;80,"&gt;80",IF(H115&gt;50,"50-80",IF(H115&gt;=25,"25-50","&lt;25")))</f>
        <v/>
      </c>
      <c r="J115" s="7">
        <f>IF(((B115="80+")+0+(OR(D115="1.5-2.0",D115="&gt;=2.0")))&gt;=2,1,0)</f>
        <v/>
      </c>
      <c r="K115" s="32">
        <f>INDEX(Parameters!$B$31:$E$31,MATCH(I115,Parameters!$B$30:$E$30,0))</f>
        <v/>
      </c>
      <c r="L115" s="33">
        <f>K115*INDEX(Parameters!$B$57:$E$57,MATCH(I115,Parameters!$B$30:$E$30,0))/100*IF($F115="yes",Parameters!$C$49,Parameters!$B$49)</f>
        <v/>
      </c>
      <c r="M115" s="33">
        <f>K115*INDEX(Parameters!$B$58:$E$58,MATCH(I115,Parameters!$B$30:$E$30,0))/100*IF($F115="yes",Parameters!$C$49,Parameters!$B$49)</f>
        <v/>
      </c>
      <c r="N115" s="33">
        <f>K115*INDEX(Parameters!$B$59:$E$59,MATCH(I115,Parameters!$B$30:$E$30,0))/100*IF($F115="yes",Parameters!$C$49,Parameters!$B$49)</f>
        <v/>
      </c>
      <c r="O115" s="33">
        <f>K115*INDEX(Parameters!$B$60:$E$60,MATCH(I115,Parameters!$B$30:$E$30,0))/100*IF($F115="yes",Parameters!$C$49,Parameters!$B$49)</f>
        <v/>
      </c>
      <c r="P115" s="33">
        <f>K115*INDEX(Parameters!$B$61:$E$61,MATCH(I115,Parameters!$B$30:$E$30,0))/100*IF($F115="yes",Parameters!$C$49,Parameters!$B$49)</f>
        <v/>
      </c>
      <c r="Q115" s="33">
        <f>K115*INDEX(Parameters!$B$62:$E$62,MATCH(I115,Parameters!$B$30:$E$30,0))/100*IF($F115="yes",Parameters!$C$49,Parameters!$B$49)</f>
        <v/>
      </c>
      <c r="R115" s="33">
        <f>K115*INDEX(Parameters!$B$63:$E$63,MATCH(I115,Parameters!$B$30:$E$30,0))/100*IF($F115="yes",Parameters!$C$49,Parameters!$B$49)</f>
        <v/>
      </c>
      <c r="S115" s="33">
        <f>K115*INDEX(Parameters!$B$64:$E$64,MATCH(I115,Parameters!$B$30:$E$30,0))/100*IF($F115="yes",Parameters!$C$49,Parameters!$B$49)</f>
        <v/>
      </c>
      <c r="T115" s="33">
        <f>K115*INDEX(Parameters!$B$65:$E$65,MATCH(I115,Parameters!$B$30:$E$30,0))/100*IF($F115="yes",Parameters!$C$49,Parameters!$B$49)</f>
        <v/>
      </c>
      <c r="U115" s="33">
        <f>INDEX(Parameters!$B$32:$E$32,MATCH(I115,Parameters!$B$30:$E$30,0))*Parameters!$B$36/100*IF($F115="yes",Parameters!$E$49,Parameters!$D$49)</f>
        <v/>
      </c>
      <c r="V115" s="33">
        <f>U115*INDEX(Parameters!$B$99:$E$99,MATCH(I115,Parameters!$B$30:$E$30,0))</f>
        <v/>
      </c>
      <c r="W115" s="33">
        <f>U115*INDEX(Parameters!$B$100:$E$100,MATCH(I115,Parameters!$B$30:$E$30,0))</f>
        <v/>
      </c>
      <c r="X115" s="33">
        <f>U115*INDEX(Parameters!$B$101:$E$101,MATCH(I115,Parameters!$B$30:$E$30,0))</f>
        <v/>
      </c>
      <c r="Y115" s="33">
        <f>U115*INDEX(Parameters!$B$102:$E$102,MATCH(I115,Parameters!$B$30:$E$30,0))</f>
        <v/>
      </c>
      <c r="Z115" s="33">
        <f>U115*INDEX(Parameters!$B$103:$E$103,MATCH(I115,Parameters!$B$30:$E$30,0))</f>
        <v/>
      </c>
      <c r="AA115" s="33">
        <f>U115*INDEX(Parameters!$B$104:$E$104,MATCH(I115,Parameters!$B$30:$E$30,0))</f>
        <v/>
      </c>
      <c r="AB115" s="33">
        <f>U115*Parameters!$B$39</f>
        <v/>
      </c>
      <c r="AC115" s="7">
        <f>J115</f>
        <v/>
      </c>
      <c r="AD115" s="7">
        <f>IF(J115=1,Parameters!$B$40,Parameters!$B$41)</f>
        <v/>
      </c>
      <c r="AE115" s="33">
        <f>AC115*O115+(1-AC115)*L115</f>
        <v/>
      </c>
      <c r="AF115" s="33">
        <f>AC115*P115+(1-AC115)*M115</f>
        <v/>
      </c>
      <c r="AG115" s="33">
        <f>AC115*Q115+(1-AC115)*N115</f>
        <v/>
      </c>
      <c r="AH115" s="33">
        <f>AD115*O115+(1-AD115)*L115</f>
        <v/>
      </c>
      <c r="AI115" s="33">
        <f>AD115*P115+(1-AD115)*M115</f>
        <v/>
      </c>
      <c r="AJ115" s="33">
        <f>AD115*Q115+(1-AD115)*N115</f>
        <v/>
      </c>
      <c r="AK115" s="33">
        <f>AC115*V115+(1-AC115)*U115</f>
        <v/>
      </c>
      <c r="AL115" s="33">
        <f>AC115*W115+(1-AC115)*U115</f>
        <v/>
      </c>
      <c r="AM115" s="33">
        <f>AC115*X115+(1-AC115)*U115</f>
        <v/>
      </c>
      <c r="AN115" s="33">
        <f>AD115*V115+(1-AD115)*U115</f>
        <v/>
      </c>
      <c r="AO115" s="33">
        <f>AD115*W115+(1-AD115)*U115</f>
        <v/>
      </c>
      <c r="AP115" s="33">
        <f>AD115*X115+(1-AD115)*U115</f>
        <v/>
      </c>
      <c r="AQ115" s="7">
        <f>IF(OR(Scenario!$B$5="Any",Scenario!$B$5=A115),1,0)</f>
        <v/>
      </c>
      <c r="AR115" s="7">
        <f>IF(OR(Scenario!$B$6="Any",Scenario!$B$6=B115),1,0)</f>
        <v/>
      </c>
      <c r="AS115" s="7">
        <f>IF(OR(Scenario!$B$7="Any",Scenario!$B$7=C115),1,0)</f>
        <v/>
      </c>
      <c r="AT115" s="7">
        <f>IF(OR(Scenario!$B$8="Any",Scenario!$B$8=D115),1,0)</f>
        <v/>
      </c>
      <c r="AU115" s="7">
        <f>IF(OR(Scenario!$B$9="Any",Scenario!$B$9=E115),1,0)</f>
        <v/>
      </c>
      <c r="AV115" s="7">
        <f>IF(OR(Scenario!$B$10="Any",Scenario!$B$10=F115),1,0)</f>
        <v/>
      </c>
      <c r="AW115" s="7">
        <f>G115*AQ115*AR115*AS115*AT115*AU115*AV115</f>
        <v/>
      </c>
      <c r="AX115" s="7">
        <f>IF(Scenario!$B$11="mean",L115,IF(Scenario!$B$11="5th pct",M115,N115))</f>
        <v/>
      </c>
      <c r="AY115" s="7">
        <f>IF(Scenario!$B$11="mean",O115,IF(Scenario!$B$11="5th pct",P115,Q115))</f>
        <v/>
      </c>
      <c r="AZ115" s="7">
        <f>IF(Scenario!$B$11="mean",R115,IF(Scenario!$B$11="5th pct",S115,T115))</f>
        <v/>
      </c>
      <c r="BA115" s="7">
        <f>IF(Scenario!$B$11="mean",AE115,IF(Scenario!$B$11="5th pct",AF115,AG115))</f>
        <v/>
      </c>
      <c r="BB115" s="7">
        <f>IF(Scenario!$B$11="mean",AH115,IF(Scenario!$B$11="5th pct",AI115,AJ115))</f>
        <v/>
      </c>
      <c r="BC115" s="7">
        <f>U115</f>
        <v/>
      </c>
      <c r="BD115" s="7">
        <f>IF(Scenario!$B$11="mean",V115,IF(Scenario!$B$11="5th pct",W115,X115))</f>
        <v/>
      </c>
      <c r="BE115" s="7">
        <f>IF(Scenario!$B$11="mean",Y115,IF(Scenario!$B$11="5th pct",Z115,AA115))</f>
        <v/>
      </c>
      <c r="BF115" s="7">
        <f>IF(Scenario!$B$11="mean",AK115,IF(Scenario!$B$11="5th pct",AL115,AM115))</f>
        <v/>
      </c>
      <c r="BG115" s="7">
        <f>IF(Scenario!$B$11="mean",AN115,IF(Scenario!$B$11="5th pct",AO115,AP115))</f>
        <v/>
      </c>
    </row>
    <row r="116">
      <c r="A116" t="inlineStr">
        <is>
          <t>F</t>
        </is>
      </c>
      <c r="B116" t="inlineStr">
        <is>
          <t>65-74</t>
        </is>
      </c>
      <c r="C116" t="inlineStr">
        <is>
          <t>154-176</t>
        </is>
      </c>
      <c r="D116" t="inlineStr">
        <is>
          <t>1.5-2.0</t>
        </is>
      </c>
      <c r="E116" t="inlineStr">
        <is>
          <t>low parox</t>
        </is>
      </c>
      <c r="F116" t="inlineStr">
        <is>
          <t>no</t>
        </is>
      </c>
      <c r="G116" s="26">
        <f>Parameters!$B$5*Parameters!$B$7*Parameters!$E$10/SUM(Parameters!$B$10:$G$10)*Parameters!$J$22*Parameters!$B$51*(1-Parameters!$B$46)</f>
        <v/>
      </c>
      <c r="H116" s="27">
        <f>(140-Parameters!$B$25)*Parameters!$E$26*0.45359237*0.85/(72*Parameters!$D$27)</f>
        <v/>
      </c>
      <c r="I116">
        <f>IF(H116&gt;80,"&gt;80",IF(H116&gt;50,"50-80",IF(H116&gt;=25,"25-50","&lt;25")))</f>
        <v/>
      </c>
      <c r="J116">
        <f>IF(((B116="80+")+0+(OR(D116="1.5-2.0",D116="&gt;=2.0")))&gt;=2,1,0)</f>
        <v/>
      </c>
      <c r="K116" s="28">
        <f>INDEX(Parameters!$B$31:$E$31,MATCH(I116,Parameters!$B$30:$E$30,0))</f>
        <v/>
      </c>
      <c r="L116" s="29">
        <f>K116*INDEX(Parameters!$B$66:$E$66,MATCH(I116,Parameters!$B$30:$E$30,0))/100*IF($F116="yes",Parameters!$C$49,Parameters!$B$49)</f>
        <v/>
      </c>
      <c r="M116" s="29">
        <f>K116*INDEX(Parameters!$B$67:$E$67,MATCH(I116,Parameters!$B$30:$E$30,0))/100*IF($F116="yes",Parameters!$C$49,Parameters!$B$49)</f>
        <v/>
      </c>
      <c r="N116" s="29">
        <f>K116*INDEX(Parameters!$B$68:$E$68,MATCH(I116,Parameters!$B$30:$E$30,0))/100*IF($F116="yes",Parameters!$C$49,Parameters!$B$49)</f>
        <v/>
      </c>
      <c r="O116" s="29">
        <f>K116*INDEX(Parameters!$B$69:$E$69,MATCH(I116,Parameters!$B$30:$E$30,0))/100*IF($F116="yes",Parameters!$C$49,Parameters!$B$49)</f>
        <v/>
      </c>
      <c r="P116" s="29">
        <f>K116*INDEX(Parameters!$B$70:$E$70,MATCH(I116,Parameters!$B$30:$E$30,0))/100*IF($F116="yes",Parameters!$C$49,Parameters!$B$49)</f>
        <v/>
      </c>
      <c r="Q116" s="29">
        <f>K116*INDEX(Parameters!$B$71:$E$71,MATCH(I116,Parameters!$B$30:$E$30,0))/100*IF($F116="yes",Parameters!$C$49,Parameters!$B$49)</f>
        <v/>
      </c>
      <c r="R116" s="29">
        <f>K116*INDEX(Parameters!$B$72:$E$72,MATCH(I116,Parameters!$B$30:$E$30,0))/100*IF($F116="yes",Parameters!$C$49,Parameters!$B$49)</f>
        <v/>
      </c>
      <c r="S116" s="29">
        <f>K116*INDEX(Parameters!$B$73:$E$73,MATCH(I116,Parameters!$B$30:$E$30,0))/100*IF($F116="yes",Parameters!$C$49,Parameters!$B$49)</f>
        <v/>
      </c>
      <c r="T116" s="29">
        <f>K116*INDEX(Parameters!$B$74:$E$74,MATCH(I116,Parameters!$B$30:$E$30,0))/100*IF($F116="yes",Parameters!$C$49,Parameters!$B$49)</f>
        <v/>
      </c>
      <c r="U116" s="29">
        <f>INDEX(Parameters!$B$32:$E$32,MATCH(I116,Parameters!$B$30:$E$30,0))*Parameters!$B$36/100*IF($F116="yes",Parameters!$E$49,Parameters!$D$49)</f>
        <v/>
      </c>
      <c r="V116" s="29">
        <f>U116*INDEX(Parameters!$B$99:$E$99,MATCH(I116,Parameters!$B$30:$E$30,0))</f>
        <v/>
      </c>
      <c r="W116" s="29">
        <f>U116*INDEX(Parameters!$B$100:$E$100,MATCH(I116,Parameters!$B$30:$E$30,0))</f>
        <v/>
      </c>
      <c r="X116" s="29">
        <f>U116*INDEX(Parameters!$B$101:$E$101,MATCH(I116,Parameters!$B$30:$E$30,0))</f>
        <v/>
      </c>
      <c r="Y116" s="29">
        <f>U116*INDEX(Parameters!$B$102:$E$102,MATCH(I116,Parameters!$B$30:$E$30,0))</f>
        <v/>
      </c>
      <c r="Z116" s="29">
        <f>U116*INDEX(Parameters!$B$103:$E$103,MATCH(I116,Parameters!$B$30:$E$30,0))</f>
        <v/>
      </c>
      <c r="AA116" s="29">
        <f>U116*INDEX(Parameters!$B$104:$E$104,MATCH(I116,Parameters!$B$30:$E$30,0))</f>
        <v/>
      </c>
      <c r="AB116" s="29">
        <f>U116*Parameters!$B$39</f>
        <v/>
      </c>
      <c r="AC116">
        <f>J116</f>
        <v/>
      </c>
      <c r="AD116">
        <f>IF(J116=1,Parameters!$B$40,Parameters!$B$41)</f>
        <v/>
      </c>
      <c r="AE116" s="29">
        <f>AC116*O116+(1-AC116)*L116</f>
        <v/>
      </c>
      <c r="AF116" s="29">
        <f>AC116*P116+(1-AC116)*M116</f>
        <v/>
      </c>
      <c r="AG116" s="29">
        <f>AC116*Q116+(1-AC116)*N116</f>
        <v/>
      </c>
      <c r="AH116" s="29">
        <f>AD116*O116+(1-AD116)*L116</f>
        <v/>
      </c>
      <c r="AI116" s="29">
        <f>AD116*P116+(1-AD116)*M116</f>
        <v/>
      </c>
      <c r="AJ116" s="29">
        <f>AD116*Q116+(1-AD116)*N116</f>
        <v/>
      </c>
      <c r="AK116" s="29">
        <f>AC116*V116+(1-AC116)*U116</f>
        <v/>
      </c>
      <c r="AL116" s="29">
        <f>AC116*W116+(1-AC116)*U116</f>
        <v/>
      </c>
      <c r="AM116" s="29">
        <f>AC116*X116+(1-AC116)*U116</f>
        <v/>
      </c>
      <c r="AN116" s="29">
        <f>AD116*V116+(1-AD116)*U116</f>
        <v/>
      </c>
      <c r="AO116" s="29">
        <f>AD116*W116+(1-AD116)*U116</f>
        <v/>
      </c>
      <c r="AP116" s="29">
        <f>AD116*X116+(1-AD116)*U116</f>
        <v/>
      </c>
      <c r="AQ116">
        <f>IF(OR(Scenario!$B$5="Any",Scenario!$B$5=A116),1,0)</f>
        <v/>
      </c>
      <c r="AR116">
        <f>IF(OR(Scenario!$B$6="Any",Scenario!$B$6=B116),1,0)</f>
        <v/>
      </c>
      <c r="AS116">
        <f>IF(OR(Scenario!$B$7="Any",Scenario!$B$7=C116),1,0)</f>
        <v/>
      </c>
      <c r="AT116">
        <f>IF(OR(Scenario!$B$8="Any",Scenario!$B$8=D116),1,0)</f>
        <v/>
      </c>
      <c r="AU116">
        <f>IF(OR(Scenario!$B$9="Any",Scenario!$B$9=E116),1,0)</f>
        <v/>
      </c>
      <c r="AV116">
        <f>IF(OR(Scenario!$B$10="Any",Scenario!$B$10=F116),1,0)</f>
        <v/>
      </c>
      <c r="AW116">
        <f>G116*AQ116*AR116*AS116*AT116*AU116*AV116</f>
        <v/>
      </c>
      <c r="AX116">
        <f>IF(Scenario!$B$11="mean",L116,IF(Scenario!$B$11="5th pct",M116,N116))</f>
        <v/>
      </c>
      <c r="AY116">
        <f>IF(Scenario!$B$11="mean",O116,IF(Scenario!$B$11="5th pct",P116,Q116))</f>
        <v/>
      </c>
      <c r="AZ116">
        <f>IF(Scenario!$B$11="mean",R116,IF(Scenario!$B$11="5th pct",S116,T116))</f>
        <v/>
      </c>
      <c r="BA116">
        <f>IF(Scenario!$B$11="mean",AE116,IF(Scenario!$B$11="5th pct",AF116,AG116))</f>
        <v/>
      </c>
      <c r="BB116">
        <f>IF(Scenario!$B$11="mean",AH116,IF(Scenario!$B$11="5th pct",AI116,AJ116))</f>
        <v/>
      </c>
      <c r="BC116">
        <f>U116</f>
        <v/>
      </c>
      <c r="BD116">
        <f>IF(Scenario!$B$11="mean",V116,IF(Scenario!$B$11="5th pct",W116,X116))</f>
        <v/>
      </c>
      <c r="BE116">
        <f>IF(Scenario!$B$11="mean",Y116,IF(Scenario!$B$11="5th pct",Z116,AA116))</f>
        <v/>
      </c>
      <c r="BF116">
        <f>IF(Scenario!$B$11="mean",AK116,IF(Scenario!$B$11="5th pct",AL116,AM116))</f>
        <v/>
      </c>
      <c r="BG116">
        <f>IF(Scenario!$B$11="mean",AN116,IF(Scenario!$B$11="5th pct",AO116,AP116))</f>
        <v/>
      </c>
    </row>
    <row r="117">
      <c r="A117" s="7" t="inlineStr">
        <is>
          <t>F</t>
        </is>
      </c>
      <c r="B117" s="7" t="inlineStr">
        <is>
          <t>65-74</t>
        </is>
      </c>
      <c r="C117" s="7" t="inlineStr">
        <is>
          <t>154-176</t>
        </is>
      </c>
      <c r="D117" s="7" t="inlineStr">
        <is>
          <t>1.5-2.0</t>
        </is>
      </c>
      <c r="E117" s="7" t="inlineStr">
        <is>
          <t>low parox</t>
        </is>
      </c>
      <c r="F117" s="7" t="inlineStr">
        <is>
          <t>yes</t>
        </is>
      </c>
      <c r="G117" s="30">
        <f>Parameters!$B$5*Parameters!$B$7*Parameters!$E$10/SUM(Parameters!$B$10:$G$10)*Parameters!$J$22*Parameters!$B$51*Parameters!$B$46</f>
        <v/>
      </c>
      <c r="H117" s="31">
        <f>(140-Parameters!$B$25)*Parameters!$E$26*0.45359237*0.85/(72*Parameters!$D$27)</f>
        <v/>
      </c>
      <c r="I117" s="7">
        <f>IF(H117&gt;80,"&gt;80",IF(H117&gt;50,"50-80",IF(H117&gt;=25,"25-50","&lt;25")))</f>
        <v/>
      </c>
      <c r="J117" s="7">
        <f>IF(((B117="80+")+0+(OR(D117="1.5-2.0",D117="&gt;=2.0")))&gt;=2,1,0)</f>
        <v/>
      </c>
      <c r="K117" s="32">
        <f>INDEX(Parameters!$B$31:$E$31,MATCH(I117,Parameters!$B$30:$E$30,0))</f>
        <v/>
      </c>
      <c r="L117" s="33">
        <f>K117*INDEX(Parameters!$B$66:$E$66,MATCH(I117,Parameters!$B$30:$E$30,0))/100*IF($F117="yes",Parameters!$C$49,Parameters!$B$49)</f>
        <v/>
      </c>
      <c r="M117" s="33">
        <f>K117*INDEX(Parameters!$B$67:$E$67,MATCH(I117,Parameters!$B$30:$E$30,0))/100*IF($F117="yes",Parameters!$C$49,Parameters!$B$49)</f>
        <v/>
      </c>
      <c r="N117" s="33">
        <f>K117*INDEX(Parameters!$B$68:$E$68,MATCH(I117,Parameters!$B$30:$E$30,0))/100*IF($F117="yes",Parameters!$C$49,Parameters!$B$49)</f>
        <v/>
      </c>
      <c r="O117" s="33">
        <f>K117*INDEX(Parameters!$B$69:$E$69,MATCH(I117,Parameters!$B$30:$E$30,0))/100*IF($F117="yes",Parameters!$C$49,Parameters!$B$49)</f>
        <v/>
      </c>
      <c r="P117" s="33">
        <f>K117*INDEX(Parameters!$B$70:$E$70,MATCH(I117,Parameters!$B$30:$E$30,0))/100*IF($F117="yes",Parameters!$C$49,Parameters!$B$49)</f>
        <v/>
      </c>
      <c r="Q117" s="33">
        <f>K117*INDEX(Parameters!$B$71:$E$71,MATCH(I117,Parameters!$B$30:$E$30,0))/100*IF($F117="yes",Parameters!$C$49,Parameters!$B$49)</f>
        <v/>
      </c>
      <c r="R117" s="33">
        <f>K117*INDEX(Parameters!$B$72:$E$72,MATCH(I117,Parameters!$B$30:$E$30,0))/100*IF($F117="yes",Parameters!$C$49,Parameters!$B$49)</f>
        <v/>
      </c>
      <c r="S117" s="33">
        <f>K117*INDEX(Parameters!$B$73:$E$73,MATCH(I117,Parameters!$B$30:$E$30,0))/100*IF($F117="yes",Parameters!$C$49,Parameters!$B$49)</f>
        <v/>
      </c>
      <c r="T117" s="33">
        <f>K117*INDEX(Parameters!$B$74:$E$74,MATCH(I117,Parameters!$B$30:$E$30,0))/100*IF($F117="yes",Parameters!$C$49,Parameters!$B$49)</f>
        <v/>
      </c>
      <c r="U117" s="33">
        <f>INDEX(Parameters!$B$32:$E$32,MATCH(I117,Parameters!$B$30:$E$30,0))*Parameters!$B$36/100*IF($F117="yes",Parameters!$E$49,Parameters!$D$49)</f>
        <v/>
      </c>
      <c r="V117" s="33">
        <f>U117*INDEX(Parameters!$B$99:$E$99,MATCH(I117,Parameters!$B$30:$E$30,0))</f>
        <v/>
      </c>
      <c r="W117" s="33">
        <f>U117*INDEX(Parameters!$B$100:$E$100,MATCH(I117,Parameters!$B$30:$E$30,0))</f>
        <v/>
      </c>
      <c r="X117" s="33">
        <f>U117*INDEX(Parameters!$B$101:$E$101,MATCH(I117,Parameters!$B$30:$E$30,0))</f>
        <v/>
      </c>
      <c r="Y117" s="33">
        <f>U117*INDEX(Parameters!$B$102:$E$102,MATCH(I117,Parameters!$B$30:$E$30,0))</f>
        <v/>
      </c>
      <c r="Z117" s="33">
        <f>U117*INDEX(Parameters!$B$103:$E$103,MATCH(I117,Parameters!$B$30:$E$30,0))</f>
        <v/>
      </c>
      <c r="AA117" s="33">
        <f>U117*INDEX(Parameters!$B$104:$E$104,MATCH(I117,Parameters!$B$30:$E$30,0))</f>
        <v/>
      </c>
      <c r="AB117" s="33">
        <f>U117*Parameters!$B$39</f>
        <v/>
      </c>
      <c r="AC117" s="7">
        <f>J117</f>
        <v/>
      </c>
      <c r="AD117" s="7">
        <f>IF(J117=1,Parameters!$B$40,Parameters!$B$41)</f>
        <v/>
      </c>
      <c r="AE117" s="33">
        <f>AC117*O117+(1-AC117)*L117</f>
        <v/>
      </c>
      <c r="AF117" s="33">
        <f>AC117*P117+(1-AC117)*M117</f>
        <v/>
      </c>
      <c r="AG117" s="33">
        <f>AC117*Q117+(1-AC117)*N117</f>
        <v/>
      </c>
      <c r="AH117" s="33">
        <f>AD117*O117+(1-AD117)*L117</f>
        <v/>
      </c>
      <c r="AI117" s="33">
        <f>AD117*P117+(1-AD117)*M117</f>
        <v/>
      </c>
      <c r="AJ117" s="33">
        <f>AD117*Q117+(1-AD117)*N117</f>
        <v/>
      </c>
      <c r="AK117" s="33">
        <f>AC117*V117+(1-AC117)*U117</f>
        <v/>
      </c>
      <c r="AL117" s="33">
        <f>AC117*W117+(1-AC117)*U117</f>
        <v/>
      </c>
      <c r="AM117" s="33">
        <f>AC117*X117+(1-AC117)*U117</f>
        <v/>
      </c>
      <c r="AN117" s="33">
        <f>AD117*V117+(1-AD117)*U117</f>
        <v/>
      </c>
      <c r="AO117" s="33">
        <f>AD117*W117+(1-AD117)*U117</f>
        <v/>
      </c>
      <c r="AP117" s="33">
        <f>AD117*X117+(1-AD117)*U117</f>
        <v/>
      </c>
      <c r="AQ117" s="7">
        <f>IF(OR(Scenario!$B$5="Any",Scenario!$B$5=A117),1,0)</f>
        <v/>
      </c>
      <c r="AR117" s="7">
        <f>IF(OR(Scenario!$B$6="Any",Scenario!$B$6=B117),1,0)</f>
        <v/>
      </c>
      <c r="AS117" s="7">
        <f>IF(OR(Scenario!$B$7="Any",Scenario!$B$7=C117),1,0)</f>
        <v/>
      </c>
      <c r="AT117" s="7">
        <f>IF(OR(Scenario!$B$8="Any",Scenario!$B$8=D117),1,0)</f>
        <v/>
      </c>
      <c r="AU117" s="7">
        <f>IF(OR(Scenario!$B$9="Any",Scenario!$B$9=E117),1,0)</f>
        <v/>
      </c>
      <c r="AV117" s="7">
        <f>IF(OR(Scenario!$B$10="Any",Scenario!$B$10=F117),1,0)</f>
        <v/>
      </c>
      <c r="AW117" s="7">
        <f>G117*AQ117*AR117*AS117*AT117*AU117*AV117</f>
        <v/>
      </c>
      <c r="AX117" s="7">
        <f>IF(Scenario!$B$11="mean",L117,IF(Scenario!$B$11="5th pct",M117,N117))</f>
        <v/>
      </c>
      <c r="AY117" s="7">
        <f>IF(Scenario!$B$11="mean",O117,IF(Scenario!$B$11="5th pct",P117,Q117))</f>
        <v/>
      </c>
      <c r="AZ117" s="7">
        <f>IF(Scenario!$B$11="mean",R117,IF(Scenario!$B$11="5th pct",S117,T117))</f>
        <v/>
      </c>
      <c r="BA117" s="7">
        <f>IF(Scenario!$B$11="mean",AE117,IF(Scenario!$B$11="5th pct",AF117,AG117))</f>
        <v/>
      </c>
      <c r="BB117" s="7">
        <f>IF(Scenario!$B$11="mean",AH117,IF(Scenario!$B$11="5th pct",AI117,AJ117))</f>
        <v/>
      </c>
      <c r="BC117" s="7">
        <f>U117</f>
        <v/>
      </c>
      <c r="BD117" s="7">
        <f>IF(Scenario!$B$11="mean",V117,IF(Scenario!$B$11="5th pct",W117,X117))</f>
        <v/>
      </c>
      <c r="BE117" s="7">
        <f>IF(Scenario!$B$11="mean",Y117,IF(Scenario!$B$11="5th pct",Z117,AA117))</f>
        <v/>
      </c>
      <c r="BF117" s="7">
        <f>IF(Scenario!$B$11="mean",AK117,IF(Scenario!$B$11="5th pct",AL117,AM117))</f>
        <v/>
      </c>
      <c r="BG117" s="7">
        <f>IF(Scenario!$B$11="mean",AN117,IF(Scenario!$B$11="5th pct",AO117,AP117))</f>
        <v/>
      </c>
    </row>
    <row r="118">
      <c r="A118" t="inlineStr">
        <is>
          <t>F</t>
        </is>
      </c>
      <c r="B118" t="inlineStr">
        <is>
          <t>65-74</t>
        </is>
      </c>
      <c r="C118" t="inlineStr">
        <is>
          <t>154-176</t>
        </is>
      </c>
      <c r="D118" t="inlineStr">
        <is>
          <t>1.5-2.0</t>
        </is>
      </c>
      <c r="E118" t="inlineStr">
        <is>
          <t>high parox</t>
        </is>
      </c>
      <c r="F118" t="inlineStr">
        <is>
          <t>no</t>
        </is>
      </c>
      <c r="G118" s="26">
        <f>Parameters!$B$5*Parameters!$B$7*Parameters!$E$10/SUM(Parameters!$B$10:$G$10)*Parameters!$J$22*Parameters!$B$52*(1-Parameters!$B$46)</f>
        <v/>
      </c>
      <c r="H118" s="27">
        <f>(140-Parameters!$B$25)*Parameters!$E$26*0.45359237*0.85/(72*Parameters!$D$27)</f>
        <v/>
      </c>
      <c r="I118">
        <f>IF(H118&gt;80,"&gt;80",IF(H118&gt;50,"50-80",IF(H118&gt;=25,"25-50","&lt;25")))</f>
        <v/>
      </c>
      <c r="J118">
        <f>IF(((B118="80+")+0+(OR(D118="1.5-2.0",D118="&gt;=2.0")))&gt;=2,1,0)</f>
        <v/>
      </c>
      <c r="K118" s="28">
        <f>INDEX(Parameters!$B$31:$E$31,MATCH(I118,Parameters!$B$30:$E$30,0))</f>
        <v/>
      </c>
      <c r="L118" s="29">
        <f>K118*INDEX(Parameters!$B$75:$E$75,MATCH(I118,Parameters!$B$30:$E$30,0))/100*IF($F118="yes",Parameters!$C$49,Parameters!$B$49)</f>
        <v/>
      </c>
      <c r="M118" s="29">
        <f>K118*INDEX(Parameters!$B$76:$E$76,MATCH(I118,Parameters!$B$30:$E$30,0))/100*IF($F118="yes",Parameters!$C$49,Parameters!$B$49)</f>
        <v/>
      </c>
      <c r="N118" s="29">
        <f>K118*INDEX(Parameters!$B$77:$E$77,MATCH(I118,Parameters!$B$30:$E$30,0))/100*IF($F118="yes",Parameters!$C$49,Parameters!$B$49)</f>
        <v/>
      </c>
      <c r="O118" s="29">
        <f>K118*INDEX(Parameters!$B$78:$E$78,MATCH(I118,Parameters!$B$30:$E$30,0))/100*IF($F118="yes",Parameters!$C$49,Parameters!$B$49)</f>
        <v/>
      </c>
      <c r="P118" s="29">
        <f>K118*INDEX(Parameters!$B$79:$E$79,MATCH(I118,Parameters!$B$30:$E$30,0))/100*IF($F118="yes",Parameters!$C$49,Parameters!$B$49)</f>
        <v/>
      </c>
      <c r="Q118" s="29">
        <f>K118*INDEX(Parameters!$B$80:$E$80,MATCH(I118,Parameters!$B$30:$E$30,0))/100*IF($F118="yes",Parameters!$C$49,Parameters!$B$49)</f>
        <v/>
      </c>
      <c r="R118" s="29">
        <f>K118*INDEX(Parameters!$B$81:$E$81,MATCH(I118,Parameters!$B$30:$E$30,0))/100*IF($F118="yes",Parameters!$C$49,Parameters!$B$49)</f>
        <v/>
      </c>
      <c r="S118" s="29">
        <f>K118*INDEX(Parameters!$B$82:$E$82,MATCH(I118,Parameters!$B$30:$E$30,0))/100*IF($F118="yes",Parameters!$C$49,Parameters!$B$49)</f>
        <v/>
      </c>
      <c r="T118" s="29">
        <f>K118*INDEX(Parameters!$B$83:$E$83,MATCH(I118,Parameters!$B$30:$E$30,0))/100*IF($F118="yes",Parameters!$C$49,Parameters!$B$49)</f>
        <v/>
      </c>
      <c r="U118" s="29">
        <f>INDEX(Parameters!$B$32:$E$32,MATCH(I118,Parameters!$B$30:$E$30,0))*Parameters!$B$36/100*IF($F118="yes",Parameters!$E$49,Parameters!$D$49)</f>
        <v/>
      </c>
      <c r="V118" s="29">
        <f>U118*INDEX(Parameters!$B$99:$E$99,MATCH(I118,Parameters!$B$30:$E$30,0))</f>
        <v/>
      </c>
      <c r="W118" s="29">
        <f>U118*INDEX(Parameters!$B$100:$E$100,MATCH(I118,Parameters!$B$30:$E$30,0))</f>
        <v/>
      </c>
      <c r="X118" s="29">
        <f>U118*INDEX(Parameters!$B$101:$E$101,MATCH(I118,Parameters!$B$30:$E$30,0))</f>
        <v/>
      </c>
      <c r="Y118" s="29">
        <f>U118*INDEX(Parameters!$B$102:$E$102,MATCH(I118,Parameters!$B$30:$E$30,0))</f>
        <v/>
      </c>
      <c r="Z118" s="29">
        <f>U118*INDEX(Parameters!$B$103:$E$103,MATCH(I118,Parameters!$B$30:$E$30,0))</f>
        <v/>
      </c>
      <c r="AA118" s="29">
        <f>U118*INDEX(Parameters!$B$104:$E$104,MATCH(I118,Parameters!$B$30:$E$30,0))</f>
        <v/>
      </c>
      <c r="AB118" s="29">
        <f>U118*Parameters!$B$39</f>
        <v/>
      </c>
      <c r="AC118">
        <f>J118</f>
        <v/>
      </c>
      <c r="AD118">
        <f>IF(J118=1,Parameters!$B$40,Parameters!$B$41)</f>
        <v/>
      </c>
      <c r="AE118" s="29">
        <f>AC118*O118+(1-AC118)*L118</f>
        <v/>
      </c>
      <c r="AF118" s="29">
        <f>AC118*P118+(1-AC118)*M118</f>
        <v/>
      </c>
      <c r="AG118" s="29">
        <f>AC118*Q118+(1-AC118)*N118</f>
        <v/>
      </c>
      <c r="AH118" s="29">
        <f>AD118*O118+(1-AD118)*L118</f>
        <v/>
      </c>
      <c r="AI118" s="29">
        <f>AD118*P118+(1-AD118)*M118</f>
        <v/>
      </c>
      <c r="AJ118" s="29">
        <f>AD118*Q118+(1-AD118)*N118</f>
        <v/>
      </c>
      <c r="AK118" s="29">
        <f>AC118*V118+(1-AC118)*U118</f>
        <v/>
      </c>
      <c r="AL118" s="29">
        <f>AC118*W118+(1-AC118)*U118</f>
        <v/>
      </c>
      <c r="AM118" s="29">
        <f>AC118*X118+(1-AC118)*U118</f>
        <v/>
      </c>
      <c r="AN118" s="29">
        <f>AD118*V118+(1-AD118)*U118</f>
        <v/>
      </c>
      <c r="AO118" s="29">
        <f>AD118*W118+(1-AD118)*U118</f>
        <v/>
      </c>
      <c r="AP118" s="29">
        <f>AD118*X118+(1-AD118)*U118</f>
        <v/>
      </c>
      <c r="AQ118">
        <f>IF(OR(Scenario!$B$5="Any",Scenario!$B$5=A118),1,0)</f>
        <v/>
      </c>
      <c r="AR118">
        <f>IF(OR(Scenario!$B$6="Any",Scenario!$B$6=B118),1,0)</f>
        <v/>
      </c>
      <c r="AS118">
        <f>IF(OR(Scenario!$B$7="Any",Scenario!$B$7=C118),1,0)</f>
        <v/>
      </c>
      <c r="AT118">
        <f>IF(OR(Scenario!$B$8="Any",Scenario!$B$8=D118),1,0)</f>
        <v/>
      </c>
      <c r="AU118">
        <f>IF(OR(Scenario!$B$9="Any",Scenario!$B$9=E118),1,0)</f>
        <v/>
      </c>
      <c r="AV118">
        <f>IF(OR(Scenario!$B$10="Any",Scenario!$B$10=F118),1,0)</f>
        <v/>
      </c>
      <c r="AW118">
        <f>G118*AQ118*AR118*AS118*AT118*AU118*AV118</f>
        <v/>
      </c>
      <c r="AX118">
        <f>IF(Scenario!$B$11="mean",L118,IF(Scenario!$B$11="5th pct",M118,N118))</f>
        <v/>
      </c>
      <c r="AY118">
        <f>IF(Scenario!$B$11="mean",O118,IF(Scenario!$B$11="5th pct",P118,Q118))</f>
        <v/>
      </c>
      <c r="AZ118">
        <f>IF(Scenario!$B$11="mean",R118,IF(Scenario!$B$11="5th pct",S118,T118))</f>
        <v/>
      </c>
      <c r="BA118">
        <f>IF(Scenario!$B$11="mean",AE118,IF(Scenario!$B$11="5th pct",AF118,AG118))</f>
        <v/>
      </c>
      <c r="BB118">
        <f>IF(Scenario!$B$11="mean",AH118,IF(Scenario!$B$11="5th pct",AI118,AJ118))</f>
        <v/>
      </c>
      <c r="BC118">
        <f>U118</f>
        <v/>
      </c>
      <c r="BD118">
        <f>IF(Scenario!$B$11="mean",V118,IF(Scenario!$B$11="5th pct",W118,X118))</f>
        <v/>
      </c>
      <c r="BE118">
        <f>IF(Scenario!$B$11="mean",Y118,IF(Scenario!$B$11="5th pct",Z118,AA118))</f>
        <v/>
      </c>
      <c r="BF118">
        <f>IF(Scenario!$B$11="mean",AK118,IF(Scenario!$B$11="5th pct",AL118,AM118))</f>
        <v/>
      </c>
      <c r="BG118">
        <f>IF(Scenario!$B$11="mean",AN118,IF(Scenario!$B$11="5th pct",AO118,AP118))</f>
        <v/>
      </c>
    </row>
    <row r="119">
      <c r="A119" s="7" t="inlineStr">
        <is>
          <t>F</t>
        </is>
      </c>
      <c r="B119" s="7" t="inlineStr">
        <is>
          <t>65-74</t>
        </is>
      </c>
      <c r="C119" s="7" t="inlineStr">
        <is>
          <t>154-176</t>
        </is>
      </c>
      <c r="D119" s="7" t="inlineStr">
        <is>
          <t>1.5-2.0</t>
        </is>
      </c>
      <c r="E119" s="7" t="inlineStr">
        <is>
          <t>high parox</t>
        </is>
      </c>
      <c r="F119" s="7" t="inlineStr">
        <is>
          <t>yes</t>
        </is>
      </c>
      <c r="G119" s="30">
        <f>Parameters!$B$5*Parameters!$B$7*Parameters!$E$10/SUM(Parameters!$B$10:$G$10)*Parameters!$J$22*Parameters!$B$52*Parameters!$B$46</f>
        <v/>
      </c>
      <c r="H119" s="31">
        <f>(140-Parameters!$B$25)*Parameters!$E$26*0.45359237*0.85/(72*Parameters!$D$27)</f>
        <v/>
      </c>
      <c r="I119" s="7">
        <f>IF(H119&gt;80,"&gt;80",IF(H119&gt;50,"50-80",IF(H119&gt;=25,"25-50","&lt;25")))</f>
        <v/>
      </c>
      <c r="J119" s="7">
        <f>IF(((B119="80+")+0+(OR(D119="1.5-2.0",D119="&gt;=2.0")))&gt;=2,1,0)</f>
        <v/>
      </c>
      <c r="K119" s="32">
        <f>INDEX(Parameters!$B$31:$E$31,MATCH(I119,Parameters!$B$30:$E$30,0))</f>
        <v/>
      </c>
      <c r="L119" s="33">
        <f>K119*INDEX(Parameters!$B$75:$E$75,MATCH(I119,Parameters!$B$30:$E$30,0))/100*IF($F119="yes",Parameters!$C$49,Parameters!$B$49)</f>
        <v/>
      </c>
      <c r="M119" s="33">
        <f>K119*INDEX(Parameters!$B$76:$E$76,MATCH(I119,Parameters!$B$30:$E$30,0))/100*IF($F119="yes",Parameters!$C$49,Parameters!$B$49)</f>
        <v/>
      </c>
      <c r="N119" s="33">
        <f>K119*INDEX(Parameters!$B$77:$E$77,MATCH(I119,Parameters!$B$30:$E$30,0))/100*IF($F119="yes",Parameters!$C$49,Parameters!$B$49)</f>
        <v/>
      </c>
      <c r="O119" s="33">
        <f>K119*INDEX(Parameters!$B$78:$E$78,MATCH(I119,Parameters!$B$30:$E$30,0))/100*IF($F119="yes",Parameters!$C$49,Parameters!$B$49)</f>
        <v/>
      </c>
      <c r="P119" s="33">
        <f>K119*INDEX(Parameters!$B$79:$E$79,MATCH(I119,Parameters!$B$30:$E$30,0))/100*IF($F119="yes",Parameters!$C$49,Parameters!$B$49)</f>
        <v/>
      </c>
      <c r="Q119" s="33">
        <f>K119*INDEX(Parameters!$B$80:$E$80,MATCH(I119,Parameters!$B$30:$E$30,0))/100*IF($F119="yes",Parameters!$C$49,Parameters!$B$49)</f>
        <v/>
      </c>
      <c r="R119" s="33">
        <f>K119*INDEX(Parameters!$B$81:$E$81,MATCH(I119,Parameters!$B$30:$E$30,0))/100*IF($F119="yes",Parameters!$C$49,Parameters!$B$49)</f>
        <v/>
      </c>
      <c r="S119" s="33">
        <f>K119*INDEX(Parameters!$B$82:$E$82,MATCH(I119,Parameters!$B$30:$E$30,0))/100*IF($F119="yes",Parameters!$C$49,Parameters!$B$49)</f>
        <v/>
      </c>
      <c r="T119" s="33">
        <f>K119*INDEX(Parameters!$B$83:$E$83,MATCH(I119,Parameters!$B$30:$E$30,0))/100*IF($F119="yes",Parameters!$C$49,Parameters!$B$49)</f>
        <v/>
      </c>
      <c r="U119" s="33">
        <f>INDEX(Parameters!$B$32:$E$32,MATCH(I119,Parameters!$B$30:$E$30,0))*Parameters!$B$36/100*IF($F119="yes",Parameters!$E$49,Parameters!$D$49)</f>
        <v/>
      </c>
      <c r="V119" s="33">
        <f>U119*INDEX(Parameters!$B$99:$E$99,MATCH(I119,Parameters!$B$30:$E$30,0))</f>
        <v/>
      </c>
      <c r="W119" s="33">
        <f>U119*INDEX(Parameters!$B$100:$E$100,MATCH(I119,Parameters!$B$30:$E$30,0))</f>
        <v/>
      </c>
      <c r="X119" s="33">
        <f>U119*INDEX(Parameters!$B$101:$E$101,MATCH(I119,Parameters!$B$30:$E$30,0))</f>
        <v/>
      </c>
      <c r="Y119" s="33">
        <f>U119*INDEX(Parameters!$B$102:$E$102,MATCH(I119,Parameters!$B$30:$E$30,0))</f>
        <v/>
      </c>
      <c r="Z119" s="33">
        <f>U119*INDEX(Parameters!$B$103:$E$103,MATCH(I119,Parameters!$B$30:$E$30,0))</f>
        <v/>
      </c>
      <c r="AA119" s="33">
        <f>U119*INDEX(Parameters!$B$104:$E$104,MATCH(I119,Parameters!$B$30:$E$30,0))</f>
        <v/>
      </c>
      <c r="AB119" s="33">
        <f>U119*Parameters!$B$39</f>
        <v/>
      </c>
      <c r="AC119" s="7">
        <f>J119</f>
        <v/>
      </c>
      <c r="AD119" s="7">
        <f>IF(J119=1,Parameters!$B$40,Parameters!$B$41)</f>
        <v/>
      </c>
      <c r="AE119" s="33">
        <f>AC119*O119+(1-AC119)*L119</f>
        <v/>
      </c>
      <c r="AF119" s="33">
        <f>AC119*P119+(1-AC119)*M119</f>
        <v/>
      </c>
      <c r="AG119" s="33">
        <f>AC119*Q119+(1-AC119)*N119</f>
        <v/>
      </c>
      <c r="AH119" s="33">
        <f>AD119*O119+(1-AD119)*L119</f>
        <v/>
      </c>
      <c r="AI119" s="33">
        <f>AD119*P119+(1-AD119)*M119</f>
        <v/>
      </c>
      <c r="AJ119" s="33">
        <f>AD119*Q119+(1-AD119)*N119</f>
        <v/>
      </c>
      <c r="AK119" s="33">
        <f>AC119*V119+(1-AC119)*U119</f>
        <v/>
      </c>
      <c r="AL119" s="33">
        <f>AC119*W119+(1-AC119)*U119</f>
        <v/>
      </c>
      <c r="AM119" s="33">
        <f>AC119*X119+(1-AC119)*U119</f>
        <v/>
      </c>
      <c r="AN119" s="33">
        <f>AD119*V119+(1-AD119)*U119</f>
        <v/>
      </c>
      <c r="AO119" s="33">
        <f>AD119*W119+(1-AD119)*U119</f>
        <v/>
      </c>
      <c r="AP119" s="33">
        <f>AD119*X119+(1-AD119)*U119</f>
        <v/>
      </c>
      <c r="AQ119" s="7">
        <f>IF(OR(Scenario!$B$5="Any",Scenario!$B$5=A119),1,0)</f>
        <v/>
      </c>
      <c r="AR119" s="7">
        <f>IF(OR(Scenario!$B$6="Any",Scenario!$B$6=B119),1,0)</f>
        <v/>
      </c>
      <c r="AS119" s="7">
        <f>IF(OR(Scenario!$B$7="Any",Scenario!$B$7=C119),1,0)</f>
        <v/>
      </c>
      <c r="AT119" s="7">
        <f>IF(OR(Scenario!$B$8="Any",Scenario!$B$8=D119),1,0)</f>
        <v/>
      </c>
      <c r="AU119" s="7">
        <f>IF(OR(Scenario!$B$9="Any",Scenario!$B$9=E119),1,0)</f>
        <v/>
      </c>
      <c r="AV119" s="7">
        <f>IF(OR(Scenario!$B$10="Any",Scenario!$B$10=F119),1,0)</f>
        <v/>
      </c>
      <c r="AW119" s="7">
        <f>G119*AQ119*AR119*AS119*AT119*AU119*AV119</f>
        <v/>
      </c>
      <c r="AX119" s="7">
        <f>IF(Scenario!$B$11="mean",L119,IF(Scenario!$B$11="5th pct",M119,N119))</f>
        <v/>
      </c>
      <c r="AY119" s="7">
        <f>IF(Scenario!$B$11="mean",O119,IF(Scenario!$B$11="5th pct",P119,Q119))</f>
        <v/>
      </c>
      <c r="AZ119" s="7">
        <f>IF(Scenario!$B$11="mean",R119,IF(Scenario!$B$11="5th pct",S119,T119))</f>
        <v/>
      </c>
      <c r="BA119" s="7">
        <f>IF(Scenario!$B$11="mean",AE119,IF(Scenario!$B$11="5th pct",AF119,AG119))</f>
        <v/>
      </c>
      <c r="BB119" s="7">
        <f>IF(Scenario!$B$11="mean",AH119,IF(Scenario!$B$11="5th pct",AI119,AJ119))</f>
        <v/>
      </c>
      <c r="BC119" s="7">
        <f>U119</f>
        <v/>
      </c>
      <c r="BD119" s="7">
        <f>IF(Scenario!$B$11="mean",V119,IF(Scenario!$B$11="5th pct",W119,X119))</f>
        <v/>
      </c>
      <c r="BE119" s="7">
        <f>IF(Scenario!$B$11="mean",Y119,IF(Scenario!$B$11="5th pct",Z119,AA119))</f>
        <v/>
      </c>
      <c r="BF119" s="7">
        <f>IF(Scenario!$B$11="mean",AK119,IF(Scenario!$B$11="5th pct",AL119,AM119))</f>
        <v/>
      </c>
      <c r="BG119" s="7">
        <f>IF(Scenario!$B$11="mean",AN119,IF(Scenario!$B$11="5th pct",AO119,AP119))</f>
        <v/>
      </c>
    </row>
    <row r="120">
      <c r="A120" t="inlineStr">
        <is>
          <t>F</t>
        </is>
      </c>
      <c r="B120" t="inlineStr">
        <is>
          <t>65-74</t>
        </is>
      </c>
      <c r="C120" t="inlineStr">
        <is>
          <t>154-176</t>
        </is>
      </c>
      <c r="D120" t="inlineStr">
        <is>
          <t>1.5-2.0</t>
        </is>
      </c>
      <c r="E120" t="inlineStr">
        <is>
          <t>persistent</t>
        </is>
      </c>
      <c r="F120" t="inlineStr">
        <is>
          <t>no</t>
        </is>
      </c>
      <c r="G120" s="26">
        <f>Parameters!$B$5*Parameters!$B$7*Parameters!$E$10/SUM(Parameters!$B$10:$G$10)*Parameters!$J$22*Parameters!$B$53*(1-Parameters!$B$46)</f>
        <v/>
      </c>
      <c r="H120" s="27">
        <f>(140-Parameters!$B$25)*Parameters!$E$26*0.45359237*0.85/(72*Parameters!$D$27)</f>
        <v/>
      </c>
      <c r="I120">
        <f>IF(H120&gt;80,"&gt;80",IF(H120&gt;50,"50-80",IF(H120&gt;=25,"25-50","&lt;25")))</f>
        <v/>
      </c>
      <c r="J120">
        <f>IF(((B120="80+")+0+(OR(D120="1.5-2.0",D120="&gt;=2.0")))&gt;=2,1,0)</f>
        <v/>
      </c>
      <c r="K120" s="28">
        <f>INDEX(Parameters!$B$31:$E$31,MATCH(I120,Parameters!$B$30:$E$30,0))</f>
        <v/>
      </c>
      <c r="L120" s="29">
        <f>K120*INDEX(Parameters!$B$84:$E$84,MATCH(I120,Parameters!$B$30:$E$30,0))/100*IF($F120="yes",Parameters!$C$49,Parameters!$B$49)</f>
        <v/>
      </c>
      <c r="M120" s="29">
        <f>K120*INDEX(Parameters!$B$85:$E$85,MATCH(I120,Parameters!$B$30:$E$30,0))/100*IF($F120="yes",Parameters!$C$49,Parameters!$B$49)</f>
        <v/>
      </c>
      <c r="N120" s="29">
        <f>K120*INDEX(Parameters!$B$86:$E$86,MATCH(I120,Parameters!$B$30:$E$30,0))/100*IF($F120="yes",Parameters!$C$49,Parameters!$B$49)</f>
        <v/>
      </c>
      <c r="O120" s="29">
        <f>K120*INDEX(Parameters!$B$87:$E$87,MATCH(I120,Parameters!$B$30:$E$30,0))/100*IF($F120="yes",Parameters!$C$49,Parameters!$B$49)</f>
        <v/>
      </c>
      <c r="P120" s="29">
        <f>K120*INDEX(Parameters!$B$88:$E$88,MATCH(I120,Parameters!$B$30:$E$30,0))/100*IF($F120="yes",Parameters!$C$49,Parameters!$B$49)</f>
        <v/>
      </c>
      <c r="Q120" s="29">
        <f>K120*INDEX(Parameters!$B$89:$E$89,MATCH(I120,Parameters!$B$30:$E$30,0))/100*IF($F120="yes",Parameters!$C$49,Parameters!$B$49)</f>
        <v/>
      </c>
      <c r="R120" s="29">
        <f>K120*INDEX(Parameters!$B$90:$E$90,MATCH(I120,Parameters!$B$30:$E$30,0))/100*IF($F120="yes",Parameters!$C$49,Parameters!$B$49)</f>
        <v/>
      </c>
      <c r="S120" s="29">
        <f>K120*INDEX(Parameters!$B$91:$E$91,MATCH(I120,Parameters!$B$30:$E$30,0))/100*IF($F120="yes",Parameters!$C$49,Parameters!$B$49)</f>
        <v/>
      </c>
      <c r="T120" s="29">
        <f>K120*INDEX(Parameters!$B$92:$E$92,MATCH(I120,Parameters!$B$30:$E$30,0))/100*IF($F120="yes",Parameters!$C$49,Parameters!$B$49)</f>
        <v/>
      </c>
      <c r="U120" s="29">
        <f>INDEX(Parameters!$B$32:$E$32,MATCH(I120,Parameters!$B$30:$E$30,0))*Parameters!$B$36/100*IF($F120="yes",Parameters!$E$49,Parameters!$D$49)</f>
        <v/>
      </c>
      <c r="V120" s="29">
        <f>U120*INDEX(Parameters!$B$99:$E$99,MATCH(I120,Parameters!$B$30:$E$30,0))</f>
        <v/>
      </c>
      <c r="W120" s="29">
        <f>U120*INDEX(Parameters!$B$100:$E$100,MATCH(I120,Parameters!$B$30:$E$30,0))</f>
        <v/>
      </c>
      <c r="X120" s="29">
        <f>U120*INDEX(Parameters!$B$101:$E$101,MATCH(I120,Parameters!$B$30:$E$30,0))</f>
        <v/>
      </c>
      <c r="Y120" s="29">
        <f>U120*INDEX(Parameters!$B$102:$E$102,MATCH(I120,Parameters!$B$30:$E$30,0))</f>
        <v/>
      </c>
      <c r="Z120" s="29">
        <f>U120*INDEX(Parameters!$B$103:$E$103,MATCH(I120,Parameters!$B$30:$E$30,0))</f>
        <v/>
      </c>
      <c r="AA120" s="29">
        <f>U120*INDEX(Parameters!$B$104:$E$104,MATCH(I120,Parameters!$B$30:$E$30,0))</f>
        <v/>
      </c>
      <c r="AB120" s="29">
        <f>U120*Parameters!$B$39</f>
        <v/>
      </c>
      <c r="AC120">
        <f>J120</f>
        <v/>
      </c>
      <c r="AD120">
        <f>IF(J120=1,Parameters!$B$40,Parameters!$B$41)</f>
        <v/>
      </c>
      <c r="AE120" s="29">
        <f>AC120*O120+(1-AC120)*L120</f>
        <v/>
      </c>
      <c r="AF120" s="29">
        <f>AC120*P120+(1-AC120)*M120</f>
        <v/>
      </c>
      <c r="AG120" s="29">
        <f>AC120*Q120+(1-AC120)*N120</f>
        <v/>
      </c>
      <c r="AH120" s="29">
        <f>AD120*O120+(1-AD120)*L120</f>
        <v/>
      </c>
      <c r="AI120" s="29">
        <f>AD120*P120+(1-AD120)*M120</f>
        <v/>
      </c>
      <c r="AJ120" s="29">
        <f>AD120*Q120+(1-AD120)*N120</f>
        <v/>
      </c>
      <c r="AK120" s="29">
        <f>AC120*V120+(1-AC120)*U120</f>
        <v/>
      </c>
      <c r="AL120" s="29">
        <f>AC120*W120+(1-AC120)*U120</f>
        <v/>
      </c>
      <c r="AM120" s="29">
        <f>AC120*X120+(1-AC120)*U120</f>
        <v/>
      </c>
      <c r="AN120" s="29">
        <f>AD120*V120+(1-AD120)*U120</f>
        <v/>
      </c>
      <c r="AO120" s="29">
        <f>AD120*W120+(1-AD120)*U120</f>
        <v/>
      </c>
      <c r="AP120" s="29">
        <f>AD120*X120+(1-AD120)*U120</f>
        <v/>
      </c>
      <c r="AQ120">
        <f>IF(OR(Scenario!$B$5="Any",Scenario!$B$5=A120),1,0)</f>
        <v/>
      </c>
      <c r="AR120">
        <f>IF(OR(Scenario!$B$6="Any",Scenario!$B$6=B120),1,0)</f>
        <v/>
      </c>
      <c r="AS120">
        <f>IF(OR(Scenario!$B$7="Any",Scenario!$B$7=C120),1,0)</f>
        <v/>
      </c>
      <c r="AT120">
        <f>IF(OR(Scenario!$B$8="Any",Scenario!$B$8=D120),1,0)</f>
        <v/>
      </c>
      <c r="AU120">
        <f>IF(OR(Scenario!$B$9="Any",Scenario!$B$9=E120),1,0)</f>
        <v/>
      </c>
      <c r="AV120">
        <f>IF(OR(Scenario!$B$10="Any",Scenario!$B$10=F120),1,0)</f>
        <v/>
      </c>
      <c r="AW120">
        <f>G120*AQ120*AR120*AS120*AT120*AU120*AV120</f>
        <v/>
      </c>
      <c r="AX120">
        <f>IF(Scenario!$B$11="mean",L120,IF(Scenario!$B$11="5th pct",M120,N120))</f>
        <v/>
      </c>
      <c r="AY120">
        <f>IF(Scenario!$B$11="mean",O120,IF(Scenario!$B$11="5th pct",P120,Q120))</f>
        <v/>
      </c>
      <c r="AZ120">
        <f>IF(Scenario!$B$11="mean",R120,IF(Scenario!$B$11="5th pct",S120,T120))</f>
        <v/>
      </c>
      <c r="BA120">
        <f>IF(Scenario!$B$11="mean",AE120,IF(Scenario!$B$11="5th pct",AF120,AG120))</f>
        <v/>
      </c>
      <c r="BB120">
        <f>IF(Scenario!$B$11="mean",AH120,IF(Scenario!$B$11="5th pct",AI120,AJ120))</f>
        <v/>
      </c>
      <c r="BC120">
        <f>U120</f>
        <v/>
      </c>
      <c r="BD120">
        <f>IF(Scenario!$B$11="mean",V120,IF(Scenario!$B$11="5th pct",W120,X120))</f>
        <v/>
      </c>
      <c r="BE120">
        <f>IF(Scenario!$B$11="mean",Y120,IF(Scenario!$B$11="5th pct",Z120,AA120))</f>
        <v/>
      </c>
      <c r="BF120">
        <f>IF(Scenario!$B$11="mean",AK120,IF(Scenario!$B$11="5th pct",AL120,AM120))</f>
        <v/>
      </c>
      <c r="BG120">
        <f>IF(Scenario!$B$11="mean",AN120,IF(Scenario!$B$11="5th pct",AO120,AP120))</f>
        <v/>
      </c>
    </row>
    <row r="121">
      <c r="A121" s="7" t="inlineStr">
        <is>
          <t>F</t>
        </is>
      </c>
      <c r="B121" s="7" t="inlineStr">
        <is>
          <t>65-74</t>
        </is>
      </c>
      <c r="C121" s="7" t="inlineStr">
        <is>
          <t>154-176</t>
        </is>
      </c>
      <c r="D121" s="7" t="inlineStr">
        <is>
          <t>1.5-2.0</t>
        </is>
      </c>
      <c r="E121" s="7" t="inlineStr">
        <is>
          <t>persistent</t>
        </is>
      </c>
      <c r="F121" s="7" t="inlineStr">
        <is>
          <t>yes</t>
        </is>
      </c>
      <c r="G121" s="30">
        <f>Parameters!$B$5*Parameters!$B$7*Parameters!$E$10/SUM(Parameters!$B$10:$G$10)*Parameters!$J$22*Parameters!$B$53*Parameters!$B$46</f>
        <v/>
      </c>
      <c r="H121" s="31">
        <f>(140-Parameters!$B$25)*Parameters!$E$26*0.45359237*0.85/(72*Parameters!$D$27)</f>
        <v/>
      </c>
      <c r="I121" s="7">
        <f>IF(H121&gt;80,"&gt;80",IF(H121&gt;50,"50-80",IF(H121&gt;=25,"25-50","&lt;25")))</f>
        <v/>
      </c>
      <c r="J121" s="7">
        <f>IF(((B121="80+")+0+(OR(D121="1.5-2.0",D121="&gt;=2.0")))&gt;=2,1,0)</f>
        <v/>
      </c>
      <c r="K121" s="32">
        <f>INDEX(Parameters!$B$31:$E$31,MATCH(I121,Parameters!$B$30:$E$30,0))</f>
        <v/>
      </c>
      <c r="L121" s="33">
        <f>K121*INDEX(Parameters!$B$84:$E$84,MATCH(I121,Parameters!$B$30:$E$30,0))/100*IF($F121="yes",Parameters!$C$49,Parameters!$B$49)</f>
        <v/>
      </c>
      <c r="M121" s="33">
        <f>K121*INDEX(Parameters!$B$85:$E$85,MATCH(I121,Parameters!$B$30:$E$30,0))/100*IF($F121="yes",Parameters!$C$49,Parameters!$B$49)</f>
        <v/>
      </c>
      <c r="N121" s="33">
        <f>K121*INDEX(Parameters!$B$86:$E$86,MATCH(I121,Parameters!$B$30:$E$30,0))/100*IF($F121="yes",Parameters!$C$49,Parameters!$B$49)</f>
        <v/>
      </c>
      <c r="O121" s="33">
        <f>K121*INDEX(Parameters!$B$87:$E$87,MATCH(I121,Parameters!$B$30:$E$30,0))/100*IF($F121="yes",Parameters!$C$49,Parameters!$B$49)</f>
        <v/>
      </c>
      <c r="P121" s="33">
        <f>K121*INDEX(Parameters!$B$88:$E$88,MATCH(I121,Parameters!$B$30:$E$30,0))/100*IF($F121="yes",Parameters!$C$49,Parameters!$B$49)</f>
        <v/>
      </c>
      <c r="Q121" s="33">
        <f>K121*INDEX(Parameters!$B$89:$E$89,MATCH(I121,Parameters!$B$30:$E$30,0))/100*IF($F121="yes",Parameters!$C$49,Parameters!$B$49)</f>
        <v/>
      </c>
      <c r="R121" s="33">
        <f>K121*INDEX(Parameters!$B$90:$E$90,MATCH(I121,Parameters!$B$30:$E$30,0))/100*IF($F121="yes",Parameters!$C$49,Parameters!$B$49)</f>
        <v/>
      </c>
      <c r="S121" s="33">
        <f>K121*INDEX(Parameters!$B$91:$E$91,MATCH(I121,Parameters!$B$30:$E$30,0))/100*IF($F121="yes",Parameters!$C$49,Parameters!$B$49)</f>
        <v/>
      </c>
      <c r="T121" s="33">
        <f>K121*INDEX(Parameters!$B$92:$E$92,MATCH(I121,Parameters!$B$30:$E$30,0))/100*IF($F121="yes",Parameters!$C$49,Parameters!$B$49)</f>
        <v/>
      </c>
      <c r="U121" s="33">
        <f>INDEX(Parameters!$B$32:$E$32,MATCH(I121,Parameters!$B$30:$E$30,0))*Parameters!$B$36/100*IF($F121="yes",Parameters!$E$49,Parameters!$D$49)</f>
        <v/>
      </c>
      <c r="V121" s="33">
        <f>U121*INDEX(Parameters!$B$99:$E$99,MATCH(I121,Parameters!$B$30:$E$30,0))</f>
        <v/>
      </c>
      <c r="W121" s="33">
        <f>U121*INDEX(Parameters!$B$100:$E$100,MATCH(I121,Parameters!$B$30:$E$30,0))</f>
        <v/>
      </c>
      <c r="X121" s="33">
        <f>U121*INDEX(Parameters!$B$101:$E$101,MATCH(I121,Parameters!$B$30:$E$30,0))</f>
        <v/>
      </c>
      <c r="Y121" s="33">
        <f>U121*INDEX(Parameters!$B$102:$E$102,MATCH(I121,Parameters!$B$30:$E$30,0))</f>
        <v/>
      </c>
      <c r="Z121" s="33">
        <f>U121*INDEX(Parameters!$B$103:$E$103,MATCH(I121,Parameters!$B$30:$E$30,0))</f>
        <v/>
      </c>
      <c r="AA121" s="33">
        <f>U121*INDEX(Parameters!$B$104:$E$104,MATCH(I121,Parameters!$B$30:$E$30,0))</f>
        <v/>
      </c>
      <c r="AB121" s="33">
        <f>U121*Parameters!$B$39</f>
        <v/>
      </c>
      <c r="AC121" s="7">
        <f>J121</f>
        <v/>
      </c>
      <c r="AD121" s="7">
        <f>IF(J121=1,Parameters!$B$40,Parameters!$B$41)</f>
        <v/>
      </c>
      <c r="AE121" s="33">
        <f>AC121*O121+(1-AC121)*L121</f>
        <v/>
      </c>
      <c r="AF121" s="33">
        <f>AC121*P121+(1-AC121)*M121</f>
        <v/>
      </c>
      <c r="AG121" s="33">
        <f>AC121*Q121+(1-AC121)*N121</f>
        <v/>
      </c>
      <c r="AH121" s="33">
        <f>AD121*O121+(1-AD121)*L121</f>
        <v/>
      </c>
      <c r="AI121" s="33">
        <f>AD121*P121+(1-AD121)*M121</f>
        <v/>
      </c>
      <c r="AJ121" s="33">
        <f>AD121*Q121+(1-AD121)*N121</f>
        <v/>
      </c>
      <c r="AK121" s="33">
        <f>AC121*V121+(1-AC121)*U121</f>
        <v/>
      </c>
      <c r="AL121" s="33">
        <f>AC121*W121+(1-AC121)*U121</f>
        <v/>
      </c>
      <c r="AM121" s="33">
        <f>AC121*X121+(1-AC121)*U121</f>
        <v/>
      </c>
      <c r="AN121" s="33">
        <f>AD121*V121+(1-AD121)*U121</f>
        <v/>
      </c>
      <c r="AO121" s="33">
        <f>AD121*W121+(1-AD121)*U121</f>
        <v/>
      </c>
      <c r="AP121" s="33">
        <f>AD121*X121+(1-AD121)*U121</f>
        <v/>
      </c>
      <c r="AQ121" s="7">
        <f>IF(OR(Scenario!$B$5="Any",Scenario!$B$5=A121),1,0)</f>
        <v/>
      </c>
      <c r="AR121" s="7">
        <f>IF(OR(Scenario!$B$6="Any",Scenario!$B$6=B121),1,0)</f>
        <v/>
      </c>
      <c r="AS121" s="7">
        <f>IF(OR(Scenario!$B$7="Any",Scenario!$B$7=C121),1,0)</f>
        <v/>
      </c>
      <c r="AT121" s="7">
        <f>IF(OR(Scenario!$B$8="Any",Scenario!$B$8=D121),1,0)</f>
        <v/>
      </c>
      <c r="AU121" s="7">
        <f>IF(OR(Scenario!$B$9="Any",Scenario!$B$9=E121),1,0)</f>
        <v/>
      </c>
      <c r="AV121" s="7">
        <f>IF(OR(Scenario!$B$10="Any",Scenario!$B$10=F121),1,0)</f>
        <v/>
      </c>
      <c r="AW121" s="7">
        <f>G121*AQ121*AR121*AS121*AT121*AU121*AV121</f>
        <v/>
      </c>
      <c r="AX121" s="7">
        <f>IF(Scenario!$B$11="mean",L121,IF(Scenario!$B$11="5th pct",M121,N121))</f>
        <v/>
      </c>
      <c r="AY121" s="7">
        <f>IF(Scenario!$B$11="mean",O121,IF(Scenario!$B$11="5th pct",P121,Q121))</f>
        <v/>
      </c>
      <c r="AZ121" s="7">
        <f>IF(Scenario!$B$11="mean",R121,IF(Scenario!$B$11="5th pct",S121,T121))</f>
        <v/>
      </c>
      <c r="BA121" s="7">
        <f>IF(Scenario!$B$11="mean",AE121,IF(Scenario!$B$11="5th pct",AF121,AG121))</f>
        <v/>
      </c>
      <c r="BB121" s="7">
        <f>IF(Scenario!$B$11="mean",AH121,IF(Scenario!$B$11="5th pct",AI121,AJ121))</f>
        <v/>
      </c>
      <c r="BC121" s="7">
        <f>U121</f>
        <v/>
      </c>
      <c r="BD121" s="7">
        <f>IF(Scenario!$B$11="mean",V121,IF(Scenario!$B$11="5th pct",W121,X121))</f>
        <v/>
      </c>
      <c r="BE121" s="7">
        <f>IF(Scenario!$B$11="mean",Y121,IF(Scenario!$B$11="5th pct",Z121,AA121))</f>
        <v/>
      </c>
      <c r="BF121" s="7">
        <f>IF(Scenario!$B$11="mean",AK121,IF(Scenario!$B$11="5th pct",AL121,AM121))</f>
        <v/>
      </c>
      <c r="BG121" s="7">
        <f>IF(Scenario!$B$11="mean",AN121,IF(Scenario!$B$11="5th pct",AO121,AP121))</f>
        <v/>
      </c>
    </row>
    <row r="122">
      <c r="A122" t="inlineStr">
        <is>
          <t>F</t>
        </is>
      </c>
      <c r="B122" t="inlineStr">
        <is>
          <t>65-74</t>
        </is>
      </c>
      <c r="C122" t="inlineStr">
        <is>
          <t>154-176</t>
        </is>
      </c>
      <c r="D122" t="inlineStr">
        <is>
          <t>&gt;=2.0</t>
        </is>
      </c>
      <c r="E122" t="inlineStr">
        <is>
          <t>subclinical</t>
        </is>
      </c>
      <c r="F122" t="inlineStr">
        <is>
          <t>no</t>
        </is>
      </c>
      <c r="G122" s="26">
        <f>Parameters!$B$5*Parameters!$B$7*Parameters!$E$10/SUM(Parameters!$B$10:$G$10)*Parameters!$K$22*Parameters!$B$50*(1-Parameters!$B$46)</f>
        <v/>
      </c>
      <c r="H122" s="27">
        <f>(140-Parameters!$B$25)*Parameters!$E$26*0.45359237*0.85/(72*Parameters!$E$27)</f>
        <v/>
      </c>
      <c r="I122">
        <f>IF(H122&gt;80,"&gt;80",IF(H122&gt;50,"50-80",IF(H122&gt;=25,"25-50","&lt;25")))</f>
        <v/>
      </c>
      <c r="J122">
        <f>IF(((B122="80+")+0+(OR(D122="1.5-2.0",D122="&gt;=2.0")))&gt;=2,1,0)</f>
        <v/>
      </c>
      <c r="K122" s="28">
        <f>INDEX(Parameters!$B$31:$E$31,MATCH(I122,Parameters!$B$30:$E$30,0))</f>
        <v/>
      </c>
      <c r="L122" s="29">
        <f>K122*INDEX(Parameters!$B$57:$E$57,MATCH(I122,Parameters!$B$30:$E$30,0))/100*IF($F122="yes",Parameters!$C$49,Parameters!$B$49)</f>
        <v/>
      </c>
      <c r="M122" s="29">
        <f>K122*INDEX(Parameters!$B$58:$E$58,MATCH(I122,Parameters!$B$30:$E$30,0))/100*IF($F122="yes",Parameters!$C$49,Parameters!$B$49)</f>
        <v/>
      </c>
      <c r="N122" s="29">
        <f>K122*INDEX(Parameters!$B$59:$E$59,MATCH(I122,Parameters!$B$30:$E$30,0))/100*IF($F122="yes",Parameters!$C$49,Parameters!$B$49)</f>
        <v/>
      </c>
      <c r="O122" s="29">
        <f>K122*INDEX(Parameters!$B$60:$E$60,MATCH(I122,Parameters!$B$30:$E$30,0))/100*IF($F122="yes",Parameters!$C$49,Parameters!$B$49)</f>
        <v/>
      </c>
      <c r="P122" s="29">
        <f>K122*INDEX(Parameters!$B$61:$E$61,MATCH(I122,Parameters!$B$30:$E$30,0))/100*IF($F122="yes",Parameters!$C$49,Parameters!$B$49)</f>
        <v/>
      </c>
      <c r="Q122" s="29">
        <f>K122*INDEX(Parameters!$B$62:$E$62,MATCH(I122,Parameters!$B$30:$E$30,0))/100*IF($F122="yes",Parameters!$C$49,Parameters!$B$49)</f>
        <v/>
      </c>
      <c r="R122" s="29">
        <f>K122*INDEX(Parameters!$B$63:$E$63,MATCH(I122,Parameters!$B$30:$E$30,0))/100*IF($F122="yes",Parameters!$C$49,Parameters!$B$49)</f>
        <v/>
      </c>
      <c r="S122" s="29">
        <f>K122*INDEX(Parameters!$B$64:$E$64,MATCH(I122,Parameters!$B$30:$E$30,0))/100*IF($F122="yes",Parameters!$C$49,Parameters!$B$49)</f>
        <v/>
      </c>
      <c r="T122" s="29">
        <f>K122*INDEX(Parameters!$B$65:$E$65,MATCH(I122,Parameters!$B$30:$E$30,0))/100*IF($F122="yes",Parameters!$C$49,Parameters!$B$49)</f>
        <v/>
      </c>
      <c r="U122" s="29">
        <f>INDEX(Parameters!$B$32:$E$32,MATCH(I122,Parameters!$B$30:$E$30,0))*Parameters!$B$36/100*IF($F122="yes",Parameters!$E$49,Parameters!$D$49)</f>
        <v/>
      </c>
      <c r="V122" s="29">
        <f>U122*INDEX(Parameters!$B$99:$E$99,MATCH(I122,Parameters!$B$30:$E$30,0))</f>
        <v/>
      </c>
      <c r="W122" s="29">
        <f>U122*INDEX(Parameters!$B$100:$E$100,MATCH(I122,Parameters!$B$30:$E$30,0))</f>
        <v/>
      </c>
      <c r="X122" s="29">
        <f>U122*INDEX(Parameters!$B$101:$E$101,MATCH(I122,Parameters!$B$30:$E$30,0))</f>
        <v/>
      </c>
      <c r="Y122" s="29">
        <f>U122*INDEX(Parameters!$B$102:$E$102,MATCH(I122,Parameters!$B$30:$E$30,0))</f>
        <v/>
      </c>
      <c r="Z122" s="29">
        <f>U122*INDEX(Parameters!$B$103:$E$103,MATCH(I122,Parameters!$B$30:$E$30,0))</f>
        <v/>
      </c>
      <c r="AA122" s="29">
        <f>U122*INDEX(Parameters!$B$104:$E$104,MATCH(I122,Parameters!$B$30:$E$30,0))</f>
        <v/>
      </c>
      <c r="AB122" s="29">
        <f>U122*Parameters!$B$39</f>
        <v/>
      </c>
      <c r="AC122">
        <f>J122</f>
        <v/>
      </c>
      <c r="AD122">
        <f>IF(J122=1,Parameters!$B$40,Parameters!$B$41)</f>
        <v/>
      </c>
      <c r="AE122" s="29">
        <f>AC122*O122+(1-AC122)*L122</f>
        <v/>
      </c>
      <c r="AF122" s="29">
        <f>AC122*P122+(1-AC122)*M122</f>
        <v/>
      </c>
      <c r="AG122" s="29">
        <f>AC122*Q122+(1-AC122)*N122</f>
        <v/>
      </c>
      <c r="AH122" s="29">
        <f>AD122*O122+(1-AD122)*L122</f>
        <v/>
      </c>
      <c r="AI122" s="29">
        <f>AD122*P122+(1-AD122)*M122</f>
        <v/>
      </c>
      <c r="AJ122" s="29">
        <f>AD122*Q122+(1-AD122)*N122</f>
        <v/>
      </c>
      <c r="AK122" s="29">
        <f>AC122*V122+(1-AC122)*U122</f>
        <v/>
      </c>
      <c r="AL122" s="29">
        <f>AC122*W122+(1-AC122)*U122</f>
        <v/>
      </c>
      <c r="AM122" s="29">
        <f>AC122*X122+(1-AC122)*U122</f>
        <v/>
      </c>
      <c r="AN122" s="29">
        <f>AD122*V122+(1-AD122)*U122</f>
        <v/>
      </c>
      <c r="AO122" s="29">
        <f>AD122*W122+(1-AD122)*U122</f>
        <v/>
      </c>
      <c r="AP122" s="29">
        <f>AD122*X122+(1-AD122)*U122</f>
        <v/>
      </c>
      <c r="AQ122">
        <f>IF(OR(Scenario!$B$5="Any",Scenario!$B$5=A122),1,0)</f>
        <v/>
      </c>
      <c r="AR122">
        <f>IF(OR(Scenario!$B$6="Any",Scenario!$B$6=B122),1,0)</f>
        <v/>
      </c>
      <c r="AS122">
        <f>IF(OR(Scenario!$B$7="Any",Scenario!$B$7=C122),1,0)</f>
        <v/>
      </c>
      <c r="AT122">
        <f>IF(OR(Scenario!$B$8="Any",Scenario!$B$8=D122),1,0)</f>
        <v/>
      </c>
      <c r="AU122">
        <f>IF(OR(Scenario!$B$9="Any",Scenario!$B$9=E122),1,0)</f>
        <v/>
      </c>
      <c r="AV122">
        <f>IF(OR(Scenario!$B$10="Any",Scenario!$B$10=F122),1,0)</f>
        <v/>
      </c>
      <c r="AW122">
        <f>G122*AQ122*AR122*AS122*AT122*AU122*AV122</f>
        <v/>
      </c>
      <c r="AX122">
        <f>IF(Scenario!$B$11="mean",L122,IF(Scenario!$B$11="5th pct",M122,N122))</f>
        <v/>
      </c>
      <c r="AY122">
        <f>IF(Scenario!$B$11="mean",O122,IF(Scenario!$B$11="5th pct",P122,Q122))</f>
        <v/>
      </c>
      <c r="AZ122">
        <f>IF(Scenario!$B$11="mean",R122,IF(Scenario!$B$11="5th pct",S122,T122))</f>
        <v/>
      </c>
      <c r="BA122">
        <f>IF(Scenario!$B$11="mean",AE122,IF(Scenario!$B$11="5th pct",AF122,AG122))</f>
        <v/>
      </c>
      <c r="BB122">
        <f>IF(Scenario!$B$11="mean",AH122,IF(Scenario!$B$11="5th pct",AI122,AJ122))</f>
        <v/>
      </c>
      <c r="BC122">
        <f>U122</f>
        <v/>
      </c>
      <c r="BD122">
        <f>IF(Scenario!$B$11="mean",V122,IF(Scenario!$B$11="5th pct",W122,X122))</f>
        <v/>
      </c>
      <c r="BE122">
        <f>IF(Scenario!$B$11="mean",Y122,IF(Scenario!$B$11="5th pct",Z122,AA122))</f>
        <v/>
      </c>
      <c r="BF122">
        <f>IF(Scenario!$B$11="mean",AK122,IF(Scenario!$B$11="5th pct",AL122,AM122))</f>
        <v/>
      </c>
      <c r="BG122">
        <f>IF(Scenario!$B$11="mean",AN122,IF(Scenario!$B$11="5th pct",AO122,AP122))</f>
        <v/>
      </c>
    </row>
    <row r="123">
      <c r="A123" s="7" t="inlineStr">
        <is>
          <t>F</t>
        </is>
      </c>
      <c r="B123" s="7" t="inlineStr">
        <is>
          <t>65-74</t>
        </is>
      </c>
      <c r="C123" s="7" t="inlineStr">
        <is>
          <t>154-176</t>
        </is>
      </c>
      <c r="D123" s="7" t="inlineStr">
        <is>
          <t>&gt;=2.0</t>
        </is>
      </c>
      <c r="E123" s="7" t="inlineStr">
        <is>
          <t>subclinical</t>
        </is>
      </c>
      <c r="F123" s="7" t="inlineStr">
        <is>
          <t>yes</t>
        </is>
      </c>
      <c r="G123" s="30">
        <f>Parameters!$B$5*Parameters!$B$7*Parameters!$E$10/SUM(Parameters!$B$10:$G$10)*Parameters!$K$22*Parameters!$B$50*Parameters!$B$46</f>
        <v/>
      </c>
      <c r="H123" s="31">
        <f>(140-Parameters!$B$25)*Parameters!$E$26*0.45359237*0.85/(72*Parameters!$E$27)</f>
        <v/>
      </c>
      <c r="I123" s="7">
        <f>IF(H123&gt;80,"&gt;80",IF(H123&gt;50,"50-80",IF(H123&gt;=25,"25-50","&lt;25")))</f>
        <v/>
      </c>
      <c r="J123" s="7">
        <f>IF(((B123="80+")+0+(OR(D123="1.5-2.0",D123="&gt;=2.0")))&gt;=2,1,0)</f>
        <v/>
      </c>
      <c r="K123" s="32">
        <f>INDEX(Parameters!$B$31:$E$31,MATCH(I123,Parameters!$B$30:$E$30,0))</f>
        <v/>
      </c>
      <c r="L123" s="33">
        <f>K123*INDEX(Parameters!$B$57:$E$57,MATCH(I123,Parameters!$B$30:$E$30,0))/100*IF($F123="yes",Parameters!$C$49,Parameters!$B$49)</f>
        <v/>
      </c>
      <c r="M123" s="33">
        <f>K123*INDEX(Parameters!$B$58:$E$58,MATCH(I123,Parameters!$B$30:$E$30,0))/100*IF($F123="yes",Parameters!$C$49,Parameters!$B$49)</f>
        <v/>
      </c>
      <c r="N123" s="33">
        <f>K123*INDEX(Parameters!$B$59:$E$59,MATCH(I123,Parameters!$B$30:$E$30,0))/100*IF($F123="yes",Parameters!$C$49,Parameters!$B$49)</f>
        <v/>
      </c>
      <c r="O123" s="33">
        <f>K123*INDEX(Parameters!$B$60:$E$60,MATCH(I123,Parameters!$B$30:$E$30,0))/100*IF($F123="yes",Parameters!$C$49,Parameters!$B$49)</f>
        <v/>
      </c>
      <c r="P123" s="33">
        <f>K123*INDEX(Parameters!$B$61:$E$61,MATCH(I123,Parameters!$B$30:$E$30,0))/100*IF($F123="yes",Parameters!$C$49,Parameters!$B$49)</f>
        <v/>
      </c>
      <c r="Q123" s="33">
        <f>K123*INDEX(Parameters!$B$62:$E$62,MATCH(I123,Parameters!$B$30:$E$30,0))/100*IF($F123="yes",Parameters!$C$49,Parameters!$B$49)</f>
        <v/>
      </c>
      <c r="R123" s="33">
        <f>K123*INDEX(Parameters!$B$63:$E$63,MATCH(I123,Parameters!$B$30:$E$30,0))/100*IF($F123="yes",Parameters!$C$49,Parameters!$B$49)</f>
        <v/>
      </c>
      <c r="S123" s="33">
        <f>K123*INDEX(Parameters!$B$64:$E$64,MATCH(I123,Parameters!$B$30:$E$30,0))/100*IF($F123="yes",Parameters!$C$49,Parameters!$B$49)</f>
        <v/>
      </c>
      <c r="T123" s="33">
        <f>K123*INDEX(Parameters!$B$65:$E$65,MATCH(I123,Parameters!$B$30:$E$30,0))/100*IF($F123="yes",Parameters!$C$49,Parameters!$B$49)</f>
        <v/>
      </c>
      <c r="U123" s="33">
        <f>INDEX(Parameters!$B$32:$E$32,MATCH(I123,Parameters!$B$30:$E$30,0))*Parameters!$B$36/100*IF($F123="yes",Parameters!$E$49,Parameters!$D$49)</f>
        <v/>
      </c>
      <c r="V123" s="33">
        <f>U123*INDEX(Parameters!$B$99:$E$99,MATCH(I123,Parameters!$B$30:$E$30,0))</f>
        <v/>
      </c>
      <c r="W123" s="33">
        <f>U123*INDEX(Parameters!$B$100:$E$100,MATCH(I123,Parameters!$B$30:$E$30,0))</f>
        <v/>
      </c>
      <c r="X123" s="33">
        <f>U123*INDEX(Parameters!$B$101:$E$101,MATCH(I123,Parameters!$B$30:$E$30,0))</f>
        <v/>
      </c>
      <c r="Y123" s="33">
        <f>U123*INDEX(Parameters!$B$102:$E$102,MATCH(I123,Parameters!$B$30:$E$30,0))</f>
        <v/>
      </c>
      <c r="Z123" s="33">
        <f>U123*INDEX(Parameters!$B$103:$E$103,MATCH(I123,Parameters!$B$30:$E$30,0))</f>
        <v/>
      </c>
      <c r="AA123" s="33">
        <f>U123*INDEX(Parameters!$B$104:$E$104,MATCH(I123,Parameters!$B$30:$E$30,0))</f>
        <v/>
      </c>
      <c r="AB123" s="33">
        <f>U123*Parameters!$B$39</f>
        <v/>
      </c>
      <c r="AC123" s="7">
        <f>J123</f>
        <v/>
      </c>
      <c r="AD123" s="7">
        <f>IF(J123=1,Parameters!$B$40,Parameters!$B$41)</f>
        <v/>
      </c>
      <c r="AE123" s="33">
        <f>AC123*O123+(1-AC123)*L123</f>
        <v/>
      </c>
      <c r="AF123" s="33">
        <f>AC123*P123+(1-AC123)*M123</f>
        <v/>
      </c>
      <c r="AG123" s="33">
        <f>AC123*Q123+(1-AC123)*N123</f>
        <v/>
      </c>
      <c r="AH123" s="33">
        <f>AD123*O123+(1-AD123)*L123</f>
        <v/>
      </c>
      <c r="AI123" s="33">
        <f>AD123*P123+(1-AD123)*M123</f>
        <v/>
      </c>
      <c r="AJ123" s="33">
        <f>AD123*Q123+(1-AD123)*N123</f>
        <v/>
      </c>
      <c r="AK123" s="33">
        <f>AC123*V123+(1-AC123)*U123</f>
        <v/>
      </c>
      <c r="AL123" s="33">
        <f>AC123*W123+(1-AC123)*U123</f>
        <v/>
      </c>
      <c r="AM123" s="33">
        <f>AC123*X123+(1-AC123)*U123</f>
        <v/>
      </c>
      <c r="AN123" s="33">
        <f>AD123*V123+(1-AD123)*U123</f>
        <v/>
      </c>
      <c r="AO123" s="33">
        <f>AD123*W123+(1-AD123)*U123</f>
        <v/>
      </c>
      <c r="AP123" s="33">
        <f>AD123*X123+(1-AD123)*U123</f>
        <v/>
      </c>
      <c r="AQ123" s="7">
        <f>IF(OR(Scenario!$B$5="Any",Scenario!$B$5=A123),1,0)</f>
        <v/>
      </c>
      <c r="AR123" s="7">
        <f>IF(OR(Scenario!$B$6="Any",Scenario!$B$6=B123),1,0)</f>
        <v/>
      </c>
      <c r="AS123" s="7">
        <f>IF(OR(Scenario!$B$7="Any",Scenario!$B$7=C123),1,0)</f>
        <v/>
      </c>
      <c r="AT123" s="7">
        <f>IF(OR(Scenario!$B$8="Any",Scenario!$B$8=D123),1,0)</f>
        <v/>
      </c>
      <c r="AU123" s="7">
        <f>IF(OR(Scenario!$B$9="Any",Scenario!$B$9=E123),1,0)</f>
        <v/>
      </c>
      <c r="AV123" s="7">
        <f>IF(OR(Scenario!$B$10="Any",Scenario!$B$10=F123),1,0)</f>
        <v/>
      </c>
      <c r="AW123" s="7">
        <f>G123*AQ123*AR123*AS123*AT123*AU123*AV123</f>
        <v/>
      </c>
      <c r="AX123" s="7">
        <f>IF(Scenario!$B$11="mean",L123,IF(Scenario!$B$11="5th pct",M123,N123))</f>
        <v/>
      </c>
      <c r="AY123" s="7">
        <f>IF(Scenario!$B$11="mean",O123,IF(Scenario!$B$11="5th pct",P123,Q123))</f>
        <v/>
      </c>
      <c r="AZ123" s="7">
        <f>IF(Scenario!$B$11="mean",R123,IF(Scenario!$B$11="5th pct",S123,T123))</f>
        <v/>
      </c>
      <c r="BA123" s="7">
        <f>IF(Scenario!$B$11="mean",AE123,IF(Scenario!$B$11="5th pct",AF123,AG123))</f>
        <v/>
      </c>
      <c r="BB123" s="7">
        <f>IF(Scenario!$B$11="mean",AH123,IF(Scenario!$B$11="5th pct",AI123,AJ123))</f>
        <v/>
      </c>
      <c r="BC123" s="7">
        <f>U123</f>
        <v/>
      </c>
      <c r="BD123" s="7">
        <f>IF(Scenario!$B$11="mean",V123,IF(Scenario!$B$11="5th pct",W123,X123))</f>
        <v/>
      </c>
      <c r="BE123" s="7">
        <f>IF(Scenario!$B$11="mean",Y123,IF(Scenario!$B$11="5th pct",Z123,AA123))</f>
        <v/>
      </c>
      <c r="BF123" s="7">
        <f>IF(Scenario!$B$11="mean",AK123,IF(Scenario!$B$11="5th pct",AL123,AM123))</f>
        <v/>
      </c>
      <c r="BG123" s="7">
        <f>IF(Scenario!$B$11="mean",AN123,IF(Scenario!$B$11="5th pct",AO123,AP123))</f>
        <v/>
      </c>
    </row>
    <row r="124">
      <c r="A124" t="inlineStr">
        <is>
          <t>F</t>
        </is>
      </c>
      <c r="B124" t="inlineStr">
        <is>
          <t>65-74</t>
        </is>
      </c>
      <c r="C124" t="inlineStr">
        <is>
          <t>154-176</t>
        </is>
      </c>
      <c r="D124" t="inlineStr">
        <is>
          <t>&gt;=2.0</t>
        </is>
      </c>
      <c r="E124" t="inlineStr">
        <is>
          <t>low parox</t>
        </is>
      </c>
      <c r="F124" t="inlineStr">
        <is>
          <t>no</t>
        </is>
      </c>
      <c r="G124" s="26">
        <f>Parameters!$B$5*Parameters!$B$7*Parameters!$E$10/SUM(Parameters!$B$10:$G$10)*Parameters!$K$22*Parameters!$B$51*(1-Parameters!$B$46)</f>
        <v/>
      </c>
      <c r="H124" s="27">
        <f>(140-Parameters!$B$25)*Parameters!$E$26*0.45359237*0.85/(72*Parameters!$E$27)</f>
        <v/>
      </c>
      <c r="I124">
        <f>IF(H124&gt;80,"&gt;80",IF(H124&gt;50,"50-80",IF(H124&gt;=25,"25-50","&lt;25")))</f>
        <v/>
      </c>
      <c r="J124">
        <f>IF(((B124="80+")+0+(OR(D124="1.5-2.0",D124="&gt;=2.0")))&gt;=2,1,0)</f>
        <v/>
      </c>
      <c r="K124" s="28">
        <f>INDEX(Parameters!$B$31:$E$31,MATCH(I124,Parameters!$B$30:$E$30,0))</f>
        <v/>
      </c>
      <c r="L124" s="29">
        <f>K124*INDEX(Parameters!$B$66:$E$66,MATCH(I124,Parameters!$B$30:$E$30,0))/100*IF($F124="yes",Parameters!$C$49,Parameters!$B$49)</f>
        <v/>
      </c>
      <c r="M124" s="29">
        <f>K124*INDEX(Parameters!$B$67:$E$67,MATCH(I124,Parameters!$B$30:$E$30,0))/100*IF($F124="yes",Parameters!$C$49,Parameters!$B$49)</f>
        <v/>
      </c>
      <c r="N124" s="29">
        <f>K124*INDEX(Parameters!$B$68:$E$68,MATCH(I124,Parameters!$B$30:$E$30,0))/100*IF($F124="yes",Parameters!$C$49,Parameters!$B$49)</f>
        <v/>
      </c>
      <c r="O124" s="29">
        <f>K124*INDEX(Parameters!$B$69:$E$69,MATCH(I124,Parameters!$B$30:$E$30,0))/100*IF($F124="yes",Parameters!$C$49,Parameters!$B$49)</f>
        <v/>
      </c>
      <c r="P124" s="29">
        <f>K124*INDEX(Parameters!$B$70:$E$70,MATCH(I124,Parameters!$B$30:$E$30,0))/100*IF($F124="yes",Parameters!$C$49,Parameters!$B$49)</f>
        <v/>
      </c>
      <c r="Q124" s="29">
        <f>K124*INDEX(Parameters!$B$71:$E$71,MATCH(I124,Parameters!$B$30:$E$30,0))/100*IF($F124="yes",Parameters!$C$49,Parameters!$B$49)</f>
        <v/>
      </c>
      <c r="R124" s="29">
        <f>K124*INDEX(Parameters!$B$72:$E$72,MATCH(I124,Parameters!$B$30:$E$30,0))/100*IF($F124="yes",Parameters!$C$49,Parameters!$B$49)</f>
        <v/>
      </c>
      <c r="S124" s="29">
        <f>K124*INDEX(Parameters!$B$73:$E$73,MATCH(I124,Parameters!$B$30:$E$30,0))/100*IF($F124="yes",Parameters!$C$49,Parameters!$B$49)</f>
        <v/>
      </c>
      <c r="T124" s="29">
        <f>K124*INDEX(Parameters!$B$74:$E$74,MATCH(I124,Parameters!$B$30:$E$30,0))/100*IF($F124="yes",Parameters!$C$49,Parameters!$B$49)</f>
        <v/>
      </c>
      <c r="U124" s="29">
        <f>INDEX(Parameters!$B$32:$E$32,MATCH(I124,Parameters!$B$30:$E$30,0))*Parameters!$B$36/100*IF($F124="yes",Parameters!$E$49,Parameters!$D$49)</f>
        <v/>
      </c>
      <c r="V124" s="29">
        <f>U124*INDEX(Parameters!$B$99:$E$99,MATCH(I124,Parameters!$B$30:$E$30,0))</f>
        <v/>
      </c>
      <c r="W124" s="29">
        <f>U124*INDEX(Parameters!$B$100:$E$100,MATCH(I124,Parameters!$B$30:$E$30,0))</f>
        <v/>
      </c>
      <c r="X124" s="29">
        <f>U124*INDEX(Parameters!$B$101:$E$101,MATCH(I124,Parameters!$B$30:$E$30,0))</f>
        <v/>
      </c>
      <c r="Y124" s="29">
        <f>U124*INDEX(Parameters!$B$102:$E$102,MATCH(I124,Parameters!$B$30:$E$30,0))</f>
        <v/>
      </c>
      <c r="Z124" s="29">
        <f>U124*INDEX(Parameters!$B$103:$E$103,MATCH(I124,Parameters!$B$30:$E$30,0))</f>
        <v/>
      </c>
      <c r="AA124" s="29">
        <f>U124*INDEX(Parameters!$B$104:$E$104,MATCH(I124,Parameters!$B$30:$E$30,0))</f>
        <v/>
      </c>
      <c r="AB124" s="29">
        <f>U124*Parameters!$B$39</f>
        <v/>
      </c>
      <c r="AC124">
        <f>J124</f>
        <v/>
      </c>
      <c r="AD124">
        <f>IF(J124=1,Parameters!$B$40,Parameters!$B$41)</f>
        <v/>
      </c>
      <c r="AE124" s="29">
        <f>AC124*O124+(1-AC124)*L124</f>
        <v/>
      </c>
      <c r="AF124" s="29">
        <f>AC124*P124+(1-AC124)*M124</f>
        <v/>
      </c>
      <c r="AG124" s="29">
        <f>AC124*Q124+(1-AC124)*N124</f>
        <v/>
      </c>
      <c r="AH124" s="29">
        <f>AD124*O124+(1-AD124)*L124</f>
        <v/>
      </c>
      <c r="AI124" s="29">
        <f>AD124*P124+(1-AD124)*M124</f>
        <v/>
      </c>
      <c r="AJ124" s="29">
        <f>AD124*Q124+(1-AD124)*N124</f>
        <v/>
      </c>
      <c r="AK124" s="29">
        <f>AC124*V124+(1-AC124)*U124</f>
        <v/>
      </c>
      <c r="AL124" s="29">
        <f>AC124*W124+(1-AC124)*U124</f>
        <v/>
      </c>
      <c r="AM124" s="29">
        <f>AC124*X124+(1-AC124)*U124</f>
        <v/>
      </c>
      <c r="AN124" s="29">
        <f>AD124*V124+(1-AD124)*U124</f>
        <v/>
      </c>
      <c r="AO124" s="29">
        <f>AD124*W124+(1-AD124)*U124</f>
        <v/>
      </c>
      <c r="AP124" s="29">
        <f>AD124*X124+(1-AD124)*U124</f>
        <v/>
      </c>
      <c r="AQ124">
        <f>IF(OR(Scenario!$B$5="Any",Scenario!$B$5=A124),1,0)</f>
        <v/>
      </c>
      <c r="AR124">
        <f>IF(OR(Scenario!$B$6="Any",Scenario!$B$6=B124),1,0)</f>
        <v/>
      </c>
      <c r="AS124">
        <f>IF(OR(Scenario!$B$7="Any",Scenario!$B$7=C124),1,0)</f>
        <v/>
      </c>
      <c r="AT124">
        <f>IF(OR(Scenario!$B$8="Any",Scenario!$B$8=D124),1,0)</f>
        <v/>
      </c>
      <c r="AU124">
        <f>IF(OR(Scenario!$B$9="Any",Scenario!$B$9=E124),1,0)</f>
        <v/>
      </c>
      <c r="AV124">
        <f>IF(OR(Scenario!$B$10="Any",Scenario!$B$10=F124),1,0)</f>
        <v/>
      </c>
      <c r="AW124">
        <f>G124*AQ124*AR124*AS124*AT124*AU124*AV124</f>
        <v/>
      </c>
      <c r="AX124">
        <f>IF(Scenario!$B$11="mean",L124,IF(Scenario!$B$11="5th pct",M124,N124))</f>
        <v/>
      </c>
      <c r="AY124">
        <f>IF(Scenario!$B$11="mean",O124,IF(Scenario!$B$11="5th pct",P124,Q124))</f>
        <v/>
      </c>
      <c r="AZ124">
        <f>IF(Scenario!$B$11="mean",R124,IF(Scenario!$B$11="5th pct",S124,T124))</f>
        <v/>
      </c>
      <c r="BA124">
        <f>IF(Scenario!$B$11="mean",AE124,IF(Scenario!$B$11="5th pct",AF124,AG124))</f>
        <v/>
      </c>
      <c r="BB124">
        <f>IF(Scenario!$B$11="mean",AH124,IF(Scenario!$B$11="5th pct",AI124,AJ124))</f>
        <v/>
      </c>
      <c r="BC124">
        <f>U124</f>
        <v/>
      </c>
      <c r="BD124">
        <f>IF(Scenario!$B$11="mean",V124,IF(Scenario!$B$11="5th pct",W124,X124))</f>
        <v/>
      </c>
      <c r="BE124">
        <f>IF(Scenario!$B$11="mean",Y124,IF(Scenario!$B$11="5th pct",Z124,AA124))</f>
        <v/>
      </c>
      <c r="BF124">
        <f>IF(Scenario!$B$11="mean",AK124,IF(Scenario!$B$11="5th pct",AL124,AM124))</f>
        <v/>
      </c>
      <c r="BG124">
        <f>IF(Scenario!$B$11="mean",AN124,IF(Scenario!$B$11="5th pct",AO124,AP124))</f>
        <v/>
      </c>
    </row>
    <row r="125">
      <c r="A125" s="7" t="inlineStr">
        <is>
          <t>F</t>
        </is>
      </c>
      <c r="B125" s="7" t="inlineStr">
        <is>
          <t>65-74</t>
        </is>
      </c>
      <c r="C125" s="7" t="inlineStr">
        <is>
          <t>154-176</t>
        </is>
      </c>
      <c r="D125" s="7" t="inlineStr">
        <is>
          <t>&gt;=2.0</t>
        </is>
      </c>
      <c r="E125" s="7" t="inlineStr">
        <is>
          <t>low parox</t>
        </is>
      </c>
      <c r="F125" s="7" t="inlineStr">
        <is>
          <t>yes</t>
        </is>
      </c>
      <c r="G125" s="30">
        <f>Parameters!$B$5*Parameters!$B$7*Parameters!$E$10/SUM(Parameters!$B$10:$G$10)*Parameters!$K$22*Parameters!$B$51*Parameters!$B$46</f>
        <v/>
      </c>
      <c r="H125" s="31">
        <f>(140-Parameters!$B$25)*Parameters!$E$26*0.45359237*0.85/(72*Parameters!$E$27)</f>
        <v/>
      </c>
      <c r="I125" s="7">
        <f>IF(H125&gt;80,"&gt;80",IF(H125&gt;50,"50-80",IF(H125&gt;=25,"25-50","&lt;25")))</f>
        <v/>
      </c>
      <c r="J125" s="7">
        <f>IF(((B125="80+")+0+(OR(D125="1.5-2.0",D125="&gt;=2.0")))&gt;=2,1,0)</f>
        <v/>
      </c>
      <c r="K125" s="32">
        <f>INDEX(Parameters!$B$31:$E$31,MATCH(I125,Parameters!$B$30:$E$30,0))</f>
        <v/>
      </c>
      <c r="L125" s="33">
        <f>K125*INDEX(Parameters!$B$66:$E$66,MATCH(I125,Parameters!$B$30:$E$30,0))/100*IF($F125="yes",Parameters!$C$49,Parameters!$B$49)</f>
        <v/>
      </c>
      <c r="M125" s="33">
        <f>K125*INDEX(Parameters!$B$67:$E$67,MATCH(I125,Parameters!$B$30:$E$30,0))/100*IF($F125="yes",Parameters!$C$49,Parameters!$B$49)</f>
        <v/>
      </c>
      <c r="N125" s="33">
        <f>K125*INDEX(Parameters!$B$68:$E$68,MATCH(I125,Parameters!$B$30:$E$30,0))/100*IF($F125="yes",Parameters!$C$49,Parameters!$B$49)</f>
        <v/>
      </c>
      <c r="O125" s="33">
        <f>K125*INDEX(Parameters!$B$69:$E$69,MATCH(I125,Parameters!$B$30:$E$30,0))/100*IF($F125="yes",Parameters!$C$49,Parameters!$B$49)</f>
        <v/>
      </c>
      <c r="P125" s="33">
        <f>K125*INDEX(Parameters!$B$70:$E$70,MATCH(I125,Parameters!$B$30:$E$30,0))/100*IF($F125="yes",Parameters!$C$49,Parameters!$B$49)</f>
        <v/>
      </c>
      <c r="Q125" s="33">
        <f>K125*INDEX(Parameters!$B$71:$E$71,MATCH(I125,Parameters!$B$30:$E$30,0))/100*IF($F125="yes",Parameters!$C$49,Parameters!$B$49)</f>
        <v/>
      </c>
      <c r="R125" s="33">
        <f>K125*INDEX(Parameters!$B$72:$E$72,MATCH(I125,Parameters!$B$30:$E$30,0))/100*IF($F125="yes",Parameters!$C$49,Parameters!$B$49)</f>
        <v/>
      </c>
      <c r="S125" s="33">
        <f>K125*INDEX(Parameters!$B$73:$E$73,MATCH(I125,Parameters!$B$30:$E$30,0))/100*IF($F125="yes",Parameters!$C$49,Parameters!$B$49)</f>
        <v/>
      </c>
      <c r="T125" s="33">
        <f>K125*INDEX(Parameters!$B$74:$E$74,MATCH(I125,Parameters!$B$30:$E$30,0))/100*IF($F125="yes",Parameters!$C$49,Parameters!$B$49)</f>
        <v/>
      </c>
      <c r="U125" s="33">
        <f>INDEX(Parameters!$B$32:$E$32,MATCH(I125,Parameters!$B$30:$E$30,0))*Parameters!$B$36/100*IF($F125="yes",Parameters!$E$49,Parameters!$D$49)</f>
        <v/>
      </c>
      <c r="V125" s="33">
        <f>U125*INDEX(Parameters!$B$99:$E$99,MATCH(I125,Parameters!$B$30:$E$30,0))</f>
        <v/>
      </c>
      <c r="W125" s="33">
        <f>U125*INDEX(Parameters!$B$100:$E$100,MATCH(I125,Parameters!$B$30:$E$30,0))</f>
        <v/>
      </c>
      <c r="X125" s="33">
        <f>U125*INDEX(Parameters!$B$101:$E$101,MATCH(I125,Parameters!$B$30:$E$30,0))</f>
        <v/>
      </c>
      <c r="Y125" s="33">
        <f>U125*INDEX(Parameters!$B$102:$E$102,MATCH(I125,Parameters!$B$30:$E$30,0))</f>
        <v/>
      </c>
      <c r="Z125" s="33">
        <f>U125*INDEX(Parameters!$B$103:$E$103,MATCH(I125,Parameters!$B$30:$E$30,0))</f>
        <v/>
      </c>
      <c r="AA125" s="33">
        <f>U125*INDEX(Parameters!$B$104:$E$104,MATCH(I125,Parameters!$B$30:$E$30,0))</f>
        <v/>
      </c>
      <c r="AB125" s="33">
        <f>U125*Parameters!$B$39</f>
        <v/>
      </c>
      <c r="AC125" s="7">
        <f>J125</f>
        <v/>
      </c>
      <c r="AD125" s="7">
        <f>IF(J125=1,Parameters!$B$40,Parameters!$B$41)</f>
        <v/>
      </c>
      <c r="AE125" s="33">
        <f>AC125*O125+(1-AC125)*L125</f>
        <v/>
      </c>
      <c r="AF125" s="33">
        <f>AC125*P125+(1-AC125)*M125</f>
        <v/>
      </c>
      <c r="AG125" s="33">
        <f>AC125*Q125+(1-AC125)*N125</f>
        <v/>
      </c>
      <c r="AH125" s="33">
        <f>AD125*O125+(1-AD125)*L125</f>
        <v/>
      </c>
      <c r="AI125" s="33">
        <f>AD125*P125+(1-AD125)*M125</f>
        <v/>
      </c>
      <c r="AJ125" s="33">
        <f>AD125*Q125+(1-AD125)*N125</f>
        <v/>
      </c>
      <c r="AK125" s="33">
        <f>AC125*V125+(1-AC125)*U125</f>
        <v/>
      </c>
      <c r="AL125" s="33">
        <f>AC125*W125+(1-AC125)*U125</f>
        <v/>
      </c>
      <c r="AM125" s="33">
        <f>AC125*X125+(1-AC125)*U125</f>
        <v/>
      </c>
      <c r="AN125" s="33">
        <f>AD125*V125+(1-AD125)*U125</f>
        <v/>
      </c>
      <c r="AO125" s="33">
        <f>AD125*W125+(1-AD125)*U125</f>
        <v/>
      </c>
      <c r="AP125" s="33">
        <f>AD125*X125+(1-AD125)*U125</f>
        <v/>
      </c>
      <c r="AQ125" s="7">
        <f>IF(OR(Scenario!$B$5="Any",Scenario!$B$5=A125),1,0)</f>
        <v/>
      </c>
      <c r="AR125" s="7">
        <f>IF(OR(Scenario!$B$6="Any",Scenario!$B$6=B125),1,0)</f>
        <v/>
      </c>
      <c r="AS125" s="7">
        <f>IF(OR(Scenario!$B$7="Any",Scenario!$B$7=C125),1,0)</f>
        <v/>
      </c>
      <c r="AT125" s="7">
        <f>IF(OR(Scenario!$B$8="Any",Scenario!$B$8=D125),1,0)</f>
        <v/>
      </c>
      <c r="AU125" s="7">
        <f>IF(OR(Scenario!$B$9="Any",Scenario!$B$9=E125),1,0)</f>
        <v/>
      </c>
      <c r="AV125" s="7">
        <f>IF(OR(Scenario!$B$10="Any",Scenario!$B$10=F125),1,0)</f>
        <v/>
      </c>
      <c r="AW125" s="7">
        <f>G125*AQ125*AR125*AS125*AT125*AU125*AV125</f>
        <v/>
      </c>
      <c r="AX125" s="7">
        <f>IF(Scenario!$B$11="mean",L125,IF(Scenario!$B$11="5th pct",M125,N125))</f>
        <v/>
      </c>
      <c r="AY125" s="7">
        <f>IF(Scenario!$B$11="mean",O125,IF(Scenario!$B$11="5th pct",P125,Q125))</f>
        <v/>
      </c>
      <c r="AZ125" s="7">
        <f>IF(Scenario!$B$11="mean",R125,IF(Scenario!$B$11="5th pct",S125,T125))</f>
        <v/>
      </c>
      <c r="BA125" s="7">
        <f>IF(Scenario!$B$11="mean",AE125,IF(Scenario!$B$11="5th pct",AF125,AG125))</f>
        <v/>
      </c>
      <c r="BB125" s="7">
        <f>IF(Scenario!$B$11="mean",AH125,IF(Scenario!$B$11="5th pct",AI125,AJ125))</f>
        <v/>
      </c>
      <c r="BC125" s="7">
        <f>U125</f>
        <v/>
      </c>
      <c r="BD125" s="7">
        <f>IF(Scenario!$B$11="mean",V125,IF(Scenario!$B$11="5th pct",W125,X125))</f>
        <v/>
      </c>
      <c r="BE125" s="7">
        <f>IF(Scenario!$B$11="mean",Y125,IF(Scenario!$B$11="5th pct",Z125,AA125))</f>
        <v/>
      </c>
      <c r="BF125" s="7">
        <f>IF(Scenario!$B$11="mean",AK125,IF(Scenario!$B$11="5th pct",AL125,AM125))</f>
        <v/>
      </c>
      <c r="BG125" s="7">
        <f>IF(Scenario!$B$11="mean",AN125,IF(Scenario!$B$11="5th pct",AO125,AP125))</f>
        <v/>
      </c>
    </row>
    <row r="126">
      <c r="A126" t="inlineStr">
        <is>
          <t>F</t>
        </is>
      </c>
      <c r="B126" t="inlineStr">
        <is>
          <t>65-74</t>
        </is>
      </c>
      <c r="C126" t="inlineStr">
        <is>
          <t>154-176</t>
        </is>
      </c>
      <c r="D126" t="inlineStr">
        <is>
          <t>&gt;=2.0</t>
        </is>
      </c>
      <c r="E126" t="inlineStr">
        <is>
          <t>high parox</t>
        </is>
      </c>
      <c r="F126" t="inlineStr">
        <is>
          <t>no</t>
        </is>
      </c>
      <c r="G126" s="26">
        <f>Parameters!$B$5*Parameters!$B$7*Parameters!$E$10/SUM(Parameters!$B$10:$G$10)*Parameters!$K$22*Parameters!$B$52*(1-Parameters!$B$46)</f>
        <v/>
      </c>
      <c r="H126" s="27">
        <f>(140-Parameters!$B$25)*Parameters!$E$26*0.45359237*0.85/(72*Parameters!$E$27)</f>
        <v/>
      </c>
      <c r="I126">
        <f>IF(H126&gt;80,"&gt;80",IF(H126&gt;50,"50-80",IF(H126&gt;=25,"25-50","&lt;25")))</f>
        <v/>
      </c>
      <c r="J126">
        <f>IF(((B126="80+")+0+(OR(D126="1.5-2.0",D126="&gt;=2.0")))&gt;=2,1,0)</f>
        <v/>
      </c>
      <c r="K126" s="28">
        <f>INDEX(Parameters!$B$31:$E$31,MATCH(I126,Parameters!$B$30:$E$30,0))</f>
        <v/>
      </c>
      <c r="L126" s="29">
        <f>K126*INDEX(Parameters!$B$75:$E$75,MATCH(I126,Parameters!$B$30:$E$30,0))/100*IF($F126="yes",Parameters!$C$49,Parameters!$B$49)</f>
        <v/>
      </c>
      <c r="M126" s="29">
        <f>K126*INDEX(Parameters!$B$76:$E$76,MATCH(I126,Parameters!$B$30:$E$30,0))/100*IF($F126="yes",Parameters!$C$49,Parameters!$B$49)</f>
        <v/>
      </c>
      <c r="N126" s="29">
        <f>K126*INDEX(Parameters!$B$77:$E$77,MATCH(I126,Parameters!$B$30:$E$30,0))/100*IF($F126="yes",Parameters!$C$49,Parameters!$B$49)</f>
        <v/>
      </c>
      <c r="O126" s="29">
        <f>K126*INDEX(Parameters!$B$78:$E$78,MATCH(I126,Parameters!$B$30:$E$30,0))/100*IF($F126="yes",Parameters!$C$49,Parameters!$B$49)</f>
        <v/>
      </c>
      <c r="P126" s="29">
        <f>K126*INDEX(Parameters!$B$79:$E$79,MATCH(I126,Parameters!$B$30:$E$30,0))/100*IF($F126="yes",Parameters!$C$49,Parameters!$B$49)</f>
        <v/>
      </c>
      <c r="Q126" s="29">
        <f>K126*INDEX(Parameters!$B$80:$E$80,MATCH(I126,Parameters!$B$30:$E$30,0))/100*IF($F126="yes",Parameters!$C$49,Parameters!$B$49)</f>
        <v/>
      </c>
      <c r="R126" s="29">
        <f>K126*INDEX(Parameters!$B$81:$E$81,MATCH(I126,Parameters!$B$30:$E$30,0))/100*IF($F126="yes",Parameters!$C$49,Parameters!$B$49)</f>
        <v/>
      </c>
      <c r="S126" s="29">
        <f>K126*INDEX(Parameters!$B$82:$E$82,MATCH(I126,Parameters!$B$30:$E$30,0))/100*IF($F126="yes",Parameters!$C$49,Parameters!$B$49)</f>
        <v/>
      </c>
      <c r="T126" s="29">
        <f>K126*INDEX(Parameters!$B$83:$E$83,MATCH(I126,Parameters!$B$30:$E$30,0))/100*IF($F126="yes",Parameters!$C$49,Parameters!$B$49)</f>
        <v/>
      </c>
      <c r="U126" s="29">
        <f>INDEX(Parameters!$B$32:$E$32,MATCH(I126,Parameters!$B$30:$E$30,0))*Parameters!$B$36/100*IF($F126="yes",Parameters!$E$49,Parameters!$D$49)</f>
        <v/>
      </c>
      <c r="V126" s="29">
        <f>U126*INDEX(Parameters!$B$99:$E$99,MATCH(I126,Parameters!$B$30:$E$30,0))</f>
        <v/>
      </c>
      <c r="W126" s="29">
        <f>U126*INDEX(Parameters!$B$100:$E$100,MATCH(I126,Parameters!$B$30:$E$30,0))</f>
        <v/>
      </c>
      <c r="X126" s="29">
        <f>U126*INDEX(Parameters!$B$101:$E$101,MATCH(I126,Parameters!$B$30:$E$30,0))</f>
        <v/>
      </c>
      <c r="Y126" s="29">
        <f>U126*INDEX(Parameters!$B$102:$E$102,MATCH(I126,Parameters!$B$30:$E$30,0))</f>
        <v/>
      </c>
      <c r="Z126" s="29">
        <f>U126*INDEX(Parameters!$B$103:$E$103,MATCH(I126,Parameters!$B$30:$E$30,0))</f>
        <v/>
      </c>
      <c r="AA126" s="29">
        <f>U126*INDEX(Parameters!$B$104:$E$104,MATCH(I126,Parameters!$B$30:$E$30,0))</f>
        <v/>
      </c>
      <c r="AB126" s="29">
        <f>U126*Parameters!$B$39</f>
        <v/>
      </c>
      <c r="AC126">
        <f>J126</f>
        <v/>
      </c>
      <c r="AD126">
        <f>IF(J126=1,Parameters!$B$40,Parameters!$B$41)</f>
        <v/>
      </c>
      <c r="AE126" s="29">
        <f>AC126*O126+(1-AC126)*L126</f>
        <v/>
      </c>
      <c r="AF126" s="29">
        <f>AC126*P126+(1-AC126)*M126</f>
        <v/>
      </c>
      <c r="AG126" s="29">
        <f>AC126*Q126+(1-AC126)*N126</f>
        <v/>
      </c>
      <c r="AH126" s="29">
        <f>AD126*O126+(1-AD126)*L126</f>
        <v/>
      </c>
      <c r="AI126" s="29">
        <f>AD126*P126+(1-AD126)*M126</f>
        <v/>
      </c>
      <c r="AJ126" s="29">
        <f>AD126*Q126+(1-AD126)*N126</f>
        <v/>
      </c>
      <c r="AK126" s="29">
        <f>AC126*V126+(1-AC126)*U126</f>
        <v/>
      </c>
      <c r="AL126" s="29">
        <f>AC126*W126+(1-AC126)*U126</f>
        <v/>
      </c>
      <c r="AM126" s="29">
        <f>AC126*X126+(1-AC126)*U126</f>
        <v/>
      </c>
      <c r="AN126" s="29">
        <f>AD126*V126+(1-AD126)*U126</f>
        <v/>
      </c>
      <c r="AO126" s="29">
        <f>AD126*W126+(1-AD126)*U126</f>
        <v/>
      </c>
      <c r="AP126" s="29">
        <f>AD126*X126+(1-AD126)*U126</f>
        <v/>
      </c>
      <c r="AQ126">
        <f>IF(OR(Scenario!$B$5="Any",Scenario!$B$5=A126),1,0)</f>
        <v/>
      </c>
      <c r="AR126">
        <f>IF(OR(Scenario!$B$6="Any",Scenario!$B$6=B126),1,0)</f>
        <v/>
      </c>
      <c r="AS126">
        <f>IF(OR(Scenario!$B$7="Any",Scenario!$B$7=C126),1,0)</f>
        <v/>
      </c>
      <c r="AT126">
        <f>IF(OR(Scenario!$B$8="Any",Scenario!$B$8=D126),1,0)</f>
        <v/>
      </c>
      <c r="AU126">
        <f>IF(OR(Scenario!$B$9="Any",Scenario!$B$9=E126),1,0)</f>
        <v/>
      </c>
      <c r="AV126">
        <f>IF(OR(Scenario!$B$10="Any",Scenario!$B$10=F126),1,0)</f>
        <v/>
      </c>
      <c r="AW126">
        <f>G126*AQ126*AR126*AS126*AT126*AU126*AV126</f>
        <v/>
      </c>
      <c r="AX126">
        <f>IF(Scenario!$B$11="mean",L126,IF(Scenario!$B$11="5th pct",M126,N126))</f>
        <v/>
      </c>
      <c r="AY126">
        <f>IF(Scenario!$B$11="mean",O126,IF(Scenario!$B$11="5th pct",P126,Q126))</f>
        <v/>
      </c>
      <c r="AZ126">
        <f>IF(Scenario!$B$11="mean",R126,IF(Scenario!$B$11="5th pct",S126,T126))</f>
        <v/>
      </c>
      <c r="BA126">
        <f>IF(Scenario!$B$11="mean",AE126,IF(Scenario!$B$11="5th pct",AF126,AG126))</f>
        <v/>
      </c>
      <c r="BB126">
        <f>IF(Scenario!$B$11="mean",AH126,IF(Scenario!$B$11="5th pct",AI126,AJ126))</f>
        <v/>
      </c>
      <c r="BC126">
        <f>U126</f>
        <v/>
      </c>
      <c r="BD126">
        <f>IF(Scenario!$B$11="mean",V126,IF(Scenario!$B$11="5th pct",W126,X126))</f>
        <v/>
      </c>
      <c r="BE126">
        <f>IF(Scenario!$B$11="mean",Y126,IF(Scenario!$B$11="5th pct",Z126,AA126))</f>
        <v/>
      </c>
      <c r="BF126">
        <f>IF(Scenario!$B$11="mean",AK126,IF(Scenario!$B$11="5th pct",AL126,AM126))</f>
        <v/>
      </c>
      <c r="BG126">
        <f>IF(Scenario!$B$11="mean",AN126,IF(Scenario!$B$11="5th pct",AO126,AP126))</f>
        <v/>
      </c>
    </row>
    <row r="127">
      <c r="A127" s="7" t="inlineStr">
        <is>
          <t>F</t>
        </is>
      </c>
      <c r="B127" s="7" t="inlineStr">
        <is>
          <t>65-74</t>
        </is>
      </c>
      <c r="C127" s="7" t="inlineStr">
        <is>
          <t>154-176</t>
        </is>
      </c>
      <c r="D127" s="7" t="inlineStr">
        <is>
          <t>&gt;=2.0</t>
        </is>
      </c>
      <c r="E127" s="7" t="inlineStr">
        <is>
          <t>high parox</t>
        </is>
      </c>
      <c r="F127" s="7" t="inlineStr">
        <is>
          <t>yes</t>
        </is>
      </c>
      <c r="G127" s="30">
        <f>Parameters!$B$5*Parameters!$B$7*Parameters!$E$10/SUM(Parameters!$B$10:$G$10)*Parameters!$K$22*Parameters!$B$52*Parameters!$B$46</f>
        <v/>
      </c>
      <c r="H127" s="31">
        <f>(140-Parameters!$B$25)*Parameters!$E$26*0.45359237*0.85/(72*Parameters!$E$27)</f>
        <v/>
      </c>
      <c r="I127" s="7">
        <f>IF(H127&gt;80,"&gt;80",IF(H127&gt;50,"50-80",IF(H127&gt;=25,"25-50","&lt;25")))</f>
        <v/>
      </c>
      <c r="J127" s="7">
        <f>IF(((B127="80+")+0+(OR(D127="1.5-2.0",D127="&gt;=2.0")))&gt;=2,1,0)</f>
        <v/>
      </c>
      <c r="K127" s="32">
        <f>INDEX(Parameters!$B$31:$E$31,MATCH(I127,Parameters!$B$30:$E$30,0))</f>
        <v/>
      </c>
      <c r="L127" s="33">
        <f>K127*INDEX(Parameters!$B$75:$E$75,MATCH(I127,Parameters!$B$30:$E$30,0))/100*IF($F127="yes",Parameters!$C$49,Parameters!$B$49)</f>
        <v/>
      </c>
      <c r="M127" s="33">
        <f>K127*INDEX(Parameters!$B$76:$E$76,MATCH(I127,Parameters!$B$30:$E$30,0))/100*IF($F127="yes",Parameters!$C$49,Parameters!$B$49)</f>
        <v/>
      </c>
      <c r="N127" s="33">
        <f>K127*INDEX(Parameters!$B$77:$E$77,MATCH(I127,Parameters!$B$30:$E$30,0))/100*IF($F127="yes",Parameters!$C$49,Parameters!$B$49)</f>
        <v/>
      </c>
      <c r="O127" s="33">
        <f>K127*INDEX(Parameters!$B$78:$E$78,MATCH(I127,Parameters!$B$30:$E$30,0))/100*IF($F127="yes",Parameters!$C$49,Parameters!$B$49)</f>
        <v/>
      </c>
      <c r="P127" s="33">
        <f>K127*INDEX(Parameters!$B$79:$E$79,MATCH(I127,Parameters!$B$30:$E$30,0))/100*IF($F127="yes",Parameters!$C$49,Parameters!$B$49)</f>
        <v/>
      </c>
      <c r="Q127" s="33">
        <f>K127*INDEX(Parameters!$B$80:$E$80,MATCH(I127,Parameters!$B$30:$E$30,0))/100*IF($F127="yes",Parameters!$C$49,Parameters!$B$49)</f>
        <v/>
      </c>
      <c r="R127" s="33">
        <f>K127*INDEX(Parameters!$B$81:$E$81,MATCH(I127,Parameters!$B$30:$E$30,0))/100*IF($F127="yes",Parameters!$C$49,Parameters!$B$49)</f>
        <v/>
      </c>
      <c r="S127" s="33">
        <f>K127*INDEX(Parameters!$B$82:$E$82,MATCH(I127,Parameters!$B$30:$E$30,0))/100*IF($F127="yes",Parameters!$C$49,Parameters!$B$49)</f>
        <v/>
      </c>
      <c r="T127" s="33">
        <f>K127*INDEX(Parameters!$B$83:$E$83,MATCH(I127,Parameters!$B$30:$E$30,0))/100*IF($F127="yes",Parameters!$C$49,Parameters!$B$49)</f>
        <v/>
      </c>
      <c r="U127" s="33">
        <f>INDEX(Parameters!$B$32:$E$32,MATCH(I127,Parameters!$B$30:$E$30,0))*Parameters!$B$36/100*IF($F127="yes",Parameters!$E$49,Parameters!$D$49)</f>
        <v/>
      </c>
      <c r="V127" s="33">
        <f>U127*INDEX(Parameters!$B$99:$E$99,MATCH(I127,Parameters!$B$30:$E$30,0))</f>
        <v/>
      </c>
      <c r="W127" s="33">
        <f>U127*INDEX(Parameters!$B$100:$E$100,MATCH(I127,Parameters!$B$30:$E$30,0))</f>
        <v/>
      </c>
      <c r="X127" s="33">
        <f>U127*INDEX(Parameters!$B$101:$E$101,MATCH(I127,Parameters!$B$30:$E$30,0))</f>
        <v/>
      </c>
      <c r="Y127" s="33">
        <f>U127*INDEX(Parameters!$B$102:$E$102,MATCH(I127,Parameters!$B$30:$E$30,0))</f>
        <v/>
      </c>
      <c r="Z127" s="33">
        <f>U127*INDEX(Parameters!$B$103:$E$103,MATCH(I127,Parameters!$B$30:$E$30,0))</f>
        <v/>
      </c>
      <c r="AA127" s="33">
        <f>U127*INDEX(Parameters!$B$104:$E$104,MATCH(I127,Parameters!$B$30:$E$30,0))</f>
        <v/>
      </c>
      <c r="AB127" s="33">
        <f>U127*Parameters!$B$39</f>
        <v/>
      </c>
      <c r="AC127" s="7">
        <f>J127</f>
        <v/>
      </c>
      <c r="AD127" s="7">
        <f>IF(J127=1,Parameters!$B$40,Parameters!$B$41)</f>
        <v/>
      </c>
      <c r="AE127" s="33">
        <f>AC127*O127+(1-AC127)*L127</f>
        <v/>
      </c>
      <c r="AF127" s="33">
        <f>AC127*P127+(1-AC127)*M127</f>
        <v/>
      </c>
      <c r="AG127" s="33">
        <f>AC127*Q127+(1-AC127)*N127</f>
        <v/>
      </c>
      <c r="AH127" s="33">
        <f>AD127*O127+(1-AD127)*L127</f>
        <v/>
      </c>
      <c r="AI127" s="33">
        <f>AD127*P127+(1-AD127)*M127</f>
        <v/>
      </c>
      <c r="AJ127" s="33">
        <f>AD127*Q127+(1-AD127)*N127</f>
        <v/>
      </c>
      <c r="AK127" s="33">
        <f>AC127*V127+(1-AC127)*U127</f>
        <v/>
      </c>
      <c r="AL127" s="33">
        <f>AC127*W127+(1-AC127)*U127</f>
        <v/>
      </c>
      <c r="AM127" s="33">
        <f>AC127*X127+(1-AC127)*U127</f>
        <v/>
      </c>
      <c r="AN127" s="33">
        <f>AD127*V127+(1-AD127)*U127</f>
        <v/>
      </c>
      <c r="AO127" s="33">
        <f>AD127*W127+(1-AD127)*U127</f>
        <v/>
      </c>
      <c r="AP127" s="33">
        <f>AD127*X127+(1-AD127)*U127</f>
        <v/>
      </c>
      <c r="AQ127" s="7">
        <f>IF(OR(Scenario!$B$5="Any",Scenario!$B$5=A127),1,0)</f>
        <v/>
      </c>
      <c r="AR127" s="7">
        <f>IF(OR(Scenario!$B$6="Any",Scenario!$B$6=B127),1,0)</f>
        <v/>
      </c>
      <c r="AS127" s="7">
        <f>IF(OR(Scenario!$B$7="Any",Scenario!$B$7=C127),1,0)</f>
        <v/>
      </c>
      <c r="AT127" s="7">
        <f>IF(OR(Scenario!$B$8="Any",Scenario!$B$8=D127),1,0)</f>
        <v/>
      </c>
      <c r="AU127" s="7">
        <f>IF(OR(Scenario!$B$9="Any",Scenario!$B$9=E127),1,0)</f>
        <v/>
      </c>
      <c r="AV127" s="7">
        <f>IF(OR(Scenario!$B$10="Any",Scenario!$B$10=F127),1,0)</f>
        <v/>
      </c>
      <c r="AW127" s="7">
        <f>G127*AQ127*AR127*AS127*AT127*AU127*AV127</f>
        <v/>
      </c>
      <c r="AX127" s="7">
        <f>IF(Scenario!$B$11="mean",L127,IF(Scenario!$B$11="5th pct",M127,N127))</f>
        <v/>
      </c>
      <c r="AY127" s="7">
        <f>IF(Scenario!$B$11="mean",O127,IF(Scenario!$B$11="5th pct",P127,Q127))</f>
        <v/>
      </c>
      <c r="AZ127" s="7">
        <f>IF(Scenario!$B$11="mean",R127,IF(Scenario!$B$11="5th pct",S127,T127))</f>
        <v/>
      </c>
      <c r="BA127" s="7">
        <f>IF(Scenario!$B$11="mean",AE127,IF(Scenario!$B$11="5th pct",AF127,AG127))</f>
        <v/>
      </c>
      <c r="BB127" s="7">
        <f>IF(Scenario!$B$11="mean",AH127,IF(Scenario!$B$11="5th pct",AI127,AJ127))</f>
        <v/>
      </c>
      <c r="BC127" s="7">
        <f>U127</f>
        <v/>
      </c>
      <c r="BD127" s="7">
        <f>IF(Scenario!$B$11="mean",V127,IF(Scenario!$B$11="5th pct",W127,X127))</f>
        <v/>
      </c>
      <c r="BE127" s="7">
        <f>IF(Scenario!$B$11="mean",Y127,IF(Scenario!$B$11="5th pct",Z127,AA127))</f>
        <v/>
      </c>
      <c r="BF127" s="7">
        <f>IF(Scenario!$B$11="mean",AK127,IF(Scenario!$B$11="5th pct",AL127,AM127))</f>
        <v/>
      </c>
      <c r="BG127" s="7">
        <f>IF(Scenario!$B$11="mean",AN127,IF(Scenario!$B$11="5th pct",AO127,AP127))</f>
        <v/>
      </c>
    </row>
    <row r="128">
      <c r="A128" t="inlineStr">
        <is>
          <t>F</t>
        </is>
      </c>
      <c r="B128" t="inlineStr">
        <is>
          <t>65-74</t>
        </is>
      </c>
      <c r="C128" t="inlineStr">
        <is>
          <t>154-176</t>
        </is>
      </c>
      <c r="D128" t="inlineStr">
        <is>
          <t>&gt;=2.0</t>
        </is>
      </c>
      <c r="E128" t="inlineStr">
        <is>
          <t>persistent</t>
        </is>
      </c>
      <c r="F128" t="inlineStr">
        <is>
          <t>no</t>
        </is>
      </c>
      <c r="G128" s="26">
        <f>Parameters!$B$5*Parameters!$B$7*Parameters!$E$10/SUM(Parameters!$B$10:$G$10)*Parameters!$K$22*Parameters!$B$53*(1-Parameters!$B$46)</f>
        <v/>
      </c>
      <c r="H128" s="27">
        <f>(140-Parameters!$B$25)*Parameters!$E$26*0.45359237*0.85/(72*Parameters!$E$27)</f>
        <v/>
      </c>
      <c r="I128">
        <f>IF(H128&gt;80,"&gt;80",IF(H128&gt;50,"50-80",IF(H128&gt;=25,"25-50","&lt;25")))</f>
        <v/>
      </c>
      <c r="J128">
        <f>IF(((B128="80+")+0+(OR(D128="1.5-2.0",D128="&gt;=2.0")))&gt;=2,1,0)</f>
        <v/>
      </c>
      <c r="K128" s="28">
        <f>INDEX(Parameters!$B$31:$E$31,MATCH(I128,Parameters!$B$30:$E$30,0))</f>
        <v/>
      </c>
      <c r="L128" s="29">
        <f>K128*INDEX(Parameters!$B$84:$E$84,MATCH(I128,Parameters!$B$30:$E$30,0))/100*IF($F128="yes",Parameters!$C$49,Parameters!$B$49)</f>
        <v/>
      </c>
      <c r="M128" s="29">
        <f>K128*INDEX(Parameters!$B$85:$E$85,MATCH(I128,Parameters!$B$30:$E$30,0))/100*IF($F128="yes",Parameters!$C$49,Parameters!$B$49)</f>
        <v/>
      </c>
      <c r="N128" s="29">
        <f>K128*INDEX(Parameters!$B$86:$E$86,MATCH(I128,Parameters!$B$30:$E$30,0))/100*IF($F128="yes",Parameters!$C$49,Parameters!$B$49)</f>
        <v/>
      </c>
      <c r="O128" s="29">
        <f>K128*INDEX(Parameters!$B$87:$E$87,MATCH(I128,Parameters!$B$30:$E$30,0))/100*IF($F128="yes",Parameters!$C$49,Parameters!$B$49)</f>
        <v/>
      </c>
      <c r="P128" s="29">
        <f>K128*INDEX(Parameters!$B$88:$E$88,MATCH(I128,Parameters!$B$30:$E$30,0))/100*IF($F128="yes",Parameters!$C$49,Parameters!$B$49)</f>
        <v/>
      </c>
      <c r="Q128" s="29">
        <f>K128*INDEX(Parameters!$B$89:$E$89,MATCH(I128,Parameters!$B$30:$E$30,0))/100*IF($F128="yes",Parameters!$C$49,Parameters!$B$49)</f>
        <v/>
      </c>
      <c r="R128" s="29">
        <f>K128*INDEX(Parameters!$B$90:$E$90,MATCH(I128,Parameters!$B$30:$E$30,0))/100*IF($F128="yes",Parameters!$C$49,Parameters!$B$49)</f>
        <v/>
      </c>
      <c r="S128" s="29">
        <f>K128*INDEX(Parameters!$B$91:$E$91,MATCH(I128,Parameters!$B$30:$E$30,0))/100*IF($F128="yes",Parameters!$C$49,Parameters!$B$49)</f>
        <v/>
      </c>
      <c r="T128" s="29">
        <f>K128*INDEX(Parameters!$B$92:$E$92,MATCH(I128,Parameters!$B$30:$E$30,0))/100*IF($F128="yes",Parameters!$C$49,Parameters!$B$49)</f>
        <v/>
      </c>
      <c r="U128" s="29">
        <f>INDEX(Parameters!$B$32:$E$32,MATCH(I128,Parameters!$B$30:$E$30,0))*Parameters!$B$36/100*IF($F128="yes",Parameters!$E$49,Parameters!$D$49)</f>
        <v/>
      </c>
      <c r="V128" s="29">
        <f>U128*INDEX(Parameters!$B$99:$E$99,MATCH(I128,Parameters!$B$30:$E$30,0))</f>
        <v/>
      </c>
      <c r="W128" s="29">
        <f>U128*INDEX(Parameters!$B$100:$E$100,MATCH(I128,Parameters!$B$30:$E$30,0))</f>
        <v/>
      </c>
      <c r="X128" s="29">
        <f>U128*INDEX(Parameters!$B$101:$E$101,MATCH(I128,Parameters!$B$30:$E$30,0))</f>
        <v/>
      </c>
      <c r="Y128" s="29">
        <f>U128*INDEX(Parameters!$B$102:$E$102,MATCH(I128,Parameters!$B$30:$E$30,0))</f>
        <v/>
      </c>
      <c r="Z128" s="29">
        <f>U128*INDEX(Parameters!$B$103:$E$103,MATCH(I128,Parameters!$B$30:$E$30,0))</f>
        <v/>
      </c>
      <c r="AA128" s="29">
        <f>U128*INDEX(Parameters!$B$104:$E$104,MATCH(I128,Parameters!$B$30:$E$30,0))</f>
        <v/>
      </c>
      <c r="AB128" s="29">
        <f>U128*Parameters!$B$39</f>
        <v/>
      </c>
      <c r="AC128">
        <f>J128</f>
        <v/>
      </c>
      <c r="AD128">
        <f>IF(J128=1,Parameters!$B$40,Parameters!$B$41)</f>
        <v/>
      </c>
      <c r="AE128" s="29">
        <f>AC128*O128+(1-AC128)*L128</f>
        <v/>
      </c>
      <c r="AF128" s="29">
        <f>AC128*P128+(1-AC128)*M128</f>
        <v/>
      </c>
      <c r="AG128" s="29">
        <f>AC128*Q128+(1-AC128)*N128</f>
        <v/>
      </c>
      <c r="AH128" s="29">
        <f>AD128*O128+(1-AD128)*L128</f>
        <v/>
      </c>
      <c r="AI128" s="29">
        <f>AD128*P128+(1-AD128)*M128</f>
        <v/>
      </c>
      <c r="AJ128" s="29">
        <f>AD128*Q128+(1-AD128)*N128</f>
        <v/>
      </c>
      <c r="AK128" s="29">
        <f>AC128*V128+(1-AC128)*U128</f>
        <v/>
      </c>
      <c r="AL128" s="29">
        <f>AC128*W128+(1-AC128)*U128</f>
        <v/>
      </c>
      <c r="AM128" s="29">
        <f>AC128*X128+(1-AC128)*U128</f>
        <v/>
      </c>
      <c r="AN128" s="29">
        <f>AD128*V128+(1-AD128)*U128</f>
        <v/>
      </c>
      <c r="AO128" s="29">
        <f>AD128*W128+(1-AD128)*U128</f>
        <v/>
      </c>
      <c r="AP128" s="29">
        <f>AD128*X128+(1-AD128)*U128</f>
        <v/>
      </c>
      <c r="AQ128">
        <f>IF(OR(Scenario!$B$5="Any",Scenario!$B$5=A128),1,0)</f>
        <v/>
      </c>
      <c r="AR128">
        <f>IF(OR(Scenario!$B$6="Any",Scenario!$B$6=B128),1,0)</f>
        <v/>
      </c>
      <c r="AS128">
        <f>IF(OR(Scenario!$B$7="Any",Scenario!$B$7=C128),1,0)</f>
        <v/>
      </c>
      <c r="AT128">
        <f>IF(OR(Scenario!$B$8="Any",Scenario!$B$8=D128),1,0)</f>
        <v/>
      </c>
      <c r="AU128">
        <f>IF(OR(Scenario!$B$9="Any",Scenario!$B$9=E128),1,0)</f>
        <v/>
      </c>
      <c r="AV128">
        <f>IF(OR(Scenario!$B$10="Any",Scenario!$B$10=F128),1,0)</f>
        <v/>
      </c>
      <c r="AW128">
        <f>G128*AQ128*AR128*AS128*AT128*AU128*AV128</f>
        <v/>
      </c>
      <c r="AX128">
        <f>IF(Scenario!$B$11="mean",L128,IF(Scenario!$B$11="5th pct",M128,N128))</f>
        <v/>
      </c>
      <c r="AY128">
        <f>IF(Scenario!$B$11="mean",O128,IF(Scenario!$B$11="5th pct",P128,Q128))</f>
        <v/>
      </c>
      <c r="AZ128">
        <f>IF(Scenario!$B$11="mean",R128,IF(Scenario!$B$11="5th pct",S128,T128))</f>
        <v/>
      </c>
      <c r="BA128">
        <f>IF(Scenario!$B$11="mean",AE128,IF(Scenario!$B$11="5th pct",AF128,AG128))</f>
        <v/>
      </c>
      <c r="BB128">
        <f>IF(Scenario!$B$11="mean",AH128,IF(Scenario!$B$11="5th pct",AI128,AJ128))</f>
        <v/>
      </c>
      <c r="BC128">
        <f>U128</f>
        <v/>
      </c>
      <c r="BD128">
        <f>IF(Scenario!$B$11="mean",V128,IF(Scenario!$B$11="5th pct",W128,X128))</f>
        <v/>
      </c>
      <c r="BE128">
        <f>IF(Scenario!$B$11="mean",Y128,IF(Scenario!$B$11="5th pct",Z128,AA128))</f>
        <v/>
      </c>
      <c r="BF128">
        <f>IF(Scenario!$B$11="mean",AK128,IF(Scenario!$B$11="5th pct",AL128,AM128))</f>
        <v/>
      </c>
      <c r="BG128">
        <f>IF(Scenario!$B$11="mean",AN128,IF(Scenario!$B$11="5th pct",AO128,AP128))</f>
        <v/>
      </c>
    </row>
    <row r="129">
      <c r="A129" s="7" t="inlineStr">
        <is>
          <t>F</t>
        </is>
      </c>
      <c r="B129" s="7" t="inlineStr">
        <is>
          <t>65-74</t>
        </is>
      </c>
      <c r="C129" s="7" t="inlineStr">
        <is>
          <t>154-176</t>
        </is>
      </c>
      <c r="D129" s="7" t="inlineStr">
        <is>
          <t>&gt;=2.0</t>
        </is>
      </c>
      <c r="E129" s="7" t="inlineStr">
        <is>
          <t>persistent</t>
        </is>
      </c>
      <c r="F129" s="7" t="inlineStr">
        <is>
          <t>yes</t>
        </is>
      </c>
      <c r="G129" s="30">
        <f>Parameters!$B$5*Parameters!$B$7*Parameters!$E$10/SUM(Parameters!$B$10:$G$10)*Parameters!$K$22*Parameters!$B$53*Parameters!$B$46</f>
        <v/>
      </c>
      <c r="H129" s="31">
        <f>(140-Parameters!$B$25)*Parameters!$E$26*0.45359237*0.85/(72*Parameters!$E$27)</f>
        <v/>
      </c>
      <c r="I129" s="7">
        <f>IF(H129&gt;80,"&gt;80",IF(H129&gt;50,"50-80",IF(H129&gt;=25,"25-50","&lt;25")))</f>
        <v/>
      </c>
      <c r="J129" s="7">
        <f>IF(((B129="80+")+0+(OR(D129="1.5-2.0",D129="&gt;=2.0")))&gt;=2,1,0)</f>
        <v/>
      </c>
      <c r="K129" s="32">
        <f>INDEX(Parameters!$B$31:$E$31,MATCH(I129,Parameters!$B$30:$E$30,0))</f>
        <v/>
      </c>
      <c r="L129" s="33">
        <f>K129*INDEX(Parameters!$B$84:$E$84,MATCH(I129,Parameters!$B$30:$E$30,0))/100*IF($F129="yes",Parameters!$C$49,Parameters!$B$49)</f>
        <v/>
      </c>
      <c r="M129" s="33">
        <f>K129*INDEX(Parameters!$B$85:$E$85,MATCH(I129,Parameters!$B$30:$E$30,0))/100*IF($F129="yes",Parameters!$C$49,Parameters!$B$49)</f>
        <v/>
      </c>
      <c r="N129" s="33">
        <f>K129*INDEX(Parameters!$B$86:$E$86,MATCH(I129,Parameters!$B$30:$E$30,0))/100*IF($F129="yes",Parameters!$C$49,Parameters!$B$49)</f>
        <v/>
      </c>
      <c r="O129" s="33">
        <f>K129*INDEX(Parameters!$B$87:$E$87,MATCH(I129,Parameters!$B$30:$E$30,0))/100*IF($F129="yes",Parameters!$C$49,Parameters!$B$49)</f>
        <v/>
      </c>
      <c r="P129" s="33">
        <f>K129*INDEX(Parameters!$B$88:$E$88,MATCH(I129,Parameters!$B$30:$E$30,0))/100*IF($F129="yes",Parameters!$C$49,Parameters!$B$49)</f>
        <v/>
      </c>
      <c r="Q129" s="33">
        <f>K129*INDEX(Parameters!$B$89:$E$89,MATCH(I129,Parameters!$B$30:$E$30,0))/100*IF($F129="yes",Parameters!$C$49,Parameters!$B$49)</f>
        <v/>
      </c>
      <c r="R129" s="33">
        <f>K129*INDEX(Parameters!$B$90:$E$90,MATCH(I129,Parameters!$B$30:$E$30,0))/100*IF($F129="yes",Parameters!$C$49,Parameters!$B$49)</f>
        <v/>
      </c>
      <c r="S129" s="33">
        <f>K129*INDEX(Parameters!$B$91:$E$91,MATCH(I129,Parameters!$B$30:$E$30,0))/100*IF($F129="yes",Parameters!$C$49,Parameters!$B$49)</f>
        <v/>
      </c>
      <c r="T129" s="33">
        <f>K129*INDEX(Parameters!$B$92:$E$92,MATCH(I129,Parameters!$B$30:$E$30,0))/100*IF($F129="yes",Parameters!$C$49,Parameters!$B$49)</f>
        <v/>
      </c>
      <c r="U129" s="33">
        <f>INDEX(Parameters!$B$32:$E$32,MATCH(I129,Parameters!$B$30:$E$30,0))*Parameters!$B$36/100*IF($F129="yes",Parameters!$E$49,Parameters!$D$49)</f>
        <v/>
      </c>
      <c r="V129" s="33">
        <f>U129*INDEX(Parameters!$B$99:$E$99,MATCH(I129,Parameters!$B$30:$E$30,0))</f>
        <v/>
      </c>
      <c r="W129" s="33">
        <f>U129*INDEX(Parameters!$B$100:$E$100,MATCH(I129,Parameters!$B$30:$E$30,0))</f>
        <v/>
      </c>
      <c r="X129" s="33">
        <f>U129*INDEX(Parameters!$B$101:$E$101,MATCH(I129,Parameters!$B$30:$E$30,0))</f>
        <v/>
      </c>
      <c r="Y129" s="33">
        <f>U129*INDEX(Parameters!$B$102:$E$102,MATCH(I129,Parameters!$B$30:$E$30,0))</f>
        <v/>
      </c>
      <c r="Z129" s="33">
        <f>U129*INDEX(Parameters!$B$103:$E$103,MATCH(I129,Parameters!$B$30:$E$30,0))</f>
        <v/>
      </c>
      <c r="AA129" s="33">
        <f>U129*INDEX(Parameters!$B$104:$E$104,MATCH(I129,Parameters!$B$30:$E$30,0))</f>
        <v/>
      </c>
      <c r="AB129" s="33">
        <f>U129*Parameters!$B$39</f>
        <v/>
      </c>
      <c r="AC129" s="7">
        <f>J129</f>
        <v/>
      </c>
      <c r="AD129" s="7">
        <f>IF(J129=1,Parameters!$B$40,Parameters!$B$41)</f>
        <v/>
      </c>
      <c r="AE129" s="33">
        <f>AC129*O129+(1-AC129)*L129</f>
        <v/>
      </c>
      <c r="AF129" s="33">
        <f>AC129*P129+(1-AC129)*M129</f>
        <v/>
      </c>
      <c r="AG129" s="33">
        <f>AC129*Q129+(1-AC129)*N129</f>
        <v/>
      </c>
      <c r="AH129" s="33">
        <f>AD129*O129+(1-AD129)*L129</f>
        <v/>
      </c>
      <c r="AI129" s="33">
        <f>AD129*P129+(1-AD129)*M129</f>
        <v/>
      </c>
      <c r="AJ129" s="33">
        <f>AD129*Q129+(1-AD129)*N129</f>
        <v/>
      </c>
      <c r="AK129" s="33">
        <f>AC129*V129+(1-AC129)*U129</f>
        <v/>
      </c>
      <c r="AL129" s="33">
        <f>AC129*W129+(1-AC129)*U129</f>
        <v/>
      </c>
      <c r="AM129" s="33">
        <f>AC129*X129+(1-AC129)*U129</f>
        <v/>
      </c>
      <c r="AN129" s="33">
        <f>AD129*V129+(1-AD129)*U129</f>
        <v/>
      </c>
      <c r="AO129" s="33">
        <f>AD129*W129+(1-AD129)*U129</f>
        <v/>
      </c>
      <c r="AP129" s="33">
        <f>AD129*X129+(1-AD129)*U129</f>
        <v/>
      </c>
      <c r="AQ129" s="7">
        <f>IF(OR(Scenario!$B$5="Any",Scenario!$B$5=A129),1,0)</f>
        <v/>
      </c>
      <c r="AR129" s="7">
        <f>IF(OR(Scenario!$B$6="Any",Scenario!$B$6=B129),1,0)</f>
        <v/>
      </c>
      <c r="AS129" s="7">
        <f>IF(OR(Scenario!$B$7="Any",Scenario!$B$7=C129),1,0)</f>
        <v/>
      </c>
      <c r="AT129" s="7">
        <f>IF(OR(Scenario!$B$8="Any",Scenario!$B$8=D129),1,0)</f>
        <v/>
      </c>
      <c r="AU129" s="7">
        <f>IF(OR(Scenario!$B$9="Any",Scenario!$B$9=E129),1,0)</f>
        <v/>
      </c>
      <c r="AV129" s="7">
        <f>IF(OR(Scenario!$B$10="Any",Scenario!$B$10=F129),1,0)</f>
        <v/>
      </c>
      <c r="AW129" s="7">
        <f>G129*AQ129*AR129*AS129*AT129*AU129*AV129</f>
        <v/>
      </c>
      <c r="AX129" s="7">
        <f>IF(Scenario!$B$11="mean",L129,IF(Scenario!$B$11="5th pct",M129,N129))</f>
        <v/>
      </c>
      <c r="AY129" s="7">
        <f>IF(Scenario!$B$11="mean",O129,IF(Scenario!$B$11="5th pct",P129,Q129))</f>
        <v/>
      </c>
      <c r="AZ129" s="7">
        <f>IF(Scenario!$B$11="mean",R129,IF(Scenario!$B$11="5th pct",S129,T129))</f>
        <v/>
      </c>
      <c r="BA129" s="7">
        <f>IF(Scenario!$B$11="mean",AE129,IF(Scenario!$B$11="5th pct",AF129,AG129))</f>
        <v/>
      </c>
      <c r="BB129" s="7">
        <f>IF(Scenario!$B$11="mean",AH129,IF(Scenario!$B$11="5th pct",AI129,AJ129))</f>
        <v/>
      </c>
      <c r="BC129" s="7">
        <f>U129</f>
        <v/>
      </c>
      <c r="BD129" s="7">
        <f>IF(Scenario!$B$11="mean",V129,IF(Scenario!$B$11="5th pct",W129,X129))</f>
        <v/>
      </c>
      <c r="BE129" s="7">
        <f>IF(Scenario!$B$11="mean",Y129,IF(Scenario!$B$11="5th pct",Z129,AA129))</f>
        <v/>
      </c>
      <c r="BF129" s="7">
        <f>IF(Scenario!$B$11="mean",AK129,IF(Scenario!$B$11="5th pct",AL129,AM129))</f>
        <v/>
      </c>
      <c r="BG129" s="7">
        <f>IF(Scenario!$B$11="mean",AN129,IF(Scenario!$B$11="5th pct",AO129,AP129))</f>
        <v/>
      </c>
    </row>
    <row r="130">
      <c r="A130" t="inlineStr">
        <is>
          <t>F</t>
        </is>
      </c>
      <c r="B130" t="inlineStr">
        <is>
          <t>65-74</t>
        </is>
      </c>
      <c r="C130" t="inlineStr">
        <is>
          <t>176-198</t>
        </is>
      </c>
      <c r="D130" t="inlineStr">
        <is>
          <t>&lt;1.0</t>
        </is>
      </c>
      <c r="E130" t="inlineStr">
        <is>
          <t>subclinical</t>
        </is>
      </c>
      <c r="F130" t="inlineStr">
        <is>
          <t>no</t>
        </is>
      </c>
      <c r="G130" s="26">
        <f>Parameters!$B$5*Parameters!$B$7*Parameters!$F$10/SUM(Parameters!$B$10:$G$10)*Parameters!$H$22*Parameters!$B$50*(1-Parameters!$B$46)</f>
        <v/>
      </c>
      <c r="H130" s="27">
        <f>(140-Parameters!$B$25)*Parameters!$F$26*0.45359237*0.85/(72*Parameters!$B$27)</f>
        <v/>
      </c>
      <c r="I130">
        <f>IF(H130&gt;80,"&gt;80",IF(H130&gt;50,"50-80",IF(H130&gt;=25,"25-50","&lt;25")))</f>
        <v/>
      </c>
      <c r="J130">
        <f>IF(((B130="80+")+0+(OR(D130="1.5-2.0",D130="&gt;=2.0")))&gt;=2,1,0)</f>
        <v/>
      </c>
      <c r="K130" s="28">
        <f>INDEX(Parameters!$B$31:$E$31,MATCH(I130,Parameters!$B$30:$E$30,0))</f>
        <v/>
      </c>
      <c r="L130" s="29">
        <f>K130*INDEX(Parameters!$B$57:$E$57,MATCH(I130,Parameters!$B$30:$E$30,0))/100*IF($F130="yes",Parameters!$C$49,Parameters!$B$49)</f>
        <v/>
      </c>
      <c r="M130" s="29">
        <f>K130*INDEX(Parameters!$B$58:$E$58,MATCH(I130,Parameters!$B$30:$E$30,0))/100*IF($F130="yes",Parameters!$C$49,Parameters!$B$49)</f>
        <v/>
      </c>
      <c r="N130" s="29">
        <f>K130*INDEX(Parameters!$B$59:$E$59,MATCH(I130,Parameters!$B$30:$E$30,0))/100*IF($F130="yes",Parameters!$C$49,Parameters!$B$49)</f>
        <v/>
      </c>
      <c r="O130" s="29">
        <f>K130*INDEX(Parameters!$B$60:$E$60,MATCH(I130,Parameters!$B$30:$E$30,0))/100*IF($F130="yes",Parameters!$C$49,Parameters!$B$49)</f>
        <v/>
      </c>
      <c r="P130" s="29">
        <f>K130*INDEX(Parameters!$B$61:$E$61,MATCH(I130,Parameters!$B$30:$E$30,0))/100*IF($F130="yes",Parameters!$C$49,Parameters!$B$49)</f>
        <v/>
      </c>
      <c r="Q130" s="29">
        <f>K130*INDEX(Parameters!$B$62:$E$62,MATCH(I130,Parameters!$B$30:$E$30,0))/100*IF($F130="yes",Parameters!$C$49,Parameters!$B$49)</f>
        <v/>
      </c>
      <c r="R130" s="29">
        <f>K130*INDEX(Parameters!$B$63:$E$63,MATCH(I130,Parameters!$B$30:$E$30,0))/100*IF($F130="yes",Parameters!$C$49,Parameters!$B$49)</f>
        <v/>
      </c>
      <c r="S130" s="29">
        <f>K130*INDEX(Parameters!$B$64:$E$64,MATCH(I130,Parameters!$B$30:$E$30,0))/100*IF($F130="yes",Parameters!$C$49,Parameters!$B$49)</f>
        <v/>
      </c>
      <c r="T130" s="29">
        <f>K130*INDEX(Parameters!$B$65:$E$65,MATCH(I130,Parameters!$B$30:$E$30,0))/100*IF($F130="yes",Parameters!$C$49,Parameters!$B$49)</f>
        <v/>
      </c>
      <c r="U130" s="29">
        <f>INDEX(Parameters!$B$32:$E$32,MATCH(I130,Parameters!$B$30:$E$30,0))*Parameters!$B$36/100*IF($F130="yes",Parameters!$E$49,Parameters!$D$49)</f>
        <v/>
      </c>
      <c r="V130" s="29">
        <f>U130*INDEX(Parameters!$B$99:$E$99,MATCH(I130,Parameters!$B$30:$E$30,0))</f>
        <v/>
      </c>
      <c r="W130" s="29">
        <f>U130*INDEX(Parameters!$B$100:$E$100,MATCH(I130,Parameters!$B$30:$E$30,0))</f>
        <v/>
      </c>
      <c r="X130" s="29">
        <f>U130*INDEX(Parameters!$B$101:$E$101,MATCH(I130,Parameters!$B$30:$E$30,0))</f>
        <v/>
      </c>
      <c r="Y130" s="29">
        <f>U130*INDEX(Parameters!$B$102:$E$102,MATCH(I130,Parameters!$B$30:$E$30,0))</f>
        <v/>
      </c>
      <c r="Z130" s="29">
        <f>U130*INDEX(Parameters!$B$103:$E$103,MATCH(I130,Parameters!$B$30:$E$30,0))</f>
        <v/>
      </c>
      <c r="AA130" s="29">
        <f>U130*INDEX(Parameters!$B$104:$E$104,MATCH(I130,Parameters!$B$30:$E$30,0))</f>
        <v/>
      </c>
      <c r="AB130" s="29">
        <f>U130*Parameters!$B$39</f>
        <v/>
      </c>
      <c r="AC130">
        <f>J130</f>
        <v/>
      </c>
      <c r="AD130">
        <f>IF(J130=1,Parameters!$B$40,Parameters!$B$41)</f>
        <v/>
      </c>
      <c r="AE130" s="29">
        <f>AC130*O130+(1-AC130)*L130</f>
        <v/>
      </c>
      <c r="AF130" s="29">
        <f>AC130*P130+(1-AC130)*M130</f>
        <v/>
      </c>
      <c r="AG130" s="29">
        <f>AC130*Q130+(1-AC130)*N130</f>
        <v/>
      </c>
      <c r="AH130" s="29">
        <f>AD130*O130+(1-AD130)*L130</f>
        <v/>
      </c>
      <c r="AI130" s="29">
        <f>AD130*P130+(1-AD130)*M130</f>
        <v/>
      </c>
      <c r="AJ130" s="29">
        <f>AD130*Q130+(1-AD130)*N130</f>
        <v/>
      </c>
      <c r="AK130" s="29">
        <f>AC130*V130+(1-AC130)*U130</f>
        <v/>
      </c>
      <c r="AL130" s="29">
        <f>AC130*W130+(1-AC130)*U130</f>
        <v/>
      </c>
      <c r="AM130" s="29">
        <f>AC130*X130+(1-AC130)*U130</f>
        <v/>
      </c>
      <c r="AN130" s="29">
        <f>AD130*V130+(1-AD130)*U130</f>
        <v/>
      </c>
      <c r="AO130" s="29">
        <f>AD130*W130+(1-AD130)*U130</f>
        <v/>
      </c>
      <c r="AP130" s="29">
        <f>AD130*X130+(1-AD130)*U130</f>
        <v/>
      </c>
      <c r="AQ130">
        <f>IF(OR(Scenario!$B$5="Any",Scenario!$B$5=A130),1,0)</f>
        <v/>
      </c>
      <c r="AR130">
        <f>IF(OR(Scenario!$B$6="Any",Scenario!$B$6=B130),1,0)</f>
        <v/>
      </c>
      <c r="AS130">
        <f>IF(OR(Scenario!$B$7="Any",Scenario!$B$7=C130),1,0)</f>
        <v/>
      </c>
      <c r="AT130">
        <f>IF(OR(Scenario!$B$8="Any",Scenario!$B$8=D130),1,0)</f>
        <v/>
      </c>
      <c r="AU130">
        <f>IF(OR(Scenario!$B$9="Any",Scenario!$B$9=E130),1,0)</f>
        <v/>
      </c>
      <c r="AV130">
        <f>IF(OR(Scenario!$B$10="Any",Scenario!$B$10=F130),1,0)</f>
        <v/>
      </c>
      <c r="AW130">
        <f>G130*AQ130*AR130*AS130*AT130*AU130*AV130</f>
        <v/>
      </c>
      <c r="AX130">
        <f>IF(Scenario!$B$11="mean",L130,IF(Scenario!$B$11="5th pct",M130,N130))</f>
        <v/>
      </c>
      <c r="AY130">
        <f>IF(Scenario!$B$11="mean",O130,IF(Scenario!$B$11="5th pct",P130,Q130))</f>
        <v/>
      </c>
      <c r="AZ130">
        <f>IF(Scenario!$B$11="mean",R130,IF(Scenario!$B$11="5th pct",S130,T130))</f>
        <v/>
      </c>
      <c r="BA130">
        <f>IF(Scenario!$B$11="mean",AE130,IF(Scenario!$B$11="5th pct",AF130,AG130))</f>
        <v/>
      </c>
      <c r="BB130">
        <f>IF(Scenario!$B$11="mean",AH130,IF(Scenario!$B$11="5th pct",AI130,AJ130))</f>
        <v/>
      </c>
      <c r="BC130">
        <f>U130</f>
        <v/>
      </c>
      <c r="BD130">
        <f>IF(Scenario!$B$11="mean",V130,IF(Scenario!$B$11="5th pct",W130,X130))</f>
        <v/>
      </c>
      <c r="BE130">
        <f>IF(Scenario!$B$11="mean",Y130,IF(Scenario!$B$11="5th pct",Z130,AA130))</f>
        <v/>
      </c>
      <c r="BF130">
        <f>IF(Scenario!$B$11="mean",AK130,IF(Scenario!$B$11="5th pct",AL130,AM130))</f>
        <v/>
      </c>
      <c r="BG130">
        <f>IF(Scenario!$B$11="mean",AN130,IF(Scenario!$B$11="5th pct",AO130,AP130))</f>
        <v/>
      </c>
    </row>
    <row r="131">
      <c r="A131" s="7" t="inlineStr">
        <is>
          <t>F</t>
        </is>
      </c>
      <c r="B131" s="7" t="inlineStr">
        <is>
          <t>65-74</t>
        </is>
      </c>
      <c r="C131" s="7" t="inlineStr">
        <is>
          <t>176-198</t>
        </is>
      </c>
      <c r="D131" s="7" t="inlineStr">
        <is>
          <t>&lt;1.0</t>
        </is>
      </c>
      <c r="E131" s="7" t="inlineStr">
        <is>
          <t>subclinical</t>
        </is>
      </c>
      <c r="F131" s="7" t="inlineStr">
        <is>
          <t>yes</t>
        </is>
      </c>
      <c r="G131" s="30">
        <f>Parameters!$B$5*Parameters!$B$7*Parameters!$F$10/SUM(Parameters!$B$10:$G$10)*Parameters!$H$22*Parameters!$B$50*Parameters!$B$46</f>
        <v/>
      </c>
      <c r="H131" s="31">
        <f>(140-Parameters!$B$25)*Parameters!$F$26*0.45359237*0.85/(72*Parameters!$B$27)</f>
        <v/>
      </c>
      <c r="I131" s="7">
        <f>IF(H131&gt;80,"&gt;80",IF(H131&gt;50,"50-80",IF(H131&gt;=25,"25-50","&lt;25")))</f>
        <v/>
      </c>
      <c r="J131" s="7">
        <f>IF(((B131="80+")+0+(OR(D131="1.5-2.0",D131="&gt;=2.0")))&gt;=2,1,0)</f>
        <v/>
      </c>
      <c r="K131" s="32">
        <f>INDEX(Parameters!$B$31:$E$31,MATCH(I131,Parameters!$B$30:$E$30,0))</f>
        <v/>
      </c>
      <c r="L131" s="33">
        <f>K131*INDEX(Parameters!$B$57:$E$57,MATCH(I131,Parameters!$B$30:$E$30,0))/100*IF($F131="yes",Parameters!$C$49,Parameters!$B$49)</f>
        <v/>
      </c>
      <c r="M131" s="33">
        <f>K131*INDEX(Parameters!$B$58:$E$58,MATCH(I131,Parameters!$B$30:$E$30,0))/100*IF($F131="yes",Parameters!$C$49,Parameters!$B$49)</f>
        <v/>
      </c>
      <c r="N131" s="33">
        <f>K131*INDEX(Parameters!$B$59:$E$59,MATCH(I131,Parameters!$B$30:$E$30,0))/100*IF($F131="yes",Parameters!$C$49,Parameters!$B$49)</f>
        <v/>
      </c>
      <c r="O131" s="33">
        <f>K131*INDEX(Parameters!$B$60:$E$60,MATCH(I131,Parameters!$B$30:$E$30,0))/100*IF($F131="yes",Parameters!$C$49,Parameters!$B$49)</f>
        <v/>
      </c>
      <c r="P131" s="33">
        <f>K131*INDEX(Parameters!$B$61:$E$61,MATCH(I131,Parameters!$B$30:$E$30,0))/100*IF($F131="yes",Parameters!$C$49,Parameters!$B$49)</f>
        <v/>
      </c>
      <c r="Q131" s="33">
        <f>K131*INDEX(Parameters!$B$62:$E$62,MATCH(I131,Parameters!$B$30:$E$30,0))/100*IF($F131="yes",Parameters!$C$49,Parameters!$B$49)</f>
        <v/>
      </c>
      <c r="R131" s="33">
        <f>K131*INDEX(Parameters!$B$63:$E$63,MATCH(I131,Parameters!$B$30:$E$30,0))/100*IF($F131="yes",Parameters!$C$49,Parameters!$B$49)</f>
        <v/>
      </c>
      <c r="S131" s="33">
        <f>K131*INDEX(Parameters!$B$64:$E$64,MATCH(I131,Parameters!$B$30:$E$30,0))/100*IF($F131="yes",Parameters!$C$49,Parameters!$B$49)</f>
        <v/>
      </c>
      <c r="T131" s="33">
        <f>K131*INDEX(Parameters!$B$65:$E$65,MATCH(I131,Parameters!$B$30:$E$30,0))/100*IF($F131="yes",Parameters!$C$49,Parameters!$B$49)</f>
        <v/>
      </c>
      <c r="U131" s="33">
        <f>INDEX(Parameters!$B$32:$E$32,MATCH(I131,Parameters!$B$30:$E$30,0))*Parameters!$B$36/100*IF($F131="yes",Parameters!$E$49,Parameters!$D$49)</f>
        <v/>
      </c>
      <c r="V131" s="33">
        <f>U131*INDEX(Parameters!$B$99:$E$99,MATCH(I131,Parameters!$B$30:$E$30,0))</f>
        <v/>
      </c>
      <c r="W131" s="33">
        <f>U131*INDEX(Parameters!$B$100:$E$100,MATCH(I131,Parameters!$B$30:$E$30,0))</f>
        <v/>
      </c>
      <c r="X131" s="33">
        <f>U131*INDEX(Parameters!$B$101:$E$101,MATCH(I131,Parameters!$B$30:$E$30,0))</f>
        <v/>
      </c>
      <c r="Y131" s="33">
        <f>U131*INDEX(Parameters!$B$102:$E$102,MATCH(I131,Parameters!$B$30:$E$30,0))</f>
        <v/>
      </c>
      <c r="Z131" s="33">
        <f>U131*INDEX(Parameters!$B$103:$E$103,MATCH(I131,Parameters!$B$30:$E$30,0))</f>
        <v/>
      </c>
      <c r="AA131" s="33">
        <f>U131*INDEX(Parameters!$B$104:$E$104,MATCH(I131,Parameters!$B$30:$E$30,0))</f>
        <v/>
      </c>
      <c r="AB131" s="33">
        <f>U131*Parameters!$B$39</f>
        <v/>
      </c>
      <c r="AC131" s="7">
        <f>J131</f>
        <v/>
      </c>
      <c r="AD131" s="7">
        <f>IF(J131=1,Parameters!$B$40,Parameters!$B$41)</f>
        <v/>
      </c>
      <c r="AE131" s="33">
        <f>AC131*O131+(1-AC131)*L131</f>
        <v/>
      </c>
      <c r="AF131" s="33">
        <f>AC131*P131+(1-AC131)*M131</f>
        <v/>
      </c>
      <c r="AG131" s="33">
        <f>AC131*Q131+(1-AC131)*N131</f>
        <v/>
      </c>
      <c r="AH131" s="33">
        <f>AD131*O131+(1-AD131)*L131</f>
        <v/>
      </c>
      <c r="AI131" s="33">
        <f>AD131*P131+(1-AD131)*M131</f>
        <v/>
      </c>
      <c r="AJ131" s="33">
        <f>AD131*Q131+(1-AD131)*N131</f>
        <v/>
      </c>
      <c r="AK131" s="33">
        <f>AC131*V131+(1-AC131)*U131</f>
        <v/>
      </c>
      <c r="AL131" s="33">
        <f>AC131*W131+(1-AC131)*U131</f>
        <v/>
      </c>
      <c r="AM131" s="33">
        <f>AC131*X131+(1-AC131)*U131</f>
        <v/>
      </c>
      <c r="AN131" s="33">
        <f>AD131*V131+(1-AD131)*U131</f>
        <v/>
      </c>
      <c r="AO131" s="33">
        <f>AD131*W131+(1-AD131)*U131</f>
        <v/>
      </c>
      <c r="AP131" s="33">
        <f>AD131*X131+(1-AD131)*U131</f>
        <v/>
      </c>
      <c r="AQ131" s="7">
        <f>IF(OR(Scenario!$B$5="Any",Scenario!$B$5=A131),1,0)</f>
        <v/>
      </c>
      <c r="AR131" s="7">
        <f>IF(OR(Scenario!$B$6="Any",Scenario!$B$6=B131),1,0)</f>
        <v/>
      </c>
      <c r="AS131" s="7">
        <f>IF(OR(Scenario!$B$7="Any",Scenario!$B$7=C131),1,0)</f>
        <v/>
      </c>
      <c r="AT131" s="7">
        <f>IF(OR(Scenario!$B$8="Any",Scenario!$B$8=D131),1,0)</f>
        <v/>
      </c>
      <c r="AU131" s="7">
        <f>IF(OR(Scenario!$B$9="Any",Scenario!$B$9=E131),1,0)</f>
        <v/>
      </c>
      <c r="AV131" s="7">
        <f>IF(OR(Scenario!$B$10="Any",Scenario!$B$10=F131),1,0)</f>
        <v/>
      </c>
      <c r="AW131" s="7">
        <f>G131*AQ131*AR131*AS131*AT131*AU131*AV131</f>
        <v/>
      </c>
      <c r="AX131" s="7">
        <f>IF(Scenario!$B$11="mean",L131,IF(Scenario!$B$11="5th pct",M131,N131))</f>
        <v/>
      </c>
      <c r="AY131" s="7">
        <f>IF(Scenario!$B$11="mean",O131,IF(Scenario!$B$11="5th pct",P131,Q131))</f>
        <v/>
      </c>
      <c r="AZ131" s="7">
        <f>IF(Scenario!$B$11="mean",R131,IF(Scenario!$B$11="5th pct",S131,T131))</f>
        <v/>
      </c>
      <c r="BA131" s="7">
        <f>IF(Scenario!$B$11="mean",AE131,IF(Scenario!$B$11="5th pct",AF131,AG131))</f>
        <v/>
      </c>
      <c r="BB131" s="7">
        <f>IF(Scenario!$B$11="mean",AH131,IF(Scenario!$B$11="5th pct",AI131,AJ131))</f>
        <v/>
      </c>
      <c r="BC131" s="7">
        <f>U131</f>
        <v/>
      </c>
      <c r="BD131" s="7">
        <f>IF(Scenario!$B$11="mean",V131,IF(Scenario!$B$11="5th pct",W131,X131))</f>
        <v/>
      </c>
      <c r="BE131" s="7">
        <f>IF(Scenario!$B$11="mean",Y131,IF(Scenario!$B$11="5th pct",Z131,AA131))</f>
        <v/>
      </c>
      <c r="BF131" s="7">
        <f>IF(Scenario!$B$11="mean",AK131,IF(Scenario!$B$11="5th pct",AL131,AM131))</f>
        <v/>
      </c>
      <c r="BG131" s="7">
        <f>IF(Scenario!$B$11="mean",AN131,IF(Scenario!$B$11="5th pct",AO131,AP131))</f>
        <v/>
      </c>
    </row>
    <row r="132">
      <c r="A132" t="inlineStr">
        <is>
          <t>F</t>
        </is>
      </c>
      <c r="B132" t="inlineStr">
        <is>
          <t>65-74</t>
        </is>
      </c>
      <c r="C132" t="inlineStr">
        <is>
          <t>176-198</t>
        </is>
      </c>
      <c r="D132" t="inlineStr">
        <is>
          <t>&lt;1.0</t>
        </is>
      </c>
      <c r="E132" t="inlineStr">
        <is>
          <t>low parox</t>
        </is>
      </c>
      <c r="F132" t="inlineStr">
        <is>
          <t>no</t>
        </is>
      </c>
      <c r="G132" s="26">
        <f>Parameters!$B$5*Parameters!$B$7*Parameters!$F$10/SUM(Parameters!$B$10:$G$10)*Parameters!$H$22*Parameters!$B$51*(1-Parameters!$B$46)</f>
        <v/>
      </c>
      <c r="H132" s="27">
        <f>(140-Parameters!$B$25)*Parameters!$F$26*0.45359237*0.85/(72*Parameters!$B$27)</f>
        <v/>
      </c>
      <c r="I132">
        <f>IF(H132&gt;80,"&gt;80",IF(H132&gt;50,"50-80",IF(H132&gt;=25,"25-50","&lt;25")))</f>
        <v/>
      </c>
      <c r="J132">
        <f>IF(((B132="80+")+0+(OR(D132="1.5-2.0",D132="&gt;=2.0")))&gt;=2,1,0)</f>
        <v/>
      </c>
      <c r="K132" s="28">
        <f>INDEX(Parameters!$B$31:$E$31,MATCH(I132,Parameters!$B$30:$E$30,0))</f>
        <v/>
      </c>
      <c r="L132" s="29">
        <f>K132*INDEX(Parameters!$B$66:$E$66,MATCH(I132,Parameters!$B$30:$E$30,0))/100*IF($F132="yes",Parameters!$C$49,Parameters!$B$49)</f>
        <v/>
      </c>
      <c r="M132" s="29">
        <f>K132*INDEX(Parameters!$B$67:$E$67,MATCH(I132,Parameters!$B$30:$E$30,0))/100*IF($F132="yes",Parameters!$C$49,Parameters!$B$49)</f>
        <v/>
      </c>
      <c r="N132" s="29">
        <f>K132*INDEX(Parameters!$B$68:$E$68,MATCH(I132,Parameters!$B$30:$E$30,0))/100*IF($F132="yes",Parameters!$C$49,Parameters!$B$49)</f>
        <v/>
      </c>
      <c r="O132" s="29">
        <f>K132*INDEX(Parameters!$B$69:$E$69,MATCH(I132,Parameters!$B$30:$E$30,0))/100*IF($F132="yes",Parameters!$C$49,Parameters!$B$49)</f>
        <v/>
      </c>
      <c r="P132" s="29">
        <f>K132*INDEX(Parameters!$B$70:$E$70,MATCH(I132,Parameters!$B$30:$E$30,0))/100*IF($F132="yes",Parameters!$C$49,Parameters!$B$49)</f>
        <v/>
      </c>
      <c r="Q132" s="29">
        <f>K132*INDEX(Parameters!$B$71:$E$71,MATCH(I132,Parameters!$B$30:$E$30,0))/100*IF($F132="yes",Parameters!$C$49,Parameters!$B$49)</f>
        <v/>
      </c>
      <c r="R132" s="29">
        <f>K132*INDEX(Parameters!$B$72:$E$72,MATCH(I132,Parameters!$B$30:$E$30,0))/100*IF($F132="yes",Parameters!$C$49,Parameters!$B$49)</f>
        <v/>
      </c>
      <c r="S132" s="29">
        <f>K132*INDEX(Parameters!$B$73:$E$73,MATCH(I132,Parameters!$B$30:$E$30,0))/100*IF($F132="yes",Parameters!$C$49,Parameters!$B$49)</f>
        <v/>
      </c>
      <c r="T132" s="29">
        <f>K132*INDEX(Parameters!$B$74:$E$74,MATCH(I132,Parameters!$B$30:$E$30,0))/100*IF($F132="yes",Parameters!$C$49,Parameters!$B$49)</f>
        <v/>
      </c>
      <c r="U132" s="29">
        <f>INDEX(Parameters!$B$32:$E$32,MATCH(I132,Parameters!$B$30:$E$30,0))*Parameters!$B$36/100*IF($F132="yes",Parameters!$E$49,Parameters!$D$49)</f>
        <v/>
      </c>
      <c r="V132" s="29">
        <f>U132*INDEX(Parameters!$B$99:$E$99,MATCH(I132,Parameters!$B$30:$E$30,0))</f>
        <v/>
      </c>
      <c r="W132" s="29">
        <f>U132*INDEX(Parameters!$B$100:$E$100,MATCH(I132,Parameters!$B$30:$E$30,0))</f>
        <v/>
      </c>
      <c r="X132" s="29">
        <f>U132*INDEX(Parameters!$B$101:$E$101,MATCH(I132,Parameters!$B$30:$E$30,0))</f>
        <v/>
      </c>
      <c r="Y132" s="29">
        <f>U132*INDEX(Parameters!$B$102:$E$102,MATCH(I132,Parameters!$B$30:$E$30,0))</f>
        <v/>
      </c>
      <c r="Z132" s="29">
        <f>U132*INDEX(Parameters!$B$103:$E$103,MATCH(I132,Parameters!$B$30:$E$30,0))</f>
        <v/>
      </c>
      <c r="AA132" s="29">
        <f>U132*INDEX(Parameters!$B$104:$E$104,MATCH(I132,Parameters!$B$30:$E$30,0))</f>
        <v/>
      </c>
      <c r="AB132" s="29">
        <f>U132*Parameters!$B$39</f>
        <v/>
      </c>
      <c r="AC132">
        <f>J132</f>
        <v/>
      </c>
      <c r="AD132">
        <f>IF(J132=1,Parameters!$B$40,Parameters!$B$41)</f>
        <v/>
      </c>
      <c r="AE132" s="29">
        <f>AC132*O132+(1-AC132)*L132</f>
        <v/>
      </c>
      <c r="AF132" s="29">
        <f>AC132*P132+(1-AC132)*M132</f>
        <v/>
      </c>
      <c r="AG132" s="29">
        <f>AC132*Q132+(1-AC132)*N132</f>
        <v/>
      </c>
      <c r="AH132" s="29">
        <f>AD132*O132+(1-AD132)*L132</f>
        <v/>
      </c>
      <c r="AI132" s="29">
        <f>AD132*P132+(1-AD132)*M132</f>
        <v/>
      </c>
      <c r="AJ132" s="29">
        <f>AD132*Q132+(1-AD132)*N132</f>
        <v/>
      </c>
      <c r="AK132" s="29">
        <f>AC132*V132+(1-AC132)*U132</f>
        <v/>
      </c>
      <c r="AL132" s="29">
        <f>AC132*W132+(1-AC132)*U132</f>
        <v/>
      </c>
      <c r="AM132" s="29">
        <f>AC132*X132+(1-AC132)*U132</f>
        <v/>
      </c>
      <c r="AN132" s="29">
        <f>AD132*V132+(1-AD132)*U132</f>
        <v/>
      </c>
      <c r="AO132" s="29">
        <f>AD132*W132+(1-AD132)*U132</f>
        <v/>
      </c>
      <c r="AP132" s="29">
        <f>AD132*X132+(1-AD132)*U132</f>
        <v/>
      </c>
      <c r="AQ132">
        <f>IF(OR(Scenario!$B$5="Any",Scenario!$B$5=A132),1,0)</f>
        <v/>
      </c>
      <c r="AR132">
        <f>IF(OR(Scenario!$B$6="Any",Scenario!$B$6=B132),1,0)</f>
        <v/>
      </c>
      <c r="AS132">
        <f>IF(OR(Scenario!$B$7="Any",Scenario!$B$7=C132),1,0)</f>
        <v/>
      </c>
      <c r="AT132">
        <f>IF(OR(Scenario!$B$8="Any",Scenario!$B$8=D132),1,0)</f>
        <v/>
      </c>
      <c r="AU132">
        <f>IF(OR(Scenario!$B$9="Any",Scenario!$B$9=E132),1,0)</f>
        <v/>
      </c>
      <c r="AV132">
        <f>IF(OR(Scenario!$B$10="Any",Scenario!$B$10=F132),1,0)</f>
        <v/>
      </c>
      <c r="AW132">
        <f>G132*AQ132*AR132*AS132*AT132*AU132*AV132</f>
        <v/>
      </c>
      <c r="AX132">
        <f>IF(Scenario!$B$11="mean",L132,IF(Scenario!$B$11="5th pct",M132,N132))</f>
        <v/>
      </c>
      <c r="AY132">
        <f>IF(Scenario!$B$11="mean",O132,IF(Scenario!$B$11="5th pct",P132,Q132))</f>
        <v/>
      </c>
      <c r="AZ132">
        <f>IF(Scenario!$B$11="mean",R132,IF(Scenario!$B$11="5th pct",S132,T132))</f>
        <v/>
      </c>
      <c r="BA132">
        <f>IF(Scenario!$B$11="mean",AE132,IF(Scenario!$B$11="5th pct",AF132,AG132))</f>
        <v/>
      </c>
      <c r="BB132">
        <f>IF(Scenario!$B$11="mean",AH132,IF(Scenario!$B$11="5th pct",AI132,AJ132))</f>
        <v/>
      </c>
      <c r="BC132">
        <f>U132</f>
        <v/>
      </c>
      <c r="BD132">
        <f>IF(Scenario!$B$11="mean",V132,IF(Scenario!$B$11="5th pct",W132,X132))</f>
        <v/>
      </c>
      <c r="BE132">
        <f>IF(Scenario!$B$11="mean",Y132,IF(Scenario!$B$11="5th pct",Z132,AA132))</f>
        <v/>
      </c>
      <c r="BF132">
        <f>IF(Scenario!$B$11="mean",AK132,IF(Scenario!$B$11="5th pct",AL132,AM132))</f>
        <v/>
      </c>
      <c r="BG132">
        <f>IF(Scenario!$B$11="mean",AN132,IF(Scenario!$B$11="5th pct",AO132,AP132))</f>
        <v/>
      </c>
    </row>
    <row r="133">
      <c r="A133" s="7" t="inlineStr">
        <is>
          <t>F</t>
        </is>
      </c>
      <c r="B133" s="7" t="inlineStr">
        <is>
          <t>65-74</t>
        </is>
      </c>
      <c r="C133" s="7" t="inlineStr">
        <is>
          <t>176-198</t>
        </is>
      </c>
      <c r="D133" s="7" t="inlineStr">
        <is>
          <t>&lt;1.0</t>
        </is>
      </c>
      <c r="E133" s="7" t="inlineStr">
        <is>
          <t>low parox</t>
        </is>
      </c>
      <c r="F133" s="7" t="inlineStr">
        <is>
          <t>yes</t>
        </is>
      </c>
      <c r="G133" s="30">
        <f>Parameters!$B$5*Parameters!$B$7*Parameters!$F$10/SUM(Parameters!$B$10:$G$10)*Parameters!$H$22*Parameters!$B$51*Parameters!$B$46</f>
        <v/>
      </c>
      <c r="H133" s="31">
        <f>(140-Parameters!$B$25)*Parameters!$F$26*0.45359237*0.85/(72*Parameters!$B$27)</f>
        <v/>
      </c>
      <c r="I133" s="7">
        <f>IF(H133&gt;80,"&gt;80",IF(H133&gt;50,"50-80",IF(H133&gt;=25,"25-50","&lt;25")))</f>
        <v/>
      </c>
      <c r="J133" s="7">
        <f>IF(((B133="80+")+0+(OR(D133="1.5-2.0",D133="&gt;=2.0")))&gt;=2,1,0)</f>
        <v/>
      </c>
      <c r="K133" s="32">
        <f>INDEX(Parameters!$B$31:$E$31,MATCH(I133,Parameters!$B$30:$E$30,0))</f>
        <v/>
      </c>
      <c r="L133" s="33">
        <f>K133*INDEX(Parameters!$B$66:$E$66,MATCH(I133,Parameters!$B$30:$E$30,0))/100*IF($F133="yes",Parameters!$C$49,Parameters!$B$49)</f>
        <v/>
      </c>
      <c r="M133" s="33">
        <f>K133*INDEX(Parameters!$B$67:$E$67,MATCH(I133,Parameters!$B$30:$E$30,0))/100*IF($F133="yes",Parameters!$C$49,Parameters!$B$49)</f>
        <v/>
      </c>
      <c r="N133" s="33">
        <f>K133*INDEX(Parameters!$B$68:$E$68,MATCH(I133,Parameters!$B$30:$E$30,0))/100*IF($F133="yes",Parameters!$C$49,Parameters!$B$49)</f>
        <v/>
      </c>
      <c r="O133" s="33">
        <f>K133*INDEX(Parameters!$B$69:$E$69,MATCH(I133,Parameters!$B$30:$E$30,0))/100*IF($F133="yes",Parameters!$C$49,Parameters!$B$49)</f>
        <v/>
      </c>
      <c r="P133" s="33">
        <f>K133*INDEX(Parameters!$B$70:$E$70,MATCH(I133,Parameters!$B$30:$E$30,0))/100*IF($F133="yes",Parameters!$C$49,Parameters!$B$49)</f>
        <v/>
      </c>
      <c r="Q133" s="33">
        <f>K133*INDEX(Parameters!$B$71:$E$71,MATCH(I133,Parameters!$B$30:$E$30,0))/100*IF($F133="yes",Parameters!$C$49,Parameters!$B$49)</f>
        <v/>
      </c>
      <c r="R133" s="33">
        <f>K133*INDEX(Parameters!$B$72:$E$72,MATCH(I133,Parameters!$B$30:$E$30,0))/100*IF($F133="yes",Parameters!$C$49,Parameters!$B$49)</f>
        <v/>
      </c>
      <c r="S133" s="33">
        <f>K133*INDEX(Parameters!$B$73:$E$73,MATCH(I133,Parameters!$B$30:$E$30,0))/100*IF($F133="yes",Parameters!$C$49,Parameters!$B$49)</f>
        <v/>
      </c>
      <c r="T133" s="33">
        <f>K133*INDEX(Parameters!$B$74:$E$74,MATCH(I133,Parameters!$B$30:$E$30,0))/100*IF($F133="yes",Parameters!$C$49,Parameters!$B$49)</f>
        <v/>
      </c>
      <c r="U133" s="33">
        <f>INDEX(Parameters!$B$32:$E$32,MATCH(I133,Parameters!$B$30:$E$30,0))*Parameters!$B$36/100*IF($F133="yes",Parameters!$E$49,Parameters!$D$49)</f>
        <v/>
      </c>
      <c r="V133" s="33">
        <f>U133*INDEX(Parameters!$B$99:$E$99,MATCH(I133,Parameters!$B$30:$E$30,0))</f>
        <v/>
      </c>
      <c r="W133" s="33">
        <f>U133*INDEX(Parameters!$B$100:$E$100,MATCH(I133,Parameters!$B$30:$E$30,0))</f>
        <v/>
      </c>
      <c r="X133" s="33">
        <f>U133*INDEX(Parameters!$B$101:$E$101,MATCH(I133,Parameters!$B$30:$E$30,0))</f>
        <v/>
      </c>
      <c r="Y133" s="33">
        <f>U133*INDEX(Parameters!$B$102:$E$102,MATCH(I133,Parameters!$B$30:$E$30,0))</f>
        <v/>
      </c>
      <c r="Z133" s="33">
        <f>U133*INDEX(Parameters!$B$103:$E$103,MATCH(I133,Parameters!$B$30:$E$30,0))</f>
        <v/>
      </c>
      <c r="AA133" s="33">
        <f>U133*INDEX(Parameters!$B$104:$E$104,MATCH(I133,Parameters!$B$30:$E$30,0))</f>
        <v/>
      </c>
      <c r="AB133" s="33">
        <f>U133*Parameters!$B$39</f>
        <v/>
      </c>
      <c r="AC133" s="7">
        <f>J133</f>
        <v/>
      </c>
      <c r="AD133" s="7">
        <f>IF(J133=1,Parameters!$B$40,Parameters!$B$41)</f>
        <v/>
      </c>
      <c r="AE133" s="33">
        <f>AC133*O133+(1-AC133)*L133</f>
        <v/>
      </c>
      <c r="AF133" s="33">
        <f>AC133*P133+(1-AC133)*M133</f>
        <v/>
      </c>
      <c r="AG133" s="33">
        <f>AC133*Q133+(1-AC133)*N133</f>
        <v/>
      </c>
      <c r="AH133" s="33">
        <f>AD133*O133+(1-AD133)*L133</f>
        <v/>
      </c>
      <c r="AI133" s="33">
        <f>AD133*P133+(1-AD133)*M133</f>
        <v/>
      </c>
      <c r="AJ133" s="33">
        <f>AD133*Q133+(1-AD133)*N133</f>
        <v/>
      </c>
      <c r="AK133" s="33">
        <f>AC133*V133+(1-AC133)*U133</f>
        <v/>
      </c>
      <c r="AL133" s="33">
        <f>AC133*W133+(1-AC133)*U133</f>
        <v/>
      </c>
      <c r="AM133" s="33">
        <f>AC133*X133+(1-AC133)*U133</f>
        <v/>
      </c>
      <c r="AN133" s="33">
        <f>AD133*V133+(1-AD133)*U133</f>
        <v/>
      </c>
      <c r="AO133" s="33">
        <f>AD133*W133+(1-AD133)*U133</f>
        <v/>
      </c>
      <c r="AP133" s="33">
        <f>AD133*X133+(1-AD133)*U133</f>
        <v/>
      </c>
      <c r="AQ133" s="7">
        <f>IF(OR(Scenario!$B$5="Any",Scenario!$B$5=A133),1,0)</f>
        <v/>
      </c>
      <c r="AR133" s="7">
        <f>IF(OR(Scenario!$B$6="Any",Scenario!$B$6=B133),1,0)</f>
        <v/>
      </c>
      <c r="AS133" s="7">
        <f>IF(OR(Scenario!$B$7="Any",Scenario!$B$7=C133),1,0)</f>
        <v/>
      </c>
      <c r="AT133" s="7">
        <f>IF(OR(Scenario!$B$8="Any",Scenario!$B$8=D133),1,0)</f>
        <v/>
      </c>
      <c r="AU133" s="7">
        <f>IF(OR(Scenario!$B$9="Any",Scenario!$B$9=E133),1,0)</f>
        <v/>
      </c>
      <c r="AV133" s="7">
        <f>IF(OR(Scenario!$B$10="Any",Scenario!$B$10=F133),1,0)</f>
        <v/>
      </c>
      <c r="AW133" s="7">
        <f>G133*AQ133*AR133*AS133*AT133*AU133*AV133</f>
        <v/>
      </c>
      <c r="AX133" s="7">
        <f>IF(Scenario!$B$11="mean",L133,IF(Scenario!$B$11="5th pct",M133,N133))</f>
        <v/>
      </c>
      <c r="AY133" s="7">
        <f>IF(Scenario!$B$11="mean",O133,IF(Scenario!$B$11="5th pct",P133,Q133))</f>
        <v/>
      </c>
      <c r="AZ133" s="7">
        <f>IF(Scenario!$B$11="mean",R133,IF(Scenario!$B$11="5th pct",S133,T133))</f>
        <v/>
      </c>
      <c r="BA133" s="7">
        <f>IF(Scenario!$B$11="mean",AE133,IF(Scenario!$B$11="5th pct",AF133,AG133))</f>
        <v/>
      </c>
      <c r="BB133" s="7">
        <f>IF(Scenario!$B$11="mean",AH133,IF(Scenario!$B$11="5th pct",AI133,AJ133))</f>
        <v/>
      </c>
      <c r="BC133" s="7">
        <f>U133</f>
        <v/>
      </c>
      <c r="BD133" s="7">
        <f>IF(Scenario!$B$11="mean",V133,IF(Scenario!$B$11="5th pct",W133,X133))</f>
        <v/>
      </c>
      <c r="BE133" s="7">
        <f>IF(Scenario!$B$11="mean",Y133,IF(Scenario!$B$11="5th pct",Z133,AA133))</f>
        <v/>
      </c>
      <c r="BF133" s="7">
        <f>IF(Scenario!$B$11="mean",AK133,IF(Scenario!$B$11="5th pct",AL133,AM133))</f>
        <v/>
      </c>
      <c r="BG133" s="7">
        <f>IF(Scenario!$B$11="mean",AN133,IF(Scenario!$B$11="5th pct",AO133,AP133))</f>
        <v/>
      </c>
    </row>
    <row r="134">
      <c r="A134" t="inlineStr">
        <is>
          <t>F</t>
        </is>
      </c>
      <c r="B134" t="inlineStr">
        <is>
          <t>65-74</t>
        </is>
      </c>
      <c r="C134" t="inlineStr">
        <is>
          <t>176-198</t>
        </is>
      </c>
      <c r="D134" t="inlineStr">
        <is>
          <t>&lt;1.0</t>
        </is>
      </c>
      <c r="E134" t="inlineStr">
        <is>
          <t>high parox</t>
        </is>
      </c>
      <c r="F134" t="inlineStr">
        <is>
          <t>no</t>
        </is>
      </c>
      <c r="G134" s="26">
        <f>Parameters!$B$5*Parameters!$B$7*Parameters!$F$10/SUM(Parameters!$B$10:$G$10)*Parameters!$H$22*Parameters!$B$52*(1-Parameters!$B$46)</f>
        <v/>
      </c>
      <c r="H134" s="27">
        <f>(140-Parameters!$B$25)*Parameters!$F$26*0.45359237*0.85/(72*Parameters!$B$27)</f>
        <v/>
      </c>
      <c r="I134">
        <f>IF(H134&gt;80,"&gt;80",IF(H134&gt;50,"50-80",IF(H134&gt;=25,"25-50","&lt;25")))</f>
        <v/>
      </c>
      <c r="J134">
        <f>IF(((B134="80+")+0+(OR(D134="1.5-2.0",D134="&gt;=2.0")))&gt;=2,1,0)</f>
        <v/>
      </c>
      <c r="K134" s="28">
        <f>INDEX(Parameters!$B$31:$E$31,MATCH(I134,Parameters!$B$30:$E$30,0))</f>
        <v/>
      </c>
      <c r="L134" s="29">
        <f>K134*INDEX(Parameters!$B$75:$E$75,MATCH(I134,Parameters!$B$30:$E$30,0))/100*IF($F134="yes",Parameters!$C$49,Parameters!$B$49)</f>
        <v/>
      </c>
      <c r="M134" s="29">
        <f>K134*INDEX(Parameters!$B$76:$E$76,MATCH(I134,Parameters!$B$30:$E$30,0))/100*IF($F134="yes",Parameters!$C$49,Parameters!$B$49)</f>
        <v/>
      </c>
      <c r="N134" s="29">
        <f>K134*INDEX(Parameters!$B$77:$E$77,MATCH(I134,Parameters!$B$30:$E$30,0))/100*IF($F134="yes",Parameters!$C$49,Parameters!$B$49)</f>
        <v/>
      </c>
      <c r="O134" s="29">
        <f>K134*INDEX(Parameters!$B$78:$E$78,MATCH(I134,Parameters!$B$30:$E$30,0))/100*IF($F134="yes",Parameters!$C$49,Parameters!$B$49)</f>
        <v/>
      </c>
      <c r="P134" s="29">
        <f>K134*INDEX(Parameters!$B$79:$E$79,MATCH(I134,Parameters!$B$30:$E$30,0))/100*IF($F134="yes",Parameters!$C$49,Parameters!$B$49)</f>
        <v/>
      </c>
      <c r="Q134" s="29">
        <f>K134*INDEX(Parameters!$B$80:$E$80,MATCH(I134,Parameters!$B$30:$E$30,0))/100*IF($F134="yes",Parameters!$C$49,Parameters!$B$49)</f>
        <v/>
      </c>
      <c r="R134" s="29">
        <f>K134*INDEX(Parameters!$B$81:$E$81,MATCH(I134,Parameters!$B$30:$E$30,0))/100*IF($F134="yes",Parameters!$C$49,Parameters!$B$49)</f>
        <v/>
      </c>
      <c r="S134" s="29">
        <f>K134*INDEX(Parameters!$B$82:$E$82,MATCH(I134,Parameters!$B$30:$E$30,0))/100*IF($F134="yes",Parameters!$C$49,Parameters!$B$49)</f>
        <v/>
      </c>
      <c r="T134" s="29">
        <f>K134*INDEX(Parameters!$B$83:$E$83,MATCH(I134,Parameters!$B$30:$E$30,0))/100*IF($F134="yes",Parameters!$C$49,Parameters!$B$49)</f>
        <v/>
      </c>
      <c r="U134" s="29">
        <f>INDEX(Parameters!$B$32:$E$32,MATCH(I134,Parameters!$B$30:$E$30,0))*Parameters!$B$36/100*IF($F134="yes",Parameters!$E$49,Parameters!$D$49)</f>
        <v/>
      </c>
      <c r="V134" s="29">
        <f>U134*INDEX(Parameters!$B$99:$E$99,MATCH(I134,Parameters!$B$30:$E$30,0))</f>
        <v/>
      </c>
      <c r="W134" s="29">
        <f>U134*INDEX(Parameters!$B$100:$E$100,MATCH(I134,Parameters!$B$30:$E$30,0))</f>
        <v/>
      </c>
      <c r="X134" s="29">
        <f>U134*INDEX(Parameters!$B$101:$E$101,MATCH(I134,Parameters!$B$30:$E$30,0))</f>
        <v/>
      </c>
      <c r="Y134" s="29">
        <f>U134*INDEX(Parameters!$B$102:$E$102,MATCH(I134,Parameters!$B$30:$E$30,0))</f>
        <v/>
      </c>
      <c r="Z134" s="29">
        <f>U134*INDEX(Parameters!$B$103:$E$103,MATCH(I134,Parameters!$B$30:$E$30,0))</f>
        <v/>
      </c>
      <c r="AA134" s="29">
        <f>U134*INDEX(Parameters!$B$104:$E$104,MATCH(I134,Parameters!$B$30:$E$30,0))</f>
        <v/>
      </c>
      <c r="AB134" s="29">
        <f>U134*Parameters!$B$39</f>
        <v/>
      </c>
      <c r="AC134">
        <f>J134</f>
        <v/>
      </c>
      <c r="AD134">
        <f>IF(J134=1,Parameters!$B$40,Parameters!$B$41)</f>
        <v/>
      </c>
      <c r="AE134" s="29">
        <f>AC134*O134+(1-AC134)*L134</f>
        <v/>
      </c>
      <c r="AF134" s="29">
        <f>AC134*P134+(1-AC134)*M134</f>
        <v/>
      </c>
      <c r="AG134" s="29">
        <f>AC134*Q134+(1-AC134)*N134</f>
        <v/>
      </c>
      <c r="AH134" s="29">
        <f>AD134*O134+(1-AD134)*L134</f>
        <v/>
      </c>
      <c r="AI134" s="29">
        <f>AD134*P134+(1-AD134)*M134</f>
        <v/>
      </c>
      <c r="AJ134" s="29">
        <f>AD134*Q134+(1-AD134)*N134</f>
        <v/>
      </c>
      <c r="AK134" s="29">
        <f>AC134*V134+(1-AC134)*U134</f>
        <v/>
      </c>
      <c r="AL134" s="29">
        <f>AC134*W134+(1-AC134)*U134</f>
        <v/>
      </c>
      <c r="AM134" s="29">
        <f>AC134*X134+(1-AC134)*U134</f>
        <v/>
      </c>
      <c r="AN134" s="29">
        <f>AD134*V134+(1-AD134)*U134</f>
        <v/>
      </c>
      <c r="AO134" s="29">
        <f>AD134*W134+(1-AD134)*U134</f>
        <v/>
      </c>
      <c r="AP134" s="29">
        <f>AD134*X134+(1-AD134)*U134</f>
        <v/>
      </c>
      <c r="AQ134">
        <f>IF(OR(Scenario!$B$5="Any",Scenario!$B$5=A134),1,0)</f>
        <v/>
      </c>
      <c r="AR134">
        <f>IF(OR(Scenario!$B$6="Any",Scenario!$B$6=B134),1,0)</f>
        <v/>
      </c>
      <c r="AS134">
        <f>IF(OR(Scenario!$B$7="Any",Scenario!$B$7=C134),1,0)</f>
        <v/>
      </c>
      <c r="AT134">
        <f>IF(OR(Scenario!$B$8="Any",Scenario!$B$8=D134),1,0)</f>
        <v/>
      </c>
      <c r="AU134">
        <f>IF(OR(Scenario!$B$9="Any",Scenario!$B$9=E134),1,0)</f>
        <v/>
      </c>
      <c r="AV134">
        <f>IF(OR(Scenario!$B$10="Any",Scenario!$B$10=F134),1,0)</f>
        <v/>
      </c>
      <c r="AW134">
        <f>G134*AQ134*AR134*AS134*AT134*AU134*AV134</f>
        <v/>
      </c>
      <c r="AX134">
        <f>IF(Scenario!$B$11="mean",L134,IF(Scenario!$B$11="5th pct",M134,N134))</f>
        <v/>
      </c>
      <c r="AY134">
        <f>IF(Scenario!$B$11="mean",O134,IF(Scenario!$B$11="5th pct",P134,Q134))</f>
        <v/>
      </c>
      <c r="AZ134">
        <f>IF(Scenario!$B$11="mean",R134,IF(Scenario!$B$11="5th pct",S134,T134))</f>
        <v/>
      </c>
      <c r="BA134">
        <f>IF(Scenario!$B$11="mean",AE134,IF(Scenario!$B$11="5th pct",AF134,AG134))</f>
        <v/>
      </c>
      <c r="BB134">
        <f>IF(Scenario!$B$11="mean",AH134,IF(Scenario!$B$11="5th pct",AI134,AJ134))</f>
        <v/>
      </c>
      <c r="BC134">
        <f>U134</f>
        <v/>
      </c>
      <c r="BD134">
        <f>IF(Scenario!$B$11="mean",V134,IF(Scenario!$B$11="5th pct",W134,X134))</f>
        <v/>
      </c>
      <c r="BE134">
        <f>IF(Scenario!$B$11="mean",Y134,IF(Scenario!$B$11="5th pct",Z134,AA134))</f>
        <v/>
      </c>
      <c r="BF134">
        <f>IF(Scenario!$B$11="mean",AK134,IF(Scenario!$B$11="5th pct",AL134,AM134))</f>
        <v/>
      </c>
      <c r="BG134">
        <f>IF(Scenario!$B$11="mean",AN134,IF(Scenario!$B$11="5th pct",AO134,AP134))</f>
        <v/>
      </c>
    </row>
    <row r="135">
      <c r="A135" s="7" t="inlineStr">
        <is>
          <t>F</t>
        </is>
      </c>
      <c r="B135" s="7" t="inlineStr">
        <is>
          <t>65-74</t>
        </is>
      </c>
      <c r="C135" s="7" t="inlineStr">
        <is>
          <t>176-198</t>
        </is>
      </c>
      <c r="D135" s="7" t="inlineStr">
        <is>
          <t>&lt;1.0</t>
        </is>
      </c>
      <c r="E135" s="7" t="inlineStr">
        <is>
          <t>high parox</t>
        </is>
      </c>
      <c r="F135" s="7" t="inlineStr">
        <is>
          <t>yes</t>
        </is>
      </c>
      <c r="G135" s="30">
        <f>Parameters!$B$5*Parameters!$B$7*Parameters!$F$10/SUM(Parameters!$B$10:$G$10)*Parameters!$H$22*Parameters!$B$52*Parameters!$B$46</f>
        <v/>
      </c>
      <c r="H135" s="31">
        <f>(140-Parameters!$B$25)*Parameters!$F$26*0.45359237*0.85/(72*Parameters!$B$27)</f>
        <v/>
      </c>
      <c r="I135" s="7">
        <f>IF(H135&gt;80,"&gt;80",IF(H135&gt;50,"50-80",IF(H135&gt;=25,"25-50","&lt;25")))</f>
        <v/>
      </c>
      <c r="J135" s="7">
        <f>IF(((B135="80+")+0+(OR(D135="1.5-2.0",D135="&gt;=2.0")))&gt;=2,1,0)</f>
        <v/>
      </c>
      <c r="K135" s="32">
        <f>INDEX(Parameters!$B$31:$E$31,MATCH(I135,Parameters!$B$30:$E$30,0))</f>
        <v/>
      </c>
      <c r="L135" s="33">
        <f>K135*INDEX(Parameters!$B$75:$E$75,MATCH(I135,Parameters!$B$30:$E$30,0))/100*IF($F135="yes",Parameters!$C$49,Parameters!$B$49)</f>
        <v/>
      </c>
      <c r="M135" s="33">
        <f>K135*INDEX(Parameters!$B$76:$E$76,MATCH(I135,Parameters!$B$30:$E$30,0))/100*IF($F135="yes",Parameters!$C$49,Parameters!$B$49)</f>
        <v/>
      </c>
      <c r="N135" s="33">
        <f>K135*INDEX(Parameters!$B$77:$E$77,MATCH(I135,Parameters!$B$30:$E$30,0))/100*IF($F135="yes",Parameters!$C$49,Parameters!$B$49)</f>
        <v/>
      </c>
      <c r="O135" s="33">
        <f>K135*INDEX(Parameters!$B$78:$E$78,MATCH(I135,Parameters!$B$30:$E$30,0))/100*IF($F135="yes",Parameters!$C$49,Parameters!$B$49)</f>
        <v/>
      </c>
      <c r="P135" s="33">
        <f>K135*INDEX(Parameters!$B$79:$E$79,MATCH(I135,Parameters!$B$30:$E$30,0))/100*IF($F135="yes",Parameters!$C$49,Parameters!$B$49)</f>
        <v/>
      </c>
      <c r="Q135" s="33">
        <f>K135*INDEX(Parameters!$B$80:$E$80,MATCH(I135,Parameters!$B$30:$E$30,0))/100*IF($F135="yes",Parameters!$C$49,Parameters!$B$49)</f>
        <v/>
      </c>
      <c r="R135" s="33">
        <f>K135*INDEX(Parameters!$B$81:$E$81,MATCH(I135,Parameters!$B$30:$E$30,0))/100*IF($F135="yes",Parameters!$C$49,Parameters!$B$49)</f>
        <v/>
      </c>
      <c r="S135" s="33">
        <f>K135*INDEX(Parameters!$B$82:$E$82,MATCH(I135,Parameters!$B$30:$E$30,0))/100*IF($F135="yes",Parameters!$C$49,Parameters!$B$49)</f>
        <v/>
      </c>
      <c r="T135" s="33">
        <f>K135*INDEX(Parameters!$B$83:$E$83,MATCH(I135,Parameters!$B$30:$E$30,0))/100*IF($F135="yes",Parameters!$C$49,Parameters!$B$49)</f>
        <v/>
      </c>
      <c r="U135" s="33">
        <f>INDEX(Parameters!$B$32:$E$32,MATCH(I135,Parameters!$B$30:$E$30,0))*Parameters!$B$36/100*IF($F135="yes",Parameters!$E$49,Parameters!$D$49)</f>
        <v/>
      </c>
      <c r="V135" s="33">
        <f>U135*INDEX(Parameters!$B$99:$E$99,MATCH(I135,Parameters!$B$30:$E$30,0))</f>
        <v/>
      </c>
      <c r="W135" s="33">
        <f>U135*INDEX(Parameters!$B$100:$E$100,MATCH(I135,Parameters!$B$30:$E$30,0))</f>
        <v/>
      </c>
      <c r="X135" s="33">
        <f>U135*INDEX(Parameters!$B$101:$E$101,MATCH(I135,Parameters!$B$30:$E$30,0))</f>
        <v/>
      </c>
      <c r="Y135" s="33">
        <f>U135*INDEX(Parameters!$B$102:$E$102,MATCH(I135,Parameters!$B$30:$E$30,0))</f>
        <v/>
      </c>
      <c r="Z135" s="33">
        <f>U135*INDEX(Parameters!$B$103:$E$103,MATCH(I135,Parameters!$B$30:$E$30,0))</f>
        <v/>
      </c>
      <c r="AA135" s="33">
        <f>U135*INDEX(Parameters!$B$104:$E$104,MATCH(I135,Parameters!$B$30:$E$30,0))</f>
        <v/>
      </c>
      <c r="AB135" s="33">
        <f>U135*Parameters!$B$39</f>
        <v/>
      </c>
      <c r="AC135" s="7">
        <f>J135</f>
        <v/>
      </c>
      <c r="AD135" s="7">
        <f>IF(J135=1,Parameters!$B$40,Parameters!$B$41)</f>
        <v/>
      </c>
      <c r="AE135" s="33">
        <f>AC135*O135+(1-AC135)*L135</f>
        <v/>
      </c>
      <c r="AF135" s="33">
        <f>AC135*P135+(1-AC135)*M135</f>
        <v/>
      </c>
      <c r="AG135" s="33">
        <f>AC135*Q135+(1-AC135)*N135</f>
        <v/>
      </c>
      <c r="AH135" s="33">
        <f>AD135*O135+(1-AD135)*L135</f>
        <v/>
      </c>
      <c r="AI135" s="33">
        <f>AD135*P135+(1-AD135)*M135</f>
        <v/>
      </c>
      <c r="AJ135" s="33">
        <f>AD135*Q135+(1-AD135)*N135</f>
        <v/>
      </c>
      <c r="AK135" s="33">
        <f>AC135*V135+(1-AC135)*U135</f>
        <v/>
      </c>
      <c r="AL135" s="33">
        <f>AC135*W135+(1-AC135)*U135</f>
        <v/>
      </c>
      <c r="AM135" s="33">
        <f>AC135*X135+(1-AC135)*U135</f>
        <v/>
      </c>
      <c r="AN135" s="33">
        <f>AD135*V135+(1-AD135)*U135</f>
        <v/>
      </c>
      <c r="AO135" s="33">
        <f>AD135*W135+(1-AD135)*U135</f>
        <v/>
      </c>
      <c r="AP135" s="33">
        <f>AD135*X135+(1-AD135)*U135</f>
        <v/>
      </c>
      <c r="AQ135" s="7">
        <f>IF(OR(Scenario!$B$5="Any",Scenario!$B$5=A135),1,0)</f>
        <v/>
      </c>
      <c r="AR135" s="7">
        <f>IF(OR(Scenario!$B$6="Any",Scenario!$B$6=B135),1,0)</f>
        <v/>
      </c>
      <c r="AS135" s="7">
        <f>IF(OR(Scenario!$B$7="Any",Scenario!$B$7=C135),1,0)</f>
        <v/>
      </c>
      <c r="AT135" s="7">
        <f>IF(OR(Scenario!$B$8="Any",Scenario!$B$8=D135),1,0)</f>
        <v/>
      </c>
      <c r="AU135" s="7">
        <f>IF(OR(Scenario!$B$9="Any",Scenario!$B$9=E135),1,0)</f>
        <v/>
      </c>
      <c r="AV135" s="7">
        <f>IF(OR(Scenario!$B$10="Any",Scenario!$B$10=F135),1,0)</f>
        <v/>
      </c>
      <c r="AW135" s="7">
        <f>G135*AQ135*AR135*AS135*AT135*AU135*AV135</f>
        <v/>
      </c>
      <c r="AX135" s="7">
        <f>IF(Scenario!$B$11="mean",L135,IF(Scenario!$B$11="5th pct",M135,N135))</f>
        <v/>
      </c>
      <c r="AY135" s="7">
        <f>IF(Scenario!$B$11="mean",O135,IF(Scenario!$B$11="5th pct",P135,Q135))</f>
        <v/>
      </c>
      <c r="AZ135" s="7">
        <f>IF(Scenario!$B$11="mean",R135,IF(Scenario!$B$11="5th pct",S135,T135))</f>
        <v/>
      </c>
      <c r="BA135" s="7">
        <f>IF(Scenario!$B$11="mean",AE135,IF(Scenario!$B$11="5th pct",AF135,AG135))</f>
        <v/>
      </c>
      <c r="BB135" s="7">
        <f>IF(Scenario!$B$11="mean",AH135,IF(Scenario!$B$11="5th pct",AI135,AJ135))</f>
        <v/>
      </c>
      <c r="BC135" s="7">
        <f>U135</f>
        <v/>
      </c>
      <c r="BD135" s="7">
        <f>IF(Scenario!$B$11="mean",V135,IF(Scenario!$B$11="5th pct",W135,X135))</f>
        <v/>
      </c>
      <c r="BE135" s="7">
        <f>IF(Scenario!$B$11="mean",Y135,IF(Scenario!$B$11="5th pct",Z135,AA135))</f>
        <v/>
      </c>
      <c r="BF135" s="7">
        <f>IF(Scenario!$B$11="mean",AK135,IF(Scenario!$B$11="5th pct",AL135,AM135))</f>
        <v/>
      </c>
      <c r="BG135" s="7">
        <f>IF(Scenario!$B$11="mean",AN135,IF(Scenario!$B$11="5th pct",AO135,AP135))</f>
        <v/>
      </c>
    </row>
    <row r="136">
      <c r="A136" t="inlineStr">
        <is>
          <t>F</t>
        </is>
      </c>
      <c r="B136" t="inlineStr">
        <is>
          <t>65-74</t>
        </is>
      </c>
      <c r="C136" t="inlineStr">
        <is>
          <t>176-198</t>
        </is>
      </c>
      <c r="D136" t="inlineStr">
        <is>
          <t>&lt;1.0</t>
        </is>
      </c>
      <c r="E136" t="inlineStr">
        <is>
          <t>persistent</t>
        </is>
      </c>
      <c r="F136" t="inlineStr">
        <is>
          <t>no</t>
        </is>
      </c>
      <c r="G136" s="26">
        <f>Parameters!$B$5*Parameters!$B$7*Parameters!$F$10/SUM(Parameters!$B$10:$G$10)*Parameters!$H$22*Parameters!$B$53*(1-Parameters!$B$46)</f>
        <v/>
      </c>
      <c r="H136" s="27">
        <f>(140-Parameters!$B$25)*Parameters!$F$26*0.45359237*0.85/(72*Parameters!$B$27)</f>
        <v/>
      </c>
      <c r="I136">
        <f>IF(H136&gt;80,"&gt;80",IF(H136&gt;50,"50-80",IF(H136&gt;=25,"25-50","&lt;25")))</f>
        <v/>
      </c>
      <c r="J136">
        <f>IF(((B136="80+")+0+(OR(D136="1.5-2.0",D136="&gt;=2.0")))&gt;=2,1,0)</f>
        <v/>
      </c>
      <c r="K136" s="28">
        <f>INDEX(Parameters!$B$31:$E$31,MATCH(I136,Parameters!$B$30:$E$30,0))</f>
        <v/>
      </c>
      <c r="L136" s="29">
        <f>K136*INDEX(Parameters!$B$84:$E$84,MATCH(I136,Parameters!$B$30:$E$30,0))/100*IF($F136="yes",Parameters!$C$49,Parameters!$B$49)</f>
        <v/>
      </c>
      <c r="M136" s="29">
        <f>K136*INDEX(Parameters!$B$85:$E$85,MATCH(I136,Parameters!$B$30:$E$30,0))/100*IF($F136="yes",Parameters!$C$49,Parameters!$B$49)</f>
        <v/>
      </c>
      <c r="N136" s="29">
        <f>K136*INDEX(Parameters!$B$86:$E$86,MATCH(I136,Parameters!$B$30:$E$30,0))/100*IF($F136="yes",Parameters!$C$49,Parameters!$B$49)</f>
        <v/>
      </c>
      <c r="O136" s="29">
        <f>K136*INDEX(Parameters!$B$87:$E$87,MATCH(I136,Parameters!$B$30:$E$30,0))/100*IF($F136="yes",Parameters!$C$49,Parameters!$B$49)</f>
        <v/>
      </c>
      <c r="P136" s="29">
        <f>K136*INDEX(Parameters!$B$88:$E$88,MATCH(I136,Parameters!$B$30:$E$30,0))/100*IF($F136="yes",Parameters!$C$49,Parameters!$B$49)</f>
        <v/>
      </c>
      <c r="Q136" s="29">
        <f>K136*INDEX(Parameters!$B$89:$E$89,MATCH(I136,Parameters!$B$30:$E$30,0))/100*IF($F136="yes",Parameters!$C$49,Parameters!$B$49)</f>
        <v/>
      </c>
      <c r="R136" s="29">
        <f>K136*INDEX(Parameters!$B$90:$E$90,MATCH(I136,Parameters!$B$30:$E$30,0))/100*IF($F136="yes",Parameters!$C$49,Parameters!$B$49)</f>
        <v/>
      </c>
      <c r="S136" s="29">
        <f>K136*INDEX(Parameters!$B$91:$E$91,MATCH(I136,Parameters!$B$30:$E$30,0))/100*IF($F136="yes",Parameters!$C$49,Parameters!$B$49)</f>
        <v/>
      </c>
      <c r="T136" s="29">
        <f>K136*INDEX(Parameters!$B$92:$E$92,MATCH(I136,Parameters!$B$30:$E$30,0))/100*IF($F136="yes",Parameters!$C$49,Parameters!$B$49)</f>
        <v/>
      </c>
      <c r="U136" s="29">
        <f>INDEX(Parameters!$B$32:$E$32,MATCH(I136,Parameters!$B$30:$E$30,0))*Parameters!$B$36/100*IF($F136="yes",Parameters!$E$49,Parameters!$D$49)</f>
        <v/>
      </c>
      <c r="V136" s="29">
        <f>U136*INDEX(Parameters!$B$99:$E$99,MATCH(I136,Parameters!$B$30:$E$30,0))</f>
        <v/>
      </c>
      <c r="W136" s="29">
        <f>U136*INDEX(Parameters!$B$100:$E$100,MATCH(I136,Parameters!$B$30:$E$30,0))</f>
        <v/>
      </c>
      <c r="X136" s="29">
        <f>U136*INDEX(Parameters!$B$101:$E$101,MATCH(I136,Parameters!$B$30:$E$30,0))</f>
        <v/>
      </c>
      <c r="Y136" s="29">
        <f>U136*INDEX(Parameters!$B$102:$E$102,MATCH(I136,Parameters!$B$30:$E$30,0))</f>
        <v/>
      </c>
      <c r="Z136" s="29">
        <f>U136*INDEX(Parameters!$B$103:$E$103,MATCH(I136,Parameters!$B$30:$E$30,0))</f>
        <v/>
      </c>
      <c r="AA136" s="29">
        <f>U136*INDEX(Parameters!$B$104:$E$104,MATCH(I136,Parameters!$B$30:$E$30,0))</f>
        <v/>
      </c>
      <c r="AB136" s="29">
        <f>U136*Parameters!$B$39</f>
        <v/>
      </c>
      <c r="AC136">
        <f>J136</f>
        <v/>
      </c>
      <c r="AD136">
        <f>IF(J136=1,Parameters!$B$40,Parameters!$B$41)</f>
        <v/>
      </c>
      <c r="AE136" s="29">
        <f>AC136*O136+(1-AC136)*L136</f>
        <v/>
      </c>
      <c r="AF136" s="29">
        <f>AC136*P136+(1-AC136)*M136</f>
        <v/>
      </c>
      <c r="AG136" s="29">
        <f>AC136*Q136+(1-AC136)*N136</f>
        <v/>
      </c>
      <c r="AH136" s="29">
        <f>AD136*O136+(1-AD136)*L136</f>
        <v/>
      </c>
      <c r="AI136" s="29">
        <f>AD136*P136+(1-AD136)*M136</f>
        <v/>
      </c>
      <c r="AJ136" s="29">
        <f>AD136*Q136+(1-AD136)*N136</f>
        <v/>
      </c>
      <c r="AK136" s="29">
        <f>AC136*V136+(1-AC136)*U136</f>
        <v/>
      </c>
      <c r="AL136" s="29">
        <f>AC136*W136+(1-AC136)*U136</f>
        <v/>
      </c>
      <c r="AM136" s="29">
        <f>AC136*X136+(1-AC136)*U136</f>
        <v/>
      </c>
      <c r="AN136" s="29">
        <f>AD136*V136+(1-AD136)*U136</f>
        <v/>
      </c>
      <c r="AO136" s="29">
        <f>AD136*W136+(1-AD136)*U136</f>
        <v/>
      </c>
      <c r="AP136" s="29">
        <f>AD136*X136+(1-AD136)*U136</f>
        <v/>
      </c>
      <c r="AQ136">
        <f>IF(OR(Scenario!$B$5="Any",Scenario!$B$5=A136),1,0)</f>
        <v/>
      </c>
      <c r="AR136">
        <f>IF(OR(Scenario!$B$6="Any",Scenario!$B$6=B136),1,0)</f>
        <v/>
      </c>
      <c r="AS136">
        <f>IF(OR(Scenario!$B$7="Any",Scenario!$B$7=C136),1,0)</f>
        <v/>
      </c>
      <c r="AT136">
        <f>IF(OR(Scenario!$B$8="Any",Scenario!$B$8=D136),1,0)</f>
        <v/>
      </c>
      <c r="AU136">
        <f>IF(OR(Scenario!$B$9="Any",Scenario!$B$9=E136),1,0)</f>
        <v/>
      </c>
      <c r="AV136">
        <f>IF(OR(Scenario!$B$10="Any",Scenario!$B$10=F136),1,0)</f>
        <v/>
      </c>
      <c r="AW136">
        <f>G136*AQ136*AR136*AS136*AT136*AU136*AV136</f>
        <v/>
      </c>
      <c r="AX136">
        <f>IF(Scenario!$B$11="mean",L136,IF(Scenario!$B$11="5th pct",M136,N136))</f>
        <v/>
      </c>
      <c r="AY136">
        <f>IF(Scenario!$B$11="mean",O136,IF(Scenario!$B$11="5th pct",P136,Q136))</f>
        <v/>
      </c>
      <c r="AZ136">
        <f>IF(Scenario!$B$11="mean",R136,IF(Scenario!$B$11="5th pct",S136,T136))</f>
        <v/>
      </c>
      <c r="BA136">
        <f>IF(Scenario!$B$11="mean",AE136,IF(Scenario!$B$11="5th pct",AF136,AG136))</f>
        <v/>
      </c>
      <c r="BB136">
        <f>IF(Scenario!$B$11="mean",AH136,IF(Scenario!$B$11="5th pct",AI136,AJ136))</f>
        <v/>
      </c>
      <c r="BC136">
        <f>U136</f>
        <v/>
      </c>
      <c r="BD136">
        <f>IF(Scenario!$B$11="mean",V136,IF(Scenario!$B$11="5th pct",W136,X136))</f>
        <v/>
      </c>
      <c r="BE136">
        <f>IF(Scenario!$B$11="mean",Y136,IF(Scenario!$B$11="5th pct",Z136,AA136))</f>
        <v/>
      </c>
      <c r="BF136">
        <f>IF(Scenario!$B$11="mean",AK136,IF(Scenario!$B$11="5th pct",AL136,AM136))</f>
        <v/>
      </c>
      <c r="BG136">
        <f>IF(Scenario!$B$11="mean",AN136,IF(Scenario!$B$11="5th pct",AO136,AP136))</f>
        <v/>
      </c>
    </row>
    <row r="137">
      <c r="A137" s="7" t="inlineStr">
        <is>
          <t>F</t>
        </is>
      </c>
      <c r="B137" s="7" t="inlineStr">
        <is>
          <t>65-74</t>
        </is>
      </c>
      <c r="C137" s="7" t="inlineStr">
        <is>
          <t>176-198</t>
        </is>
      </c>
      <c r="D137" s="7" t="inlineStr">
        <is>
          <t>&lt;1.0</t>
        </is>
      </c>
      <c r="E137" s="7" t="inlineStr">
        <is>
          <t>persistent</t>
        </is>
      </c>
      <c r="F137" s="7" t="inlineStr">
        <is>
          <t>yes</t>
        </is>
      </c>
      <c r="G137" s="30">
        <f>Parameters!$B$5*Parameters!$B$7*Parameters!$F$10/SUM(Parameters!$B$10:$G$10)*Parameters!$H$22*Parameters!$B$53*Parameters!$B$46</f>
        <v/>
      </c>
      <c r="H137" s="31">
        <f>(140-Parameters!$B$25)*Parameters!$F$26*0.45359237*0.85/(72*Parameters!$B$27)</f>
        <v/>
      </c>
      <c r="I137" s="7">
        <f>IF(H137&gt;80,"&gt;80",IF(H137&gt;50,"50-80",IF(H137&gt;=25,"25-50","&lt;25")))</f>
        <v/>
      </c>
      <c r="J137" s="7">
        <f>IF(((B137="80+")+0+(OR(D137="1.5-2.0",D137="&gt;=2.0")))&gt;=2,1,0)</f>
        <v/>
      </c>
      <c r="K137" s="32">
        <f>INDEX(Parameters!$B$31:$E$31,MATCH(I137,Parameters!$B$30:$E$30,0))</f>
        <v/>
      </c>
      <c r="L137" s="33">
        <f>K137*INDEX(Parameters!$B$84:$E$84,MATCH(I137,Parameters!$B$30:$E$30,0))/100*IF($F137="yes",Parameters!$C$49,Parameters!$B$49)</f>
        <v/>
      </c>
      <c r="M137" s="33">
        <f>K137*INDEX(Parameters!$B$85:$E$85,MATCH(I137,Parameters!$B$30:$E$30,0))/100*IF($F137="yes",Parameters!$C$49,Parameters!$B$49)</f>
        <v/>
      </c>
      <c r="N137" s="33">
        <f>K137*INDEX(Parameters!$B$86:$E$86,MATCH(I137,Parameters!$B$30:$E$30,0))/100*IF($F137="yes",Parameters!$C$49,Parameters!$B$49)</f>
        <v/>
      </c>
      <c r="O137" s="33">
        <f>K137*INDEX(Parameters!$B$87:$E$87,MATCH(I137,Parameters!$B$30:$E$30,0))/100*IF($F137="yes",Parameters!$C$49,Parameters!$B$49)</f>
        <v/>
      </c>
      <c r="P137" s="33">
        <f>K137*INDEX(Parameters!$B$88:$E$88,MATCH(I137,Parameters!$B$30:$E$30,0))/100*IF($F137="yes",Parameters!$C$49,Parameters!$B$49)</f>
        <v/>
      </c>
      <c r="Q137" s="33">
        <f>K137*INDEX(Parameters!$B$89:$E$89,MATCH(I137,Parameters!$B$30:$E$30,0))/100*IF($F137="yes",Parameters!$C$49,Parameters!$B$49)</f>
        <v/>
      </c>
      <c r="R137" s="33">
        <f>K137*INDEX(Parameters!$B$90:$E$90,MATCH(I137,Parameters!$B$30:$E$30,0))/100*IF($F137="yes",Parameters!$C$49,Parameters!$B$49)</f>
        <v/>
      </c>
      <c r="S137" s="33">
        <f>K137*INDEX(Parameters!$B$91:$E$91,MATCH(I137,Parameters!$B$30:$E$30,0))/100*IF($F137="yes",Parameters!$C$49,Parameters!$B$49)</f>
        <v/>
      </c>
      <c r="T137" s="33">
        <f>K137*INDEX(Parameters!$B$92:$E$92,MATCH(I137,Parameters!$B$30:$E$30,0))/100*IF($F137="yes",Parameters!$C$49,Parameters!$B$49)</f>
        <v/>
      </c>
      <c r="U137" s="33">
        <f>INDEX(Parameters!$B$32:$E$32,MATCH(I137,Parameters!$B$30:$E$30,0))*Parameters!$B$36/100*IF($F137="yes",Parameters!$E$49,Parameters!$D$49)</f>
        <v/>
      </c>
      <c r="V137" s="33">
        <f>U137*INDEX(Parameters!$B$99:$E$99,MATCH(I137,Parameters!$B$30:$E$30,0))</f>
        <v/>
      </c>
      <c r="W137" s="33">
        <f>U137*INDEX(Parameters!$B$100:$E$100,MATCH(I137,Parameters!$B$30:$E$30,0))</f>
        <v/>
      </c>
      <c r="X137" s="33">
        <f>U137*INDEX(Parameters!$B$101:$E$101,MATCH(I137,Parameters!$B$30:$E$30,0))</f>
        <v/>
      </c>
      <c r="Y137" s="33">
        <f>U137*INDEX(Parameters!$B$102:$E$102,MATCH(I137,Parameters!$B$30:$E$30,0))</f>
        <v/>
      </c>
      <c r="Z137" s="33">
        <f>U137*INDEX(Parameters!$B$103:$E$103,MATCH(I137,Parameters!$B$30:$E$30,0))</f>
        <v/>
      </c>
      <c r="AA137" s="33">
        <f>U137*INDEX(Parameters!$B$104:$E$104,MATCH(I137,Parameters!$B$30:$E$30,0))</f>
        <v/>
      </c>
      <c r="AB137" s="33">
        <f>U137*Parameters!$B$39</f>
        <v/>
      </c>
      <c r="AC137" s="7">
        <f>J137</f>
        <v/>
      </c>
      <c r="AD137" s="7">
        <f>IF(J137=1,Parameters!$B$40,Parameters!$B$41)</f>
        <v/>
      </c>
      <c r="AE137" s="33">
        <f>AC137*O137+(1-AC137)*L137</f>
        <v/>
      </c>
      <c r="AF137" s="33">
        <f>AC137*P137+(1-AC137)*M137</f>
        <v/>
      </c>
      <c r="AG137" s="33">
        <f>AC137*Q137+(1-AC137)*N137</f>
        <v/>
      </c>
      <c r="AH137" s="33">
        <f>AD137*O137+(1-AD137)*L137</f>
        <v/>
      </c>
      <c r="AI137" s="33">
        <f>AD137*P137+(1-AD137)*M137</f>
        <v/>
      </c>
      <c r="AJ137" s="33">
        <f>AD137*Q137+(1-AD137)*N137</f>
        <v/>
      </c>
      <c r="AK137" s="33">
        <f>AC137*V137+(1-AC137)*U137</f>
        <v/>
      </c>
      <c r="AL137" s="33">
        <f>AC137*W137+(1-AC137)*U137</f>
        <v/>
      </c>
      <c r="AM137" s="33">
        <f>AC137*X137+(1-AC137)*U137</f>
        <v/>
      </c>
      <c r="AN137" s="33">
        <f>AD137*V137+(1-AD137)*U137</f>
        <v/>
      </c>
      <c r="AO137" s="33">
        <f>AD137*W137+(1-AD137)*U137</f>
        <v/>
      </c>
      <c r="AP137" s="33">
        <f>AD137*X137+(1-AD137)*U137</f>
        <v/>
      </c>
      <c r="AQ137" s="7">
        <f>IF(OR(Scenario!$B$5="Any",Scenario!$B$5=A137),1,0)</f>
        <v/>
      </c>
      <c r="AR137" s="7">
        <f>IF(OR(Scenario!$B$6="Any",Scenario!$B$6=B137),1,0)</f>
        <v/>
      </c>
      <c r="AS137" s="7">
        <f>IF(OR(Scenario!$B$7="Any",Scenario!$B$7=C137),1,0)</f>
        <v/>
      </c>
      <c r="AT137" s="7">
        <f>IF(OR(Scenario!$B$8="Any",Scenario!$B$8=D137),1,0)</f>
        <v/>
      </c>
      <c r="AU137" s="7">
        <f>IF(OR(Scenario!$B$9="Any",Scenario!$B$9=E137),1,0)</f>
        <v/>
      </c>
      <c r="AV137" s="7">
        <f>IF(OR(Scenario!$B$10="Any",Scenario!$B$10=F137),1,0)</f>
        <v/>
      </c>
      <c r="AW137" s="7">
        <f>G137*AQ137*AR137*AS137*AT137*AU137*AV137</f>
        <v/>
      </c>
      <c r="AX137" s="7">
        <f>IF(Scenario!$B$11="mean",L137,IF(Scenario!$B$11="5th pct",M137,N137))</f>
        <v/>
      </c>
      <c r="AY137" s="7">
        <f>IF(Scenario!$B$11="mean",O137,IF(Scenario!$B$11="5th pct",P137,Q137))</f>
        <v/>
      </c>
      <c r="AZ137" s="7">
        <f>IF(Scenario!$B$11="mean",R137,IF(Scenario!$B$11="5th pct",S137,T137))</f>
        <v/>
      </c>
      <c r="BA137" s="7">
        <f>IF(Scenario!$B$11="mean",AE137,IF(Scenario!$B$11="5th pct",AF137,AG137))</f>
        <v/>
      </c>
      <c r="BB137" s="7">
        <f>IF(Scenario!$B$11="mean",AH137,IF(Scenario!$B$11="5th pct",AI137,AJ137))</f>
        <v/>
      </c>
      <c r="BC137" s="7">
        <f>U137</f>
        <v/>
      </c>
      <c r="BD137" s="7">
        <f>IF(Scenario!$B$11="mean",V137,IF(Scenario!$B$11="5th pct",W137,X137))</f>
        <v/>
      </c>
      <c r="BE137" s="7">
        <f>IF(Scenario!$B$11="mean",Y137,IF(Scenario!$B$11="5th pct",Z137,AA137))</f>
        <v/>
      </c>
      <c r="BF137" s="7">
        <f>IF(Scenario!$B$11="mean",AK137,IF(Scenario!$B$11="5th pct",AL137,AM137))</f>
        <v/>
      </c>
      <c r="BG137" s="7">
        <f>IF(Scenario!$B$11="mean",AN137,IF(Scenario!$B$11="5th pct",AO137,AP137))</f>
        <v/>
      </c>
    </row>
    <row r="138">
      <c r="A138" t="inlineStr">
        <is>
          <t>F</t>
        </is>
      </c>
      <c r="B138" t="inlineStr">
        <is>
          <t>65-74</t>
        </is>
      </c>
      <c r="C138" t="inlineStr">
        <is>
          <t>176-198</t>
        </is>
      </c>
      <c r="D138" t="inlineStr">
        <is>
          <t>1.0-1.5</t>
        </is>
      </c>
      <c r="E138" t="inlineStr">
        <is>
          <t>subclinical</t>
        </is>
      </c>
      <c r="F138" t="inlineStr">
        <is>
          <t>no</t>
        </is>
      </c>
      <c r="G138" s="26">
        <f>Parameters!$B$5*Parameters!$B$7*Parameters!$F$10/SUM(Parameters!$B$10:$G$10)*Parameters!$I$22*Parameters!$B$50*(1-Parameters!$B$46)</f>
        <v/>
      </c>
      <c r="H138" s="27">
        <f>(140-Parameters!$B$25)*Parameters!$F$26*0.45359237*0.85/(72*Parameters!$C$27)</f>
        <v/>
      </c>
      <c r="I138">
        <f>IF(H138&gt;80,"&gt;80",IF(H138&gt;50,"50-80",IF(H138&gt;=25,"25-50","&lt;25")))</f>
        <v/>
      </c>
      <c r="J138">
        <f>IF(((B138="80+")+0+(OR(D138="1.5-2.0",D138="&gt;=2.0")))&gt;=2,1,0)</f>
        <v/>
      </c>
      <c r="K138" s="28">
        <f>INDEX(Parameters!$B$31:$E$31,MATCH(I138,Parameters!$B$30:$E$30,0))</f>
        <v/>
      </c>
      <c r="L138" s="29">
        <f>K138*INDEX(Parameters!$B$57:$E$57,MATCH(I138,Parameters!$B$30:$E$30,0))/100*IF($F138="yes",Parameters!$C$49,Parameters!$B$49)</f>
        <v/>
      </c>
      <c r="M138" s="29">
        <f>K138*INDEX(Parameters!$B$58:$E$58,MATCH(I138,Parameters!$B$30:$E$30,0))/100*IF($F138="yes",Parameters!$C$49,Parameters!$B$49)</f>
        <v/>
      </c>
      <c r="N138" s="29">
        <f>K138*INDEX(Parameters!$B$59:$E$59,MATCH(I138,Parameters!$B$30:$E$30,0))/100*IF($F138="yes",Parameters!$C$49,Parameters!$B$49)</f>
        <v/>
      </c>
      <c r="O138" s="29">
        <f>K138*INDEX(Parameters!$B$60:$E$60,MATCH(I138,Parameters!$B$30:$E$30,0))/100*IF($F138="yes",Parameters!$C$49,Parameters!$B$49)</f>
        <v/>
      </c>
      <c r="P138" s="29">
        <f>K138*INDEX(Parameters!$B$61:$E$61,MATCH(I138,Parameters!$B$30:$E$30,0))/100*IF($F138="yes",Parameters!$C$49,Parameters!$B$49)</f>
        <v/>
      </c>
      <c r="Q138" s="29">
        <f>K138*INDEX(Parameters!$B$62:$E$62,MATCH(I138,Parameters!$B$30:$E$30,0))/100*IF($F138="yes",Parameters!$C$49,Parameters!$B$49)</f>
        <v/>
      </c>
      <c r="R138" s="29">
        <f>K138*INDEX(Parameters!$B$63:$E$63,MATCH(I138,Parameters!$B$30:$E$30,0))/100*IF($F138="yes",Parameters!$C$49,Parameters!$B$49)</f>
        <v/>
      </c>
      <c r="S138" s="29">
        <f>K138*INDEX(Parameters!$B$64:$E$64,MATCH(I138,Parameters!$B$30:$E$30,0))/100*IF($F138="yes",Parameters!$C$49,Parameters!$B$49)</f>
        <v/>
      </c>
      <c r="T138" s="29">
        <f>K138*INDEX(Parameters!$B$65:$E$65,MATCH(I138,Parameters!$B$30:$E$30,0))/100*IF($F138="yes",Parameters!$C$49,Parameters!$B$49)</f>
        <v/>
      </c>
      <c r="U138" s="29">
        <f>INDEX(Parameters!$B$32:$E$32,MATCH(I138,Parameters!$B$30:$E$30,0))*Parameters!$B$36/100*IF($F138="yes",Parameters!$E$49,Parameters!$D$49)</f>
        <v/>
      </c>
      <c r="V138" s="29">
        <f>U138*INDEX(Parameters!$B$99:$E$99,MATCH(I138,Parameters!$B$30:$E$30,0))</f>
        <v/>
      </c>
      <c r="W138" s="29">
        <f>U138*INDEX(Parameters!$B$100:$E$100,MATCH(I138,Parameters!$B$30:$E$30,0))</f>
        <v/>
      </c>
      <c r="X138" s="29">
        <f>U138*INDEX(Parameters!$B$101:$E$101,MATCH(I138,Parameters!$B$30:$E$30,0))</f>
        <v/>
      </c>
      <c r="Y138" s="29">
        <f>U138*INDEX(Parameters!$B$102:$E$102,MATCH(I138,Parameters!$B$30:$E$30,0))</f>
        <v/>
      </c>
      <c r="Z138" s="29">
        <f>U138*INDEX(Parameters!$B$103:$E$103,MATCH(I138,Parameters!$B$30:$E$30,0))</f>
        <v/>
      </c>
      <c r="AA138" s="29">
        <f>U138*INDEX(Parameters!$B$104:$E$104,MATCH(I138,Parameters!$B$30:$E$30,0))</f>
        <v/>
      </c>
      <c r="AB138" s="29">
        <f>U138*Parameters!$B$39</f>
        <v/>
      </c>
      <c r="AC138">
        <f>J138</f>
        <v/>
      </c>
      <c r="AD138">
        <f>IF(J138=1,Parameters!$B$40,Parameters!$B$41)</f>
        <v/>
      </c>
      <c r="AE138" s="29">
        <f>AC138*O138+(1-AC138)*L138</f>
        <v/>
      </c>
      <c r="AF138" s="29">
        <f>AC138*P138+(1-AC138)*M138</f>
        <v/>
      </c>
      <c r="AG138" s="29">
        <f>AC138*Q138+(1-AC138)*N138</f>
        <v/>
      </c>
      <c r="AH138" s="29">
        <f>AD138*O138+(1-AD138)*L138</f>
        <v/>
      </c>
      <c r="AI138" s="29">
        <f>AD138*P138+(1-AD138)*M138</f>
        <v/>
      </c>
      <c r="AJ138" s="29">
        <f>AD138*Q138+(1-AD138)*N138</f>
        <v/>
      </c>
      <c r="AK138" s="29">
        <f>AC138*V138+(1-AC138)*U138</f>
        <v/>
      </c>
      <c r="AL138" s="29">
        <f>AC138*W138+(1-AC138)*U138</f>
        <v/>
      </c>
      <c r="AM138" s="29">
        <f>AC138*X138+(1-AC138)*U138</f>
        <v/>
      </c>
      <c r="AN138" s="29">
        <f>AD138*V138+(1-AD138)*U138</f>
        <v/>
      </c>
      <c r="AO138" s="29">
        <f>AD138*W138+(1-AD138)*U138</f>
        <v/>
      </c>
      <c r="AP138" s="29">
        <f>AD138*X138+(1-AD138)*U138</f>
        <v/>
      </c>
      <c r="AQ138">
        <f>IF(OR(Scenario!$B$5="Any",Scenario!$B$5=A138),1,0)</f>
        <v/>
      </c>
      <c r="AR138">
        <f>IF(OR(Scenario!$B$6="Any",Scenario!$B$6=B138),1,0)</f>
        <v/>
      </c>
      <c r="AS138">
        <f>IF(OR(Scenario!$B$7="Any",Scenario!$B$7=C138),1,0)</f>
        <v/>
      </c>
      <c r="AT138">
        <f>IF(OR(Scenario!$B$8="Any",Scenario!$B$8=D138),1,0)</f>
        <v/>
      </c>
      <c r="AU138">
        <f>IF(OR(Scenario!$B$9="Any",Scenario!$B$9=E138),1,0)</f>
        <v/>
      </c>
      <c r="AV138">
        <f>IF(OR(Scenario!$B$10="Any",Scenario!$B$10=F138),1,0)</f>
        <v/>
      </c>
      <c r="AW138">
        <f>G138*AQ138*AR138*AS138*AT138*AU138*AV138</f>
        <v/>
      </c>
      <c r="AX138">
        <f>IF(Scenario!$B$11="mean",L138,IF(Scenario!$B$11="5th pct",M138,N138))</f>
        <v/>
      </c>
      <c r="AY138">
        <f>IF(Scenario!$B$11="mean",O138,IF(Scenario!$B$11="5th pct",P138,Q138))</f>
        <v/>
      </c>
      <c r="AZ138">
        <f>IF(Scenario!$B$11="mean",R138,IF(Scenario!$B$11="5th pct",S138,T138))</f>
        <v/>
      </c>
      <c r="BA138">
        <f>IF(Scenario!$B$11="mean",AE138,IF(Scenario!$B$11="5th pct",AF138,AG138))</f>
        <v/>
      </c>
      <c r="BB138">
        <f>IF(Scenario!$B$11="mean",AH138,IF(Scenario!$B$11="5th pct",AI138,AJ138))</f>
        <v/>
      </c>
      <c r="BC138">
        <f>U138</f>
        <v/>
      </c>
      <c r="BD138">
        <f>IF(Scenario!$B$11="mean",V138,IF(Scenario!$B$11="5th pct",W138,X138))</f>
        <v/>
      </c>
      <c r="BE138">
        <f>IF(Scenario!$B$11="mean",Y138,IF(Scenario!$B$11="5th pct",Z138,AA138))</f>
        <v/>
      </c>
      <c r="BF138">
        <f>IF(Scenario!$B$11="mean",AK138,IF(Scenario!$B$11="5th pct",AL138,AM138))</f>
        <v/>
      </c>
      <c r="BG138">
        <f>IF(Scenario!$B$11="mean",AN138,IF(Scenario!$B$11="5th pct",AO138,AP138))</f>
        <v/>
      </c>
    </row>
    <row r="139">
      <c r="A139" s="7" t="inlineStr">
        <is>
          <t>F</t>
        </is>
      </c>
      <c r="B139" s="7" t="inlineStr">
        <is>
          <t>65-74</t>
        </is>
      </c>
      <c r="C139" s="7" t="inlineStr">
        <is>
          <t>176-198</t>
        </is>
      </c>
      <c r="D139" s="7" t="inlineStr">
        <is>
          <t>1.0-1.5</t>
        </is>
      </c>
      <c r="E139" s="7" t="inlineStr">
        <is>
          <t>subclinical</t>
        </is>
      </c>
      <c r="F139" s="7" t="inlineStr">
        <is>
          <t>yes</t>
        </is>
      </c>
      <c r="G139" s="30">
        <f>Parameters!$B$5*Parameters!$B$7*Parameters!$F$10/SUM(Parameters!$B$10:$G$10)*Parameters!$I$22*Parameters!$B$50*Parameters!$B$46</f>
        <v/>
      </c>
      <c r="H139" s="31">
        <f>(140-Parameters!$B$25)*Parameters!$F$26*0.45359237*0.85/(72*Parameters!$C$27)</f>
        <v/>
      </c>
      <c r="I139" s="7">
        <f>IF(H139&gt;80,"&gt;80",IF(H139&gt;50,"50-80",IF(H139&gt;=25,"25-50","&lt;25")))</f>
        <v/>
      </c>
      <c r="J139" s="7">
        <f>IF(((B139="80+")+0+(OR(D139="1.5-2.0",D139="&gt;=2.0")))&gt;=2,1,0)</f>
        <v/>
      </c>
      <c r="K139" s="32">
        <f>INDEX(Parameters!$B$31:$E$31,MATCH(I139,Parameters!$B$30:$E$30,0))</f>
        <v/>
      </c>
      <c r="L139" s="33">
        <f>K139*INDEX(Parameters!$B$57:$E$57,MATCH(I139,Parameters!$B$30:$E$30,0))/100*IF($F139="yes",Parameters!$C$49,Parameters!$B$49)</f>
        <v/>
      </c>
      <c r="M139" s="33">
        <f>K139*INDEX(Parameters!$B$58:$E$58,MATCH(I139,Parameters!$B$30:$E$30,0))/100*IF($F139="yes",Parameters!$C$49,Parameters!$B$49)</f>
        <v/>
      </c>
      <c r="N139" s="33">
        <f>K139*INDEX(Parameters!$B$59:$E$59,MATCH(I139,Parameters!$B$30:$E$30,0))/100*IF($F139="yes",Parameters!$C$49,Parameters!$B$49)</f>
        <v/>
      </c>
      <c r="O139" s="33">
        <f>K139*INDEX(Parameters!$B$60:$E$60,MATCH(I139,Parameters!$B$30:$E$30,0))/100*IF($F139="yes",Parameters!$C$49,Parameters!$B$49)</f>
        <v/>
      </c>
      <c r="P139" s="33">
        <f>K139*INDEX(Parameters!$B$61:$E$61,MATCH(I139,Parameters!$B$30:$E$30,0))/100*IF($F139="yes",Parameters!$C$49,Parameters!$B$49)</f>
        <v/>
      </c>
      <c r="Q139" s="33">
        <f>K139*INDEX(Parameters!$B$62:$E$62,MATCH(I139,Parameters!$B$30:$E$30,0))/100*IF($F139="yes",Parameters!$C$49,Parameters!$B$49)</f>
        <v/>
      </c>
      <c r="R139" s="33">
        <f>K139*INDEX(Parameters!$B$63:$E$63,MATCH(I139,Parameters!$B$30:$E$30,0))/100*IF($F139="yes",Parameters!$C$49,Parameters!$B$49)</f>
        <v/>
      </c>
      <c r="S139" s="33">
        <f>K139*INDEX(Parameters!$B$64:$E$64,MATCH(I139,Parameters!$B$30:$E$30,0))/100*IF($F139="yes",Parameters!$C$49,Parameters!$B$49)</f>
        <v/>
      </c>
      <c r="T139" s="33">
        <f>K139*INDEX(Parameters!$B$65:$E$65,MATCH(I139,Parameters!$B$30:$E$30,0))/100*IF($F139="yes",Parameters!$C$49,Parameters!$B$49)</f>
        <v/>
      </c>
      <c r="U139" s="33">
        <f>INDEX(Parameters!$B$32:$E$32,MATCH(I139,Parameters!$B$30:$E$30,0))*Parameters!$B$36/100*IF($F139="yes",Parameters!$E$49,Parameters!$D$49)</f>
        <v/>
      </c>
      <c r="V139" s="33">
        <f>U139*INDEX(Parameters!$B$99:$E$99,MATCH(I139,Parameters!$B$30:$E$30,0))</f>
        <v/>
      </c>
      <c r="W139" s="33">
        <f>U139*INDEX(Parameters!$B$100:$E$100,MATCH(I139,Parameters!$B$30:$E$30,0))</f>
        <v/>
      </c>
      <c r="X139" s="33">
        <f>U139*INDEX(Parameters!$B$101:$E$101,MATCH(I139,Parameters!$B$30:$E$30,0))</f>
        <v/>
      </c>
      <c r="Y139" s="33">
        <f>U139*INDEX(Parameters!$B$102:$E$102,MATCH(I139,Parameters!$B$30:$E$30,0))</f>
        <v/>
      </c>
      <c r="Z139" s="33">
        <f>U139*INDEX(Parameters!$B$103:$E$103,MATCH(I139,Parameters!$B$30:$E$30,0))</f>
        <v/>
      </c>
      <c r="AA139" s="33">
        <f>U139*INDEX(Parameters!$B$104:$E$104,MATCH(I139,Parameters!$B$30:$E$30,0))</f>
        <v/>
      </c>
      <c r="AB139" s="33">
        <f>U139*Parameters!$B$39</f>
        <v/>
      </c>
      <c r="AC139" s="7">
        <f>J139</f>
        <v/>
      </c>
      <c r="AD139" s="7">
        <f>IF(J139=1,Parameters!$B$40,Parameters!$B$41)</f>
        <v/>
      </c>
      <c r="AE139" s="33">
        <f>AC139*O139+(1-AC139)*L139</f>
        <v/>
      </c>
      <c r="AF139" s="33">
        <f>AC139*P139+(1-AC139)*M139</f>
        <v/>
      </c>
      <c r="AG139" s="33">
        <f>AC139*Q139+(1-AC139)*N139</f>
        <v/>
      </c>
      <c r="AH139" s="33">
        <f>AD139*O139+(1-AD139)*L139</f>
        <v/>
      </c>
      <c r="AI139" s="33">
        <f>AD139*P139+(1-AD139)*M139</f>
        <v/>
      </c>
      <c r="AJ139" s="33">
        <f>AD139*Q139+(1-AD139)*N139</f>
        <v/>
      </c>
      <c r="AK139" s="33">
        <f>AC139*V139+(1-AC139)*U139</f>
        <v/>
      </c>
      <c r="AL139" s="33">
        <f>AC139*W139+(1-AC139)*U139</f>
        <v/>
      </c>
      <c r="AM139" s="33">
        <f>AC139*X139+(1-AC139)*U139</f>
        <v/>
      </c>
      <c r="AN139" s="33">
        <f>AD139*V139+(1-AD139)*U139</f>
        <v/>
      </c>
      <c r="AO139" s="33">
        <f>AD139*W139+(1-AD139)*U139</f>
        <v/>
      </c>
      <c r="AP139" s="33">
        <f>AD139*X139+(1-AD139)*U139</f>
        <v/>
      </c>
      <c r="AQ139" s="7">
        <f>IF(OR(Scenario!$B$5="Any",Scenario!$B$5=A139),1,0)</f>
        <v/>
      </c>
      <c r="AR139" s="7">
        <f>IF(OR(Scenario!$B$6="Any",Scenario!$B$6=B139),1,0)</f>
        <v/>
      </c>
      <c r="AS139" s="7">
        <f>IF(OR(Scenario!$B$7="Any",Scenario!$B$7=C139),1,0)</f>
        <v/>
      </c>
      <c r="AT139" s="7">
        <f>IF(OR(Scenario!$B$8="Any",Scenario!$B$8=D139),1,0)</f>
        <v/>
      </c>
      <c r="AU139" s="7">
        <f>IF(OR(Scenario!$B$9="Any",Scenario!$B$9=E139),1,0)</f>
        <v/>
      </c>
      <c r="AV139" s="7">
        <f>IF(OR(Scenario!$B$10="Any",Scenario!$B$10=F139),1,0)</f>
        <v/>
      </c>
      <c r="AW139" s="7">
        <f>G139*AQ139*AR139*AS139*AT139*AU139*AV139</f>
        <v/>
      </c>
      <c r="AX139" s="7">
        <f>IF(Scenario!$B$11="mean",L139,IF(Scenario!$B$11="5th pct",M139,N139))</f>
        <v/>
      </c>
      <c r="AY139" s="7">
        <f>IF(Scenario!$B$11="mean",O139,IF(Scenario!$B$11="5th pct",P139,Q139))</f>
        <v/>
      </c>
      <c r="AZ139" s="7">
        <f>IF(Scenario!$B$11="mean",R139,IF(Scenario!$B$11="5th pct",S139,T139))</f>
        <v/>
      </c>
      <c r="BA139" s="7">
        <f>IF(Scenario!$B$11="mean",AE139,IF(Scenario!$B$11="5th pct",AF139,AG139))</f>
        <v/>
      </c>
      <c r="BB139" s="7">
        <f>IF(Scenario!$B$11="mean",AH139,IF(Scenario!$B$11="5th pct",AI139,AJ139))</f>
        <v/>
      </c>
      <c r="BC139" s="7">
        <f>U139</f>
        <v/>
      </c>
      <c r="BD139" s="7">
        <f>IF(Scenario!$B$11="mean",V139,IF(Scenario!$B$11="5th pct",W139,X139))</f>
        <v/>
      </c>
      <c r="BE139" s="7">
        <f>IF(Scenario!$B$11="mean",Y139,IF(Scenario!$B$11="5th pct",Z139,AA139))</f>
        <v/>
      </c>
      <c r="BF139" s="7">
        <f>IF(Scenario!$B$11="mean",AK139,IF(Scenario!$B$11="5th pct",AL139,AM139))</f>
        <v/>
      </c>
      <c r="BG139" s="7">
        <f>IF(Scenario!$B$11="mean",AN139,IF(Scenario!$B$11="5th pct",AO139,AP139))</f>
        <v/>
      </c>
    </row>
    <row r="140">
      <c r="A140" t="inlineStr">
        <is>
          <t>F</t>
        </is>
      </c>
      <c r="B140" t="inlineStr">
        <is>
          <t>65-74</t>
        </is>
      </c>
      <c r="C140" t="inlineStr">
        <is>
          <t>176-198</t>
        </is>
      </c>
      <c r="D140" t="inlineStr">
        <is>
          <t>1.0-1.5</t>
        </is>
      </c>
      <c r="E140" t="inlineStr">
        <is>
          <t>low parox</t>
        </is>
      </c>
      <c r="F140" t="inlineStr">
        <is>
          <t>no</t>
        </is>
      </c>
      <c r="G140" s="26">
        <f>Parameters!$B$5*Parameters!$B$7*Parameters!$F$10/SUM(Parameters!$B$10:$G$10)*Parameters!$I$22*Parameters!$B$51*(1-Parameters!$B$46)</f>
        <v/>
      </c>
      <c r="H140" s="27">
        <f>(140-Parameters!$B$25)*Parameters!$F$26*0.45359237*0.85/(72*Parameters!$C$27)</f>
        <v/>
      </c>
      <c r="I140">
        <f>IF(H140&gt;80,"&gt;80",IF(H140&gt;50,"50-80",IF(H140&gt;=25,"25-50","&lt;25")))</f>
        <v/>
      </c>
      <c r="J140">
        <f>IF(((B140="80+")+0+(OR(D140="1.5-2.0",D140="&gt;=2.0")))&gt;=2,1,0)</f>
        <v/>
      </c>
      <c r="K140" s="28">
        <f>INDEX(Parameters!$B$31:$E$31,MATCH(I140,Parameters!$B$30:$E$30,0))</f>
        <v/>
      </c>
      <c r="L140" s="29">
        <f>K140*INDEX(Parameters!$B$66:$E$66,MATCH(I140,Parameters!$B$30:$E$30,0))/100*IF($F140="yes",Parameters!$C$49,Parameters!$B$49)</f>
        <v/>
      </c>
      <c r="M140" s="29">
        <f>K140*INDEX(Parameters!$B$67:$E$67,MATCH(I140,Parameters!$B$30:$E$30,0))/100*IF($F140="yes",Parameters!$C$49,Parameters!$B$49)</f>
        <v/>
      </c>
      <c r="N140" s="29">
        <f>K140*INDEX(Parameters!$B$68:$E$68,MATCH(I140,Parameters!$B$30:$E$30,0))/100*IF($F140="yes",Parameters!$C$49,Parameters!$B$49)</f>
        <v/>
      </c>
      <c r="O140" s="29">
        <f>K140*INDEX(Parameters!$B$69:$E$69,MATCH(I140,Parameters!$B$30:$E$30,0))/100*IF($F140="yes",Parameters!$C$49,Parameters!$B$49)</f>
        <v/>
      </c>
      <c r="P140" s="29">
        <f>K140*INDEX(Parameters!$B$70:$E$70,MATCH(I140,Parameters!$B$30:$E$30,0))/100*IF($F140="yes",Parameters!$C$49,Parameters!$B$49)</f>
        <v/>
      </c>
      <c r="Q140" s="29">
        <f>K140*INDEX(Parameters!$B$71:$E$71,MATCH(I140,Parameters!$B$30:$E$30,0))/100*IF($F140="yes",Parameters!$C$49,Parameters!$B$49)</f>
        <v/>
      </c>
      <c r="R140" s="29">
        <f>K140*INDEX(Parameters!$B$72:$E$72,MATCH(I140,Parameters!$B$30:$E$30,0))/100*IF($F140="yes",Parameters!$C$49,Parameters!$B$49)</f>
        <v/>
      </c>
      <c r="S140" s="29">
        <f>K140*INDEX(Parameters!$B$73:$E$73,MATCH(I140,Parameters!$B$30:$E$30,0))/100*IF($F140="yes",Parameters!$C$49,Parameters!$B$49)</f>
        <v/>
      </c>
      <c r="T140" s="29">
        <f>K140*INDEX(Parameters!$B$74:$E$74,MATCH(I140,Parameters!$B$30:$E$30,0))/100*IF($F140="yes",Parameters!$C$49,Parameters!$B$49)</f>
        <v/>
      </c>
      <c r="U140" s="29">
        <f>INDEX(Parameters!$B$32:$E$32,MATCH(I140,Parameters!$B$30:$E$30,0))*Parameters!$B$36/100*IF($F140="yes",Parameters!$E$49,Parameters!$D$49)</f>
        <v/>
      </c>
      <c r="V140" s="29">
        <f>U140*INDEX(Parameters!$B$99:$E$99,MATCH(I140,Parameters!$B$30:$E$30,0))</f>
        <v/>
      </c>
      <c r="W140" s="29">
        <f>U140*INDEX(Parameters!$B$100:$E$100,MATCH(I140,Parameters!$B$30:$E$30,0))</f>
        <v/>
      </c>
      <c r="X140" s="29">
        <f>U140*INDEX(Parameters!$B$101:$E$101,MATCH(I140,Parameters!$B$30:$E$30,0))</f>
        <v/>
      </c>
      <c r="Y140" s="29">
        <f>U140*INDEX(Parameters!$B$102:$E$102,MATCH(I140,Parameters!$B$30:$E$30,0))</f>
        <v/>
      </c>
      <c r="Z140" s="29">
        <f>U140*INDEX(Parameters!$B$103:$E$103,MATCH(I140,Parameters!$B$30:$E$30,0))</f>
        <v/>
      </c>
      <c r="AA140" s="29">
        <f>U140*INDEX(Parameters!$B$104:$E$104,MATCH(I140,Parameters!$B$30:$E$30,0))</f>
        <v/>
      </c>
      <c r="AB140" s="29">
        <f>U140*Parameters!$B$39</f>
        <v/>
      </c>
      <c r="AC140">
        <f>J140</f>
        <v/>
      </c>
      <c r="AD140">
        <f>IF(J140=1,Parameters!$B$40,Parameters!$B$41)</f>
        <v/>
      </c>
      <c r="AE140" s="29">
        <f>AC140*O140+(1-AC140)*L140</f>
        <v/>
      </c>
      <c r="AF140" s="29">
        <f>AC140*P140+(1-AC140)*M140</f>
        <v/>
      </c>
      <c r="AG140" s="29">
        <f>AC140*Q140+(1-AC140)*N140</f>
        <v/>
      </c>
      <c r="AH140" s="29">
        <f>AD140*O140+(1-AD140)*L140</f>
        <v/>
      </c>
      <c r="AI140" s="29">
        <f>AD140*P140+(1-AD140)*M140</f>
        <v/>
      </c>
      <c r="AJ140" s="29">
        <f>AD140*Q140+(1-AD140)*N140</f>
        <v/>
      </c>
      <c r="AK140" s="29">
        <f>AC140*V140+(1-AC140)*U140</f>
        <v/>
      </c>
      <c r="AL140" s="29">
        <f>AC140*W140+(1-AC140)*U140</f>
        <v/>
      </c>
      <c r="AM140" s="29">
        <f>AC140*X140+(1-AC140)*U140</f>
        <v/>
      </c>
      <c r="AN140" s="29">
        <f>AD140*V140+(1-AD140)*U140</f>
        <v/>
      </c>
      <c r="AO140" s="29">
        <f>AD140*W140+(1-AD140)*U140</f>
        <v/>
      </c>
      <c r="AP140" s="29">
        <f>AD140*X140+(1-AD140)*U140</f>
        <v/>
      </c>
      <c r="AQ140">
        <f>IF(OR(Scenario!$B$5="Any",Scenario!$B$5=A140),1,0)</f>
        <v/>
      </c>
      <c r="AR140">
        <f>IF(OR(Scenario!$B$6="Any",Scenario!$B$6=B140),1,0)</f>
        <v/>
      </c>
      <c r="AS140">
        <f>IF(OR(Scenario!$B$7="Any",Scenario!$B$7=C140),1,0)</f>
        <v/>
      </c>
      <c r="AT140">
        <f>IF(OR(Scenario!$B$8="Any",Scenario!$B$8=D140),1,0)</f>
        <v/>
      </c>
      <c r="AU140">
        <f>IF(OR(Scenario!$B$9="Any",Scenario!$B$9=E140),1,0)</f>
        <v/>
      </c>
      <c r="AV140">
        <f>IF(OR(Scenario!$B$10="Any",Scenario!$B$10=F140),1,0)</f>
        <v/>
      </c>
      <c r="AW140">
        <f>G140*AQ140*AR140*AS140*AT140*AU140*AV140</f>
        <v/>
      </c>
      <c r="AX140">
        <f>IF(Scenario!$B$11="mean",L140,IF(Scenario!$B$11="5th pct",M140,N140))</f>
        <v/>
      </c>
      <c r="AY140">
        <f>IF(Scenario!$B$11="mean",O140,IF(Scenario!$B$11="5th pct",P140,Q140))</f>
        <v/>
      </c>
      <c r="AZ140">
        <f>IF(Scenario!$B$11="mean",R140,IF(Scenario!$B$11="5th pct",S140,T140))</f>
        <v/>
      </c>
      <c r="BA140">
        <f>IF(Scenario!$B$11="mean",AE140,IF(Scenario!$B$11="5th pct",AF140,AG140))</f>
        <v/>
      </c>
      <c r="BB140">
        <f>IF(Scenario!$B$11="mean",AH140,IF(Scenario!$B$11="5th pct",AI140,AJ140))</f>
        <v/>
      </c>
      <c r="BC140">
        <f>U140</f>
        <v/>
      </c>
      <c r="BD140">
        <f>IF(Scenario!$B$11="mean",V140,IF(Scenario!$B$11="5th pct",W140,X140))</f>
        <v/>
      </c>
      <c r="BE140">
        <f>IF(Scenario!$B$11="mean",Y140,IF(Scenario!$B$11="5th pct",Z140,AA140))</f>
        <v/>
      </c>
      <c r="BF140">
        <f>IF(Scenario!$B$11="mean",AK140,IF(Scenario!$B$11="5th pct",AL140,AM140))</f>
        <v/>
      </c>
      <c r="BG140">
        <f>IF(Scenario!$B$11="mean",AN140,IF(Scenario!$B$11="5th pct",AO140,AP140))</f>
        <v/>
      </c>
    </row>
    <row r="141">
      <c r="A141" s="7" t="inlineStr">
        <is>
          <t>F</t>
        </is>
      </c>
      <c r="B141" s="7" t="inlineStr">
        <is>
          <t>65-74</t>
        </is>
      </c>
      <c r="C141" s="7" t="inlineStr">
        <is>
          <t>176-198</t>
        </is>
      </c>
      <c r="D141" s="7" t="inlineStr">
        <is>
          <t>1.0-1.5</t>
        </is>
      </c>
      <c r="E141" s="7" t="inlineStr">
        <is>
          <t>low parox</t>
        </is>
      </c>
      <c r="F141" s="7" t="inlineStr">
        <is>
          <t>yes</t>
        </is>
      </c>
      <c r="G141" s="30">
        <f>Parameters!$B$5*Parameters!$B$7*Parameters!$F$10/SUM(Parameters!$B$10:$G$10)*Parameters!$I$22*Parameters!$B$51*Parameters!$B$46</f>
        <v/>
      </c>
      <c r="H141" s="31">
        <f>(140-Parameters!$B$25)*Parameters!$F$26*0.45359237*0.85/(72*Parameters!$C$27)</f>
        <v/>
      </c>
      <c r="I141" s="7">
        <f>IF(H141&gt;80,"&gt;80",IF(H141&gt;50,"50-80",IF(H141&gt;=25,"25-50","&lt;25")))</f>
        <v/>
      </c>
      <c r="J141" s="7">
        <f>IF(((B141="80+")+0+(OR(D141="1.5-2.0",D141="&gt;=2.0")))&gt;=2,1,0)</f>
        <v/>
      </c>
      <c r="K141" s="32">
        <f>INDEX(Parameters!$B$31:$E$31,MATCH(I141,Parameters!$B$30:$E$30,0))</f>
        <v/>
      </c>
      <c r="L141" s="33">
        <f>K141*INDEX(Parameters!$B$66:$E$66,MATCH(I141,Parameters!$B$30:$E$30,0))/100*IF($F141="yes",Parameters!$C$49,Parameters!$B$49)</f>
        <v/>
      </c>
      <c r="M141" s="33">
        <f>K141*INDEX(Parameters!$B$67:$E$67,MATCH(I141,Parameters!$B$30:$E$30,0))/100*IF($F141="yes",Parameters!$C$49,Parameters!$B$49)</f>
        <v/>
      </c>
      <c r="N141" s="33">
        <f>K141*INDEX(Parameters!$B$68:$E$68,MATCH(I141,Parameters!$B$30:$E$30,0))/100*IF($F141="yes",Parameters!$C$49,Parameters!$B$49)</f>
        <v/>
      </c>
      <c r="O141" s="33">
        <f>K141*INDEX(Parameters!$B$69:$E$69,MATCH(I141,Parameters!$B$30:$E$30,0))/100*IF($F141="yes",Parameters!$C$49,Parameters!$B$49)</f>
        <v/>
      </c>
      <c r="P141" s="33">
        <f>K141*INDEX(Parameters!$B$70:$E$70,MATCH(I141,Parameters!$B$30:$E$30,0))/100*IF($F141="yes",Parameters!$C$49,Parameters!$B$49)</f>
        <v/>
      </c>
      <c r="Q141" s="33">
        <f>K141*INDEX(Parameters!$B$71:$E$71,MATCH(I141,Parameters!$B$30:$E$30,0))/100*IF($F141="yes",Parameters!$C$49,Parameters!$B$49)</f>
        <v/>
      </c>
      <c r="R141" s="33">
        <f>K141*INDEX(Parameters!$B$72:$E$72,MATCH(I141,Parameters!$B$30:$E$30,0))/100*IF($F141="yes",Parameters!$C$49,Parameters!$B$49)</f>
        <v/>
      </c>
      <c r="S141" s="33">
        <f>K141*INDEX(Parameters!$B$73:$E$73,MATCH(I141,Parameters!$B$30:$E$30,0))/100*IF($F141="yes",Parameters!$C$49,Parameters!$B$49)</f>
        <v/>
      </c>
      <c r="T141" s="33">
        <f>K141*INDEX(Parameters!$B$74:$E$74,MATCH(I141,Parameters!$B$30:$E$30,0))/100*IF($F141="yes",Parameters!$C$49,Parameters!$B$49)</f>
        <v/>
      </c>
      <c r="U141" s="33">
        <f>INDEX(Parameters!$B$32:$E$32,MATCH(I141,Parameters!$B$30:$E$30,0))*Parameters!$B$36/100*IF($F141="yes",Parameters!$E$49,Parameters!$D$49)</f>
        <v/>
      </c>
      <c r="V141" s="33">
        <f>U141*INDEX(Parameters!$B$99:$E$99,MATCH(I141,Parameters!$B$30:$E$30,0))</f>
        <v/>
      </c>
      <c r="W141" s="33">
        <f>U141*INDEX(Parameters!$B$100:$E$100,MATCH(I141,Parameters!$B$30:$E$30,0))</f>
        <v/>
      </c>
      <c r="X141" s="33">
        <f>U141*INDEX(Parameters!$B$101:$E$101,MATCH(I141,Parameters!$B$30:$E$30,0))</f>
        <v/>
      </c>
      <c r="Y141" s="33">
        <f>U141*INDEX(Parameters!$B$102:$E$102,MATCH(I141,Parameters!$B$30:$E$30,0))</f>
        <v/>
      </c>
      <c r="Z141" s="33">
        <f>U141*INDEX(Parameters!$B$103:$E$103,MATCH(I141,Parameters!$B$30:$E$30,0))</f>
        <v/>
      </c>
      <c r="AA141" s="33">
        <f>U141*INDEX(Parameters!$B$104:$E$104,MATCH(I141,Parameters!$B$30:$E$30,0))</f>
        <v/>
      </c>
      <c r="AB141" s="33">
        <f>U141*Parameters!$B$39</f>
        <v/>
      </c>
      <c r="AC141" s="7">
        <f>J141</f>
        <v/>
      </c>
      <c r="AD141" s="7">
        <f>IF(J141=1,Parameters!$B$40,Parameters!$B$41)</f>
        <v/>
      </c>
      <c r="AE141" s="33">
        <f>AC141*O141+(1-AC141)*L141</f>
        <v/>
      </c>
      <c r="AF141" s="33">
        <f>AC141*P141+(1-AC141)*M141</f>
        <v/>
      </c>
      <c r="AG141" s="33">
        <f>AC141*Q141+(1-AC141)*N141</f>
        <v/>
      </c>
      <c r="AH141" s="33">
        <f>AD141*O141+(1-AD141)*L141</f>
        <v/>
      </c>
      <c r="AI141" s="33">
        <f>AD141*P141+(1-AD141)*M141</f>
        <v/>
      </c>
      <c r="AJ141" s="33">
        <f>AD141*Q141+(1-AD141)*N141</f>
        <v/>
      </c>
      <c r="AK141" s="33">
        <f>AC141*V141+(1-AC141)*U141</f>
        <v/>
      </c>
      <c r="AL141" s="33">
        <f>AC141*W141+(1-AC141)*U141</f>
        <v/>
      </c>
      <c r="AM141" s="33">
        <f>AC141*X141+(1-AC141)*U141</f>
        <v/>
      </c>
      <c r="AN141" s="33">
        <f>AD141*V141+(1-AD141)*U141</f>
        <v/>
      </c>
      <c r="AO141" s="33">
        <f>AD141*W141+(1-AD141)*U141</f>
        <v/>
      </c>
      <c r="AP141" s="33">
        <f>AD141*X141+(1-AD141)*U141</f>
        <v/>
      </c>
      <c r="AQ141" s="7">
        <f>IF(OR(Scenario!$B$5="Any",Scenario!$B$5=A141),1,0)</f>
        <v/>
      </c>
      <c r="AR141" s="7">
        <f>IF(OR(Scenario!$B$6="Any",Scenario!$B$6=B141),1,0)</f>
        <v/>
      </c>
      <c r="AS141" s="7">
        <f>IF(OR(Scenario!$B$7="Any",Scenario!$B$7=C141),1,0)</f>
        <v/>
      </c>
      <c r="AT141" s="7">
        <f>IF(OR(Scenario!$B$8="Any",Scenario!$B$8=D141),1,0)</f>
        <v/>
      </c>
      <c r="AU141" s="7">
        <f>IF(OR(Scenario!$B$9="Any",Scenario!$B$9=E141),1,0)</f>
        <v/>
      </c>
      <c r="AV141" s="7">
        <f>IF(OR(Scenario!$B$10="Any",Scenario!$B$10=F141),1,0)</f>
        <v/>
      </c>
      <c r="AW141" s="7">
        <f>G141*AQ141*AR141*AS141*AT141*AU141*AV141</f>
        <v/>
      </c>
      <c r="AX141" s="7">
        <f>IF(Scenario!$B$11="mean",L141,IF(Scenario!$B$11="5th pct",M141,N141))</f>
        <v/>
      </c>
      <c r="AY141" s="7">
        <f>IF(Scenario!$B$11="mean",O141,IF(Scenario!$B$11="5th pct",P141,Q141))</f>
        <v/>
      </c>
      <c r="AZ141" s="7">
        <f>IF(Scenario!$B$11="mean",R141,IF(Scenario!$B$11="5th pct",S141,T141))</f>
        <v/>
      </c>
      <c r="BA141" s="7">
        <f>IF(Scenario!$B$11="mean",AE141,IF(Scenario!$B$11="5th pct",AF141,AG141))</f>
        <v/>
      </c>
      <c r="BB141" s="7">
        <f>IF(Scenario!$B$11="mean",AH141,IF(Scenario!$B$11="5th pct",AI141,AJ141))</f>
        <v/>
      </c>
      <c r="BC141" s="7">
        <f>U141</f>
        <v/>
      </c>
      <c r="BD141" s="7">
        <f>IF(Scenario!$B$11="mean",V141,IF(Scenario!$B$11="5th pct",W141,X141))</f>
        <v/>
      </c>
      <c r="BE141" s="7">
        <f>IF(Scenario!$B$11="mean",Y141,IF(Scenario!$B$11="5th pct",Z141,AA141))</f>
        <v/>
      </c>
      <c r="BF141" s="7">
        <f>IF(Scenario!$B$11="mean",AK141,IF(Scenario!$B$11="5th pct",AL141,AM141))</f>
        <v/>
      </c>
      <c r="BG141" s="7">
        <f>IF(Scenario!$B$11="mean",AN141,IF(Scenario!$B$11="5th pct",AO141,AP141))</f>
        <v/>
      </c>
    </row>
    <row r="142">
      <c r="A142" t="inlineStr">
        <is>
          <t>F</t>
        </is>
      </c>
      <c r="B142" t="inlineStr">
        <is>
          <t>65-74</t>
        </is>
      </c>
      <c r="C142" t="inlineStr">
        <is>
          <t>176-198</t>
        </is>
      </c>
      <c r="D142" t="inlineStr">
        <is>
          <t>1.0-1.5</t>
        </is>
      </c>
      <c r="E142" t="inlineStr">
        <is>
          <t>high parox</t>
        </is>
      </c>
      <c r="F142" t="inlineStr">
        <is>
          <t>no</t>
        </is>
      </c>
      <c r="G142" s="26">
        <f>Parameters!$B$5*Parameters!$B$7*Parameters!$F$10/SUM(Parameters!$B$10:$G$10)*Parameters!$I$22*Parameters!$B$52*(1-Parameters!$B$46)</f>
        <v/>
      </c>
      <c r="H142" s="27">
        <f>(140-Parameters!$B$25)*Parameters!$F$26*0.45359237*0.85/(72*Parameters!$C$27)</f>
        <v/>
      </c>
      <c r="I142">
        <f>IF(H142&gt;80,"&gt;80",IF(H142&gt;50,"50-80",IF(H142&gt;=25,"25-50","&lt;25")))</f>
        <v/>
      </c>
      <c r="J142">
        <f>IF(((B142="80+")+0+(OR(D142="1.5-2.0",D142="&gt;=2.0")))&gt;=2,1,0)</f>
        <v/>
      </c>
      <c r="K142" s="28">
        <f>INDEX(Parameters!$B$31:$E$31,MATCH(I142,Parameters!$B$30:$E$30,0))</f>
        <v/>
      </c>
      <c r="L142" s="29">
        <f>K142*INDEX(Parameters!$B$75:$E$75,MATCH(I142,Parameters!$B$30:$E$30,0))/100*IF($F142="yes",Parameters!$C$49,Parameters!$B$49)</f>
        <v/>
      </c>
      <c r="M142" s="29">
        <f>K142*INDEX(Parameters!$B$76:$E$76,MATCH(I142,Parameters!$B$30:$E$30,0))/100*IF($F142="yes",Parameters!$C$49,Parameters!$B$49)</f>
        <v/>
      </c>
      <c r="N142" s="29">
        <f>K142*INDEX(Parameters!$B$77:$E$77,MATCH(I142,Parameters!$B$30:$E$30,0))/100*IF($F142="yes",Parameters!$C$49,Parameters!$B$49)</f>
        <v/>
      </c>
      <c r="O142" s="29">
        <f>K142*INDEX(Parameters!$B$78:$E$78,MATCH(I142,Parameters!$B$30:$E$30,0))/100*IF($F142="yes",Parameters!$C$49,Parameters!$B$49)</f>
        <v/>
      </c>
      <c r="P142" s="29">
        <f>K142*INDEX(Parameters!$B$79:$E$79,MATCH(I142,Parameters!$B$30:$E$30,0))/100*IF($F142="yes",Parameters!$C$49,Parameters!$B$49)</f>
        <v/>
      </c>
      <c r="Q142" s="29">
        <f>K142*INDEX(Parameters!$B$80:$E$80,MATCH(I142,Parameters!$B$30:$E$30,0))/100*IF($F142="yes",Parameters!$C$49,Parameters!$B$49)</f>
        <v/>
      </c>
      <c r="R142" s="29">
        <f>K142*INDEX(Parameters!$B$81:$E$81,MATCH(I142,Parameters!$B$30:$E$30,0))/100*IF($F142="yes",Parameters!$C$49,Parameters!$B$49)</f>
        <v/>
      </c>
      <c r="S142" s="29">
        <f>K142*INDEX(Parameters!$B$82:$E$82,MATCH(I142,Parameters!$B$30:$E$30,0))/100*IF($F142="yes",Parameters!$C$49,Parameters!$B$49)</f>
        <v/>
      </c>
      <c r="T142" s="29">
        <f>K142*INDEX(Parameters!$B$83:$E$83,MATCH(I142,Parameters!$B$30:$E$30,0))/100*IF($F142="yes",Parameters!$C$49,Parameters!$B$49)</f>
        <v/>
      </c>
      <c r="U142" s="29">
        <f>INDEX(Parameters!$B$32:$E$32,MATCH(I142,Parameters!$B$30:$E$30,0))*Parameters!$B$36/100*IF($F142="yes",Parameters!$E$49,Parameters!$D$49)</f>
        <v/>
      </c>
      <c r="V142" s="29">
        <f>U142*INDEX(Parameters!$B$99:$E$99,MATCH(I142,Parameters!$B$30:$E$30,0))</f>
        <v/>
      </c>
      <c r="W142" s="29">
        <f>U142*INDEX(Parameters!$B$100:$E$100,MATCH(I142,Parameters!$B$30:$E$30,0))</f>
        <v/>
      </c>
      <c r="X142" s="29">
        <f>U142*INDEX(Parameters!$B$101:$E$101,MATCH(I142,Parameters!$B$30:$E$30,0))</f>
        <v/>
      </c>
      <c r="Y142" s="29">
        <f>U142*INDEX(Parameters!$B$102:$E$102,MATCH(I142,Parameters!$B$30:$E$30,0))</f>
        <v/>
      </c>
      <c r="Z142" s="29">
        <f>U142*INDEX(Parameters!$B$103:$E$103,MATCH(I142,Parameters!$B$30:$E$30,0))</f>
        <v/>
      </c>
      <c r="AA142" s="29">
        <f>U142*INDEX(Parameters!$B$104:$E$104,MATCH(I142,Parameters!$B$30:$E$30,0))</f>
        <v/>
      </c>
      <c r="AB142" s="29">
        <f>U142*Parameters!$B$39</f>
        <v/>
      </c>
      <c r="AC142">
        <f>J142</f>
        <v/>
      </c>
      <c r="AD142">
        <f>IF(J142=1,Parameters!$B$40,Parameters!$B$41)</f>
        <v/>
      </c>
      <c r="AE142" s="29">
        <f>AC142*O142+(1-AC142)*L142</f>
        <v/>
      </c>
      <c r="AF142" s="29">
        <f>AC142*P142+(1-AC142)*M142</f>
        <v/>
      </c>
      <c r="AG142" s="29">
        <f>AC142*Q142+(1-AC142)*N142</f>
        <v/>
      </c>
      <c r="AH142" s="29">
        <f>AD142*O142+(1-AD142)*L142</f>
        <v/>
      </c>
      <c r="AI142" s="29">
        <f>AD142*P142+(1-AD142)*M142</f>
        <v/>
      </c>
      <c r="AJ142" s="29">
        <f>AD142*Q142+(1-AD142)*N142</f>
        <v/>
      </c>
      <c r="AK142" s="29">
        <f>AC142*V142+(1-AC142)*U142</f>
        <v/>
      </c>
      <c r="AL142" s="29">
        <f>AC142*W142+(1-AC142)*U142</f>
        <v/>
      </c>
      <c r="AM142" s="29">
        <f>AC142*X142+(1-AC142)*U142</f>
        <v/>
      </c>
      <c r="AN142" s="29">
        <f>AD142*V142+(1-AD142)*U142</f>
        <v/>
      </c>
      <c r="AO142" s="29">
        <f>AD142*W142+(1-AD142)*U142</f>
        <v/>
      </c>
      <c r="AP142" s="29">
        <f>AD142*X142+(1-AD142)*U142</f>
        <v/>
      </c>
      <c r="AQ142">
        <f>IF(OR(Scenario!$B$5="Any",Scenario!$B$5=A142),1,0)</f>
        <v/>
      </c>
      <c r="AR142">
        <f>IF(OR(Scenario!$B$6="Any",Scenario!$B$6=B142),1,0)</f>
        <v/>
      </c>
      <c r="AS142">
        <f>IF(OR(Scenario!$B$7="Any",Scenario!$B$7=C142),1,0)</f>
        <v/>
      </c>
      <c r="AT142">
        <f>IF(OR(Scenario!$B$8="Any",Scenario!$B$8=D142),1,0)</f>
        <v/>
      </c>
      <c r="AU142">
        <f>IF(OR(Scenario!$B$9="Any",Scenario!$B$9=E142),1,0)</f>
        <v/>
      </c>
      <c r="AV142">
        <f>IF(OR(Scenario!$B$10="Any",Scenario!$B$10=F142),1,0)</f>
        <v/>
      </c>
      <c r="AW142">
        <f>G142*AQ142*AR142*AS142*AT142*AU142*AV142</f>
        <v/>
      </c>
      <c r="AX142">
        <f>IF(Scenario!$B$11="mean",L142,IF(Scenario!$B$11="5th pct",M142,N142))</f>
        <v/>
      </c>
      <c r="AY142">
        <f>IF(Scenario!$B$11="mean",O142,IF(Scenario!$B$11="5th pct",P142,Q142))</f>
        <v/>
      </c>
      <c r="AZ142">
        <f>IF(Scenario!$B$11="mean",R142,IF(Scenario!$B$11="5th pct",S142,T142))</f>
        <v/>
      </c>
      <c r="BA142">
        <f>IF(Scenario!$B$11="mean",AE142,IF(Scenario!$B$11="5th pct",AF142,AG142))</f>
        <v/>
      </c>
      <c r="BB142">
        <f>IF(Scenario!$B$11="mean",AH142,IF(Scenario!$B$11="5th pct",AI142,AJ142))</f>
        <v/>
      </c>
      <c r="BC142">
        <f>U142</f>
        <v/>
      </c>
      <c r="BD142">
        <f>IF(Scenario!$B$11="mean",V142,IF(Scenario!$B$11="5th pct",W142,X142))</f>
        <v/>
      </c>
      <c r="BE142">
        <f>IF(Scenario!$B$11="mean",Y142,IF(Scenario!$B$11="5th pct",Z142,AA142))</f>
        <v/>
      </c>
      <c r="BF142">
        <f>IF(Scenario!$B$11="mean",AK142,IF(Scenario!$B$11="5th pct",AL142,AM142))</f>
        <v/>
      </c>
      <c r="BG142">
        <f>IF(Scenario!$B$11="mean",AN142,IF(Scenario!$B$11="5th pct",AO142,AP142))</f>
        <v/>
      </c>
    </row>
    <row r="143">
      <c r="A143" s="7" t="inlineStr">
        <is>
          <t>F</t>
        </is>
      </c>
      <c r="B143" s="7" t="inlineStr">
        <is>
          <t>65-74</t>
        </is>
      </c>
      <c r="C143" s="7" t="inlineStr">
        <is>
          <t>176-198</t>
        </is>
      </c>
      <c r="D143" s="7" t="inlineStr">
        <is>
          <t>1.0-1.5</t>
        </is>
      </c>
      <c r="E143" s="7" t="inlineStr">
        <is>
          <t>high parox</t>
        </is>
      </c>
      <c r="F143" s="7" t="inlineStr">
        <is>
          <t>yes</t>
        </is>
      </c>
      <c r="G143" s="30">
        <f>Parameters!$B$5*Parameters!$B$7*Parameters!$F$10/SUM(Parameters!$B$10:$G$10)*Parameters!$I$22*Parameters!$B$52*Parameters!$B$46</f>
        <v/>
      </c>
      <c r="H143" s="31">
        <f>(140-Parameters!$B$25)*Parameters!$F$26*0.45359237*0.85/(72*Parameters!$C$27)</f>
        <v/>
      </c>
      <c r="I143" s="7">
        <f>IF(H143&gt;80,"&gt;80",IF(H143&gt;50,"50-80",IF(H143&gt;=25,"25-50","&lt;25")))</f>
        <v/>
      </c>
      <c r="J143" s="7">
        <f>IF(((B143="80+")+0+(OR(D143="1.5-2.0",D143="&gt;=2.0")))&gt;=2,1,0)</f>
        <v/>
      </c>
      <c r="K143" s="32">
        <f>INDEX(Parameters!$B$31:$E$31,MATCH(I143,Parameters!$B$30:$E$30,0))</f>
        <v/>
      </c>
      <c r="L143" s="33">
        <f>K143*INDEX(Parameters!$B$75:$E$75,MATCH(I143,Parameters!$B$30:$E$30,0))/100*IF($F143="yes",Parameters!$C$49,Parameters!$B$49)</f>
        <v/>
      </c>
      <c r="M143" s="33">
        <f>K143*INDEX(Parameters!$B$76:$E$76,MATCH(I143,Parameters!$B$30:$E$30,0))/100*IF($F143="yes",Parameters!$C$49,Parameters!$B$49)</f>
        <v/>
      </c>
      <c r="N143" s="33">
        <f>K143*INDEX(Parameters!$B$77:$E$77,MATCH(I143,Parameters!$B$30:$E$30,0))/100*IF($F143="yes",Parameters!$C$49,Parameters!$B$49)</f>
        <v/>
      </c>
      <c r="O143" s="33">
        <f>K143*INDEX(Parameters!$B$78:$E$78,MATCH(I143,Parameters!$B$30:$E$30,0))/100*IF($F143="yes",Parameters!$C$49,Parameters!$B$49)</f>
        <v/>
      </c>
      <c r="P143" s="33">
        <f>K143*INDEX(Parameters!$B$79:$E$79,MATCH(I143,Parameters!$B$30:$E$30,0))/100*IF($F143="yes",Parameters!$C$49,Parameters!$B$49)</f>
        <v/>
      </c>
      <c r="Q143" s="33">
        <f>K143*INDEX(Parameters!$B$80:$E$80,MATCH(I143,Parameters!$B$30:$E$30,0))/100*IF($F143="yes",Parameters!$C$49,Parameters!$B$49)</f>
        <v/>
      </c>
      <c r="R143" s="33">
        <f>K143*INDEX(Parameters!$B$81:$E$81,MATCH(I143,Parameters!$B$30:$E$30,0))/100*IF($F143="yes",Parameters!$C$49,Parameters!$B$49)</f>
        <v/>
      </c>
      <c r="S143" s="33">
        <f>K143*INDEX(Parameters!$B$82:$E$82,MATCH(I143,Parameters!$B$30:$E$30,0))/100*IF($F143="yes",Parameters!$C$49,Parameters!$B$49)</f>
        <v/>
      </c>
      <c r="T143" s="33">
        <f>K143*INDEX(Parameters!$B$83:$E$83,MATCH(I143,Parameters!$B$30:$E$30,0))/100*IF($F143="yes",Parameters!$C$49,Parameters!$B$49)</f>
        <v/>
      </c>
      <c r="U143" s="33">
        <f>INDEX(Parameters!$B$32:$E$32,MATCH(I143,Parameters!$B$30:$E$30,0))*Parameters!$B$36/100*IF($F143="yes",Parameters!$E$49,Parameters!$D$49)</f>
        <v/>
      </c>
      <c r="V143" s="33">
        <f>U143*INDEX(Parameters!$B$99:$E$99,MATCH(I143,Parameters!$B$30:$E$30,0))</f>
        <v/>
      </c>
      <c r="W143" s="33">
        <f>U143*INDEX(Parameters!$B$100:$E$100,MATCH(I143,Parameters!$B$30:$E$30,0))</f>
        <v/>
      </c>
      <c r="X143" s="33">
        <f>U143*INDEX(Parameters!$B$101:$E$101,MATCH(I143,Parameters!$B$30:$E$30,0))</f>
        <v/>
      </c>
      <c r="Y143" s="33">
        <f>U143*INDEX(Parameters!$B$102:$E$102,MATCH(I143,Parameters!$B$30:$E$30,0))</f>
        <v/>
      </c>
      <c r="Z143" s="33">
        <f>U143*INDEX(Parameters!$B$103:$E$103,MATCH(I143,Parameters!$B$30:$E$30,0))</f>
        <v/>
      </c>
      <c r="AA143" s="33">
        <f>U143*INDEX(Parameters!$B$104:$E$104,MATCH(I143,Parameters!$B$30:$E$30,0))</f>
        <v/>
      </c>
      <c r="AB143" s="33">
        <f>U143*Parameters!$B$39</f>
        <v/>
      </c>
      <c r="AC143" s="7">
        <f>J143</f>
        <v/>
      </c>
      <c r="AD143" s="7">
        <f>IF(J143=1,Parameters!$B$40,Parameters!$B$41)</f>
        <v/>
      </c>
      <c r="AE143" s="33">
        <f>AC143*O143+(1-AC143)*L143</f>
        <v/>
      </c>
      <c r="AF143" s="33">
        <f>AC143*P143+(1-AC143)*M143</f>
        <v/>
      </c>
      <c r="AG143" s="33">
        <f>AC143*Q143+(1-AC143)*N143</f>
        <v/>
      </c>
      <c r="AH143" s="33">
        <f>AD143*O143+(1-AD143)*L143</f>
        <v/>
      </c>
      <c r="AI143" s="33">
        <f>AD143*P143+(1-AD143)*M143</f>
        <v/>
      </c>
      <c r="AJ143" s="33">
        <f>AD143*Q143+(1-AD143)*N143</f>
        <v/>
      </c>
      <c r="AK143" s="33">
        <f>AC143*V143+(1-AC143)*U143</f>
        <v/>
      </c>
      <c r="AL143" s="33">
        <f>AC143*W143+(1-AC143)*U143</f>
        <v/>
      </c>
      <c r="AM143" s="33">
        <f>AC143*X143+(1-AC143)*U143</f>
        <v/>
      </c>
      <c r="AN143" s="33">
        <f>AD143*V143+(1-AD143)*U143</f>
        <v/>
      </c>
      <c r="AO143" s="33">
        <f>AD143*W143+(1-AD143)*U143</f>
        <v/>
      </c>
      <c r="AP143" s="33">
        <f>AD143*X143+(1-AD143)*U143</f>
        <v/>
      </c>
      <c r="AQ143" s="7">
        <f>IF(OR(Scenario!$B$5="Any",Scenario!$B$5=A143),1,0)</f>
        <v/>
      </c>
      <c r="AR143" s="7">
        <f>IF(OR(Scenario!$B$6="Any",Scenario!$B$6=B143),1,0)</f>
        <v/>
      </c>
      <c r="AS143" s="7">
        <f>IF(OR(Scenario!$B$7="Any",Scenario!$B$7=C143),1,0)</f>
        <v/>
      </c>
      <c r="AT143" s="7">
        <f>IF(OR(Scenario!$B$8="Any",Scenario!$B$8=D143),1,0)</f>
        <v/>
      </c>
      <c r="AU143" s="7">
        <f>IF(OR(Scenario!$B$9="Any",Scenario!$B$9=E143),1,0)</f>
        <v/>
      </c>
      <c r="AV143" s="7">
        <f>IF(OR(Scenario!$B$10="Any",Scenario!$B$10=F143),1,0)</f>
        <v/>
      </c>
      <c r="AW143" s="7">
        <f>G143*AQ143*AR143*AS143*AT143*AU143*AV143</f>
        <v/>
      </c>
      <c r="AX143" s="7">
        <f>IF(Scenario!$B$11="mean",L143,IF(Scenario!$B$11="5th pct",M143,N143))</f>
        <v/>
      </c>
      <c r="AY143" s="7">
        <f>IF(Scenario!$B$11="mean",O143,IF(Scenario!$B$11="5th pct",P143,Q143))</f>
        <v/>
      </c>
      <c r="AZ143" s="7">
        <f>IF(Scenario!$B$11="mean",R143,IF(Scenario!$B$11="5th pct",S143,T143))</f>
        <v/>
      </c>
      <c r="BA143" s="7">
        <f>IF(Scenario!$B$11="mean",AE143,IF(Scenario!$B$11="5th pct",AF143,AG143))</f>
        <v/>
      </c>
      <c r="BB143" s="7">
        <f>IF(Scenario!$B$11="mean",AH143,IF(Scenario!$B$11="5th pct",AI143,AJ143))</f>
        <v/>
      </c>
      <c r="BC143" s="7">
        <f>U143</f>
        <v/>
      </c>
      <c r="BD143" s="7">
        <f>IF(Scenario!$B$11="mean",V143,IF(Scenario!$B$11="5th pct",W143,X143))</f>
        <v/>
      </c>
      <c r="BE143" s="7">
        <f>IF(Scenario!$B$11="mean",Y143,IF(Scenario!$B$11="5th pct",Z143,AA143))</f>
        <v/>
      </c>
      <c r="BF143" s="7">
        <f>IF(Scenario!$B$11="mean",AK143,IF(Scenario!$B$11="5th pct",AL143,AM143))</f>
        <v/>
      </c>
      <c r="BG143" s="7">
        <f>IF(Scenario!$B$11="mean",AN143,IF(Scenario!$B$11="5th pct",AO143,AP143))</f>
        <v/>
      </c>
    </row>
    <row r="144">
      <c r="A144" t="inlineStr">
        <is>
          <t>F</t>
        </is>
      </c>
      <c r="B144" t="inlineStr">
        <is>
          <t>65-74</t>
        </is>
      </c>
      <c r="C144" t="inlineStr">
        <is>
          <t>176-198</t>
        </is>
      </c>
      <c r="D144" t="inlineStr">
        <is>
          <t>1.0-1.5</t>
        </is>
      </c>
      <c r="E144" t="inlineStr">
        <is>
          <t>persistent</t>
        </is>
      </c>
      <c r="F144" t="inlineStr">
        <is>
          <t>no</t>
        </is>
      </c>
      <c r="G144" s="26">
        <f>Parameters!$B$5*Parameters!$B$7*Parameters!$F$10/SUM(Parameters!$B$10:$G$10)*Parameters!$I$22*Parameters!$B$53*(1-Parameters!$B$46)</f>
        <v/>
      </c>
      <c r="H144" s="27">
        <f>(140-Parameters!$B$25)*Parameters!$F$26*0.45359237*0.85/(72*Parameters!$C$27)</f>
        <v/>
      </c>
      <c r="I144">
        <f>IF(H144&gt;80,"&gt;80",IF(H144&gt;50,"50-80",IF(H144&gt;=25,"25-50","&lt;25")))</f>
        <v/>
      </c>
      <c r="J144">
        <f>IF(((B144="80+")+0+(OR(D144="1.5-2.0",D144="&gt;=2.0")))&gt;=2,1,0)</f>
        <v/>
      </c>
      <c r="K144" s="28">
        <f>INDEX(Parameters!$B$31:$E$31,MATCH(I144,Parameters!$B$30:$E$30,0))</f>
        <v/>
      </c>
      <c r="L144" s="29">
        <f>K144*INDEX(Parameters!$B$84:$E$84,MATCH(I144,Parameters!$B$30:$E$30,0))/100*IF($F144="yes",Parameters!$C$49,Parameters!$B$49)</f>
        <v/>
      </c>
      <c r="M144" s="29">
        <f>K144*INDEX(Parameters!$B$85:$E$85,MATCH(I144,Parameters!$B$30:$E$30,0))/100*IF($F144="yes",Parameters!$C$49,Parameters!$B$49)</f>
        <v/>
      </c>
      <c r="N144" s="29">
        <f>K144*INDEX(Parameters!$B$86:$E$86,MATCH(I144,Parameters!$B$30:$E$30,0))/100*IF($F144="yes",Parameters!$C$49,Parameters!$B$49)</f>
        <v/>
      </c>
      <c r="O144" s="29">
        <f>K144*INDEX(Parameters!$B$87:$E$87,MATCH(I144,Parameters!$B$30:$E$30,0))/100*IF($F144="yes",Parameters!$C$49,Parameters!$B$49)</f>
        <v/>
      </c>
      <c r="P144" s="29">
        <f>K144*INDEX(Parameters!$B$88:$E$88,MATCH(I144,Parameters!$B$30:$E$30,0))/100*IF($F144="yes",Parameters!$C$49,Parameters!$B$49)</f>
        <v/>
      </c>
      <c r="Q144" s="29">
        <f>K144*INDEX(Parameters!$B$89:$E$89,MATCH(I144,Parameters!$B$30:$E$30,0))/100*IF($F144="yes",Parameters!$C$49,Parameters!$B$49)</f>
        <v/>
      </c>
      <c r="R144" s="29">
        <f>K144*INDEX(Parameters!$B$90:$E$90,MATCH(I144,Parameters!$B$30:$E$30,0))/100*IF($F144="yes",Parameters!$C$49,Parameters!$B$49)</f>
        <v/>
      </c>
      <c r="S144" s="29">
        <f>K144*INDEX(Parameters!$B$91:$E$91,MATCH(I144,Parameters!$B$30:$E$30,0))/100*IF($F144="yes",Parameters!$C$49,Parameters!$B$49)</f>
        <v/>
      </c>
      <c r="T144" s="29">
        <f>K144*INDEX(Parameters!$B$92:$E$92,MATCH(I144,Parameters!$B$30:$E$30,0))/100*IF($F144="yes",Parameters!$C$49,Parameters!$B$49)</f>
        <v/>
      </c>
      <c r="U144" s="29">
        <f>INDEX(Parameters!$B$32:$E$32,MATCH(I144,Parameters!$B$30:$E$30,0))*Parameters!$B$36/100*IF($F144="yes",Parameters!$E$49,Parameters!$D$49)</f>
        <v/>
      </c>
      <c r="V144" s="29">
        <f>U144*INDEX(Parameters!$B$99:$E$99,MATCH(I144,Parameters!$B$30:$E$30,0))</f>
        <v/>
      </c>
      <c r="W144" s="29">
        <f>U144*INDEX(Parameters!$B$100:$E$100,MATCH(I144,Parameters!$B$30:$E$30,0))</f>
        <v/>
      </c>
      <c r="X144" s="29">
        <f>U144*INDEX(Parameters!$B$101:$E$101,MATCH(I144,Parameters!$B$30:$E$30,0))</f>
        <v/>
      </c>
      <c r="Y144" s="29">
        <f>U144*INDEX(Parameters!$B$102:$E$102,MATCH(I144,Parameters!$B$30:$E$30,0))</f>
        <v/>
      </c>
      <c r="Z144" s="29">
        <f>U144*INDEX(Parameters!$B$103:$E$103,MATCH(I144,Parameters!$B$30:$E$30,0))</f>
        <v/>
      </c>
      <c r="AA144" s="29">
        <f>U144*INDEX(Parameters!$B$104:$E$104,MATCH(I144,Parameters!$B$30:$E$30,0))</f>
        <v/>
      </c>
      <c r="AB144" s="29">
        <f>U144*Parameters!$B$39</f>
        <v/>
      </c>
      <c r="AC144">
        <f>J144</f>
        <v/>
      </c>
      <c r="AD144">
        <f>IF(J144=1,Parameters!$B$40,Parameters!$B$41)</f>
        <v/>
      </c>
      <c r="AE144" s="29">
        <f>AC144*O144+(1-AC144)*L144</f>
        <v/>
      </c>
      <c r="AF144" s="29">
        <f>AC144*P144+(1-AC144)*M144</f>
        <v/>
      </c>
      <c r="AG144" s="29">
        <f>AC144*Q144+(1-AC144)*N144</f>
        <v/>
      </c>
      <c r="AH144" s="29">
        <f>AD144*O144+(1-AD144)*L144</f>
        <v/>
      </c>
      <c r="AI144" s="29">
        <f>AD144*P144+(1-AD144)*M144</f>
        <v/>
      </c>
      <c r="AJ144" s="29">
        <f>AD144*Q144+(1-AD144)*N144</f>
        <v/>
      </c>
      <c r="AK144" s="29">
        <f>AC144*V144+(1-AC144)*U144</f>
        <v/>
      </c>
      <c r="AL144" s="29">
        <f>AC144*W144+(1-AC144)*U144</f>
        <v/>
      </c>
      <c r="AM144" s="29">
        <f>AC144*X144+(1-AC144)*U144</f>
        <v/>
      </c>
      <c r="AN144" s="29">
        <f>AD144*V144+(1-AD144)*U144</f>
        <v/>
      </c>
      <c r="AO144" s="29">
        <f>AD144*W144+(1-AD144)*U144</f>
        <v/>
      </c>
      <c r="AP144" s="29">
        <f>AD144*X144+(1-AD144)*U144</f>
        <v/>
      </c>
      <c r="AQ144">
        <f>IF(OR(Scenario!$B$5="Any",Scenario!$B$5=A144),1,0)</f>
        <v/>
      </c>
      <c r="AR144">
        <f>IF(OR(Scenario!$B$6="Any",Scenario!$B$6=B144),1,0)</f>
        <v/>
      </c>
      <c r="AS144">
        <f>IF(OR(Scenario!$B$7="Any",Scenario!$B$7=C144),1,0)</f>
        <v/>
      </c>
      <c r="AT144">
        <f>IF(OR(Scenario!$B$8="Any",Scenario!$B$8=D144),1,0)</f>
        <v/>
      </c>
      <c r="AU144">
        <f>IF(OR(Scenario!$B$9="Any",Scenario!$B$9=E144),1,0)</f>
        <v/>
      </c>
      <c r="AV144">
        <f>IF(OR(Scenario!$B$10="Any",Scenario!$B$10=F144),1,0)</f>
        <v/>
      </c>
      <c r="AW144">
        <f>G144*AQ144*AR144*AS144*AT144*AU144*AV144</f>
        <v/>
      </c>
      <c r="AX144">
        <f>IF(Scenario!$B$11="mean",L144,IF(Scenario!$B$11="5th pct",M144,N144))</f>
        <v/>
      </c>
      <c r="AY144">
        <f>IF(Scenario!$B$11="mean",O144,IF(Scenario!$B$11="5th pct",P144,Q144))</f>
        <v/>
      </c>
      <c r="AZ144">
        <f>IF(Scenario!$B$11="mean",R144,IF(Scenario!$B$11="5th pct",S144,T144))</f>
        <v/>
      </c>
      <c r="BA144">
        <f>IF(Scenario!$B$11="mean",AE144,IF(Scenario!$B$11="5th pct",AF144,AG144))</f>
        <v/>
      </c>
      <c r="BB144">
        <f>IF(Scenario!$B$11="mean",AH144,IF(Scenario!$B$11="5th pct",AI144,AJ144))</f>
        <v/>
      </c>
      <c r="BC144">
        <f>U144</f>
        <v/>
      </c>
      <c r="BD144">
        <f>IF(Scenario!$B$11="mean",V144,IF(Scenario!$B$11="5th pct",W144,X144))</f>
        <v/>
      </c>
      <c r="BE144">
        <f>IF(Scenario!$B$11="mean",Y144,IF(Scenario!$B$11="5th pct",Z144,AA144))</f>
        <v/>
      </c>
      <c r="BF144">
        <f>IF(Scenario!$B$11="mean",AK144,IF(Scenario!$B$11="5th pct",AL144,AM144))</f>
        <v/>
      </c>
      <c r="BG144">
        <f>IF(Scenario!$B$11="mean",AN144,IF(Scenario!$B$11="5th pct",AO144,AP144))</f>
        <v/>
      </c>
    </row>
    <row r="145">
      <c r="A145" s="7" t="inlineStr">
        <is>
          <t>F</t>
        </is>
      </c>
      <c r="B145" s="7" t="inlineStr">
        <is>
          <t>65-74</t>
        </is>
      </c>
      <c r="C145" s="7" t="inlineStr">
        <is>
          <t>176-198</t>
        </is>
      </c>
      <c r="D145" s="7" t="inlineStr">
        <is>
          <t>1.0-1.5</t>
        </is>
      </c>
      <c r="E145" s="7" t="inlineStr">
        <is>
          <t>persistent</t>
        </is>
      </c>
      <c r="F145" s="7" t="inlineStr">
        <is>
          <t>yes</t>
        </is>
      </c>
      <c r="G145" s="30">
        <f>Parameters!$B$5*Parameters!$B$7*Parameters!$F$10/SUM(Parameters!$B$10:$G$10)*Parameters!$I$22*Parameters!$B$53*Parameters!$B$46</f>
        <v/>
      </c>
      <c r="H145" s="31">
        <f>(140-Parameters!$B$25)*Parameters!$F$26*0.45359237*0.85/(72*Parameters!$C$27)</f>
        <v/>
      </c>
      <c r="I145" s="7">
        <f>IF(H145&gt;80,"&gt;80",IF(H145&gt;50,"50-80",IF(H145&gt;=25,"25-50","&lt;25")))</f>
        <v/>
      </c>
      <c r="J145" s="7">
        <f>IF(((B145="80+")+0+(OR(D145="1.5-2.0",D145="&gt;=2.0")))&gt;=2,1,0)</f>
        <v/>
      </c>
      <c r="K145" s="32">
        <f>INDEX(Parameters!$B$31:$E$31,MATCH(I145,Parameters!$B$30:$E$30,0))</f>
        <v/>
      </c>
      <c r="L145" s="33">
        <f>K145*INDEX(Parameters!$B$84:$E$84,MATCH(I145,Parameters!$B$30:$E$30,0))/100*IF($F145="yes",Parameters!$C$49,Parameters!$B$49)</f>
        <v/>
      </c>
      <c r="M145" s="33">
        <f>K145*INDEX(Parameters!$B$85:$E$85,MATCH(I145,Parameters!$B$30:$E$30,0))/100*IF($F145="yes",Parameters!$C$49,Parameters!$B$49)</f>
        <v/>
      </c>
      <c r="N145" s="33">
        <f>K145*INDEX(Parameters!$B$86:$E$86,MATCH(I145,Parameters!$B$30:$E$30,0))/100*IF($F145="yes",Parameters!$C$49,Parameters!$B$49)</f>
        <v/>
      </c>
      <c r="O145" s="33">
        <f>K145*INDEX(Parameters!$B$87:$E$87,MATCH(I145,Parameters!$B$30:$E$30,0))/100*IF($F145="yes",Parameters!$C$49,Parameters!$B$49)</f>
        <v/>
      </c>
      <c r="P145" s="33">
        <f>K145*INDEX(Parameters!$B$88:$E$88,MATCH(I145,Parameters!$B$30:$E$30,0))/100*IF($F145="yes",Parameters!$C$49,Parameters!$B$49)</f>
        <v/>
      </c>
      <c r="Q145" s="33">
        <f>K145*INDEX(Parameters!$B$89:$E$89,MATCH(I145,Parameters!$B$30:$E$30,0))/100*IF($F145="yes",Parameters!$C$49,Parameters!$B$49)</f>
        <v/>
      </c>
      <c r="R145" s="33">
        <f>K145*INDEX(Parameters!$B$90:$E$90,MATCH(I145,Parameters!$B$30:$E$30,0))/100*IF($F145="yes",Parameters!$C$49,Parameters!$B$49)</f>
        <v/>
      </c>
      <c r="S145" s="33">
        <f>K145*INDEX(Parameters!$B$91:$E$91,MATCH(I145,Parameters!$B$30:$E$30,0))/100*IF($F145="yes",Parameters!$C$49,Parameters!$B$49)</f>
        <v/>
      </c>
      <c r="T145" s="33">
        <f>K145*INDEX(Parameters!$B$92:$E$92,MATCH(I145,Parameters!$B$30:$E$30,0))/100*IF($F145="yes",Parameters!$C$49,Parameters!$B$49)</f>
        <v/>
      </c>
      <c r="U145" s="33">
        <f>INDEX(Parameters!$B$32:$E$32,MATCH(I145,Parameters!$B$30:$E$30,0))*Parameters!$B$36/100*IF($F145="yes",Parameters!$E$49,Parameters!$D$49)</f>
        <v/>
      </c>
      <c r="V145" s="33">
        <f>U145*INDEX(Parameters!$B$99:$E$99,MATCH(I145,Parameters!$B$30:$E$30,0))</f>
        <v/>
      </c>
      <c r="W145" s="33">
        <f>U145*INDEX(Parameters!$B$100:$E$100,MATCH(I145,Parameters!$B$30:$E$30,0))</f>
        <v/>
      </c>
      <c r="X145" s="33">
        <f>U145*INDEX(Parameters!$B$101:$E$101,MATCH(I145,Parameters!$B$30:$E$30,0))</f>
        <v/>
      </c>
      <c r="Y145" s="33">
        <f>U145*INDEX(Parameters!$B$102:$E$102,MATCH(I145,Parameters!$B$30:$E$30,0))</f>
        <v/>
      </c>
      <c r="Z145" s="33">
        <f>U145*INDEX(Parameters!$B$103:$E$103,MATCH(I145,Parameters!$B$30:$E$30,0))</f>
        <v/>
      </c>
      <c r="AA145" s="33">
        <f>U145*INDEX(Parameters!$B$104:$E$104,MATCH(I145,Parameters!$B$30:$E$30,0))</f>
        <v/>
      </c>
      <c r="AB145" s="33">
        <f>U145*Parameters!$B$39</f>
        <v/>
      </c>
      <c r="AC145" s="7">
        <f>J145</f>
        <v/>
      </c>
      <c r="AD145" s="7">
        <f>IF(J145=1,Parameters!$B$40,Parameters!$B$41)</f>
        <v/>
      </c>
      <c r="AE145" s="33">
        <f>AC145*O145+(1-AC145)*L145</f>
        <v/>
      </c>
      <c r="AF145" s="33">
        <f>AC145*P145+(1-AC145)*M145</f>
        <v/>
      </c>
      <c r="AG145" s="33">
        <f>AC145*Q145+(1-AC145)*N145</f>
        <v/>
      </c>
      <c r="AH145" s="33">
        <f>AD145*O145+(1-AD145)*L145</f>
        <v/>
      </c>
      <c r="AI145" s="33">
        <f>AD145*P145+(1-AD145)*M145</f>
        <v/>
      </c>
      <c r="AJ145" s="33">
        <f>AD145*Q145+(1-AD145)*N145</f>
        <v/>
      </c>
      <c r="AK145" s="33">
        <f>AC145*V145+(1-AC145)*U145</f>
        <v/>
      </c>
      <c r="AL145" s="33">
        <f>AC145*W145+(1-AC145)*U145</f>
        <v/>
      </c>
      <c r="AM145" s="33">
        <f>AC145*X145+(1-AC145)*U145</f>
        <v/>
      </c>
      <c r="AN145" s="33">
        <f>AD145*V145+(1-AD145)*U145</f>
        <v/>
      </c>
      <c r="AO145" s="33">
        <f>AD145*W145+(1-AD145)*U145</f>
        <v/>
      </c>
      <c r="AP145" s="33">
        <f>AD145*X145+(1-AD145)*U145</f>
        <v/>
      </c>
      <c r="AQ145" s="7">
        <f>IF(OR(Scenario!$B$5="Any",Scenario!$B$5=A145),1,0)</f>
        <v/>
      </c>
      <c r="AR145" s="7">
        <f>IF(OR(Scenario!$B$6="Any",Scenario!$B$6=B145),1,0)</f>
        <v/>
      </c>
      <c r="AS145" s="7">
        <f>IF(OR(Scenario!$B$7="Any",Scenario!$B$7=C145),1,0)</f>
        <v/>
      </c>
      <c r="AT145" s="7">
        <f>IF(OR(Scenario!$B$8="Any",Scenario!$B$8=D145),1,0)</f>
        <v/>
      </c>
      <c r="AU145" s="7">
        <f>IF(OR(Scenario!$B$9="Any",Scenario!$B$9=E145),1,0)</f>
        <v/>
      </c>
      <c r="AV145" s="7">
        <f>IF(OR(Scenario!$B$10="Any",Scenario!$B$10=F145),1,0)</f>
        <v/>
      </c>
      <c r="AW145" s="7">
        <f>G145*AQ145*AR145*AS145*AT145*AU145*AV145</f>
        <v/>
      </c>
      <c r="AX145" s="7">
        <f>IF(Scenario!$B$11="mean",L145,IF(Scenario!$B$11="5th pct",M145,N145))</f>
        <v/>
      </c>
      <c r="AY145" s="7">
        <f>IF(Scenario!$B$11="mean",O145,IF(Scenario!$B$11="5th pct",P145,Q145))</f>
        <v/>
      </c>
      <c r="AZ145" s="7">
        <f>IF(Scenario!$B$11="mean",R145,IF(Scenario!$B$11="5th pct",S145,T145))</f>
        <v/>
      </c>
      <c r="BA145" s="7">
        <f>IF(Scenario!$B$11="mean",AE145,IF(Scenario!$B$11="5th pct",AF145,AG145))</f>
        <v/>
      </c>
      <c r="BB145" s="7">
        <f>IF(Scenario!$B$11="mean",AH145,IF(Scenario!$B$11="5th pct",AI145,AJ145))</f>
        <v/>
      </c>
      <c r="BC145" s="7">
        <f>U145</f>
        <v/>
      </c>
      <c r="BD145" s="7">
        <f>IF(Scenario!$B$11="mean",V145,IF(Scenario!$B$11="5th pct",W145,X145))</f>
        <v/>
      </c>
      <c r="BE145" s="7">
        <f>IF(Scenario!$B$11="mean",Y145,IF(Scenario!$B$11="5th pct",Z145,AA145))</f>
        <v/>
      </c>
      <c r="BF145" s="7">
        <f>IF(Scenario!$B$11="mean",AK145,IF(Scenario!$B$11="5th pct",AL145,AM145))</f>
        <v/>
      </c>
      <c r="BG145" s="7">
        <f>IF(Scenario!$B$11="mean",AN145,IF(Scenario!$B$11="5th pct",AO145,AP145))</f>
        <v/>
      </c>
    </row>
    <row r="146">
      <c r="A146" t="inlineStr">
        <is>
          <t>F</t>
        </is>
      </c>
      <c r="B146" t="inlineStr">
        <is>
          <t>65-74</t>
        </is>
      </c>
      <c r="C146" t="inlineStr">
        <is>
          <t>176-198</t>
        </is>
      </c>
      <c r="D146" t="inlineStr">
        <is>
          <t>1.5-2.0</t>
        </is>
      </c>
      <c r="E146" t="inlineStr">
        <is>
          <t>subclinical</t>
        </is>
      </c>
      <c r="F146" t="inlineStr">
        <is>
          <t>no</t>
        </is>
      </c>
      <c r="G146" s="26">
        <f>Parameters!$B$5*Parameters!$B$7*Parameters!$F$10/SUM(Parameters!$B$10:$G$10)*Parameters!$J$22*Parameters!$B$50*(1-Parameters!$B$46)</f>
        <v/>
      </c>
      <c r="H146" s="27">
        <f>(140-Parameters!$B$25)*Parameters!$F$26*0.45359237*0.85/(72*Parameters!$D$27)</f>
        <v/>
      </c>
      <c r="I146">
        <f>IF(H146&gt;80,"&gt;80",IF(H146&gt;50,"50-80",IF(H146&gt;=25,"25-50","&lt;25")))</f>
        <v/>
      </c>
      <c r="J146">
        <f>IF(((B146="80+")+0+(OR(D146="1.5-2.0",D146="&gt;=2.0")))&gt;=2,1,0)</f>
        <v/>
      </c>
      <c r="K146" s="28">
        <f>INDEX(Parameters!$B$31:$E$31,MATCH(I146,Parameters!$B$30:$E$30,0))</f>
        <v/>
      </c>
      <c r="L146" s="29">
        <f>K146*INDEX(Parameters!$B$57:$E$57,MATCH(I146,Parameters!$B$30:$E$30,0))/100*IF($F146="yes",Parameters!$C$49,Parameters!$B$49)</f>
        <v/>
      </c>
      <c r="M146" s="29">
        <f>K146*INDEX(Parameters!$B$58:$E$58,MATCH(I146,Parameters!$B$30:$E$30,0))/100*IF($F146="yes",Parameters!$C$49,Parameters!$B$49)</f>
        <v/>
      </c>
      <c r="N146" s="29">
        <f>K146*INDEX(Parameters!$B$59:$E$59,MATCH(I146,Parameters!$B$30:$E$30,0))/100*IF($F146="yes",Parameters!$C$49,Parameters!$B$49)</f>
        <v/>
      </c>
      <c r="O146" s="29">
        <f>K146*INDEX(Parameters!$B$60:$E$60,MATCH(I146,Parameters!$B$30:$E$30,0))/100*IF($F146="yes",Parameters!$C$49,Parameters!$B$49)</f>
        <v/>
      </c>
      <c r="P146" s="29">
        <f>K146*INDEX(Parameters!$B$61:$E$61,MATCH(I146,Parameters!$B$30:$E$30,0))/100*IF($F146="yes",Parameters!$C$49,Parameters!$B$49)</f>
        <v/>
      </c>
      <c r="Q146" s="29">
        <f>K146*INDEX(Parameters!$B$62:$E$62,MATCH(I146,Parameters!$B$30:$E$30,0))/100*IF($F146="yes",Parameters!$C$49,Parameters!$B$49)</f>
        <v/>
      </c>
      <c r="R146" s="29">
        <f>K146*INDEX(Parameters!$B$63:$E$63,MATCH(I146,Parameters!$B$30:$E$30,0))/100*IF($F146="yes",Parameters!$C$49,Parameters!$B$49)</f>
        <v/>
      </c>
      <c r="S146" s="29">
        <f>K146*INDEX(Parameters!$B$64:$E$64,MATCH(I146,Parameters!$B$30:$E$30,0))/100*IF($F146="yes",Parameters!$C$49,Parameters!$B$49)</f>
        <v/>
      </c>
      <c r="T146" s="29">
        <f>K146*INDEX(Parameters!$B$65:$E$65,MATCH(I146,Parameters!$B$30:$E$30,0))/100*IF($F146="yes",Parameters!$C$49,Parameters!$B$49)</f>
        <v/>
      </c>
      <c r="U146" s="29">
        <f>INDEX(Parameters!$B$32:$E$32,MATCH(I146,Parameters!$B$30:$E$30,0))*Parameters!$B$36/100*IF($F146="yes",Parameters!$E$49,Parameters!$D$49)</f>
        <v/>
      </c>
      <c r="V146" s="29">
        <f>U146*INDEX(Parameters!$B$99:$E$99,MATCH(I146,Parameters!$B$30:$E$30,0))</f>
        <v/>
      </c>
      <c r="W146" s="29">
        <f>U146*INDEX(Parameters!$B$100:$E$100,MATCH(I146,Parameters!$B$30:$E$30,0))</f>
        <v/>
      </c>
      <c r="X146" s="29">
        <f>U146*INDEX(Parameters!$B$101:$E$101,MATCH(I146,Parameters!$B$30:$E$30,0))</f>
        <v/>
      </c>
      <c r="Y146" s="29">
        <f>U146*INDEX(Parameters!$B$102:$E$102,MATCH(I146,Parameters!$B$30:$E$30,0))</f>
        <v/>
      </c>
      <c r="Z146" s="29">
        <f>U146*INDEX(Parameters!$B$103:$E$103,MATCH(I146,Parameters!$B$30:$E$30,0))</f>
        <v/>
      </c>
      <c r="AA146" s="29">
        <f>U146*INDEX(Parameters!$B$104:$E$104,MATCH(I146,Parameters!$B$30:$E$30,0))</f>
        <v/>
      </c>
      <c r="AB146" s="29">
        <f>U146*Parameters!$B$39</f>
        <v/>
      </c>
      <c r="AC146">
        <f>J146</f>
        <v/>
      </c>
      <c r="AD146">
        <f>IF(J146=1,Parameters!$B$40,Parameters!$B$41)</f>
        <v/>
      </c>
      <c r="AE146" s="29">
        <f>AC146*O146+(1-AC146)*L146</f>
        <v/>
      </c>
      <c r="AF146" s="29">
        <f>AC146*P146+(1-AC146)*M146</f>
        <v/>
      </c>
      <c r="AG146" s="29">
        <f>AC146*Q146+(1-AC146)*N146</f>
        <v/>
      </c>
      <c r="AH146" s="29">
        <f>AD146*O146+(1-AD146)*L146</f>
        <v/>
      </c>
      <c r="AI146" s="29">
        <f>AD146*P146+(1-AD146)*M146</f>
        <v/>
      </c>
      <c r="AJ146" s="29">
        <f>AD146*Q146+(1-AD146)*N146</f>
        <v/>
      </c>
      <c r="AK146" s="29">
        <f>AC146*V146+(1-AC146)*U146</f>
        <v/>
      </c>
      <c r="AL146" s="29">
        <f>AC146*W146+(1-AC146)*U146</f>
        <v/>
      </c>
      <c r="AM146" s="29">
        <f>AC146*X146+(1-AC146)*U146</f>
        <v/>
      </c>
      <c r="AN146" s="29">
        <f>AD146*V146+(1-AD146)*U146</f>
        <v/>
      </c>
      <c r="AO146" s="29">
        <f>AD146*W146+(1-AD146)*U146</f>
        <v/>
      </c>
      <c r="AP146" s="29">
        <f>AD146*X146+(1-AD146)*U146</f>
        <v/>
      </c>
      <c r="AQ146">
        <f>IF(OR(Scenario!$B$5="Any",Scenario!$B$5=A146),1,0)</f>
        <v/>
      </c>
      <c r="AR146">
        <f>IF(OR(Scenario!$B$6="Any",Scenario!$B$6=B146),1,0)</f>
        <v/>
      </c>
      <c r="AS146">
        <f>IF(OR(Scenario!$B$7="Any",Scenario!$B$7=C146),1,0)</f>
        <v/>
      </c>
      <c r="AT146">
        <f>IF(OR(Scenario!$B$8="Any",Scenario!$B$8=D146),1,0)</f>
        <v/>
      </c>
      <c r="AU146">
        <f>IF(OR(Scenario!$B$9="Any",Scenario!$B$9=E146),1,0)</f>
        <v/>
      </c>
      <c r="AV146">
        <f>IF(OR(Scenario!$B$10="Any",Scenario!$B$10=F146),1,0)</f>
        <v/>
      </c>
      <c r="AW146">
        <f>G146*AQ146*AR146*AS146*AT146*AU146*AV146</f>
        <v/>
      </c>
      <c r="AX146">
        <f>IF(Scenario!$B$11="mean",L146,IF(Scenario!$B$11="5th pct",M146,N146))</f>
        <v/>
      </c>
      <c r="AY146">
        <f>IF(Scenario!$B$11="mean",O146,IF(Scenario!$B$11="5th pct",P146,Q146))</f>
        <v/>
      </c>
      <c r="AZ146">
        <f>IF(Scenario!$B$11="mean",R146,IF(Scenario!$B$11="5th pct",S146,T146))</f>
        <v/>
      </c>
      <c r="BA146">
        <f>IF(Scenario!$B$11="mean",AE146,IF(Scenario!$B$11="5th pct",AF146,AG146))</f>
        <v/>
      </c>
      <c r="BB146">
        <f>IF(Scenario!$B$11="mean",AH146,IF(Scenario!$B$11="5th pct",AI146,AJ146))</f>
        <v/>
      </c>
      <c r="BC146">
        <f>U146</f>
        <v/>
      </c>
      <c r="BD146">
        <f>IF(Scenario!$B$11="mean",V146,IF(Scenario!$B$11="5th pct",W146,X146))</f>
        <v/>
      </c>
      <c r="BE146">
        <f>IF(Scenario!$B$11="mean",Y146,IF(Scenario!$B$11="5th pct",Z146,AA146))</f>
        <v/>
      </c>
      <c r="BF146">
        <f>IF(Scenario!$B$11="mean",AK146,IF(Scenario!$B$11="5th pct",AL146,AM146))</f>
        <v/>
      </c>
      <c r="BG146">
        <f>IF(Scenario!$B$11="mean",AN146,IF(Scenario!$B$11="5th pct",AO146,AP146))</f>
        <v/>
      </c>
    </row>
    <row r="147">
      <c r="A147" s="7" t="inlineStr">
        <is>
          <t>F</t>
        </is>
      </c>
      <c r="B147" s="7" t="inlineStr">
        <is>
          <t>65-74</t>
        </is>
      </c>
      <c r="C147" s="7" t="inlineStr">
        <is>
          <t>176-198</t>
        </is>
      </c>
      <c r="D147" s="7" t="inlineStr">
        <is>
          <t>1.5-2.0</t>
        </is>
      </c>
      <c r="E147" s="7" t="inlineStr">
        <is>
          <t>subclinical</t>
        </is>
      </c>
      <c r="F147" s="7" t="inlineStr">
        <is>
          <t>yes</t>
        </is>
      </c>
      <c r="G147" s="30">
        <f>Parameters!$B$5*Parameters!$B$7*Parameters!$F$10/SUM(Parameters!$B$10:$G$10)*Parameters!$J$22*Parameters!$B$50*Parameters!$B$46</f>
        <v/>
      </c>
      <c r="H147" s="31">
        <f>(140-Parameters!$B$25)*Parameters!$F$26*0.45359237*0.85/(72*Parameters!$D$27)</f>
        <v/>
      </c>
      <c r="I147" s="7">
        <f>IF(H147&gt;80,"&gt;80",IF(H147&gt;50,"50-80",IF(H147&gt;=25,"25-50","&lt;25")))</f>
        <v/>
      </c>
      <c r="J147" s="7">
        <f>IF(((B147="80+")+0+(OR(D147="1.5-2.0",D147="&gt;=2.0")))&gt;=2,1,0)</f>
        <v/>
      </c>
      <c r="K147" s="32">
        <f>INDEX(Parameters!$B$31:$E$31,MATCH(I147,Parameters!$B$30:$E$30,0))</f>
        <v/>
      </c>
      <c r="L147" s="33">
        <f>K147*INDEX(Parameters!$B$57:$E$57,MATCH(I147,Parameters!$B$30:$E$30,0))/100*IF($F147="yes",Parameters!$C$49,Parameters!$B$49)</f>
        <v/>
      </c>
      <c r="M147" s="33">
        <f>K147*INDEX(Parameters!$B$58:$E$58,MATCH(I147,Parameters!$B$30:$E$30,0))/100*IF($F147="yes",Parameters!$C$49,Parameters!$B$49)</f>
        <v/>
      </c>
      <c r="N147" s="33">
        <f>K147*INDEX(Parameters!$B$59:$E$59,MATCH(I147,Parameters!$B$30:$E$30,0))/100*IF($F147="yes",Parameters!$C$49,Parameters!$B$49)</f>
        <v/>
      </c>
      <c r="O147" s="33">
        <f>K147*INDEX(Parameters!$B$60:$E$60,MATCH(I147,Parameters!$B$30:$E$30,0))/100*IF($F147="yes",Parameters!$C$49,Parameters!$B$49)</f>
        <v/>
      </c>
      <c r="P147" s="33">
        <f>K147*INDEX(Parameters!$B$61:$E$61,MATCH(I147,Parameters!$B$30:$E$30,0))/100*IF($F147="yes",Parameters!$C$49,Parameters!$B$49)</f>
        <v/>
      </c>
      <c r="Q147" s="33">
        <f>K147*INDEX(Parameters!$B$62:$E$62,MATCH(I147,Parameters!$B$30:$E$30,0))/100*IF($F147="yes",Parameters!$C$49,Parameters!$B$49)</f>
        <v/>
      </c>
      <c r="R147" s="33">
        <f>K147*INDEX(Parameters!$B$63:$E$63,MATCH(I147,Parameters!$B$30:$E$30,0))/100*IF($F147="yes",Parameters!$C$49,Parameters!$B$49)</f>
        <v/>
      </c>
      <c r="S147" s="33">
        <f>K147*INDEX(Parameters!$B$64:$E$64,MATCH(I147,Parameters!$B$30:$E$30,0))/100*IF($F147="yes",Parameters!$C$49,Parameters!$B$49)</f>
        <v/>
      </c>
      <c r="T147" s="33">
        <f>K147*INDEX(Parameters!$B$65:$E$65,MATCH(I147,Parameters!$B$30:$E$30,0))/100*IF($F147="yes",Parameters!$C$49,Parameters!$B$49)</f>
        <v/>
      </c>
      <c r="U147" s="33">
        <f>INDEX(Parameters!$B$32:$E$32,MATCH(I147,Parameters!$B$30:$E$30,0))*Parameters!$B$36/100*IF($F147="yes",Parameters!$E$49,Parameters!$D$49)</f>
        <v/>
      </c>
      <c r="V147" s="33">
        <f>U147*INDEX(Parameters!$B$99:$E$99,MATCH(I147,Parameters!$B$30:$E$30,0))</f>
        <v/>
      </c>
      <c r="W147" s="33">
        <f>U147*INDEX(Parameters!$B$100:$E$100,MATCH(I147,Parameters!$B$30:$E$30,0))</f>
        <v/>
      </c>
      <c r="X147" s="33">
        <f>U147*INDEX(Parameters!$B$101:$E$101,MATCH(I147,Parameters!$B$30:$E$30,0))</f>
        <v/>
      </c>
      <c r="Y147" s="33">
        <f>U147*INDEX(Parameters!$B$102:$E$102,MATCH(I147,Parameters!$B$30:$E$30,0))</f>
        <v/>
      </c>
      <c r="Z147" s="33">
        <f>U147*INDEX(Parameters!$B$103:$E$103,MATCH(I147,Parameters!$B$30:$E$30,0))</f>
        <v/>
      </c>
      <c r="AA147" s="33">
        <f>U147*INDEX(Parameters!$B$104:$E$104,MATCH(I147,Parameters!$B$30:$E$30,0))</f>
        <v/>
      </c>
      <c r="AB147" s="33">
        <f>U147*Parameters!$B$39</f>
        <v/>
      </c>
      <c r="AC147" s="7">
        <f>J147</f>
        <v/>
      </c>
      <c r="AD147" s="7">
        <f>IF(J147=1,Parameters!$B$40,Parameters!$B$41)</f>
        <v/>
      </c>
      <c r="AE147" s="33">
        <f>AC147*O147+(1-AC147)*L147</f>
        <v/>
      </c>
      <c r="AF147" s="33">
        <f>AC147*P147+(1-AC147)*M147</f>
        <v/>
      </c>
      <c r="AG147" s="33">
        <f>AC147*Q147+(1-AC147)*N147</f>
        <v/>
      </c>
      <c r="AH147" s="33">
        <f>AD147*O147+(1-AD147)*L147</f>
        <v/>
      </c>
      <c r="AI147" s="33">
        <f>AD147*P147+(1-AD147)*M147</f>
        <v/>
      </c>
      <c r="AJ147" s="33">
        <f>AD147*Q147+(1-AD147)*N147</f>
        <v/>
      </c>
      <c r="AK147" s="33">
        <f>AC147*V147+(1-AC147)*U147</f>
        <v/>
      </c>
      <c r="AL147" s="33">
        <f>AC147*W147+(1-AC147)*U147</f>
        <v/>
      </c>
      <c r="AM147" s="33">
        <f>AC147*X147+(1-AC147)*U147</f>
        <v/>
      </c>
      <c r="AN147" s="33">
        <f>AD147*V147+(1-AD147)*U147</f>
        <v/>
      </c>
      <c r="AO147" s="33">
        <f>AD147*W147+(1-AD147)*U147</f>
        <v/>
      </c>
      <c r="AP147" s="33">
        <f>AD147*X147+(1-AD147)*U147</f>
        <v/>
      </c>
      <c r="AQ147" s="7">
        <f>IF(OR(Scenario!$B$5="Any",Scenario!$B$5=A147),1,0)</f>
        <v/>
      </c>
      <c r="AR147" s="7">
        <f>IF(OR(Scenario!$B$6="Any",Scenario!$B$6=B147),1,0)</f>
        <v/>
      </c>
      <c r="AS147" s="7">
        <f>IF(OR(Scenario!$B$7="Any",Scenario!$B$7=C147),1,0)</f>
        <v/>
      </c>
      <c r="AT147" s="7">
        <f>IF(OR(Scenario!$B$8="Any",Scenario!$B$8=D147),1,0)</f>
        <v/>
      </c>
      <c r="AU147" s="7">
        <f>IF(OR(Scenario!$B$9="Any",Scenario!$B$9=E147),1,0)</f>
        <v/>
      </c>
      <c r="AV147" s="7">
        <f>IF(OR(Scenario!$B$10="Any",Scenario!$B$10=F147),1,0)</f>
        <v/>
      </c>
      <c r="AW147" s="7">
        <f>G147*AQ147*AR147*AS147*AT147*AU147*AV147</f>
        <v/>
      </c>
      <c r="AX147" s="7">
        <f>IF(Scenario!$B$11="mean",L147,IF(Scenario!$B$11="5th pct",M147,N147))</f>
        <v/>
      </c>
      <c r="AY147" s="7">
        <f>IF(Scenario!$B$11="mean",O147,IF(Scenario!$B$11="5th pct",P147,Q147))</f>
        <v/>
      </c>
      <c r="AZ147" s="7">
        <f>IF(Scenario!$B$11="mean",R147,IF(Scenario!$B$11="5th pct",S147,T147))</f>
        <v/>
      </c>
      <c r="BA147" s="7">
        <f>IF(Scenario!$B$11="mean",AE147,IF(Scenario!$B$11="5th pct",AF147,AG147))</f>
        <v/>
      </c>
      <c r="BB147" s="7">
        <f>IF(Scenario!$B$11="mean",AH147,IF(Scenario!$B$11="5th pct",AI147,AJ147))</f>
        <v/>
      </c>
      <c r="BC147" s="7">
        <f>U147</f>
        <v/>
      </c>
      <c r="BD147" s="7">
        <f>IF(Scenario!$B$11="mean",V147,IF(Scenario!$B$11="5th pct",W147,X147))</f>
        <v/>
      </c>
      <c r="BE147" s="7">
        <f>IF(Scenario!$B$11="mean",Y147,IF(Scenario!$B$11="5th pct",Z147,AA147))</f>
        <v/>
      </c>
      <c r="BF147" s="7">
        <f>IF(Scenario!$B$11="mean",AK147,IF(Scenario!$B$11="5th pct",AL147,AM147))</f>
        <v/>
      </c>
      <c r="BG147" s="7">
        <f>IF(Scenario!$B$11="mean",AN147,IF(Scenario!$B$11="5th pct",AO147,AP147))</f>
        <v/>
      </c>
    </row>
    <row r="148">
      <c r="A148" t="inlineStr">
        <is>
          <t>F</t>
        </is>
      </c>
      <c r="B148" t="inlineStr">
        <is>
          <t>65-74</t>
        </is>
      </c>
      <c r="C148" t="inlineStr">
        <is>
          <t>176-198</t>
        </is>
      </c>
      <c r="D148" t="inlineStr">
        <is>
          <t>1.5-2.0</t>
        </is>
      </c>
      <c r="E148" t="inlineStr">
        <is>
          <t>low parox</t>
        </is>
      </c>
      <c r="F148" t="inlineStr">
        <is>
          <t>no</t>
        </is>
      </c>
      <c r="G148" s="26">
        <f>Parameters!$B$5*Parameters!$B$7*Parameters!$F$10/SUM(Parameters!$B$10:$G$10)*Parameters!$J$22*Parameters!$B$51*(1-Parameters!$B$46)</f>
        <v/>
      </c>
      <c r="H148" s="27">
        <f>(140-Parameters!$B$25)*Parameters!$F$26*0.45359237*0.85/(72*Parameters!$D$27)</f>
        <v/>
      </c>
      <c r="I148">
        <f>IF(H148&gt;80,"&gt;80",IF(H148&gt;50,"50-80",IF(H148&gt;=25,"25-50","&lt;25")))</f>
        <v/>
      </c>
      <c r="J148">
        <f>IF(((B148="80+")+0+(OR(D148="1.5-2.0",D148="&gt;=2.0")))&gt;=2,1,0)</f>
        <v/>
      </c>
      <c r="K148" s="28">
        <f>INDEX(Parameters!$B$31:$E$31,MATCH(I148,Parameters!$B$30:$E$30,0))</f>
        <v/>
      </c>
      <c r="L148" s="29">
        <f>K148*INDEX(Parameters!$B$66:$E$66,MATCH(I148,Parameters!$B$30:$E$30,0))/100*IF($F148="yes",Parameters!$C$49,Parameters!$B$49)</f>
        <v/>
      </c>
      <c r="M148" s="29">
        <f>K148*INDEX(Parameters!$B$67:$E$67,MATCH(I148,Parameters!$B$30:$E$30,0))/100*IF($F148="yes",Parameters!$C$49,Parameters!$B$49)</f>
        <v/>
      </c>
      <c r="N148" s="29">
        <f>K148*INDEX(Parameters!$B$68:$E$68,MATCH(I148,Parameters!$B$30:$E$30,0))/100*IF($F148="yes",Parameters!$C$49,Parameters!$B$49)</f>
        <v/>
      </c>
      <c r="O148" s="29">
        <f>K148*INDEX(Parameters!$B$69:$E$69,MATCH(I148,Parameters!$B$30:$E$30,0))/100*IF($F148="yes",Parameters!$C$49,Parameters!$B$49)</f>
        <v/>
      </c>
      <c r="P148" s="29">
        <f>K148*INDEX(Parameters!$B$70:$E$70,MATCH(I148,Parameters!$B$30:$E$30,0))/100*IF($F148="yes",Parameters!$C$49,Parameters!$B$49)</f>
        <v/>
      </c>
      <c r="Q148" s="29">
        <f>K148*INDEX(Parameters!$B$71:$E$71,MATCH(I148,Parameters!$B$30:$E$30,0))/100*IF($F148="yes",Parameters!$C$49,Parameters!$B$49)</f>
        <v/>
      </c>
      <c r="R148" s="29">
        <f>K148*INDEX(Parameters!$B$72:$E$72,MATCH(I148,Parameters!$B$30:$E$30,0))/100*IF($F148="yes",Parameters!$C$49,Parameters!$B$49)</f>
        <v/>
      </c>
      <c r="S148" s="29">
        <f>K148*INDEX(Parameters!$B$73:$E$73,MATCH(I148,Parameters!$B$30:$E$30,0))/100*IF($F148="yes",Parameters!$C$49,Parameters!$B$49)</f>
        <v/>
      </c>
      <c r="T148" s="29">
        <f>K148*INDEX(Parameters!$B$74:$E$74,MATCH(I148,Parameters!$B$30:$E$30,0))/100*IF($F148="yes",Parameters!$C$49,Parameters!$B$49)</f>
        <v/>
      </c>
      <c r="U148" s="29">
        <f>INDEX(Parameters!$B$32:$E$32,MATCH(I148,Parameters!$B$30:$E$30,0))*Parameters!$B$36/100*IF($F148="yes",Parameters!$E$49,Parameters!$D$49)</f>
        <v/>
      </c>
      <c r="V148" s="29">
        <f>U148*INDEX(Parameters!$B$99:$E$99,MATCH(I148,Parameters!$B$30:$E$30,0))</f>
        <v/>
      </c>
      <c r="W148" s="29">
        <f>U148*INDEX(Parameters!$B$100:$E$100,MATCH(I148,Parameters!$B$30:$E$30,0))</f>
        <v/>
      </c>
      <c r="X148" s="29">
        <f>U148*INDEX(Parameters!$B$101:$E$101,MATCH(I148,Parameters!$B$30:$E$30,0))</f>
        <v/>
      </c>
      <c r="Y148" s="29">
        <f>U148*INDEX(Parameters!$B$102:$E$102,MATCH(I148,Parameters!$B$30:$E$30,0))</f>
        <v/>
      </c>
      <c r="Z148" s="29">
        <f>U148*INDEX(Parameters!$B$103:$E$103,MATCH(I148,Parameters!$B$30:$E$30,0))</f>
        <v/>
      </c>
      <c r="AA148" s="29">
        <f>U148*INDEX(Parameters!$B$104:$E$104,MATCH(I148,Parameters!$B$30:$E$30,0))</f>
        <v/>
      </c>
      <c r="AB148" s="29">
        <f>U148*Parameters!$B$39</f>
        <v/>
      </c>
      <c r="AC148">
        <f>J148</f>
        <v/>
      </c>
      <c r="AD148">
        <f>IF(J148=1,Parameters!$B$40,Parameters!$B$41)</f>
        <v/>
      </c>
      <c r="AE148" s="29">
        <f>AC148*O148+(1-AC148)*L148</f>
        <v/>
      </c>
      <c r="AF148" s="29">
        <f>AC148*P148+(1-AC148)*M148</f>
        <v/>
      </c>
      <c r="AG148" s="29">
        <f>AC148*Q148+(1-AC148)*N148</f>
        <v/>
      </c>
      <c r="AH148" s="29">
        <f>AD148*O148+(1-AD148)*L148</f>
        <v/>
      </c>
      <c r="AI148" s="29">
        <f>AD148*P148+(1-AD148)*M148</f>
        <v/>
      </c>
      <c r="AJ148" s="29">
        <f>AD148*Q148+(1-AD148)*N148</f>
        <v/>
      </c>
      <c r="AK148" s="29">
        <f>AC148*V148+(1-AC148)*U148</f>
        <v/>
      </c>
      <c r="AL148" s="29">
        <f>AC148*W148+(1-AC148)*U148</f>
        <v/>
      </c>
      <c r="AM148" s="29">
        <f>AC148*X148+(1-AC148)*U148</f>
        <v/>
      </c>
      <c r="AN148" s="29">
        <f>AD148*V148+(1-AD148)*U148</f>
        <v/>
      </c>
      <c r="AO148" s="29">
        <f>AD148*W148+(1-AD148)*U148</f>
        <v/>
      </c>
      <c r="AP148" s="29">
        <f>AD148*X148+(1-AD148)*U148</f>
        <v/>
      </c>
      <c r="AQ148">
        <f>IF(OR(Scenario!$B$5="Any",Scenario!$B$5=A148),1,0)</f>
        <v/>
      </c>
      <c r="AR148">
        <f>IF(OR(Scenario!$B$6="Any",Scenario!$B$6=B148),1,0)</f>
        <v/>
      </c>
      <c r="AS148">
        <f>IF(OR(Scenario!$B$7="Any",Scenario!$B$7=C148),1,0)</f>
        <v/>
      </c>
      <c r="AT148">
        <f>IF(OR(Scenario!$B$8="Any",Scenario!$B$8=D148),1,0)</f>
        <v/>
      </c>
      <c r="AU148">
        <f>IF(OR(Scenario!$B$9="Any",Scenario!$B$9=E148),1,0)</f>
        <v/>
      </c>
      <c r="AV148">
        <f>IF(OR(Scenario!$B$10="Any",Scenario!$B$10=F148),1,0)</f>
        <v/>
      </c>
      <c r="AW148">
        <f>G148*AQ148*AR148*AS148*AT148*AU148*AV148</f>
        <v/>
      </c>
      <c r="AX148">
        <f>IF(Scenario!$B$11="mean",L148,IF(Scenario!$B$11="5th pct",M148,N148))</f>
        <v/>
      </c>
      <c r="AY148">
        <f>IF(Scenario!$B$11="mean",O148,IF(Scenario!$B$11="5th pct",P148,Q148))</f>
        <v/>
      </c>
      <c r="AZ148">
        <f>IF(Scenario!$B$11="mean",R148,IF(Scenario!$B$11="5th pct",S148,T148))</f>
        <v/>
      </c>
      <c r="BA148">
        <f>IF(Scenario!$B$11="mean",AE148,IF(Scenario!$B$11="5th pct",AF148,AG148))</f>
        <v/>
      </c>
      <c r="BB148">
        <f>IF(Scenario!$B$11="mean",AH148,IF(Scenario!$B$11="5th pct",AI148,AJ148))</f>
        <v/>
      </c>
      <c r="BC148">
        <f>U148</f>
        <v/>
      </c>
      <c r="BD148">
        <f>IF(Scenario!$B$11="mean",V148,IF(Scenario!$B$11="5th pct",W148,X148))</f>
        <v/>
      </c>
      <c r="BE148">
        <f>IF(Scenario!$B$11="mean",Y148,IF(Scenario!$B$11="5th pct",Z148,AA148))</f>
        <v/>
      </c>
      <c r="BF148">
        <f>IF(Scenario!$B$11="mean",AK148,IF(Scenario!$B$11="5th pct",AL148,AM148))</f>
        <v/>
      </c>
      <c r="BG148">
        <f>IF(Scenario!$B$11="mean",AN148,IF(Scenario!$B$11="5th pct",AO148,AP148))</f>
        <v/>
      </c>
    </row>
    <row r="149">
      <c r="A149" s="7" t="inlineStr">
        <is>
          <t>F</t>
        </is>
      </c>
      <c r="B149" s="7" t="inlineStr">
        <is>
          <t>65-74</t>
        </is>
      </c>
      <c r="C149" s="7" t="inlineStr">
        <is>
          <t>176-198</t>
        </is>
      </c>
      <c r="D149" s="7" t="inlineStr">
        <is>
          <t>1.5-2.0</t>
        </is>
      </c>
      <c r="E149" s="7" t="inlineStr">
        <is>
          <t>low parox</t>
        </is>
      </c>
      <c r="F149" s="7" t="inlineStr">
        <is>
          <t>yes</t>
        </is>
      </c>
      <c r="G149" s="30">
        <f>Parameters!$B$5*Parameters!$B$7*Parameters!$F$10/SUM(Parameters!$B$10:$G$10)*Parameters!$J$22*Parameters!$B$51*Parameters!$B$46</f>
        <v/>
      </c>
      <c r="H149" s="31">
        <f>(140-Parameters!$B$25)*Parameters!$F$26*0.45359237*0.85/(72*Parameters!$D$27)</f>
        <v/>
      </c>
      <c r="I149" s="7">
        <f>IF(H149&gt;80,"&gt;80",IF(H149&gt;50,"50-80",IF(H149&gt;=25,"25-50","&lt;25")))</f>
        <v/>
      </c>
      <c r="J149" s="7">
        <f>IF(((B149="80+")+0+(OR(D149="1.5-2.0",D149="&gt;=2.0")))&gt;=2,1,0)</f>
        <v/>
      </c>
      <c r="K149" s="32">
        <f>INDEX(Parameters!$B$31:$E$31,MATCH(I149,Parameters!$B$30:$E$30,0))</f>
        <v/>
      </c>
      <c r="L149" s="33">
        <f>K149*INDEX(Parameters!$B$66:$E$66,MATCH(I149,Parameters!$B$30:$E$30,0))/100*IF($F149="yes",Parameters!$C$49,Parameters!$B$49)</f>
        <v/>
      </c>
      <c r="M149" s="33">
        <f>K149*INDEX(Parameters!$B$67:$E$67,MATCH(I149,Parameters!$B$30:$E$30,0))/100*IF($F149="yes",Parameters!$C$49,Parameters!$B$49)</f>
        <v/>
      </c>
      <c r="N149" s="33">
        <f>K149*INDEX(Parameters!$B$68:$E$68,MATCH(I149,Parameters!$B$30:$E$30,0))/100*IF($F149="yes",Parameters!$C$49,Parameters!$B$49)</f>
        <v/>
      </c>
      <c r="O149" s="33">
        <f>K149*INDEX(Parameters!$B$69:$E$69,MATCH(I149,Parameters!$B$30:$E$30,0))/100*IF($F149="yes",Parameters!$C$49,Parameters!$B$49)</f>
        <v/>
      </c>
      <c r="P149" s="33">
        <f>K149*INDEX(Parameters!$B$70:$E$70,MATCH(I149,Parameters!$B$30:$E$30,0))/100*IF($F149="yes",Parameters!$C$49,Parameters!$B$49)</f>
        <v/>
      </c>
      <c r="Q149" s="33">
        <f>K149*INDEX(Parameters!$B$71:$E$71,MATCH(I149,Parameters!$B$30:$E$30,0))/100*IF($F149="yes",Parameters!$C$49,Parameters!$B$49)</f>
        <v/>
      </c>
      <c r="R149" s="33">
        <f>K149*INDEX(Parameters!$B$72:$E$72,MATCH(I149,Parameters!$B$30:$E$30,0))/100*IF($F149="yes",Parameters!$C$49,Parameters!$B$49)</f>
        <v/>
      </c>
      <c r="S149" s="33">
        <f>K149*INDEX(Parameters!$B$73:$E$73,MATCH(I149,Parameters!$B$30:$E$30,0))/100*IF($F149="yes",Parameters!$C$49,Parameters!$B$49)</f>
        <v/>
      </c>
      <c r="T149" s="33">
        <f>K149*INDEX(Parameters!$B$74:$E$74,MATCH(I149,Parameters!$B$30:$E$30,0))/100*IF($F149="yes",Parameters!$C$49,Parameters!$B$49)</f>
        <v/>
      </c>
      <c r="U149" s="33">
        <f>INDEX(Parameters!$B$32:$E$32,MATCH(I149,Parameters!$B$30:$E$30,0))*Parameters!$B$36/100*IF($F149="yes",Parameters!$E$49,Parameters!$D$49)</f>
        <v/>
      </c>
      <c r="V149" s="33">
        <f>U149*INDEX(Parameters!$B$99:$E$99,MATCH(I149,Parameters!$B$30:$E$30,0))</f>
        <v/>
      </c>
      <c r="W149" s="33">
        <f>U149*INDEX(Parameters!$B$100:$E$100,MATCH(I149,Parameters!$B$30:$E$30,0))</f>
        <v/>
      </c>
      <c r="X149" s="33">
        <f>U149*INDEX(Parameters!$B$101:$E$101,MATCH(I149,Parameters!$B$30:$E$30,0))</f>
        <v/>
      </c>
      <c r="Y149" s="33">
        <f>U149*INDEX(Parameters!$B$102:$E$102,MATCH(I149,Parameters!$B$30:$E$30,0))</f>
        <v/>
      </c>
      <c r="Z149" s="33">
        <f>U149*INDEX(Parameters!$B$103:$E$103,MATCH(I149,Parameters!$B$30:$E$30,0))</f>
        <v/>
      </c>
      <c r="AA149" s="33">
        <f>U149*INDEX(Parameters!$B$104:$E$104,MATCH(I149,Parameters!$B$30:$E$30,0))</f>
        <v/>
      </c>
      <c r="AB149" s="33">
        <f>U149*Parameters!$B$39</f>
        <v/>
      </c>
      <c r="AC149" s="7">
        <f>J149</f>
        <v/>
      </c>
      <c r="AD149" s="7">
        <f>IF(J149=1,Parameters!$B$40,Parameters!$B$41)</f>
        <v/>
      </c>
      <c r="AE149" s="33">
        <f>AC149*O149+(1-AC149)*L149</f>
        <v/>
      </c>
      <c r="AF149" s="33">
        <f>AC149*P149+(1-AC149)*M149</f>
        <v/>
      </c>
      <c r="AG149" s="33">
        <f>AC149*Q149+(1-AC149)*N149</f>
        <v/>
      </c>
      <c r="AH149" s="33">
        <f>AD149*O149+(1-AD149)*L149</f>
        <v/>
      </c>
      <c r="AI149" s="33">
        <f>AD149*P149+(1-AD149)*M149</f>
        <v/>
      </c>
      <c r="AJ149" s="33">
        <f>AD149*Q149+(1-AD149)*N149</f>
        <v/>
      </c>
      <c r="AK149" s="33">
        <f>AC149*V149+(1-AC149)*U149</f>
        <v/>
      </c>
      <c r="AL149" s="33">
        <f>AC149*W149+(1-AC149)*U149</f>
        <v/>
      </c>
      <c r="AM149" s="33">
        <f>AC149*X149+(1-AC149)*U149</f>
        <v/>
      </c>
      <c r="AN149" s="33">
        <f>AD149*V149+(1-AD149)*U149</f>
        <v/>
      </c>
      <c r="AO149" s="33">
        <f>AD149*W149+(1-AD149)*U149</f>
        <v/>
      </c>
      <c r="AP149" s="33">
        <f>AD149*X149+(1-AD149)*U149</f>
        <v/>
      </c>
      <c r="AQ149" s="7">
        <f>IF(OR(Scenario!$B$5="Any",Scenario!$B$5=A149),1,0)</f>
        <v/>
      </c>
      <c r="AR149" s="7">
        <f>IF(OR(Scenario!$B$6="Any",Scenario!$B$6=B149),1,0)</f>
        <v/>
      </c>
      <c r="AS149" s="7">
        <f>IF(OR(Scenario!$B$7="Any",Scenario!$B$7=C149),1,0)</f>
        <v/>
      </c>
      <c r="AT149" s="7">
        <f>IF(OR(Scenario!$B$8="Any",Scenario!$B$8=D149),1,0)</f>
        <v/>
      </c>
      <c r="AU149" s="7">
        <f>IF(OR(Scenario!$B$9="Any",Scenario!$B$9=E149),1,0)</f>
        <v/>
      </c>
      <c r="AV149" s="7">
        <f>IF(OR(Scenario!$B$10="Any",Scenario!$B$10=F149),1,0)</f>
        <v/>
      </c>
      <c r="AW149" s="7">
        <f>G149*AQ149*AR149*AS149*AT149*AU149*AV149</f>
        <v/>
      </c>
      <c r="AX149" s="7">
        <f>IF(Scenario!$B$11="mean",L149,IF(Scenario!$B$11="5th pct",M149,N149))</f>
        <v/>
      </c>
      <c r="AY149" s="7">
        <f>IF(Scenario!$B$11="mean",O149,IF(Scenario!$B$11="5th pct",P149,Q149))</f>
        <v/>
      </c>
      <c r="AZ149" s="7">
        <f>IF(Scenario!$B$11="mean",R149,IF(Scenario!$B$11="5th pct",S149,T149))</f>
        <v/>
      </c>
      <c r="BA149" s="7">
        <f>IF(Scenario!$B$11="mean",AE149,IF(Scenario!$B$11="5th pct",AF149,AG149))</f>
        <v/>
      </c>
      <c r="BB149" s="7">
        <f>IF(Scenario!$B$11="mean",AH149,IF(Scenario!$B$11="5th pct",AI149,AJ149))</f>
        <v/>
      </c>
      <c r="BC149" s="7">
        <f>U149</f>
        <v/>
      </c>
      <c r="BD149" s="7">
        <f>IF(Scenario!$B$11="mean",V149,IF(Scenario!$B$11="5th pct",W149,X149))</f>
        <v/>
      </c>
      <c r="BE149" s="7">
        <f>IF(Scenario!$B$11="mean",Y149,IF(Scenario!$B$11="5th pct",Z149,AA149))</f>
        <v/>
      </c>
      <c r="BF149" s="7">
        <f>IF(Scenario!$B$11="mean",AK149,IF(Scenario!$B$11="5th pct",AL149,AM149))</f>
        <v/>
      </c>
      <c r="BG149" s="7">
        <f>IF(Scenario!$B$11="mean",AN149,IF(Scenario!$B$11="5th pct",AO149,AP149))</f>
        <v/>
      </c>
    </row>
    <row r="150">
      <c r="A150" t="inlineStr">
        <is>
          <t>F</t>
        </is>
      </c>
      <c r="B150" t="inlineStr">
        <is>
          <t>65-74</t>
        </is>
      </c>
      <c r="C150" t="inlineStr">
        <is>
          <t>176-198</t>
        </is>
      </c>
      <c r="D150" t="inlineStr">
        <is>
          <t>1.5-2.0</t>
        </is>
      </c>
      <c r="E150" t="inlineStr">
        <is>
          <t>high parox</t>
        </is>
      </c>
      <c r="F150" t="inlineStr">
        <is>
          <t>no</t>
        </is>
      </c>
      <c r="G150" s="26">
        <f>Parameters!$B$5*Parameters!$B$7*Parameters!$F$10/SUM(Parameters!$B$10:$G$10)*Parameters!$J$22*Parameters!$B$52*(1-Parameters!$B$46)</f>
        <v/>
      </c>
      <c r="H150" s="27">
        <f>(140-Parameters!$B$25)*Parameters!$F$26*0.45359237*0.85/(72*Parameters!$D$27)</f>
        <v/>
      </c>
      <c r="I150">
        <f>IF(H150&gt;80,"&gt;80",IF(H150&gt;50,"50-80",IF(H150&gt;=25,"25-50","&lt;25")))</f>
        <v/>
      </c>
      <c r="J150">
        <f>IF(((B150="80+")+0+(OR(D150="1.5-2.0",D150="&gt;=2.0")))&gt;=2,1,0)</f>
        <v/>
      </c>
      <c r="K150" s="28">
        <f>INDEX(Parameters!$B$31:$E$31,MATCH(I150,Parameters!$B$30:$E$30,0))</f>
        <v/>
      </c>
      <c r="L150" s="29">
        <f>K150*INDEX(Parameters!$B$75:$E$75,MATCH(I150,Parameters!$B$30:$E$30,0))/100*IF($F150="yes",Parameters!$C$49,Parameters!$B$49)</f>
        <v/>
      </c>
      <c r="M150" s="29">
        <f>K150*INDEX(Parameters!$B$76:$E$76,MATCH(I150,Parameters!$B$30:$E$30,0))/100*IF($F150="yes",Parameters!$C$49,Parameters!$B$49)</f>
        <v/>
      </c>
      <c r="N150" s="29">
        <f>K150*INDEX(Parameters!$B$77:$E$77,MATCH(I150,Parameters!$B$30:$E$30,0))/100*IF($F150="yes",Parameters!$C$49,Parameters!$B$49)</f>
        <v/>
      </c>
      <c r="O150" s="29">
        <f>K150*INDEX(Parameters!$B$78:$E$78,MATCH(I150,Parameters!$B$30:$E$30,0))/100*IF($F150="yes",Parameters!$C$49,Parameters!$B$49)</f>
        <v/>
      </c>
      <c r="P150" s="29">
        <f>K150*INDEX(Parameters!$B$79:$E$79,MATCH(I150,Parameters!$B$30:$E$30,0))/100*IF($F150="yes",Parameters!$C$49,Parameters!$B$49)</f>
        <v/>
      </c>
      <c r="Q150" s="29">
        <f>K150*INDEX(Parameters!$B$80:$E$80,MATCH(I150,Parameters!$B$30:$E$30,0))/100*IF($F150="yes",Parameters!$C$49,Parameters!$B$49)</f>
        <v/>
      </c>
      <c r="R150" s="29">
        <f>K150*INDEX(Parameters!$B$81:$E$81,MATCH(I150,Parameters!$B$30:$E$30,0))/100*IF($F150="yes",Parameters!$C$49,Parameters!$B$49)</f>
        <v/>
      </c>
      <c r="S150" s="29">
        <f>K150*INDEX(Parameters!$B$82:$E$82,MATCH(I150,Parameters!$B$30:$E$30,0))/100*IF($F150="yes",Parameters!$C$49,Parameters!$B$49)</f>
        <v/>
      </c>
      <c r="T150" s="29">
        <f>K150*INDEX(Parameters!$B$83:$E$83,MATCH(I150,Parameters!$B$30:$E$30,0))/100*IF($F150="yes",Parameters!$C$49,Parameters!$B$49)</f>
        <v/>
      </c>
      <c r="U150" s="29">
        <f>INDEX(Parameters!$B$32:$E$32,MATCH(I150,Parameters!$B$30:$E$30,0))*Parameters!$B$36/100*IF($F150="yes",Parameters!$E$49,Parameters!$D$49)</f>
        <v/>
      </c>
      <c r="V150" s="29">
        <f>U150*INDEX(Parameters!$B$99:$E$99,MATCH(I150,Parameters!$B$30:$E$30,0))</f>
        <v/>
      </c>
      <c r="W150" s="29">
        <f>U150*INDEX(Parameters!$B$100:$E$100,MATCH(I150,Parameters!$B$30:$E$30,0))</f>
        <v/>
      </c>
      <c r="X150" s="29">
        <f>U150*INDEX(Parameters!$B$101:$E$101,MATCH(I150,Parameters!$B$30:$E$30,0))</f>
        <v/>
      </c>
      <c r="Y150" s="29">
        <f>U150*INDEX(Parameters!$B$102:$E$102,MATCH(I150,Parameters!$B$30:$E$30,0))</f>
        <v/>
      </c>
      <c r="Z150" s="29">
        <f>U150*INDEX(Parameters!$B$103:$E$103,MATCH(I150,Parameters!$B$30:$E$30,0))</f>
        <v/>
      </c>
      <c r="AA150" s="29">
        <f>U150*INDEX(Parameters!$B$104:$E$104,MATCH(I150,Parameters!$B$30:$E$30,0))</f>
        <v/>
      </c>
      <c r="AB150" s="29">
        <f>U150*Parameters!$B$39</f>
        <v/>
      </c>
      <c r="AC150">
        <f>J150</f>
        <v/>
      </c>
      <c r="AD150">
        <f>IF(J150=1,Parameters!$B$40,Parameters!$B$41)</f>
        <v/>
      </c>
      <c r="AE150" s="29">
        <f>AC150*O150+(1-AC150)*L150</f>
        <v/>
      </c>
      <c r="AF150" s="29">
        <f>AC150*P150+(1-AC150)*M150</f>
        <v/>
      </c>
      <c r="AG150" s="29">
        <f>AC150*Q150+(1-AC150)*N150</f>
        <v/>
      </c>
      <c r="AH150" s="29">
        <f>AD150*O150+(1-AD150)*L150</f>
        <v/>
      </c>
      <c r="AI150" s="29">
        <f>AD150*P150+(1-AD150)*M150</f>
        <v/>
      </c>
      <c r="AJ150" s="29">
        <f>AD150*Q150+(1-AD150)*N150</f>
        <v/>
      </c>
      <c r="AK150" s="29">
        <f>AC150*V150+(1-AC150)*U150</f>
        <v/>
      </c>
      <c r="AL150" s="29">
        <f>AC150*W150+(1-AC150)*U150</f>
        <v/>
      </c>
      <c r="AM150" s="29">
        <f>AC150*X150+(1-AC150)*U150</f>
        <v/>
      </c>
      <c r="AN150" s="29">
        <f>AD150*V150+(1-AD150)*U150</f>
        <v/>
      </c>
      <c r="AO150" s="29">
        <f>AD150*W150+(1-AD150)*U150</f>
        <v/>
      </c>
      <c r="AP150" s="29">
        <f>AD150*X150+(1-AD150)*U150</f>
        <v/>
      </c>
      <c r="AQ150">
        <f>IF(OR(Scenario!$B$5="Any",Scenario!$B$5=A150),1,0)</f>
        <v/>
      </c>
      <c r="AR150">
        <f>IF(OR(Scenario!$B$6="Any",Scenario!$B$6=B150),1,0)</f>
        <v/>
      </c>
      <c r="AS150">
        <f>IF(OR(Scenario!$B$7="Any",Scenario!$B$7=C150),1,0)</f>
        <v/>
      </c>
      <c r="AT150">
        <f>IF(OR(Scenario!$B$8="Any",Scenario!$B$8=D150),1,0)</f>
        <v/>
      </c>
      <c r="AU150">
        <f>IF(OR(Scenario!$B$9="Any",Scenario!$B$9=E150),1,0)</f>
        <v/>
      </c>
      <c r="AV150">
        <f>IF(OR(Scenario!$B$10="Any",Scenario!$B$10=F150),1,0)</f>
        <v/>
      </c>
      <c r="AW150">
        <f>G150*AQ150*AR150*AS150*AT150*AU150*AV150</f>
        <v/>
      </c>
      <c r="AX150">
        <f>IF(Scenario!$B$11="mean",L150,IF(Scenario!$B$11="5th pct",M150,N150))</f>
        <v/>
      </c>
      <c r="AY150">
        <f>IF(Scenario!$B$11="mean",O150,IF(Scenario!$B$11="5th pct",P150,Q150))</f>
        <v/>
      </c>
      <c r="AZ150">
        <f>IF(Scenario!$B$11="mean",R150,IF(Scenario!$B$11="5th pct",S150,T150))</f>
        <v/>
      </c>
      <c r="BA150">
        <f>IF(Scenario!$B$11="mean",AE150,IF(Scenario!$B$11="5th pct",AF150,AG150))</f>
        <v/>
      </c>
      <c r="BB150">
        <f>IF(Scenario!$B$11="mean",AH150,IF(Scenario!$B$11="5th pct",AI150,AJ150))</f>
        <v/>
      </c>
      <c r="BC150">
        <f>U150</f>
        <v/>
      </c>
      <c r="BD150">
        <f>IF(Scenario!$B$11="mean",V150,IF(Scenario!$B$11="5th pct",W150,X150))</f>
        <v/>
      </c>
      <c r="BE150">
        <f>IF(Scenario!$B$11="mean",Y150,IF(Scenario!$B$11="5th pct",Z150,AA150))</f>
        <v/>
      </c>
      <c r="BF150">
        <f>IF(Scenario!$B$11="mean",AK150,IF(Scenario!$B$11="5th pct",AL150,AM150))</f>
        <v/>
      </c>
      <c r="BG150">
        <f>IF(Scenario!$B$11="mean",AN150,IF(Scenario!$B$11="5th pct",AO150,AP150))</f>
        <v/>
      </c>
    </row>
    <row r="151">
      <c r="A151" s="7" t="inlineStr">
        <is>
          <t>F</t>
        </is>
      </c>
      <c r="B151" s="7" t="inlineStr">
        <is>
          <t>65-74</t>
        </is>
      </c>
      <c r="C151" s="7" t="inlineStr">
        <is>
          <t>176-198</t>
        </is>
      </c>
      <c r="D151" s="7" t="inlineStr">
        <is>
          <t>1.5-2.0</t>
        </is>
      </c>
      <c r="E151" s="7" t="inlineStr">
        <is>
          <t>high parox</t>
        </is>
      </c>
      <c r="F151" s="7" t="inlineStr">
        <is>
          <t>yes</t>
        </is>
      </c>
      <c r="G151" s="30">
        <f>Parameters!$B$5*Parameters!$B$7*Parameters!$F$10/SUM(Parameters!$B$10:$G$10)*Parameters!$J$22*Parameters!$B$52*Parameters!$B$46</f>
        <v/>
      </c>
      <c r="H151" s="31">
        <f>(140-Parameters!$B$25)*Parameters!$F$26*0.45359237*0.85/(72*Parameters!$D$27)</f>
        <v/>
      </c>
      <c r="I151" s="7">
        <f>IF(H151&gt;80,"&gt;80",IF(H151&gt;50,"50-80",IF(H151&gt;=25,"25-50","&lt;25")))</f>
        <v/>
      </c>
      <c r="J151" s="7">
        <f>IF(((B151="80+")+0+(OR(D151="1.5-2.0",D151="&gt;=2.0")))&gt;=2,1,0)</f>
        <v/>
      </c>
      <c r="K151" s="32">
        <f>INDEX(Parameters!$B$31:$E$31,MATCH(I151,Parameters!$B$30:$E$30,0))</f>
        <v/>
      </c>
      <c r="L151" s="33">
        <f>K151*INDEX(Parameters!$B$75:$E$75,MATCH(I151,Parameters!$B$30:$E$30,0))/100*IF($F151="yes",Parameters!$C$49,Parameters!$B$49)</f>
        <v/>
      </c>
      <c r="M151" s="33">
        <f>K151*INDEX(Parameters!$B$76:$E$76,MATCH(I151,Parameters!$B$30:$E$30,0))/100*IF($F151="yes",Parameters!$C$49,Parameters!$B$49)</f>
        <v/>
      </c>
      <c r="N151" s="33">
        <f>K151*INDEX(Parameters!$B$77:$E$77,MATCH(I151,Parameters!$B$30:$E$30,0))/100*IF($F151="yes",Parameters!$C$49,Parameters!$B$49)</f>
        <v/>
      </c>
      <c r="O151" s="33">
        <f>K151*INDEX(Parameters!$B$78:$E$78,MATCH(I151,Parameters!$B$30:$E$30,0))/100*IF($F151="yes",Parameters!$C$49,Parameters!$B$49)</f>
        <v/>
      </c>
      <c r="P151" s="33">
        <f>K151*INDEX(Parameters!$B$79:$E$79,MATCH(I151,Parameters!$B$30:$E$30,0))/100*IF($F151="yes",Parameters!$C$49,Parameters!$B$49)</f>
        <v/>
      </c>
      <c r="Q151" s="33">
        <f>K151*INDEX(Parameters!$B$80:$E$80,MATCH(I151,Parameters!$B$30:$E$30,0))/100*IF($F151="yes",Parameters!$C$49,Parameters!$B$49)</f>
        <v/>
      </c>
      <c r="R151" s="33">
        <f>K151*INDEX(Parameters!$B$81:$E$81,MATCH(I151,Parameters!$B$30:$E$30,0))/100*IF($F151="yes",Parameters!$C$49,Parameters!$B$49)</f>
        <v/>
      </c>
      <c r="S151" s="33">
        <f>K151*INDEX(Parameters!$B$82:$E$82,MATCH(I151,Parameters!$B$30:$E$30,0))/100*IF($F151="yes",Parameters!$C$49,Parameters!$B$49)</f>
        <v/>
      </c>
      <c r="T151" s="33">
        <f>K151*INDEX(Parameters!$B$83:$E$83,MATCH(I151,Parameters!$B$30:$E$30,0))/100*IF($F151="yes",Parameters!$C$49,Parameters!$B$49)</f>
        <v/>
      </c>
      <c r="U151" s="33">
        <f>INDEX(Parameters!$B$32:$E$32,MATCH(I151,Parameters!$B$30:$E$30,0))*Parameters!$B$36/100*IF($F151="yes",Parameters!$E$49,Parameters!$D$49)</f>
        <v/>
      </c>
      <c r="V151" s="33">
        <f>U151*INDEX(Parameters!$B$99:$E$99,MATCH(I151,Parameters!$B$30:$E$30,0))</f>
        <v/>
      </c>
      <c r="W151" s="33">
        <f>U151*INDEX(Parameters!$B$100:$E$100,MATCH(I151,Parameters!$B$30:$E$30,0))</f>
        <v/>
      </c>
      <c r="X151" s="33">
        <f>U151*INDEX(Parameters!$B$101:$E$101,MATCH(I151,Parameters!$B$30:$E$30,0))</f>
        <v/>
      </c>
      <c r="Y151" s="33">
        <f>U151*INDEX(Parameters!$B$102:$E$102,MATCH(I151,Parameters!$B$30:$E$30,0))</f>
        <v/>
      </c>
      <c r="Z151" s="33">
        <f>U151*INDEX(Parameters!$B$103:$E$103,MATCH(I151,Parameters!$B$30:$E$30,0))</f>
        <v/>
      </c>
      <c r="AA151" s="33">
        <f>U151*INDEX(Parameters!$B$104:$E$104,MATCH(I151,Parameters!$B$30:$E$30,0))</f>
        <v/>
      </c>
      <c r="AB151" s="33">
        <f>U151*Parameters!$B$39</f>
        <v/>
      </c>
      <c r="AC151" s="7">
        <f>J151</f>
        <v/>
      </c>
      <c r="AD151" s="7">
        <f>IF(J151=1,Parameters!$B$40,Parameters!$B$41)</f>
        <v/>
      </c>
      <c r="AE151" s="33">
        <f>AC151*O151+(1-AC151)*L151</f>
        <v/>
      </c>
      <c r="AF151" s="33">
        <f>AC151*P151+(1-AC151)*M151</f>
        <v/>
      </c>
      <c r="AG151" s="33">
        <f>AC151*Q151+(1-AC151)*N151</f>
        <v/>
      </c>
      <c r="AH151" s="33">
        <f>AD151*O151+(1-AD151)*L151</f>
        <v/>
      </c>
      <c r="AI151" s="33">
        <f>AD151*P151+(1-AD151)*M151</f>
        <v/>
      </c>
      <c r="AJ151" s="33">
        <f>AD151*Q151+(1-AD151)*N151</f>
        <v/>
      </c>
      <c r="AK151" s="33">
        <f>AC151*V151+(1-AC151)*U151</f>
        <v/>
      </c>
      <c r="AL151" s="33">
        <f>AC151*W151+(1-AC151)*U151</f>
        <v/>
      </c>
      <c r="AM151" s="33">
        <f>AC151*X151+(1-AC151)*U151</f>
        <v/>
      </c>
      <c r="AN151" s="33">
        <f>AD151*V151+(1-AD151)*U151</f>
        <v/>
      </c>
      <c r="AO151" s="33">
        <f>AD151*W151+(1-AD151)*U151</f>
        <v/>
      </c>
      <c r="AP151" s="33">
        <f>AD151*X151+(1-AD151)*U151</f>
        <v/>
      </c>
      <c r="AQ151" s="7">
        <f>IF(OR(Scenario!$B$5="Any",Scenario!$B$5=A151),1,0)</f>
        <v/>
      </c>
      <c r="AR151" s="7">
        <f>IF(OR(Scenario!$B$6="Any",Scenario!$B$6=B151),1,0)</f>
        <v/>
      </c>
      <c r="AS151" s="7">
        <f>IF(OR(Scenario!$B$7="Any",Scenario!$B$7=C151),1,0)</f>
        <v/>
      </c>
      <c r="AT151" s="7">
        <f>IF(OR(Scenario!$B$8="Any",Scenario!$B$8=D151),1,0)</f>
        <v/>
      </c>
      <c r="AU151" s="7">
        <f>IF(OR(Scenario!$B$9="Any",Scenario!$B$9=E151),1,0)</f>
        <v/>
      </c>
      <c r="AV151" s="7">
        <f>IF(OR(Scenario!$B$10="Any",Scenario!$B$10=F151),1,0)</f>
        <v/>
      </c>
      <c r="AW151" s="7">
        <f>G151*AQ151*AR151*AS151*AT151*AU151*AV151</f>
        <v/>
      </c>
      <c r="AX151" s="7">
        <f>IF(Scenario!$B$11="mean",L151,IF(Scenario!$B$11="5th pct",M151,N151))</f>
        <v/>
      </c>
      <c r="AY151" s="7">
        <f>IF(Scenario!$B$11="mean",O151,IF(Scenario!$B$11="5th pct",P151,Q151))</f>
        <v/>
      </c>
      <c r="AZ151" s="7">
        <f>IF(Scenario!$B$11="mean",R151,IF(Scenario!$B$11="5th pct",S151,T151))</f>
        <v/>
      </c>
      <c r="BA151" s="7">
        <f>IF(Scenario!$B$11="mean",AE151,IF(Scenario!$B$11="5th pct",AF151,AG151))</f>
        <v/>
      </c>
      <c r="BB151" s="7">
        <f>IF(Scenario!$B$11="mean",AH151,IF(Scenario!$B$11="5th pct",AI151,AJ151))</f>
        <v/>
      </c>
      <c r="BC151" s="7">
        <f>U151</f>
        <v/>
      </c>
      <c r="BD151" s="7">
        <f>IF(Scenario!$B$11="mean",V151,IF(Scenario!$B$11="5th pct",W151,X151))</f>
        <v/>
      </c>
      <c r="BE151" s="7">
        <f>IF(Scenario!$B$11="mean",Y151,IF(Scenario!$B$11="5th pct",Z151,AA151))</f>
        <v/>
      </c>
      <c r="BF151" s="7">
        <f>IF(Scenario!$B$11="mean",AK151,IF(Scenario!$B$11="5th pct",AL151,AM151))</f>
        <v/>
      </c>
      <c r="BG151" s="7">
        <f>IF(Scenario!$B$11="mean",AN151,IF(Scenario!$B$11="5th pct",AO151,AP151))</f>
        <v/>
      </c>
    </row>
    <row r="152">
      <c r="A152" t="inlineStr">
        <is>
          <t>F</t>
        </is>
      </c>
      <c r="B152" t="inlineStr">
        <is>
          <t>65-74</t>
        </is>
      </c>
      <c r="C152" t="inlineStr">
        <is>
          <t>176-198</t>
        </is>
      </c>
      <c r="D152" t="inlineStr">
        <is>
          <t>1.5-2.0</t>
        </is>
      </c>
      <c r="E152" t="inlineStr">
        <is>
          <t>persistent</t>
        </is>
      </c>
      <c r="F152" t="inlineStr">
        <is>
          <t>no</t>
        </is>
      </c>
      <c r="G152" s="26">
        <f>Parameters!$B$5*Parameters!$B$7*Parameters!$F$10/SUM(Parameters!$B$10:$G$10)*Parameters!$J$22*Parameters!$B$53*(1-Parameters!$B$46)</f>
        <v/>
      </c>
      <c r="H152" s="27">
        <f>(140-Parameters!$B$25)*Parameters!$F$26*0.45359237*0.85/(72*Parameters!$D$27)</f>
        <v/>
      </c>
      <c r="I152">
        <f>IF(H152&gt;80,"&gt;80",IF(H152&gt;50,"50-80",IF(H152&gt;=25,"25-50","&lt;25")))</f>
        <v/>
      </c>
      <c r="J152">
        <f>IF(((B152="80+")+0+(OR(D152="1.5-2.0",D152="&gt;=2.0")))&gt;=2,1,0)</f>
        <v/>
      </c>
      <c r="K152" s="28">
        <f>INDEX(Parameters!$B$31:$E$31,MATCH(I152,Parameters!$B$30:$E$30,0))</f>
        <v/>
      </c>
      <c r="L152" s="29">
        <f>K152*INDEX(Parameters!$B$84:$E$84,MATCH(I152,Parameters!$B$30:$E$30,0))/100*IF($F152="yes",Parameters!$C$49,Parameters!$B$49)</f>
        <v/>
      </c>
      <c r="M152" s="29">
        <f>K152*INDEX(Parameters!$B$85:$E$85,MATCH(I152,Parameters!$B$30:$E$30,0))/100*IF($F152="yes",Parameters!$C$49,Parameters!$B$49)</f>
        <v/>
      </c>
      <c r="N152" s="29">
        <f>K152*INDEX(Parameters!$B$86:$E$86,MATCH(I152,Parameters!$B$30:$E$30,0))/100*IF($F152="yes",Parameters!$C$49,Parameters!$B$49)</f>
        <v/>
      </c>
      <c r="O152" s="29">
        <f>K152*INDEX(Parameters!$B$87:$E$87,MATCH(I152,Parameters!$B$30:$E$30,0))/100*IF($F152="yes",Parameters!$C$49,Parameters!$B$49)</f>
        <v/>
      </c>
      <c r="P152" s="29">
        <f>K152*INDEX(Parameters!$B$88:$E$88,MATCH(I152,Parameters!$B$30:$E$30,0))/100*IF($F152="yes",Parameters!$C$49,Parameters!$B$49)</f>
        <v/>
      </c>
      <c r="Q152" s="29">
        <f>K152*INDEX(Parameters!$B$89:$E$89,MATCH(I152,Parameters!$B$30:$E$30,0))/100*IF($F152="yes",Parameters!$C$49,Parameters!$B$49)</f>
        <v/>
      </c>
      <c r="R152" s="29">
        <f>K152*INDEX(Parameters!$B$90:$E$90,MATCH(I152,Parameters!$B$30:$E$30,0))/100*IF($F152="yes",Parameters!$C$49,Parameters!$B$49)</f>
        <v/>
      </c>
      <c r="S152" s="29">
        <f>K152*INDEX(Parameters!$B$91:$E$91,MATCH(I152,Parameters!$B$30:$E$30,0))/100*IF($F152="yes",Parameters!$C$49,Parameters!$B$49)</f>
        <v/>
      </c>
      <c r="T152" s="29">
        <f>K152*INDEX(Parameters!$B$92:$E$92,MATCH(I152,Parameters!$B$30:$E$30,0))/100*IF($F152="yes",Parameters!$C$49,Parameters!$B$49)</f>
        <v/>
      </c>
      <c r="U152" s="29">
        <f>INDEX(Parameters!$B$32:$E$32,MATCH(I152,Parameters!$B$30:$E$30,0))*Parameters!$B$36/100*IF($F152="yes",Parameters!$E$49,Parameters!$D$49)</f>
        <v/>
      </c>
      <c r="V152" s="29">
        <f>U152*INDEX(Parameters!$B$99:$E$99,MATCH(I152,Parameters!$B$30:$E$30,0))</f>
        <v/>
      </c>
      <c r="W152" s="29">
        <f>U152*INDEX(Parameters!$B$100:$E$100,MATCH(I152,Parameters!$B$30:$E$30,0))</f>
        <v/>
      </c>
      <c r="X152" s="29">
        <f>U152*INDEX(Parameters!$B$101:$E$101,MATCH(I152,Parameters!$B$30:$E$30,0))</f>
        <v/>
      </c>
      <c r="Y152" s="29">
        <f>U152*INDEX(Parameters!$B$102:$E$102,MATCH(I152,Parameters!$B$30:$E$30,0))</f>
        <v/>
      </c>
      <c r="Z152" s="29">
        <f>U152*INDEX(Parameters!$B$103:$E$103,MATCH(I152,Parameters!$B$30:$E$30,0))</f>
        <v/>
      </c>
      <c r="AA152" s="29">
        <f>U152*INDEX(Parameters!$B$104:$E$104,MATCH(I152,Parameters!$B$30:$E$30,0))</f>
        <v/>
      </c>
      <c r="AB152" s="29">
        <f>U152*Parameters!$B$39</f>
        <v/>
      </c>
      <c r="AC152">
        <f>J152</f>
        <v/>
      </c>
      <c r="AD152">
        <f>IF(J152=1,Parameters!$B$40,Parameters!$B$41)</f>
        <v/>
      </c>
      <c r="AE152" s="29">
        <f>AC152*O152+(1-AC152)*L152</f>
        <v/>
      </c>
      <c r="AF152" s="29">
        <f>AC152*P152+(1-AC152)*M152</f>
        <v/>
      </c>
      <c r="AG152" s="29">
        <f>AC152*Q152+(1-AC152)*N152</f>
        <v/>
      </c>
      <c r="AH152" s="29">
        <f>AD152*O152+(1-AD152)*L152</f>
        <v/>
      </c>
      <c r="AI152" s="29">
        <f>AD152*P152+(1-AD152)*M152</f>
        <v/>
      </c>
      <c r="AJ152" s="29">
        <f>AD152*Q152+(1-AD152)*N152</f>
        <v/>
      </c>
      <c r="AK152" s="29">
        <f>AC152*V152+(1-AC152)*U152</f>
        <v/>
      </c>
      <c r="AL152" s="29">
        <f>AC152*W152+(1-AC152)*U152</f>
        <v/>
      </c>
      <c r="AM152" s="29">
        <f>AC152*X152+(1-AC152)*U152</f>
        <v/>
      </c>
      <c r="AN152" s="29">
        <f>AD152*V152+(1-AD152)*U152</f>
        <v/>
      </c>
      <c r="AO152" s="29">
        <f>AD152*W152+(1-AD152)*U152</f>
        <v/>
      </c>
      <c r="AP152" s="29">
        <f>AD152*X152+(1-AD152)*U152</f>
        <v/>
      </c>
      <c r="AQ152">
        <f>IF(OR(Scenario!$B$5="Any",Scenario!$B$5=A152),1,0)</f>
        <v/>
      </c>
      <c r="AR152">
        <f>IF(OR(Scenario!$B$6="Any",Scenario!$B$6=B152),1,0)</f>
        <v/>
      </c>
      <c r="AS152">
        <f>IF(OR(Scenario!$B$7="Any",Scenario!$B$7=C152),1,0)</f>
        <v/>
      </c>
      <c r="AT152">
        <f>IF(OR(Scenario!$B$8="Any",Scenario!$B$8=D152),1,0)</f>
        <v/>
      </c>
      <c r="AU152">
        <f>IF(OR(Scenario!$B$9="Any",Scenario!$B$9=E152),1,0)</f>
        <v/>
      </c>
      <c r="AV152">
        <f>IF(OR(Scenario!$B$10="Any",Scenario!$B$10=F152),1,0)</f>
        <v/>
      </c>
      <c r="AW152">
        <f>G152*AQ152*AR152*AS152*AT152*AU152*AV152</f>
        <v/>
      </c>
      <c r="AX152">
        <f>IF(Scenario!$B$11="mean",L152,IF(Scenario!$B$11="5th pct",M152,N152))</f>
        <v/>
      </c>
      <c r="AY152">
        <f>IF(Scenario!$B$11="mean",O152,IF(Scenario!$B$11="5th pct",P152,Q152))</f>
        <v/>
      </c>
      <c r="AZ152">
        <f>IF(Scenario!$B$11="mean",R152,IF(Scenario!$B$11="5th pct",S152,T152))</f>
        <v/>
      </c>
      <c r="BA152">
        <f>IF(Scenario!$B$11="mean",AE152,IF(Scenario!$B$11="5th pct",AF152,AG152))</f>
        <v/>
      </c>
      <c r="BB152">
        <f>IF(Scenario!$B$11="mean",AH152,IF(Scenario!$B$11="5th pct",AI152,AJ152))</f>
        <v/>
      </c>
      <c r="BC152">
        <f>U152</f>
        <v/>
      </c>
      <c r="BD152">
        <f>IF(Scenario!$B$11="mean",V152,IF(Scenario!$B$11="5th pct",W152,X152))</f>
        <v/>
      </c>
      <c r="BE152">
        <f>IF(Scenario!$B$11="mean",Y152,IF(Scenario!$B$11="5th pct",Z152,AA152))</f>
        <v/>
      </c>
      <c r="BF152">
        <f>IF(Scenario!$B$11="mean",AK152,IF(Scenario!$B$11="5th pct",AL152,AM152))</f>
        <v/>
      </c>
      <c r="BG152">
        <f>IF(Scenario!$B$11="mean",AN152,IF(Scenario!$B$11="5th pct",AO152,AP152))</f>
        <v/>
      </c>
    </row>
    <row r="153">
      <c r="A153" s="7" t="inlineStr">
        <is>
          <t>F</t>
        </is>
      </c>
      <c r="B153" s="7" t="inlineStr">
        <is>
          <t>65-74</t>
        </is>
      </c>
      <c r="C153" s="7" t="inlineStr">
        <is>
          <t>176-198</t>
        </is>
      </c>
      <c r="D153" s="7" t="inlineStr">
        <is>
          <t>1.5-2.0</t>
        </is>
      </c>
      <c r="E153" s="7" t="inlineStr">
        <is>
          <t>persistent</t>
        </is>
      </c>
      <c r="F153" s="7" t="inlineStr">
        <is>
          <t>yes</t>
        </is>
      </c>
      <c r="G153" s="30">
        <f>Parameters!$B$5*Parameters!$B$7*Parameters!$F$10/SUM(Parameters!$B$10:$G$10)*Parameters!$J$22*Parameters!$B$53*Parameters!$B$46</f>
        <v/>
      </c>
      <c r="H153" s="31">
        <f>(140-Parameters!$B$25)*Parameters!$F$26*0.45359237*0.85/(72*Parameters!$D$27)</f>
        <v/>
      </c>
      <c r="I153" s="7">
        <f>IF(H153&gt;80,"&gt;80",IF(H153&gt;50,"50-80",IF(H153&gt;=25,"25-50","&lt;25")))</f>
        <v/>
      </c>
      <c r="J153" s="7">
        <f>IF(((B153="80+")+0+(OR(D153="1.5-2.0",D153="&gt;=2.0")))&gt;=2,1,0)</f>
        <v/>
      </c>
      <c r="K153" s="32">
        <f>INDEX(Parameters!$B$31:$E$31,MATCH(I153,Parameters!$B$30:$E$30,0))</f>
        <v/>
      </c>
      <c r="L153" s="33">
        <f>K153*INDEX(Parameters!$B$84:$E$84,MATCH(I153,Parameters!$B$30:$E$30,0))/100*IF($F153="yes",Parameters!$C$49,Parameters!$B$49)</f>
        <v/>
      </c>
      <c r="M153" s="33">
        <f>K153*INDEX(Parameters!$B$85:$E$85,MATCH(I153,Parameters!$B$30:$E$30,0))/100*IF($F153="yes",Parameters!$C$49,Parameters!$B$49)</f>
        <v/>
      </c>
      <c r="N153" s="33">
        <f>K153*INDEX(Parameters!$B$86:$E$86,MATCH(I153,Parameters!$B$30:$E$30,0))/100*IF($F153="yes",Parameters!$C$49,Parameters!$B$49)</f>
        <v/>
      </c>
      <c r="O153" s="33">
        <f>K153*INDEX(Parameters!$B$87:$E$87,MATCH(I153,Parameters!$B$30:$E$30,0))/100*IF($F153="yes",Parameters!$C$49,Parameters!$B$49)</f>
        <v/>
      </c>
      <c r="P153" s="33">
        <f>K153*INDEX(Parameters!$B$88:$E$88,MATCH(I153,Parameters!$B$30:$E$30,0))/100*IF($F153="yes",Parameters!$C$49,Parameters!$B$49)</f>
        <v/>
      </c>
      <c r="Q153" s="33">
        <f>K153*INDEX(Parameters!$B$89:$E$89,MATCH(I153,Parameters!$B$30:$E$30,0))/100*IF($F153="yes",Parameters!$C$49,Parameters!$B$49)</f>
        <v/>
      </c>
      <c r="R153" s="33">
        <f>K153*INDEX(Parameters!$B$90:$E$90,MATCH(I153,Parameters!$B$30:$E$30,0))/100*IF($F153="yes",Parameters!$C$49,Parameters!$B$49)</f>
        <v/>
      </c>
      <c r="S153" s="33">
        <f>K153*INDEX(Parameters!$B$91:$E$91,MATCH(I153,Parameters!$B$30:$E$30,0))/100*IF($F153="yes",Parameters!$C$49,Parameters!$B$49)</f>
        <v/>
      </c>
      <c r="T153" s="33">
        <f>K153*INDEX(Parameters!$B$92:$E$92,MATCH(I153,Parameters!$B$30:$E$30,0))/100*IF($F153="yes",Parameters!$C$49,Parameters!$B$49)</f>
        <v/>
      </c>
      <c r="U153" s="33">
        <f>INDEX(Parameters!$B$32:$E$32,MATCH(I153,Parameters!$B$30:$E$30,0))*Parameters!$B$36/100*IF($F153="yes",Parameters!$E$49,Parameters!$D$49)</f>
        <v/>
      </c>
      <c r="V153" s="33">
        <f>U153*INDEX(Parameters!$B$99:$E$99,MATCH(I153,Parameters!$B$30:$E$30,0))</f>
        <v/>
      </c>
      <c r="W153" s="33">
        <f>U153*INDEX(Parameters!$B$100:$E$100,MATCH(I153,Parameters!$B$30:$E$30,0))</f>
        <v/>
      </c>
      <c r="X153" s="33">
        <f>U153*INDEX(Parameters!$B$101:$E$101,MATCH(I153,Parameters!$B$30:$E$30,0))</f>
        <v/>
      </c>
      <c r="Y153" s="33">
        <f>U153*INDEX(Parameters!$B$102:$E$102,MATCH(I153,Parameters!$B$30:$E$30,0))</f>
        <v/>
      </c>
      <c r="Z153" s="33">
        <f>U153*INDEX(Parameters!$B$103:$E$103,MATCH(I153,Parameters!$B$30:$E$30,0))</f>
        <v/>
      </c>
      <c r="AA153" s="33">
        <f>U153*INDEX(Parameters!$B$104:$E$104,MATCH(I153,Parameters!$B$30:$E$30,0))</f>
        <v/>
      </c>
      <c r="AB153" s="33">
        <f>U153*Parameters!$B$39</f>
        <v/>
      </c>
      <c r="AC153" s="7">
        <f>J153</f>
        <v/>
      </c>
      <c r="AD153" s="7">
        <f>IF(J153=1,Parameters!$B$40,Parameters!$B$41)</f>
        <v/>
      </c>
      <c r="AE153" s="33">
        <f>AC153*O153+(1-AC153)*L153</f>
        <v/>
      </c>
      <c r="AF153" s="33">
        <f>AC153*P153+(1-AC153)*M153</f>
        <v/>
      </c>
      <c r="AG153" s="33">
        <f>AC153*Q153+(1-AC153)*N153</f>
        <v/>
      </c>
      <c r="AH153" s="33">
        <f>AD153*O153+(1-AD153)*L153</f>
        <v/>
      </c>
      <c r="AI153" s="33">
        <f>AD153*P153+(1-AD153)*M153</f>
        <v/>
      </c>
      <c r="AJ153" s="33">
        <f>AD153*Q153+(1-AD153)*N153</f>
        <v/>
      </c>
      <c r="AK153" s="33">
        <f>AC153*V153+(1-AC153)*U153</f>
        <v/>
      </c>
      <c r="AL153" s="33">
        <f>AC153*W153+(1-AC153)*U153</f>
        <v/>
      </c>
      <c r="AM153" s="33">
        <f>AC153*X153+(1-AC153)*U153</f>
        <v/>
      </c>
      <c r="AN153" s="33">
        <f>AD153*V153+(1-AD153)*U153</f>
        <v/>
      </c>
      <c r="AO153" s="33">
        <f>AD153*W153+(1-AD153)*U153</f>
        <v/>
      </c>
      <c r="AP153" s="33">
        <f>AD153*X153+(1-AD153)*U153</f>
        <v/>
      </c>
      <c r="AQ153" s="7">
        <f>IF(OR(Scenario!$B$5="Any",Scenario!$B$5=A153),1,0)</f>
        <v/>
      </c>
      <c r="AR153" s="7">
        <f>IF(OR(Scenario!$B$6="Any",Scenario!$B$6=B153),1,0)</f>
        <v/>
      </c>
      <c r="AS153" s="7">
        <f>IF(OR(Scenario!$B$7="Any",Scenario!$B$7=C153),1,0)</f>
        <v/>
      </c>
      <c r="AT153" s="7">
        <f>IF(OR(Scenario!$B$8="Any",Scenario!$B$8=D153),1,0)</f>
        <v/>
      </c>
      <c r="AU153" s="7">
        <f>IF(OR(Scenario!$B$9="Any",Scenario!$B$9=E153),1,0)</f>
        <v/>
      </c>
      <c r="AV153" s="7">
        <f>IF(OR(Scenario!$B$10="Any",Scenario!$B$10=F153),1,0)</f>
        <v/>
      </c>
      <c r="AW153" s="7">
        <f>G153*AQ153*AR153*AS153*AT153*AU153*AV153</f>
        <v/>
      </c>
      <c r="AX153" s="7">
        <f>IF(Scenario!$B$11="mean",L153,IF(Scenario!$B$11="5th pct",M153,N153))</f>
        <v/>
      </c>
      <c r="AY153" s="7">
        <f>IF(Scenario!$B$11="mean",O153,IF(Scenario!$B$11="5th pct",P153,Q153))</f>
        <v/>
      </c>
      <c r="AZ153" s="7">
        <f>IF(Scenario!$B$11="mean",R153,IF(Scenario!$B$11="5th pct",S153,T153))</f>
        <v/>
      </c>
      <c r="BA153" s="7">
        <f>IF(Scenario!$B$11="mean",AE153,IF(Scenario!$B$11="5th pct",AF153,AG153))</f>
        <v/>
      </c>
      <c r="BB153" s="7">
        <f>IF(Scenario!$B$11="mean",AH153,IF(Scenario!$B$11="5th pct",AI153,AJ153))</f>
        <v/>
      </c>
      <c r="BC153" s="7">
        <f>U153</f>
        <v/>
      </c>
      <c r="BD153" s="7">
        <f>IF(Scenario!$B$11="mean",V153,IF(Scenario!$B$11="5th pct",W153,X153))</f>
        <v/>
      </c>
      <c r="BE153" s="7">
        <f>IF(Scenario!$B$11="mean",Y153,IF(Scenario!$B$11="5th pct",Z153,AA153))</f>
        <v/>
      </c>
      <c r="BF153" s="7">
        <f>IF(Scenario!$B$11="mean",AK153,IF(Scenario!$B$11="5th pct",AL153,AM153))</f>
        <v/>
      </c>
      <c r="BG153" s="7">
        <f>IF(Scenario!$B$11="mean",AN153,IF(Scenario!$B$11="5th pct",AO153,AP153))</f>
        <v/>
      </c>
    </row>
    <row r="154">
      <c r="A154" t="inlineStr">
        <is>
          <t>F</t>
        </is>
      </c>
      <c r="B154" t="inlineStr">
        <is>
          <t>65-74</t>
        </is>
      </c>
      <c r="C154" t="inlineStr">
        <is>
          <t>176-198</t>
        </is>
      </c>
      <c r="D154" t="inlineStr">
        <is>
          <t>&gt;=2.0</t>
        </is>
      </c>
      <c r="E154" t="inlineStr">
        <is>
          <t>subclinical</t>
        </is>
      </c>
      <c r="F154" t="inlineStr">
        <is>
          <t>no</t>
        </is>
      </c>
      <c r="G154" s="26">
        <f>Parameters!$B$5*Parameters!$B$7*Parameters!$F$10/SUM(Parameters!$B$10:$G$10)*Parameters!$K$22*Parameters!$B$50*(1-Parameters!$B$46)</f>
        <v/>
      </c>
      <c r="H154" s="27">
        <f>(140-Parameters!$B$25)*Parameters!$F$26*0.45359237*0.85/(72*Parameters!$E$27)</f>
        <v/>
      </c>
      <c r="I154">
        <f>IF(H154&gt;80,"&gt;80",IF(H154&gt;50,"50-80",IF(H154&gt;=25,"25-50","&lt;25")))</f>
        <v/>
      </c>
      <c r="J154">
        <f>IF(((B154="80+")+0+(OR(D154="1.5-2.0",D154="&gt;=2.0")))&gt;=2,1,0)</f>
        <v/>
      </c>
      <c r="K154" s="28">
        <f>INDEX(Parameters!$B$31:$E$31,MATCH(I154,Parameters!$B$30:$E$30,0))</f>
        <v/>
      </c>
      <c r="L154" s="29">
        <f>K154*INDEX(Parameters!$B$57:$E$57,MATCH(I154,Parameters!$B$30:$E$30,0))/100*IF($F154="yes",Parameters!$C$49,Parameters!$B$49)</f>
        <v/>
      </c>
      <c r="M154" s="29">
        <f>K154*INDEX(Parameters!$B$58:$E$58,MATCH(I154,Parameters!$B$30:$E$30,0))/100*IF($F154="yes",Parameters!$C$49,Parameters!$B$49)</f>
        <v/>
      </c>
      <c r="N154" s="29">
        <f>K154*INDEX(Parameters!$B$59:$E$59,MATCH(I154,Parameters!$B$30:$E$30,0))/100*IF($F154="yes",Parameters!$C$49,Parameters!$B$49)</f>
        <v/>
      </c>
      <c r="O154" s="29">
        <f>K154*INDEX(Parameters!$B$60:$E$60,MATCH(I154,Parameters!$B$30:$E$30,0))/100*IF($F154="yes",Parameters!$C$49,Parameters!$B$49)</f>
        <v/>
      </c>
      <c r="P154" s="29">
        <f>K154*INDEX(Parameters!$B$61:$E$61,MATCH(I154,Parameters!$B$30:$E$30,0))/100*IF($F154="yes",Parameters!$C$49,Parameters!$B$49)</f>
        <v/>
      </c>
      <c r="Q154" s="29">
        <f>K154*INDEX(Parameters!$B$62:$E$62,MATCH(I154,Parameters!$B$30:$E$30,0))/100*IF($F154="yes",Parameters!$C$49,Parameters!$B$49)</f>
        <v/>
      </c>
      <c r="R154" s="29">
        <f>K154*INDEX(Parameters!$B$63:$E$63,MATCH(I154,Parameters!$B$30:$E$30,0))/100*IF($F154="yes",Parameters!$C$49,Parameters!$B$49)</f>
        <v/>
      </c>
      <c r="S154" s="29">
        <f>K154*INDEX(Parameters!$B$64:$E$64,MATCH(I154,Parameters!$B$30:$E$30,0))/100*IF($F154="yes",Parameters!$C$49,Parameters!$B$49)</f>
        <v/>
      </c>
      <c r="T154" s="29">
        <f>K154*INDEX(Parameters!$B$65:$E$65,MATCH(I154,Parameters!$B$30:$E$30,0))/100*IF($F154="yes",Parameters!$C$49,Parameters!$B$49)</f>
        <v/>
      </c>
      <c r="U154" s="29">
        <f>INDEX(Parameters!$B$32:$E$32,MATCH(I154,Parameters!$B$30:$E$30,0))*Parameters!$B$36/100*IF($F154="yes",Parameters!$E$49,Parameters!$D$49)</f>
        <v/>
      </c>
      <c r="V154" s="29">
        <f>U154*INDEX(Parameters!$B$99:$E$99,MATCH(I154,Parameters!$B$30:$E$30,0))</f>
        <v/>
      </c>
      <c r="W154" s="29">
        <f>U154*INDEX(Parameters!$B$100:$E$100,MATCH(I154,Parameters!$B$30:$E$30,0))</f>
        <v/>
      </c>
      <c r="X154" s="29">
        <f>U154*INDEX(Parameters!$B$101:$E$101,MATCH(I154,Parameters!$B$30:$E$30,0))</f>
        <v/>
      </c>
      <c r="Y154" s="29">
        <f>U154*INDEX(Parameters!$B$102:$E$102,MATCH(I154,Parameters!$B$30:$E$30,0))</f>
        <v/>
      </c>
      <c r="Z154" s="29">
        <f>U154*INDEX(Parameters!$B$103:$E$103,MATCH(I154,Parameters!$B$30:$E$30,0))</f>
        <v/>
      </c>
      <c r="AA154" s="29">
        <f>U154*INDEX(Parameters!$B$104:$E$104,MATCH(I154,Parameters!$B$30:$E$30,0))</f>
        <v/>
      </c>
      <c r="AB154" s="29">
        <f>U154*Parameters!$B$39</f>
        <v/>
      </c>
      <c r="AC154">
        <f>J154</f>
        <v/>
      </c>
      <c r="AD154">
        <f>IF(J154=1,Parameters!$B$40,Parameters!$B$41)</f>
        <v/>
      </c>
      <c r="AE154" s="29">
        <f>AC154*O154+(1-AC154)*L154</f>
        <v/>
      </c>
      <c r="AF154" s="29">
        <f>AC154*P154+(1-AC154)*M154</f>
        <v/>
      </c>
      <c r="AG154" s="29">
        <f>AC154*Q154+(1-AC154)*N154</f>
        <v/>
      </c>
      <c r="AH154" s="29">
        <f>AD154*O154+(1-AD154)*L154</f>
        <v/>
      </c>
      <c r="AI154" s="29">
        <f>AD154*P154+(1-AD154)*M154</f>
        <v/>
      </c>
      <c r="AJ154" s="29">
        <f>AD154*Q154+(1-AD154)*N154</f>
        <v/>
      </c>
      <c r="AK154" s="29">
        <f>AC154*V154+(1-AC154)*U154</f>
        <v/>
      </c>
      <c r="AL154" s="29">
        <f>AC154*W154+(1-AC154)*U154</f>
        <v/>
      </c>
      <c r="AM154" s="29">
        <f>AC154*X154+(1-AC154)*U154</f>
        <v/>
      </c>
      <c r="AN154" s="29">
        <f>AD154*V154+(1-AD154)*U154</f>
        <v/>
      </c>
      <c r="AO154" s="29">
        <f>AD154*W154+(1-AD154)*U154</f>
        <v/>
      </c>
      <c r="AP154" s="29">
        <f>AD154*X154+(1-AD154)*U154</f>
        <v/>
      </c>
      <c r="AQ154">
        <f>IF(OR(Scenario!$B$5="Any",Scenario!$B$5=A154),1,0)</f>
        <v/>
      </c>
      <c r="AR154">
        <f>IF(OR(Scenario!$B$6="Any",Scenario!$B$6=B154),1,0)</f>
        <v/>
      </c>
      <c r="AS154">
        <f>IF(OR(Scenario!$B$7="Any",Scenario!$B$7=C154),1,0)</f>
        <v/>
      </c>
      <c r="AT154">
        <f>IF(OR(Scenario!$B$8="Any",Scenario!$B$8=D154),1,0)</f>
        <v/>
      </c>
      <c r="AU154">
        <f>IF(OR(Scenario!$B$9="Any",Scenario!$B$9=E154),1,0)</f>
        <v/>
      </c>
      <c r="AV154">
        <f>IF(OR(Scenario!$B$10="Any",Scenario!$B$10=F154),1,0)</f>
        <v/>
      </c>
      <c r="AW154">
        <f>G154*AQ154*AR154*AS154*AT154*AU154*AV154</f>
        <v/>
      </c>
      <c r="AX154">
        <f>IF(Scenario!$B$11="mean",L154,IF(Scenario!$B$11="5th pct",M154,N154))</f>
        <v/>
      </c>
      <c r="AY154">
        <f>IF(Scenario!$B$11="mean",O154,IF(Scenario!$B$11="5th pct",P154,Q154))</f>
        <v/>
      </c>
      <c r="AZ154">
        <f>IF(Scenario!$B$11="mean",R154,IF(Scenario!$B$11="5th pct",S154,T154))</f>
        <v/>
      </c>
      <c r="BA154">
        <f>IF(Scenario!$B$11="mean",AE154,IF(Scenario!$B$11="5th pct",AF154,AG154))</f>
        <v/>
      </c>
      <c r="BB154">
        <f>IF(Scenario!$B$11="mean",AH154,IF(Scenario!$B$11="5th pct",AI154,AJ154))</f>
        <v/>
      </c>
      <c r="BC154">
        <f>U154</f>
        <v/>
      </c>
      <c r="BD154">
        <f>IF(Scenario!$B$11="mean",V154,IF(Scenario!$B$11="5th pct",W154,X154))</f>
        <v/>
      </c>
      <c r="BE154">
        <f>IF(Scenario!$B$11="mean",Y154,IF(Scenario!$B$11="5th pct",Z154,AA154))</f>
        <v/>
      </c>
      <c r="BF154">
        <f>IF(Scenario!$B$11="mean",AK154,IF(Scenario!$B$11="5th pct",AL154,AM154))</f>
        <v/>
      </c>
      <c r="BG154">
        <f>IF(Scenario!$B$11="mean",AN154,IF(Scenario!$B$11="5th pct",AO154,AP154))</f>
        <v/>
      </c>
    </row>
    <row r="155">
      <c r="A155" s="7" t="inlineStr">
        <is>
          <t>F</t>
        </is>
      </c>
      <c r="B155" s="7" t="inlineStr">
        <is>
          <t>65-74</t>
        </is>
      </c>
      <c r="C155" s="7" t="inlineStr">
        <is>
          <t>176-198</t>
        </is>
      </c>
      <c r="D155" s="7" t="inlineStr">
        <is>
          <t>&gt;=2.0</t>
        </is>
      </c>
      <c r="E155" s="7" t="inlineStr">
        <is>
          <t>subclinical</t>
        </is>
      </c>
      <c r="F155" s="7" t="inlineStr">
        <is>
          <t>yes</t>
        </is>
      </c>
      <c r="G155" s="30">
        <f>Parameters!$B$5*Parameters!$B$7*Parameters!$F$10/SUM(Parameters!$B$10:$G$10)*Parameters!$K$22*Parameters!$B$50*Parameters!$B$46</f>
        <v/>
      </c>
      <c r="H155" s="31">
        <f>(140-Parameters!$B$25)*Parameters!$F$26*0.45359237*0.85/(72*Parameters!$E$27)</f>
        <v/>
      </c>
      <c r="I155" s="7">
        <f>IF(H155&gt;80,"&gt;80",IF(H155&gt;50,"50-80",IF(H155&gt;=25,"25-50","&lt;25")))</f>
        <v/>
      </c>
      <c r="J155" s="7">
        <f>IF(((B155="80+")+0+(OR(D155="1.5-2.0",D155="&gt;=2.0")))&gt;=2,1,0)</f>
        <v/>
      </c>
      <c r="K155" s="32">
        <f>INDEX(Parameters!$B$31:$E$31,MATCH(I155,Parameters!$B$30:$E$30,0))</f>
        <v/>
      </c>
      <c r="L155" s="33">
        <f>K155*INDEX(Parameters!$B$57:$E$57,MATCH(I155,Parameters!$B$30:$E$30,0))/100*IF($F155="yes",Parameters!$C$49,Parameters!$B$49)</f>
        <v/>
      </c>
      <c r="M155" s="33">
        <f>K155*INDEX(Parameters!$B$58:$E$58,MATCH(I155,Parameters!$B$30:$E$30,0))/100*IF($F155="yes",Parameters!$C$49,Parameters!$B$49)</f>
        <v/>
      </c>
      <c r="N155" s="33">
        <f>K155*INDEX(Parameters!$B$59:$E$59,MATCH(I155,Parameters!$B$30:$E$30,0))/100*IF($F155="yes",Parameters!$C$49,Parameters!$B$49)</f>
        <v/>
      </c>
      <c r="O155" s="33">
        <f>K155*INDEX(Parameters!$B$60:$E$60,MATCH(I155,Parameters!$B$30:$E$30,0))/100*IF($F155="yes",Parameters!$C$49,Parameters!$B$49)</f>
        <v/>
      </c>
      <c r="P155" s="33">
        <f>K155*INDEX(Parameters!$B$61:$E$61,MATCH(I155,Parameters!$B$30:$E$30,0))/100*IF($F155="yes",Parameters!$C$49,Parameters!$B$49)</f>
        <v/>
      </c>
      <c r="Q155" s="33">
        <f>K155*INDEX(Parameters!$B$62:$E$62,MATCH(I155,Parameters!$B$30:$E$30,0))/100*IF($F155="yes",Parameters!$C$49,Parameters!$B$49)</f>
        <v/>
      </c>
      <c r="R155" s="33">
        <f>K155*INDEX(Parameters!$B$63:$E$63,MATCH(I155,Parameters!$B$30:$E$30,0))/100*IF($F155="yes",Parameters!$C$49,Parameters!$B$49)</f>
        <v/>
      </c>
      <c r="S155" s="33">
        <f>K155*INDEX(Parameters!$B$64:$E$64,MATCH(I155,Parameters!$B$30:$E$30,0))/100*IF($F155="yes",Parameters!$C$49,Parameters!$B$49)</f>
        <v/>
      </c>
      <c r="T155" s="33">
        <f>K155*INDEX(Parameters!$B$65:$E$65,MATCH(I155,Parameters!$B$30:$E$30,0))/100*IF($F155="yes",Parameters!$C$49,Parameters!$B$49)</f>
        <v/>
      </c>
      <c r="U155" s="33">
        <f>INDEX(Parameters!$B$32:$E$32,MATCH(I155,Parameters!$B$30:$E$30,0))*Parameters!$B$36/100*IF($F155="yes",Parameters!$E$49,Parameters!$D$49)</f>
        <v/>
      </c>
      <c r="V155" s="33">
        <f>U155*INDEX(Parameters!$B$99:$E$99,MATCH(I155,Parameters!$B$30:$E$30,0))</f>
        <v/>
      </c>
      <c r="W155" s="33">
        <f>U155*INDEX(Parameters!$B$100:$E$100,MATCH(I155,Parameters!$B$30:$E$30,0))</f>
        <v/>
      </c>
      <c r="X155" s="33">
        <f>U155*INDEX(Parameters!$B$101:$E$101,MATCH(I155,Parameters!$B$30:$E$30,0))</f>
        <v/>
      </c>
      <c r="Y155" s="33">
        <f>U155*INDEX(Parameters!$B$102:$E$102,MATCH(I155,Parameters!$B$30:$E$30,0))</f>
        <v/>
      </c>
      <c r="Z155" s="33">
        <f>U155*INDEX(Parameters!$B$103:$E$103,MATCH(I155,Parameters!$B$30:$E$30,0))</f>
        <v/>
      </c>
      <c r="AA155" s="33">
        <f>U155*INDEX(Parameters!$B$104:$E$104,MATCH(I155,Parameters!$B$30:$E$30,0))</f>
        <v/>
      </c>
      <c r="AB155" s="33">
        <f>U155*Parameters!$B$39</f>
        <v/>
      </c>
      <c r="AC155" s="7">
        <f>J155</f>
        <v/>
      </c>
      <c r="AD155" s="7">
        <f>IF(J155=1,Parameters!$B$40,Parameters!$B$41)</f>
        <v/>
      </c>
      <c r="AE155" s="33">
        <f>AC155*O155+(1-AC155)*L155</f>
        <v/>
      </c>
      <c r="AF155" s="33">
        <f>AC155*P155+(1-AC155)*M155</f>
        <v/>
      </c>
      <c r="AG155" s="33">
        <f>AC155*Q155+(1-AC155)*N155</f>
        <v/>
      </c>
      <c r="AH155" s="33">
        <f>AD155*O155+(1-AD155)*L155</f>
        <v/>
      </c>
      <c r="AI155" s="33">
        <f>AD155*P155+(1-AD155)*M155</f>
        <v/>
      </c>
      <c r="AJ155" s="33">
        <f>AD155*Q155+(1-AD155)*N155</f>
        <v/>
      </c>
      <c r="AK155" s="33">
        <f>AC155*V155+(1-AC155)*U155</f>
        <v/>
      </c>
      <c r="AL155" s="33">
        <f>AC155*W155+(1-AC155)*U155</f>
        <v/>
      </c>
      <c r="AM155" s="33">
        <f>AC155*X155+(1-AC155)*U155</f>
        <v/>
      </c>
      <c r="AN155" s="33">
        <f>AD155*V155+(1-AD155)*U155</f>
        <v/>
      </c>
      <c r="AO155" s="33">
        <f>AD155*W155+(1-AD155)*U155</f>
        <v/>
      </c>
      <c r="AP155" s="33">
        <f>AD155*X155+(1-AD155)*U155</f>
        <v/>
      </c>
      <c r="AQ155" s="7">
        <f>IF(OR(Scenario!$B$5="Any",Scenario!$B$5=A155),1,0)</f>
        <v/>
      </c>
      <c r="AR155" s="7">
        <f>IF(OR(Scenario!$B$6="Any",Scenario!$B$6=B155),1,0)</f>
        <v/>
      </c>
      <c r="AS155" s="7">
        <f>IF(OR(Scenario!$B$7="Any",Scenario!$B$7=C155),1,0)</f>
        <v/>
      </c>
      <c r="AT155" s="7">
        <f>IF(OR(Scenario!$B$8="Any",Scenario!$B$8=D155),1,0)</f>
        <v/>
      </c>
      <c r="AU155" s="7">
        <f>IF(OR(Scenario!$B$9="Any",Scenario!$B$9=E155),1,0)</f>
        <v/>
      </c>
      <c r="AV155" s="7">
        <f>IF(OR(Scenario!$B$10="Any",Scenario!$B$10=F155),1,0)</f>
        <v/>
      </c>
      <c r="AW155" s="7">
        <f>G155*AQ155*AR155*AS155*AT155*AU155*AV155</f>
        <v/>
      </c>
      <c r="AX155" s="7">
        <f>IF(Scenario!$B$11="mean",L155,IF(Scenario!$B$11="5th pct",M155,N155))</f>
        <v/>
      </c>
      <c r="AY155" s="7">
        <f>IF(Scenario!$B$11="mean",O155,IF(Scenario!$B$11="5th pct",P155,Q155))</f>
        <v/>
      </c>
      <c r="AZ155" s="7">
        <f>IF(Scenario!$B$11="mean",R155,IF(Scenario!$B$11="5th pct",S155,T155))</f>
        <v/>
      </c>
      <c r="BA155" s="7">
        <f>IF(Scenario!$B$11="mean",AE155,IF(Scenario!$B$11="5th pct",AF155,AG155))</f>
        <v/>
      </c>
      <c r="BB155" s="7">
        <f>IF(Scenario!$B$11="mean",AH155,IF(Scenario!$B$11="5th pct",AI155,AJ155))</f>
        <v/>
      </c>
      <c r="BC155" s="7">
        <f>U155</f>
        <v/>
      </c>
      <c r="BD155" s="7">
        <f>IF(Scenario!$B$11="mean",V155,IF(Scenario!$B$11="5th pct",W155,X155))</f>
        <v/>
      </c>
      <c r="BE155" s="7">
        <f>IF(Scenario!$B$11="mean",Y155,IF(Scenario!$B$11="5th pct",Z155,AA155))</f>
        <v/>
      </c>
      <c r="BF155" s="7">
        <f>IF(Scenario!$B$11="mean",AK155,IF(Scenario!$B$11="5th pct",AL155,AM155))</f>
        <v/>
      </c>
      <c r="BG155" s="7">
        <f>IF(Scenario!$B$11="mean",AN155,IF(Scenario!$B$11="5th pct",AO155,AP155))</f>
        <v/>
      </c>
    </row>
    <row r="156">
      <c r="A156" t="inlineStr">
        <is>
          <t>F</t>
        </is>
      </c>
      <c r="B156" t="inlineStr">
        <is>
          <t>65-74</t>
        </is>
      </c>
      <c r="C156" t="inlineStr">
        <is>
          <t>176-198</t>
        </is>
      </c>
      <c r="D156" t="inlineStr">
        <is>
          <t>&gt;=2.0</t>
        </is>
      </c>
      <c r="E156" t="inlineStr">
        <is>
          <t>low parox</t>
        </is>
      </c>
      <c r="F156" t="inlineStr">
        <is>
          <t>no</t>
        </is>
      </c>
      <c r="G156" s="26">
        <f>Parameters!$B$5*Parameters!$B$7*Parameters!$F$10/SUM(Parameters!$B$10:$G$10)*Parameters!$K$22*Parameters!$B$51*(1-Parameters!$B$46)</f>
        <v/>
      </c>
      <c r="H156" s="27">
        <f>(140-Parameters!$B$25)*Parameters!$F$26*0.45359237*0.85/(72*Parameters!$E$27)</f>
        <v/>
      </c>
      <c r="I156">
        <f>IF(H156&gt;80,"&gt;80",IF(H156&gt;50,"50-80",IF(H156&gt;=25,"25-50","&lt;25")))</f>
        <v/>
      </c>
      <c r="J156">
        <f>IF(((B156="80+")+0+(OR(D156="1.5-2.0",D156="&gt;=2.0")))&gt;=2,1,0)</f>
        <v/>
      </c>
      <c r="K156" s="28">
        <f>INDEX(Parameters!$B$31:$E$31,MATCH(I156,Parameters!$B$30:$E$30,0))</f>
        <v/>
      </c>
      <c r="L156" s="29">
        <f>K156*INDEX(Parameters!$B$66:$E$66,MATCH(I156,Parameters!$B$30:$E$30,0))/100*IF($F156="yes",Parameters!$C$49,Parameters!$B$49)</f>
        <v/>
      </c>
      <c r="M156" s="29">
        <f>K156*INDEX(Parameters!$B$67:$E$67,MATCH(I156,Parameters!$B$30:$E$30,0))/100*IF($F156="yes",Parameters!$C$49,Parameters!$B$49)</f>
        <v/>
      </c>
      <c r="N156" s="29">
        <f>K156*INDEX(Parameters!$B$68:$E$68,MATCH(I156,Parameters!$B$30:$E$30,0))/100*IF($F156="yes",Parameters!$C$49,Parameters!$B$49)</f>
        <v/>
      </c>
      <c r="O156" s="29">
        <f>K156*INDEX(Parameters!$B$69:$E$69,MATCH(I156,Parameters!$B$30:$E$30,0))/100*IF($F156="yes",Parameters!$C$49,Parameters!$B$49)</f>
        <v/>
      </c>
      <c r="P156" s="29">
        <f>K156*INDEX(Parameters!$B$70:$E$70,MATCH(I156,Parameters!$B$30:$E$30,0))/100*IF($F156="yes",Parameters!$C$49,Parameters!$B$49)</f>
        <v/>
      </c>
      <c r="Q156" s="29">
        <f>K156*INDEX(Parameters!$B$71:$E$71,MATCH(I156,Parameters!$B$30:$E$30,0))/100*IF($F156="yes",Parameters!$C$49,Parameters!$B$49)</f>
        <v/>
      </c>
      <c r="R156" s="29">
        <f>K156*INDEX(Parameters!$B$72:$E$72,MATCH(I156,Parameters!$B$30:$E$30,0))/100*IF($F156="yes",Parameters!$C$49,Parameters!$B$49)</f>
        <v/>
      </c>
      <c r="S156" s="29">
        <f>K156*INDEX(Parameters!$B$73:$E$73,MATCH(I156,Parameters!$B$30:$E$30,0))/100*IF($F156="yes",Parameters!$C$49,Parameters!$B$49)</f>
        <v/>
      </c>
      <c r="T156" s="29">
        <f>K156*INDEX(Parameters!$B$74:$E$74,MATCH(I156,Parameters!$B$30:$E$30,0))/100*IF($F156="yes",Parameters!$C$49,Parameters!$B$49)</f>
        <v/>
      </c>
      <c r="U156" s="29">
        <f>INDEX(Parameters!$B$32:$E$32,MATCH(I156,Parameters!$B$30:$E$30,0))*Parameters!$B$36/100*IF($F156="yes",Parameters!$E$49,Parameters!$D$49)</f>
        <v/>
      </c>
      <c r="V156" s="29">
        <f>U156*INDEX(Parameters!$B$99:$E$99,MATCH(I156,Parameters!$B$30:$E$30,0))</f>
        <v/>
      </c>
      <c r="W156" s="29">
        <f>U156*INDEX(Parameters!$B$100:$E$100,MATCH(I156,Parameters!$B$30:$E$30,0))</f>
        <v/>
      </c>
      <c r="X156" s="29">
        <f>U156*INDEX(Parameters!$B$101:$E$101,MATCH(I156,Parameters!$B$30:$E$30,0))</f>
        <v/>
      </c>
      <c r="Y156" s="29">
        <f>U156*INDEX(Parameters!$B$102:$E$102,MATCH(I156,Parameters!$B$30:$E$30,0))</f>
        <v/>
      </c>
      <c r="Z156" s="29">
        <f>U156*INDEX(Parameters!$B$103:$E$103,MATCH(I156,Parameters!$B$30:$E$30,0))</f>
        <v/>
      </c>
      <c r="AA156" s="29">
        <f>U156*INDEX(Parameters!$B$104:$E$104,MATCH(I156,Parameters!$B$30:$E$30,0))</f>
        <v/>
      </c>
      <c r="AB156" s="29">
        <f>U156*Parameters!$B$39</f>
        <v/>
      </c>
      <c r="AC156">
        <f>J156</f>
        <v/>
      </c>
      <c r="AD156">
        <f>IF(J156=1,Parameters!$B$40,Parameters!$B$41)</f>
        <v/>
      </c>
      <c r="AE156" s="29">
        <f>AC156*O156+(1-AC156)*L156</f>
        <v/>
      </c>
      <c r="AF156" s="29">
        <f>AC156*P156+(1-AC156)*M156</f>
        <v/>
      </c>
      <c r="AG156" s="29">
        <f>AC156*Q156+(1-AC156)*N156</f>
        <v/>
      </c>
      <c r="AH156" s="29">
        <f>AD156*O156+(1-AD156)*L156</f>
        <v/>
      </c>
      <c r="AI156" s="29">
        <f>AD156*P156+(1-AD156)*M156</f>
        <v/>
      </c>
      <c r="AJ156" s="29">
        <f>AD156*Q156+(1-AD156)*N156</f>
        <v/>
      </c>
      <c r="AK156" s="29">
        <f>AC156*V156+(1-AC156)*U156</f>
        <v/>
      </c>
      <c r="AL156" s="29">
        <f>AC156*W156+(1-AC156)*U156</f>
        <v/>
      </c>
      <c r="AM156" s="29">
        <f>AC156*X156+(1-AC156)*U156</f>
        <v/>
      </c>
      <c r="AN156" s="29">
        <f>AD156*V156+(1-AD156)*U156</f>
        <v/>
      </c>
      <c r="AO156" s="29">
        <f>AD156*W156+(1-AD156)*U156</f>
        <v/>
      </c>
      <c r="AP156" s="29">
        <f>AD156*X156+(1-AD156)*U156</f>
        <v/>
      </c>
      <c r="AQ156">
        <f>IF(OR(Scenario!$B$5="Any",Scenario!$B$5=A156),1,0)</f>
        <v/>
      </c>
      <c r="AR156">
        <f>IF(OR(Scenario!$B$6="Any",Scenario!$B$6=B156),1,0)</f>
        <v/>
      </c>
      <c r="AS156">
        <f>IF(OR(Scenario!$B$7="Any",Scenario!$B$7=C156),1,0)</f>
        <v/>
      </c>
      <c r="AT156">
        <f>IF(OR(Scenario!$B$8="Any",Scenario!$B$8=D156),1,0)</f>
        <v/>
      </c>
      <c r="AU156">
        <f>IF(OR(Scenario!$B$9="Any",Scenario!$B$9=E156),1,0)</f>
        <v/>
      </c>
      <c r="AV156">
        <f>IF(OR(Scenario!$B$10="Any",Scenario!$B$10=F156),1,0)</f>
        <v/>
      </c>
      <c r="AW156">
        <f>G156*AQ156*AR156*AS156*AT156*AU156*AV156</f>
        <v/>
      </c>
      <c r="AX156">
        <f>IF(Scenario!$B$11="mean",L156,IF(Scenario!$B$11="5th pct",M156,N156))</f>
        <v/>
      </c>
      <c r="AY156">
        <f>IF(Scenario!$B$11="mean",O156,IF(Scenario!$B$11="5th pct",P156,Q156))</f>
        <v/>
      </c>
      <c r="AZ156">
        <f>IF(Scenario!$B$11="mean",R156,IF(Scenario!$B$11="5th pct",S156,T156))</f>
        <v/>
      </c>
      <c r="BA156">
        <f>IF(Scenario!$B$11="mean",AE156,IF(Scenario!$B$11="5th pct",AF156,AG156))</f>
        <v/>
      </c>
      <c r="BB156">
        <f>IF(Scenario!$B$11="mean",AH156,IF(Scenario!$B$11="5th pct",AI156,AJ156))</f>
        <v/>
      </c>
      <c r="BC156">
        <f>U156</f>
        <v/>
      </c>
      <c r="BD156">
        <f>IF(Scenario!$B$11="mean",V156,IF(Scenario!$B$11="5th pct",W156,X156))</f>
        <v/>
      </c>
      <c r="BE156">
        <f>IF(Scenario!$B$11="mean",Y156,IF(Scenario!$B$11="5th pct",Z156,AA156))</f>
        <v/>
      </c>
      <c r="BF156">
        <f>IF(Scenario!$B$11="mean",AK156,IF(Scenario!$B$11="5th pct",AL156,AM156))</f>
        <v/>
      </c>
      <c r="BG156">
        <f>IF(Scenario!$B$11="mean",AN156,IF(Scenario!$B$11="5th pct",AO156,AP156))</f>
        <v/>
      </c>
    </row>
    <row r="157">
      <c r="A157" s="7" t="inlineStr">
        <is>
          <t>F</t>
        </is>
      </c>
      <c r="B157" s="7" t="inlineStr">
        <is>
          <t>65-74</t>
        </is>
      </c>
      <c r="C157" s="7" t="inlineStr">
        <is>
          <t>176-198</t>
        </is>
      </c>
      <c r="D157" s="7" t="inlineStr">
        <is>
          <t>&gt;=2.0</t>
        </is>
      </c>
      <c r="E157" s="7" t="inlineStr">
        <is>
          <t>low parox</t>
        </is>
      </c>
      <c r="F157" s="7" t="inlineStr">
        <is>
          <t>yes</t>
        </is>
      </c>
      <c r="G157" s="30">
        <f>Parameters!$B$5*Parameters!$B$7*Parameters!$F$10/SUM(Parameters!$B$10:$G$10)*Parameters!$K$22*Parameters!$B$51*Parameters!$B$46</f>
        <v/>
      </c>
      <c r="H157" s="31">
        <f>(140-Parameters!$B$25)*Parameters!$F$26*0.45359237*0.85/(72*Parameters!$E$27)</f>
        <v/>
      </c>
      <c r="I157" s="7">
        <f>IF(H157&gt;80,"&gt;80",IF(H157&gt;50,"50-80",IF(H157&gt;=25,"25-50","&lt;25")))</f>
        <v/>
      </c>
      <c r="J157" s="7">
        <f>IF(((B157="80+")+0+(OR(D157="1.5-2.0",D157="&gt;=2.0")))&gt;=2,1,0)</f>
        <v/>
      </c>
      <c r="K157" s="32">
        <f>INDEX(Parameters!$B$31:$E$31,MATCH(I157,Parameters!$B$30:$E$30,0))</f>
        <v/>
      </c>
      <c r="L157" s="33">
        <f>K157*INDEX(Parameters!$B$66:$E$66,MATCH(I157,Parameters!$B$30:$E$30,0))/100*IF($F157="yes",Parameters!$C$49,Parameters!$B$49)</f>
        <v/>
      </c>
      <c r="M157" s="33">
        <f>K157*INDEX(Parameters!$B$67:$E$67,MATCH(I157,Parameters!$B$30:$E$30,0))/100*IF($F157="yes",Parameters!$C$49,Parameters!$B$49)</f>
        <v/>
      </c>
      <c r="N157" s="33">
        <f>K157*INDEX(Parameters!$B$68:$E$68,MATCH(I157,Parameters!$B$30:$E$30,0))/100*IF($F157="yes",Parameters!$C$49,Parameters!$B$49)</f>
        <v/>
      </c>
      <c r="O157" s="33">
        <f>K157*INDEX(Parameters!$B$69:$E$69,MATCH(I157,Parameters!$B$30:$E$30,0))/100*IF($F157="yes",Parameters!$C$49,Parameters!$B$49)</f>
        <v/>
      </c>
      <c r="P157" s="33">
        <f>K157*INDEX(Parameters!$B$70:$E$70,MATCH(I157,Parameters!$B$30:$E$30,0))/100*IF($F157="yes",Parameters!$C$49,Parameters!$B$49)</f>
        <v/>
      </c>
      <c r="Q157" s="33">
        <f>K157*INDEX(Parameters!$B$71:$E$71,MATCH(I157,Parameters!$B$30:$E$30,0))/100*IF($F157="yes",Parameters!$C$49,Parameters!$B$49)</f>
        <v/>
      </c>
      <c r="R157" s="33">
        <f>K157*INDEX(Parameters!$B$72:$E$72,MATCH(I157,Parameters!$B$30:$E$30,0))/100*IF($F157="yes",Parameters!$C$49,Parameters!$B$49)</f>
        <v/>
      </c>
      <c r="S157" s="33">
        <f>K157*INDEX(Parameters!$B$73:$E$73,MATCH(I157,Parameters!$B$30:$E$30,0))/100*IF($F157="yes",Parameters!$C$49,Parameters!$B$49)</f>
        <v/>
      </c>
      <c r="T157" s="33">
        <f>K157*INDEX(Parameters!$B$74:$E$74,MATCH(I157,Parameters!$B$30:$E$30,0))/100*IF($F157="yes",Parameters!$C$49,Parameters!$B$49)</f>
        <v/>
      </c>
      <c r="U157" s="33">
        <f>INDEX(Parameters!$B$32:$E$32,MATCH(I157,Parameters!$B$30:$E$30,0))*Parameters!$B$36/100*IF($F157="yes",Parameters!$E$49,Parameters!$D$49)</f>
        <v/>
      </c>
      <c r="V157" s="33">
        <f>U157*INDEX(Parameters!$B$99:$E$99,MATCH(I157,Parameters!$B$30:$E$30,0))</f>
        <v/>
      </c>
      <c r="W157" s="33">
        <f>U157*INDEX(Parameters!$B$100:$E$100,MATCH(I157,Parameters!$B$30:$E$30,0))</f>
        <v/>
      </c>
      <c r="X157" s="33">
        <f>U157*INDEX(Parameters!$B$101:$E$101,MATCH(I157,Parameters!$B$30:$E$30,0))</f>
        <v/>
      </c>
      <c r="Y157" s="33">
        <f>U157*INDEX(Parameters!$B$102:$E$102,MATCH(I157,Parameters!$B$30:$E$30,0))</f>
        <v/>
      </c>
      <c r="Z157" s="33">
        <f>U157*INDEX(Parameters!$B$103:$E$103,MATCH(I157,Parameters!$B$30:$E$30,0))</f>
        <v/>
      </c>
      <c r="AA157" s="33">
        <f>U157*INDEX(Parameters!$B$104:$E$104,MATCH(I157,Parameters!$B$30:$E$30,0))</f>
        <v/>
      </c>
      <c r="AB157" s="33">
        <f>U157*Parameters!$B$39</f>
        <v/>
      </c>
      <c r="AC157" s="7">
        <f>J157</f>
        <v/>
      </c>
      <c r="AD157" s="7">
        <f>IF(J157=1,Parameters!$B$40,Parameters!$B$41)</f>
        <v/>
      </c>
      <c r="AE157" s="33">
        <f>AC157*O157+(1-AC157)*L157</f>
        <v/>
      </c>
      <c r="AF157" s="33">
        <f>AC157*P157+(1-AC157)*M157</f>
        <v/>
      </c>
      <c r="AG157" s="33">
        <f>AC157*Q157+(1-AC157)*N157</f>
        <v/>
      </c>
      <c r="AH157" s="33">
        <f>AD157*O157+(1-AD157)*L157</f>
        <v/>
      </c>
      <c r="AI157" s="33">
        <f>AD157*P157+(1-AD157)*M157</f>
        <v/>
      </c>
      <c r="AJ157" s="33">
        <f>AD157*Q157+(1-AD157)*N157</f>
        <v/>
      </c>
      <c r="AK157" s="33">
        <f>AC157*V157+(1-AC157)*U157</f>
        <v/>
      </c>
      <c r="AL157" s="33">
        <f>AC157*W157+(1-AC157)*U157</f>
        <v/>
      </c>
      <c r="AM157" s="33">
        <f>AC157*X157+(1-AC157)*U157</f>
        <v/>
      </c>
      <c r="AN157" s="33">
        <f>AD157*V157+(1-AD157)*U157</f>
        <v/>
      </c>
      <c r="AO157" s="33">
        <f>AD157*W157+(1-AD157)*U157</f>
        <v/>
      </c>
      <c r="AP157" s="33">
        <f>AD157*X157+(1-AD157)*U157</f>
        <v/>
      </c>
      <c r="AQ157" s="7">
        <f>IF(OR(Scenario!$B$5="Any",Scenario!$B$5=A157),1,0)</f>
        <v/>
      </c>
      <c r="AR157" s="7">
        <f>IF(OR(Scenario!$B$6="Any",Scenario!$B$6=B157),1,0)</f>
        <v/>
      </c>
      <c r="AS157" s="7">
        <f>IF(OR(Scenario!$B$7="Any",Scenario!$B$7=C157),1,0)</f>
        <v/>
      </c>
      <c r="AT157" s="7">
        <f>IF(OR(Scenario!$B$8="Any",Scenario!$B$8=D157),1,0)</f>
        <v/>
      </c>
      <c r="AU157" s="7">
        <f>IF(OR(Scenario!$B$9="Any",Scenario!$B$9=E157),1,0)</f>
        <v/>
      </c>
      <c r="AV157" s="7">
        <f>IF(OR(Scenario!$B$10="Any",Scenario!$B$10=F157),1,0)</f>
        <v/>
      </c>
      <c r="AW157" s="7">
        <f>G157*AQ157*AR157*AS157*AT157*AU157*AV157</f>
        <v/>
      </c>
      <c r="AX157" s="7">
        <f>IF(Scenario!$B$11="mean",L157,IF(Scenario!$B$11="5th pct",M157,N157))</f>
        <v/>
      </c>
      <c r="AY157" s="7">
        <f>IF(Scenario!$B$11="mean",O157,IF(Scenario!$B$11="5th pct",P157,Q157))</f>
        <v/>
      </c>
      <c r="AZ157" s="7">
        <f>IF(Scenario!$B$11="mean",R157,IF(Scenario!$B$11="5th pct",S157,T157))</f>
        <v/>
      </c>
      <c r="BA157" s="7">
        <f>IF(Scenario!$B$11="mean",AE157,IF(Scenario!$B$11="5th pct",AF157,AG157))</f>
        <v/>
      </c>
      <c r="BB157" s="7">
        <f>IF(Scenario!$B$11="mean",AH157,IF(Scenario!$B$11="5th pct",AI157,AJ157))</f>
        <v/>
      </c>
      <c r="BC157" s="7">
        <f>U157</f>
        <v/>
      </c>
      <c r="BD157" s="7">
        <f>IF(Scenario!$B$11="mean",V157,IF(Scenario!$B$11="5th pct",W157,X157))</f>
        <v/>
      </c>
      <c r="BE157" s="7">
        <f>IF(Scenario!$B$11="mean",Y157,IF(Scenario!$B$11="5th pct",Z157,AA157))</f>
        <v/>
      </c>
      <c r="BF157" s="7">
        <f>IF(Scenario!$B$11="mean",AK157,IF(Scenario!$B$11="5th pct",AL157,AM157))</f>
        <v/>
      </c>
      <c r="BG157" s="7">
        <f>IF(Scenario!$B$11="mean",AN157,IF(Scenario!$B$11="5th pct",AO157,AP157))</f>
        <v/>
      </c>
    </row>
    <row r="158">
      <c r="A158" t="inlineStr">
        <is>
          <t>F</t>
        </is>
      </c>
      <c r="B158" t="inlineStr">
        <is>
          <t>65-74</t>
        </is>
      </c>
      <c r="C158" t="inlineStr">
        <is>
          <t>176-198</t>
        </is>
      </c>
      <c r="D158" t="inlineStr">
        <is>
          <t>&gt;=2.0</t>
        </is>
      </c>
      <c r="E158" t="inlineStr">
        <is>
          <t>high parox</t>
        </is>
      </c>
      <c r="F158" t="inlineStr">
        <is>
          <t>no</t>
        </is>
      </c>
      <c r="G158" s="26">
        <f>Parameters!$B$5*Parameters!$B$7*Parameters!$F$10/SUM(Parameters!$B$10:$G$10)*Parameters!$K$22*Parameters!$B$52*(1-Parameters!$B$46)</f>
        <v/>
      </c>
      <c r="H158" s="27">
        <f>(140-Parameters!$B$25)*Parameters!$F$26*0.45359237*0.85/(72*Parameters!$E$27)</f>
        <v/>
      </c>
      <c r="I158">
        <f>IF(H158&gt;80,"&gt;80",IF(H158&gt;50,"50-80",IF(H158&gt;=25,"25-50","&lt;25")))</f>
        <v/>
      </c>
      <c r="J158">
        <f>IF(((B158="80+")+0+(OR(D158="1.5-2.0",D158="&gt;=2.0")))&gt;=2,1,0)</f>
        <v/>
      </c>
      <c r="K158" s="28">
        <f>INDEX(Parameters!$B$31:$E$31,MATCH(I158,Parameters!$B$30:$E$30,0))</f>
        <v/>
      </c>
      <c r="L158" s="29">
        <f>K158*INDEX(Parameters!$B$75:$E$75,MATCH(I158,Parameters!$B$30:$E$30,0))/100*IF($F158="yes",Parameters!$C$49,Parameters!$B$49)</f>
        <v/>
      </c>
      <c r="M158" s="29">
        <f>K158*INDEX(Parameters!$B$76:$E$76,MATCH(I158,Parameters!$B$30:$E$30,0))/100*IF($F158="yes",Parameters!$C$49,Parameters!$B$49)</f>
        <v/>
      </c>
      <c r="N158" s="29">
        <f>K158*INDEX(Parameters!$B$77:$E$77,MATCH(I158,Parameters!$B$30:$E$30,0))/100*IF($F158="yes",Parameters!$C$49,Parameters!$B$49)</f>
        <v/>
      </c>
      <c r="O158" s="29">
        <f>K158*INDEX(Parameters!$B$78:$E$78,MATCH(I158,Parameters!$B$30:$E$30,0))/100*IF($F158="yes",Parameters!$C$49,Parameters!$B$49)</f>
        <v/>
      </c>
      <c r="P158" s="29">
        <f>K158*INDEX(Parameters!$B$79:$E$79,MATCH(I158,Parameters!$B$30:$E$30,0))/100*IF($F158="yes",Parameters!$C$49,Parameters!$B$49)</f>
        <v/>
      </c>
      <c r="Q158" s="29">
        <f>K158*INDEX(Parameters!$B$80:$E$80,MATCH(I158,Parameters!$B$30:$E$30,0))/100*IF($F158="yes",Parameters!$C$49,Parameters!$B$49)</f>
        <v/>
      </c>
      <c r="R158" s="29">
        <f>K158*INDEX(Parameters!$B$81:$E$81,MATCH(I158,Parameters!$B$30:$E$30,0))/100*IF($F158="yes",Parameters!$C$49,Parameters!$B$49)</f>
        <v/>
      </c>
      <c r="S158" s="29">
        <f>K158*INDEX(Parameters!$B$82:$E$82,MATCH(I158,Parameters!$B$30:$E$30,0))/100*IF($F158="yes",Parameters!$C$49,Parameters!$B$49)</f>
        <v/>
      </c>
      <c r="T158" s="29">
        <f>K158*INDEX(Parameters!$B$83:$E$83,MATCH(I158,Parameters!$B$30:$E$30,0))/100*IF($F158="yes",Parameters!$C$49,Parameters!$B$49)</f>
        <v/>
      </c>
      <c r="U158" s="29">
        <f>INDEX(Parameters!$B$32:$E$32,MATCH(I158,Parameters!$B$30:$E$30,0))*Parameters!$B$36/100*IF($F158="yes",Parameters!$E$49,Parameters!$D$49)</f>
        <v/>
      </c>
      <c r="V158" s="29">
        <f>U158*INDEX(Parameters!$B$99:$E$99,MATCH(I158,Parameters!$B$30:$E$30,0))</f>
        <v/>
      </c>
      <c r="W158" s="29">
        <f>U158*INDEX(Parameters!$B$100:$E$100,MATCH(I158,Parameters!$B$30:$E$30,0))</f>
        <v/>
      </c>
      <c r="X158" s="29">
        <f>U158*INDEX(Parameters!$B$101:$E$101,MATCH(I158,Parameters!$B$30:$E$30,0))</f>
        <v/>
      </c>
      <c r="Y158" s="29">
        <f>U158*INDEX(Parameters!$B$102:$E$102,MATCH(I158,Parameters!$B$30:$E$30,0))</f>
        <v/>
      </c>
      <c r="Z158" s="29">
        <f>U158*INDEX(Parameters!$B$103:$E$103,MATCH(I158,Parameters!$B$30:$E$30,0))</f>
        <v/>
      </c>
      <c r="AA158" s="29">
        <f>U158*INDEX(Parameters!$B$104:$E$104,MATCH(I158,Parameters!$B$30:$E$30,0))</f>
        <v/>
      </c>
      <c r="AB158" s="29">
        <f>U158*Parameters!$B$39</f>
        <v/>
      </c>
      <c r="AC158">
        <f>J158</f>
        <v/>
      </c>
      <c r="AD158">
        <f>IF(J158=1,Parameters!$B$40,Parameters!$B$41)</f>
        <v/>
      </c>
      <c r="AE158" s="29">
        <f>AC158*O158+(1-AC158)*L158</f>
        <v/>
      </c>
      <c r="AF158" s="29">
        <f>AC158*P158+(1-AC158)*M158</f>
        <v/>
      </c>
      <c r="AG158" s="29">
        <f>AC158*Q158+(1-AC158)*N158</f>
        <v/>
      </c>
      <c r="AH158" s="29">
        <f>AD158*O158+(1-AD158)*L158</f>
        <v/>
      </c>
      <c r="AI158" s="29">
        <f>AD158*P158+(1-AD158)*M158</f>
        <v/>
      </c>
      <c r="AJ158" s="29">
        <f>AD158*Q158+(1-AD158)*N158</f>
        <v/>
      </c>
      <c r="AK158" s="29">
        <f>AC158*V158+(1-AC158)*U158</f>
        <v/>
      </c>
      <c r="AL158" s="29">
        <f>AC158*W158+(1-AC158)*U158</f>
        <v/>
      </c>
      <c r="AM158" s="29">
        <f>AC158*X158+(1-AC158)*U158</f>
        <v/>
      </c>
      <c r="AN158" s="29">
        <f>AD158*V158+(1-AD158)*U158</f>
        <v/>
      </c>
      <c r="AO158" s="29">
        <f>AD158*W158+(1-AD158)*U158</f>
        <v/>
      </c>
      <c r="AP158" s="29">
        <f>AD158*X158+(1-AD158)*U158</f>
        <v/>
      </c>
      <c r="AQ158">
        <f>IF(OR(Scenario!$B$5="Any",Scenario!$B$5=A158),1,0)</f>
        <v/>
      </c>
      <c r="AR158">
        <f>IF(OR(Scenario!$B$6="Any",Scenario!$B$6=B158),1,0)</f>
        <v/>
      </c>
      <c r="AS158">
        <f>IF(OR(Scenario!$B$7="Any",Scenario!$B$7=C158),1,0)</f>
        <v/>
      </c>
      <c r="AT158">
        <f>IF(OR(Scenario!$B$8="Any",Scenario!$B$8=D158),1,0)</f>
        <v/>
      </c>
      <c r="AU158">
        <f>IF(OR(Scenario!$B$9="Any",Scenario!$B$9=E158),1,0)</f>
        <v/>
      </c>
      <c r="AV158">
        <f>IF(OR(Scenario!$B$10="Any",Scenario!$B$10=F158),1,0)</f>
        <v/>
      </c>
      <c r="AW158">
        <f>G158*AQ158*AR158*AS158*AT158*AU158*AV158</f>
        <v/>
      </c>
      <c r="AX158">
        <f>IF(Scenario!$B$11="mean",L158,IF(Scenario!$B$11="5th pct",M158,N158))</f>
        <v/>
      </c>
      <c r="AY158">
        <f>IF(Scenario!$B$11="mean",O158,IF(Scenario!$B$11="5th pct",P158,Q158))</f>
        <v/>
      </c>
      <c r="AZ158">
        <f>IF(Scenario!$B$11="mean",R158,IF(Scenario!$B$11="5th pct",S158,T158))</f>
        <v/>
      </c>
      <c r="BA158">
        <f>IF(Scenario!$B$11="mean",AE158,IF(Scenario!$B$11="5th pct",AF158,AG158))</f>
        <v/>
      </c>
      <c r="BB158">
        <f>IF(Scenario!$B$11="mean",AH158,IF(Scenario!$B$11="5th pct",AI158,AJ158))</f>
        <v/>
      </c>
      <c r="BC158">
        <f>U158</f>
        <v/>
      </c>
      <c r="BD158">
        <f>IF(Scenario!$B$11="mean",V158,IF(Scenario!$B$11="5th pct",W158,X158))</f>
        <v/>
      </c>
      <c r="BE158">
        <f>IF(Scenario!$B$11="mean",Y158,IF(Scenario!$B$11="5th pct",Z158,AA158))</f>
        <v/>
      </c>
      <c r="BF158">
        <f>IF(Scenario!$B$11="mean",AK158,IF(Scenario!$B$11="5th pct",AL158,AM158))</f>
        <v/>
      </c>
      <c r="BG158">
        <f>IF(Scenario!$B$11="mean",AN158,IF(Scenario!$B$11="5th pct",AO158,AP158))</f>
        <v/>
      </c>
    </row>
    <row r="159">
      <c r="A159" s="7" t="inlineStr">
        <is>
          <t>F</t>
        </is>
      </c>
      <c r="B159" s="7" t="inlineStr">
        <is>
          <t>65-74</t>
        </is>
      </c>
      <c r="C159" s="7" t="inlineStr">
        <is>
          <t>176-198</t>
        </is>
      </c>
      <c r="D159" s="7" t="inlineStr">
        <is>
          <t>&gt;=2.0</t>
        </is>
      </c>
      <c r="E159" s="7" t="inlineStr">
        <is>
          <t>high parox</t>
        </is>
      </c>
      <c r="F159" s="7" t="inlineStr">
        <is>
          <t>yes</t>
        </is>
      </c>
      <c r="G159" s="30">
        <f>Parameters!$B$5*Parameters!$B$7*Parameters!$F$10/SUM(Parameters!$B$10:$G$10)*Parameters!$K$22*Parameters!$B$52*Parameters!$B$46</f>
        <v/>
      </c>
      <c r="H159" s="31">
        <f>(140-Parameters!$B$25)*Parameters!$F$26*0.45359237*0.85/(72*Parameters!$E$27)</f>
        <v/>
      </c>
      <c r="I159" s="7">
        <f>IF(H159&gt;80,"&gt;80",IF(H159&gt;50,"50-80",IF(H159&gt;=25,"25-50","&lt;25")))</f>
        <v/>
      </c>
      <c r="J159" s="7">
        <f>IF(((B159="80+")+0+(OR(D159="1.5-2.0",D159="&gt;=2.0")))&gt;=2,1,0)</f>
        <v/>
      </c>
      <c r="K159" s="32">
        <f>INDEX(Parameters!$B$31:$E$31,MATCH(I159,Parameters!$B$30:$E$30,0))</f>
        <v/>
      </c>
      <c r="L159" s="33">
        <f>K159*INDEX(Parameters!$B$75:$E$75,MATCH(I159,Parameters!$B$30:$E$30,0))/100*IF($F159="yes",Parameters!$C$49,Parameters!$B$49)</f>
        <v/>
      </c>
      <c r="M159" s="33">
        <f>K159*INDEX(Parameters!$B$76:$E$76,MATCH(I159,Parameters!$B$30:$E$30,0))/100*IF($F159="yes",Parameters!$C$49,Parameters!$B$49)</f>
        <v/>
      </c>
      <c r="N159" s="33">
        <f>K159*INDEX(Parameters!$B$77:$E$77,MATCH(I159,Parameters!$B$30:$E$30,0))/100*IF($F159="yes",Parameters!$C$49,Parameters!$B$49)</f>
        <v/>
      </c>
      <c r="O159" s="33">
        <f>K159*INDEX(Parameters!$B$78:$E$78,MATCH(I159,Parameters!$B$30:$E$30,0))/100*IF($F159="yes",Parameters!$C$49,Parameters!$B$49)</f>
        <v/>
      </c>
      <c r="P159" s="33">
        <f>K159*INDEX(Parameters!$B$79:$E$79,MATCH(I159,Parameters!$B$30:$E$30,0))/100*IF($F159="yes",Parameters!$C$49,Parameters!$B$49)</f>
        <v/>
      </c>
      <c r="Q159" s="33">
        <f>K159*INDEX(Parameters!$B$80:$E$80,MATCH(I159,Parameters!$B$30:$E$30,0))/100*IF($F159="yes",Parameters!$C$49,Parameters!$B$49)</f>
        <v/>
      </c>
      <c r="R159" s="33">
        <f>K159*INDEX(Parameters!$B$81:$E$81,MATCH(I159,Parameters!$B$30:$E$30,0))/100*IF($F159="yes",Parameters!$C$49,Parameters!$B$49)</f>
        <v/>
      </c>
      <c r="S159" s="33">
        <f>K159*INDEX(Parameters!$B$82:$E$82,MATCH(I159,Parameters!$B$30:$E$30,0))/100*IF($F159="yes",Parameters!$C$49,Parameters!$B$49)</f>
        <v/>
      </c>
      <c r="T159" s="33">
        <f>K159*INDEX(Parameters!$B$83:$E$83,MATCH(I159,Parameters!$B$30:$E$30,0))/100*IF($F159="yes",Parameters!$C$49,Parameters!$B$49)</f>
        <v/>
      </c>
      <c r="U159" s="33">
        <f>INDEX(Parameters!$B$32:$E$32,MATCH(I159,Parameters!$B$30:$E$30,0))*Parameters!$B$36/100*IF($F159="yes",Parameters!$E$49,Parameters!$D$49)</f>
        <v/>
      </c>
      <c r="V159" s="33">
        <f>U159*INDEX(Parameters!$B$99:$E$99,MATCH(I159,Parameters!$B$30:$E$30,0))</f>
        <v/>
      </c>
      <c r="W159" s="33">
        <f>U159*INDEX(Parameters!$B$100:$E$100,MATCH(I159,Parameters!$B$30:$E$30,0))</f>
        <v/>
      </c>
      <c r="X159" s="33">
        <f>U159*INDEX(Parameters!$B$101:$E$101,MATCH(I159,Parameters!$B$30:$E$30,0))</f>
        <v/>
      </c>
      <c r="Y159" s="33">
        <f>U159*INDEX(Parameters!$B$102:$E$102,MATCH(I159,Parameters!$B$30:$E$30,0))</f>
        <v/>
      </c>
      <c r="Z159" s="33">
        <f>U159*INDEX(Parameters!$B$103:$E$103,MATCH(I159,Parameters!$B$30:$E$30,0))</f>
        <v/>
      </c>
      <c r="AA159" s="33">
        <f>U159*INDEX(Parameters!$B$104:$E$104,MATCH(I159,Parameters!$B$30:$E$30,0))</f>
        <v/>
      </c>
      <c r="AB159" s="33">
        <f>U159*Parameters!$B$39</f>
        <v/>
      </c>
      <c r="AC159" s="7">
        <f>J159</f>
        <v/>
      </c>
      <c r="AD159" s="7">
        <f>IF(J159=1,Parameters!$B$40,Parameters!$B$41)</f>
        <v/>
      </c>
      <c r="AE159" s="33">
        <f>AC159*O159+(1-AC159)*L159</f>
        <v/>
      </c>
      <c r="AF159" s="33">
        <f>AC159*P159+(1-AC159)*M159</f>
        <v/>
      </c>
      <c r="AG159" s="33">
        <f>AC159*Q159+(1-AC159)*N159</f>
        <v/>
      </c>
      <c r="AH159" s="33">
        <f>AD159*O159+(1-AD159)*L159</f>
        <v/>
      </c>
      <c r="AI159" s="33">
        <f>AD159*P159+(1-AD159)*M159</f>
        <v/>
      </c>
      <c r="AJ159" s="33">
        <f>AD159*Q159+(1-AD159)*N159</f>
        <v/>
      </c>
      <c r="AK159" s="33">
        <f>AC159*V159+(1-AC159)*U159</f>
        <v/>
      </c>
      <c r="AL159" s="33">
        <f>AC159*W159+(1-AC159)*U159</f>
        <v/>
      </c>
      <c r="AM159" s="33">
        <f>AC159*X159+(1-AC159)*U159</f>
        <v/>
      </c>
      <c r="AN159" s="33">
        <f>AD159*V159+(1-AD159)*U159</f>
        <v/>
      </c>
      <c r="AO159" s="33">
        <f>AD159*W159+(1-AD159)*U159</f>
        <v/>
      </c>
      <c r="AP159" s="33">
        <f>AD159*X159+(1-AD159)*U159</f>
        <v/>
      </c>
      <c r="AQ159" s="7">
        <f>IF(OR(Scenario!$B$5="Any",Scenario!$B$5=A159),1,0)</f>
        <v/>
      </c>
      <c r="AR159" s="7">
        <f>IF(OR(Scenario!$B$6="Any",Scenario!$B$6=B159),1,0)</f>
        <v/>
      </c>
      <c r="AS159" s="7">
        <f>IF(OR(Scenario!$B$7="Any",Scenario!$B$7=C159),1,0)</f>
        <v/>
      </c>
      <c r="AT159" s="7">
        <f>IF(OR(Scenario!$B$8="Any",Scenario!$B$8=D159),1,0)</f>
        <v/>
      </c>
      <c r="AU159" s="7">
        <f>IF(OR(Scenario!$B$9="Any",Scenario!$B$9=E159),1,0)</f>
        <v/>
      </c>
      <c r="AV159" s="7">
        <f>IF(OR(Scenario!$B$10="Any",Scenario!$B$10=F159),1,0)</f>
        <v/>
      </c>
      <c r="AW159" s="7">
        <f>G159*AQ159*AR159*AS159*AT159*AU159*AV159</f>
        <v/>
      </c>
      <c r="AX159" s="7">
        <f>IF(Scenario!$B$11="mean",L159,IF(Scenario!$B$11="5th pct",M159,N159))</f>
        <v/>
      </c>
      <c r="AY159" s="7">
        <f>IF(Scenario!$B$11="mean",O159,IF(Scenario!$B$11="5th pct",P159,Q159))</f>
        <v/>
      </c>
      <c r="AZ159" s="7">
        <f>IF(Scenario!$B$11="mean",R159,IF(Scenario!$B$11="5th pct",S159,T159))</f>
        <v/>
      </c>
      <c r="BA159" s="7">
        <f>IF(Scenario!$B$11="mean",AE159,IF(Scenario!$B$11="5th pct",AF159,AG159))</f>
        <v/>
      </c>
      <c r="BB159" s="7">
        <f>IF(Scenario!$B$11="mean",AH159,IF(Scenario!$B$11="5th pct",AI159,AJ159))</f>
        <v/>
      </c>
      <c r="BC159" s="7">
        <f>U159</f>
        <v/>
      </c>
      <c r="BD159" s="7">
        <f>IF(Scenario!$B$11="mean",V159,IF(Scenario!$B$11="5th pct",W159,X159))</f>
        <v/>
      </c>
      <c r="BE159" s="7">
        <f>IF(Scenario!$B$11="mean",Y159,IF(Scenario!$B$11="5th pct",Z159,AA159))</f>
        <v/>
      </c>
      <c r="BF159" s="7">
        <f>IF(Scenario!$B$11="mean",AK159,IF(Scenario!$B$11="5th pct",AL159,AM159))</f>
        <v/>
      </c>
      <c r="BG159" s="7">
        <f>IF(Scenario!$B$11="mean",AN159,IF(Scenario!$B$11="5th pct",AO159,AP159))</f>
        <v/>
      </c>
    </row>
    <row r="160">
      <c r="A160" t="inlineStr">
        <is>
          <t>F</t>
        </is>
      </c>
      <c r="B160" t="inlineStr">
        <is>
          <t>65-74</t>
        </is>
      </c>
      <c r="C160" t="inlineStr">
        <is>
          <t>176-198</t>
        </is>
      </c>
      <c r="D160" t="inlineStr">
        <is>
          <t>&gt;=2.0</t>
        </is>
      </c>
      <c r="E160" t="inlineStr">
        <is>
          <t>persistent</t>
        </is>
      </c>
      <c r="F160" t="inlineStr">
        <is>
          <t>no</t>
        </is>
      </c>
      <c r="G160" s="26">
        <f>Parameters!$B$5*Parameters!$B$7*Parameters!$F$10/SUM(Parameters!$B$10:$G$10)*Parameters!$K$22*Parameters!$B$53*(1-Parameters!$B$46)</f>
        <v/>
      </c>
      <c r="H160" s="27">
        <f>(140-Parameters!$B$25)*Parameters!$F$26*0.45359237*0.85/(72*Parameters!$E$27)</f>
        <v/>
      </c>
      <c r="I160">
        <f>IF(H160&gt;80,"&gt;80",IF(H160&gt;50,"50-80",IF(H160&gt;=25,"25-50","&lt;25")))</f>
        <v/>
      </c>
      <c r="J160">
        <f>IF(((B160="80+")+0+(OR(D160="1.5-2.0",D160="&gt;=2.0")))&gt;=2,1,0)</f>
        <v/>
      </c>
      <c r="K160" s="28">
        <f>INDEX(Parameters!$B$31:$E$31,MATCH(I160,Parameters!$B$30:$E$30,0))</f>
        <v/>
      </c>
      <c r="L160" s="29">
        <f>K160*INDEX(Parameters!$B$84:$E$84,MATCH(I160,Parameters!$B$30:$E$30,0))/100*IF($F160="yes",Parameters!$C$49,Parameters!$B$49)</f>
        <v/>
      </c>
      <c r="M160" s="29">
        <f>K160*INDEX(Parameters!$B$85:$E$85,MATCH(I160,Parameters!$B$30:$E$30,0))/100*IF($F160="yes",Parameters!$C$49,Parameters!$B$49)</f>
        <v/>
      </c>
      <c r="N160" s="29">
        <f>K160*INDEX(Parameters!$B$86:$E$86,MATCH(I160,Parameters!$B$30:$E$30,0))/100*IF($F160="yes",Parameters!$C$49,Parameters!$B$49)</f>
        <v/>
      </c>
      <c r="O160" s="29">
        <f>K160*INDEX(Parameters!$B$87:$E$87,MATCH(I160,Parameters!$B$30:$E$30,0))/100*IF($F160="yes",Parameters!$C$49,Parameters!$B$49)</f>
        <v/>
      </c>
      <c r="P160" s="29">
        <f>K160*INDEX(Parameters!$B$88:$E$88,MATCH(I160,Parameters!$B$30:$E$30,0))/100*IF($F160="yes",Parameters!$C$49,Parameters!$B$49)</f>
        <v/>
      </c>
      <c r="Q160" s="29">
        <f>K160*INDEX(Parameters!$B$89:$E$89,MATCH(I160,Parameters!$B$30:$E$30,0))/100*IF($F160="yes",Parameters!$C$49,Parameters!$B$49)</f>
        <v/>
      </c>
      <c r="R160" s="29">
        <f>K160*INDEX(Parameters!$B$90:$E$90,MATCH(I160,Parameters!$B$30:$E$30,0))/100*IF($F160="yes",Parameters!$C$49,Parameters!$B$49)</f>
        <v/>
      </c>
      <c r="S160" s="29">
        <f>K160*INDEX(Parameters!$B$91:$E$91,MATCH(I160,Parameters!$B$30:$E$30,0))/100*IF($F160="yes",Parameters!$C$49,Parameters!$B$49)</f>
        <v/>
      </c>
      <c r="T160" s="29">
        <f>K160*INDEX(Parameters!$B$92:$E$92,MATCH(I160,Parameters!$B$30:$E$30,0))/100*IF($F160="yes",Parameters!$C$49,Parameters!$B$49)</f>
        <v/>
      </c>
      <c r="U160" s="29">
        <f>INDEX(Parameters!$B$32:$E$32,MATCH(I160,Parameters!$B$30:$E$30,0))*Parameters!$B$36/100*IF($F160="yes",Parameters!$E$49,Parameters!$D$49)</f>
        <v/>
      </c>
      <c r="V160" s="29">
        <f>U160*INDEX(Parameters!$B$99:$E$99,MATCH(I160,Parameters!$B$30:$E$30,0))</f>
        <v/>
      </c>
      <c r="W160" s="29">
        <f>U160*INDEX(Parameters!$B$100:$E$100,MATCH(I160,Parameters!$B$30:$E$30,0))</f>
        <v/>
      </c>
      <c r="X160" s="29">
        <f>U160*INDEX(Parameters!$B$101:$E$101,MATCH(I160,Parameters!$B$30:$E$30,0))</f>
        <v/>
      </c>
      <c r="Y160" s="29">
        <f>U160*INDEX(Parameters!$B$102:$E$102,MATCH(I160,Parameters!$B$30:$E$30,0))</f>
        <v/>
      </c>
      <c r="Z160" s="29">
        <f>U160*INDEX(Parameters!$B$103:$E$103,MATCH(I160,Parameters!$B$30:$E$30,0))</f>
        <v/>
      </c>
      <c r="AA160" s="29">
        <f>U160*INDEX(Parameters!$B$104:$E$104,MATCH(I160,Parameters!$B$30:$E$30,0))</f>
        <v/>
      </c>
      <c r="AB160" s="29">
        <f>U160*Parameters!$B$39</f>
        <v/>
      </c>
      <c r="AC160">
        <f>J160</f>
        <v/>
      </c>
      <c r="AD160">
        <f>IF(J160=1,Parameters!$B$40,Parameters!$B$41)</f>
        <v/>
      </c>
      <c r="AE160" s="29">
        <f>AC160*O160+(1-AC160)*L160</f>
        <v/>
      </c>
      <c r="AF160" s="29">
        <f>AC160*P160+(1-AC160)*M160</f>
        <v/>
      </c>
      <c r="AG160" s="29">
        <f>AC160*Q160+(1-AC160)*N160</f>
        <v/>
      </c>
      <c r="AH160" s="29">
        <f>AD160*O160+(1-AD160)*L160</f>
        <v/>
      </c>
      <c r="AI160" s="29">
        <f>AD160*P160+(1-AD160)*M160</f>
        <v/>
      </c>
      <c r="AJ160" s="29">
        <f>AD160*Q160+(1-AD160)*N160</f>
        <v/>
      </c>
      <c r="AK160" s="29">
        <f>AC160*V160+(1-AC160)*U160</f>
        <v/>
      </c>
      <c r="AL160" s="29">
        <f>AC160*W160+(1-AC160)*U160</f>
        <v/>
      </c>
      <c r="AM160" s="29">
        <f>AC160*X160+(1-AC160)*U160</f>
        <v/>
      </c>
      <c r="AN160" s="29">
        <f>AD160*V160+(1-AD160)*U160</f>
        <v/>
      </c>
      <c r="AO160" s="29">
        <f>AD160*W160+(1-AD160)*U160</f>
        <v/>
      </c>
      <c r="AP160" s="29">
        <f>AD160*X160+(1-AD160)*U160</f>
        <v/>
      </c>
      <c r="AQ160">
        <f>IF(OR(Scenario!$B$5="Any",Scenario!$B$5=A160),1,0)</f>
        <v/>
      </c>
      <c r="AR160">
        <f>IF(OR(Scenario!$B$6="Any",Scenario!$B$6=B160),1,0)</f>
        <v/>
      </c>
      <c r="AS160">
        <f>IF(OR(Scenario!$B$7="Any",Scenario!$B$7=C160),1,0)</f>
        <v/>
      </c>
      <c r="AT160">
        <f>IF(OR(Scenario!$B$8="Any",Scenario!$B$8=D160),1,0)</f>
        <v/>
      </c>
      <c r="AU160">
        <f>IF(OR(Scenario!$B$9="Any",Scenario!$B$9=E160),1,0)</f>
        <v/>
      </c>
      <c r="AV160">
        <f>IF(OR(Scenario!$B$10="Any",Scenario!$B$10=F160),1,0)</f>
        <v/>
      </c>
      <c r="AW160">
        <f>G160*AQ160*AR160*AS160*AT160*AU160*AV160</f>
        <v/>
      </c>
      <c r="AX160">
        <f>IF(Scenario!$B$11="mean",L160,IF(Scenario!$B$11="5th pct",M160,N160))</f>
        <v/>
      </c>
      <c r="AY160">
        <f>IF(Scenario!$B$11="mean",O160,IF(Scenario!$B$11="5th pct",P160,Q160))</f>
        <v/>
      </c>
      <c r="AZ160">
        <f>IF(Scenario!$B$11="mean",R160,IF(Scenario!$B$11="5th pct",S160,T160))</f>
        <v/>
      </c>
      <c r="BA160">
        <f>IF(Scenario!$B$11="mean",AE160,IF(Scenario!$B$11="5th pct",AF160,AG160))</f>
        <v/>
      </c>
      <c r="BB160">
        <f>IF(Scenario!$B$11="mean",AH160,IF(Scenario!$B$11="5th pct",AI160,AJ160))</f>
        <v/>
      </c>
      <c r="BC160">
        <f>U160</f>
        <v/>
      </c>
      <c r="BD160">
        <f>IF(Scenario!$B$11="mean",V160,IF(Scenario!$B$11="5th pct",W160,X160))</f>
        <v/>
      </c>
      <c r="BE160">
        <f>IF(Scenario!$B$11="mean",Y160,IF(Scenario!$B$11="5th pct",Z160,AA160))</f>
        <v/>
      </c>
      <c r="BF160">
        <f>IF(Scenario!$B$11="mean",AK160,IF(Scenario!$B$11="5th pct",AL160,AM160))</f>
        <v/>
      </c>
      <c r="BG160">
        <f>IF(Scenario!$B$11="mean",AN160,IF(Scenario!$B$11="5th pct",AO160,AP160))</f>
        <v/>
      </c>
    </row>
    <row r="161">
      <c r="A161" s="7" t="inlineStr">
        <is>
          <t>F</t>
        </is>
      </c>
      <c r="B161" s="7" t="inlineStr">
        <is>
          <t>65-74</t>
        </is>
      </c>
      <c r="C161" s="7" t="inlineStr">
        <is>
          <t>176-198</t>
        </is>
      </c>
      <c r="D161" s="7" t="inlineStr">
        <is>
          <t>&gt;=2.0</t>
        </is>
      </c>
      <c r="E161" s="7" t="inlineStr">
        <is>
          <t>persistent</t>
        </is>
      </c>
      <c r="F161" s="7" t="inlineStr">
        <is>
          <t>yes</t>
        </is>
      </c>
      <c r="G161" s="30">
        <f>Parameters!$B$5*Parameters!$B$7*Parameters!$F$10/SUM(Parameters!$B$10:$G$10)*Parameters!$K$22*Parameters!$B$53*Parameters!$B$46</f>
        <v/>
      </c>
      <c r="H161" s="31">
        <f>(140-Parameters!$B$25)*Parameters!$F$26*0.45359237*0.85/(72*Parameters!$E$27)</f>
        <v/>
      </c>
      <c r="I161" s="7">
        <f>IF(H161&gt;80,"&gt;80",IF(H161&gt;50,"50-80",IF(H161&gt;=25,"25-50","&lt;25")))</f>
        <v/>
      </c>
      <c r="J161" s="7">
        <f>IF(((B161="80+")+0+(OR(D161="1.5-2.0",D161="&gt;=2.0")))&gt;=2,1,0)</f>
        <v/>
      </c>
      <c r="K161" s="32">
        <f>INDEX(Parameters!$B$31:$E$31,MATCH(I161,Parameters!$B$30:$E$30,0))</f>
        <v/>
      </c>
      <c r="L161" s="33">
        <f>K161*INDEX(Parameters!$B$84:$E$84,MATCH(I161,Parameters!$B$30:$E$30,0))/100*IF($F161="yes",Parameters!$C$49,Parameters!$B$49)</f>
        <v/>
      </c>
      <c r="M161" s="33">
        <f>K161*INDEX(Parameters!$B$85:$E$85,MATCH(I161,Parameters!$B$30:$E$30,0))/100*IF($F161="yes",Parameters!$C$49,Parameters!$B$49)</f>
        <v/>
      </c>
      <c r="N161" s="33">
        <f>K161*INDEX(Parameters!$B$86:$E$86,MATCH(I161,Parameters!$B$30:$E$30,0))/100*IF($F161="yes",Parameters!$C$49,Parameters!$B$49)</f>
        <v/>
      </c>
      <c r="O161" s="33">
        <f>K161*INDEX(Parameters!$B$87:$E$87,MATCH(I161,Parameters!$B$30:$E$30,0))/100*IF($F161="yes",Parameters!$C$49,Parameters!$B$49)</f>
        <v/>
      </c>
      <c r="P161" s="33">
        <f>K161*INDEX(Parameters!$B$88:$E$88,MATCH(I161,Parameters!$B$30:$E$30,0))/100*IF($F161="yes",Parameters!$C$49,Parameters!$B$49)</f>
        <v/>
      </c>
      <c r="Q161" s="33">
        <f>K161*INDEX(Parameters!$B$89:$E$89,MATCH(I161,Parameters!$B$30:$E$30,0))/100*IF($F161="yes",Parameters!$C$49,Parameters!$B$49)</f>
        <v/>
      </c>
      <c r="R161" s="33">
        <f>K161*INDEX(Parameters!$B$90:$E$90,MATCH(I161,Parameters!$B$30:$E$30,0))/100*IF($F161="yes",Parameters!$C$49,Parameters!$B$49)</f>
        <v/>
      </c>
      <c r="S161" s="33">
        <f>K161*INDEX(Parameters!$B$91:$E$91,MATCH(I161,Parameters!$B$30:$E$30,0))/100*IF($F161="yes",Parameters!$C$49,Parameters!$B$49)</f>
        <v/>
      </c>
      <c r="T161" s="33">
        <f>K161*INDEX(Parameters!$B$92:$E$92,MATCH(I161,Parameters!$B$30:$E$30,0))/100*IF($F161="yes",Parameters!$C$49,Parameters!$B$49)</f>
        <v/>
      </c>
      <c r="U161" s="33">
        <f>INDEX(Parameters!$B$32:$E$32,MATCH(I161,Parameters!$B$30:$E$30,0))*Parameters!$B$36/100*IF($F161="yes",Parameters!$E$49,Parameters!$D$49)</f>
        <v/>
      </c>
      <c r="V161" s="33">
        <f>U161*INDEX(Parameters!$B$99:$E$99,MATCH(I161,Parameters!$B$30:$E$30,0))</f>
        <v/>
      </c>
      <c r="W161" s="33">
        <f>U161*INDEX(Parameters!$B$100:$E$100,MATCH(I161,Parameters!$B$30:$E$30,0))</f>
        <v/>
      </c>
      <c r="X161" s="33">
        <f>U161*INDEX(Parameters!$B$101:$E$101,MATCH(I161,Parameters!$B$30:$E$30,0))</f>
        <v/>
      </c>
      <c r="Y161" s="33">
        <f>U161*INDEX(Parameters!$B$102:$E$102,MATCH(I161,Parameters!$B$30:$E$30,0))</f>
        <v/>
      </c>
      <c r="Z161" s="33">
        <f>U161*INDEX(Parameters!$B$103:$E$103,MATCH(I161,Parameters!$B$30:$E$30,0))</f>
        <v/>
      </c>
      <c r="AA161" s="33">
        <f>U161*INDEX(Parameters!$B$104:$E$104,MATCH(I161,Parameters!$B$30:$E$30,0))</f>
        <v/>
      </c>
      <c r="AB161" s="33">
        <f>U161*Parameters!$B$39</f>
        <v/>
      </c>
      <c r="AC161" s="7">
        <f>J161</f>
        <v/>
      </c>
      <c r="AD161" s="7">
        <f>IF(J161=1,Parameters!$B$40,Parameters!$B$41)</f>
        <v/>
      </c>
      <c r="AE161" s="33">
        <f>AC161*O161+(1-AC161)*L161</f>
        <v/>
      </c>
      <c r="AF161" s="33">
        <f>AC161*P161+(1-AC161)*M161</f>
        <v/>
      </c>
      <c r="AG161" s="33">
        <f>AC161*Q161+(1-AC161)*N161</f>
        <v/>
      </c>
      <c r="AH161" s="33">
        <f>AD161*O161+(1-AD161)*L161</f>
        <v/>
      </c>
      <c r="AI161" s="33">
        <f>AD161*P161+(1-AD161)*M161</f>
        <v/>
      </c>
      <c r="AJ161" s="33">
        <f>AD161*Q161+(1-AD161)*N161</f>
        <v/>
      </c>
      <c r="AK161" s="33">
        <f>AC161*V161+(1-AC161)*U161</f>
        <v/>
      </c>
      <c r="AL161" s="33">
        <f>AC161*W161+(1-AC161)*U161</f>
        <v/>
      </c>
      <c r="AM161" s="33">
        <f>AC161*X161+(1-AC161)*U161</f>
        <v/>
      </c>
      <c r="AN161" s="33">
        <f>AD161*V161+(1-AD161)*U161</f>
        <v/>
      </c>
      <c r="AO161" s="33">
        <f>AD161*W161+(1-AD161)*U161</f>
        <v/>
      </c>
      <c r="AP161" s="33">
        <f>AD161*X161+(1-AD161)*U161</f>
        <v/>
      </c>
      <c r="AQ161" s="7">
        <f>IF(OR(Scenario!$B$5="Any",Scenario!$B$5=A161),1,0)</f>
        <v/>
      </c>
      <c r="AR161" s="7">
        <f>IF(OR(Scenario!$B$6="Any",Scenario!$B$6=B161),1,0)</f>
        <v/>
      </c>
      <c r="AS161" s="7">
        <f>IF(OR(Scenario!$B$7="Any",Scenario!$B$7=C161),1,0)</f>
        <v/>
      </c>
      <c r="AT161" s="7">
        <f>IF(OR(Scenario!$B$8="Any",Scenario!$B$8=D161),1,0)</f>
        <v/>
      </c>
      <c r="AU161" s="7">
        <f>IF(OR(Scenario!$B$9="Any",Scenario!$B$9=E161),1,0)</f>
        <v/>
      </c>
      <c r="AV161" s="7">
        <f>IF(OR(Scenario!$B$10="Any",Scenario!$B$10=F161),1,0)</f>
        <v/>
      </c>
      <c r="AW161" s="7">
        <f>G161*AQ161*AR161*AS161*AT161*AU161*AV161</f>
        <v/>
      </c>
      <c r="AX161" s="7">
        <f>IF(Scenario!$B$11="mean",L161,IF(Scenario!$B$11="5th pct",M161,N161))</f>
        <v/>
      </c>
      <c r="AY161" s="7">
        <f>IF(Scenario!$B$11="mean",O161,IF(Scenario!$B$11="5th pct",P161,Q161))</f>
        <v/>
      </c>
      <c r="AZ161" s="7">
        <f>IF(Scenario!$B$11="mean",R161,IF(Scenario!$B$11="5th pct",S161,T161))</f>
        <v/>
      </c>
      <c r="BA161" s="7">
        <f>IF(Scenario!$B$11="mean",AE161,IF(Scenario!$B$11="5th pct",AF161,AG161))</f>
        <v/>
      </c>
      <c r="BB161" s="7">
        <f>IF(Scenario!$B$11="mean",AH161,IF(Scenario!$B$11="5th pct",AI161,AJ161))</f>
        <v/>
      </c>
      <c r="BC161" s="7">
        <f>U161</f>
        <v/>
      </c>
      <c r="BD161" s="7">
        <f>IF(Scenario!$B$11="mean",V161,IF(Scenario!$B$11="5th pct",W161,X161))</f>
        <v/>
      </c>
      <c r="BE161" s="7">
        <f>IF(Scenario!$B$11="mean",Y161,IF(Scenario!$B$11="5th pct",Z161,AA161))</f>
        <v/>
      </c>
      <c r="BF161" s="7">
        <f>IF(Scenario!$B$11="mean",AK161,IF(Scenario!$B$11="5th pct",AL161,AM161))</f>
        <v/>
      </c>
      <c r="BG161" s="7">
        <f>IF(Scenario!$B$11="mean",AN161,IF(Scenario!$B$11="5th pct",AO161,AP161))</f>
        <v/>
      </c>
    </row>
    <row r="162">
      <c r="A162" t="inlineStr">
        <is>
          <t>F</t>
        </is>
      </c>
      <c r="B162" t="inlineStr">
        <is>
          <t>65-74</t>
        </is>
      </c>
      <c r="C162" t="inlineStr">
        <is>
          <t>&gt;198</t>
        </is>
      </c>
      <c r="D162" t="inlineStr">
        <is>
          <t>&lt;1.0</t>
        </is>
      </c>
      <c r="E162" t="inlineStr">
        <is>
          <t>subclinical</t>
        </is>
      </c>
      <c r="F162" t="inlineStr">
        <is>
          <t>no</t>
        </is>
      </c>
      <c r="G162" s="26">
        <f>Parameters!$B$5*Parameters!$B$7*Parameters!$G$10/SUM(Parameters!$B$10:$G$10)*Parameters!$H$22*Parameters!$B$50*(1-Parameters!$B$46)</f>
        <v/>
      </c>
      <c r="H162" s="27">
        <f>(140-Parameters!$B$25)*Parameters!$G$26*0.45359237*0.85/(72*Parameters!$B$27)</f>
        <v/>
      </c>
      <c r="I162">
        <f>IF(H162&gt;80,"&gt;80",IF(H162&gt;50,"50-80",IF(H162&gt;=25,"25-50","&lt;25")))</f>
        <v/>
      </c>
      <c r="J162">
        <f>IF(((B162="80+")+0+(OR(D162="1.5-2.0",D162="&gt;=2.0")))&gt;=2,1,0)</f>
        <v/>
      </c>
      <c r="K162" s="28">
        <f>INDEX(Parameters!$B$31:$E$31,MATCH(I162,Parameters!$B$30:$E$30,0))</f>
        <v/>
      </c>
      <c r="L162" s="29">
        <f>K162*INDEX(Parameters!$B$57:$E$57,MATCH(I162,Parameters!$B$30:$E$30,0))/100*IF($F162="yes",Parameters!$C$49,Parameters!$B$49)</f>
        <v/>
      </c>
      <c r="M162" s="29">
        <f>K162*INDEX(Parameters!$B$58:$E$58,MATCH(I162,Parameters!$B$30:$E$30,0))/100*IF($F162="yes",Parameters!$C$49,Parameters!$B$49)</f>
        <v/>
      </c>
      <c r="N162" s="29">
        <f>K162*INDEX(Parameters!$B$59:$E$59,MATCH(I162,Parameters!$B$30:$E$30,0))/100*IF($F162="yes",Parameters!$C$49,Parameters!$B$49)</f>
        <v/>
      </c>
      <c r="O162" s="29">
        <f>K162*INDEX(Parameters!$B$60:$E$60,MATCH(I162,Parameters!$B$30:$E$30,0))/100*IF($F162="yes",Parameters!$C$49,Parameters!$B$49)</f>
        <v/>
      </c>
      <c r="P162" s="29">
        <f>K162*INDEX(Parameters!$B$61:$E$61,MATCH(I162,Parameters!$B$30:$E$30,0))/100*IF($F162="yes",Parameters!$C$49,Parameters!$B$49)</f>
        <v/>
      </c>
      <c r="Q162" s="29">
        <f>K162*INDEX(Parameters!$B$62:$E$62,MATCH(I162,Parameters!$B$30:$E$30,0))/100*IF($F162="yes",Parameters!$C$49,Parameters!$B$49)</f>
        <v/>
      </c>
      <c r="R162" s="29">
        <f>K162*INDEX(Parameters!$B$63:$E$63,MATCH(I162,Parameters!$B$30:$E$30,0))/100*IF($F162="yes",Parameters!$C$49,Parameters!$B$49)</f>
        <v/>
      </c>
      <c r="S162" s="29">
        <f>K162*INDEX(Parameters!$B$64:$E$64,MATCH(I162,Parameters!$B$30:$E$30,0))/100*IF($F162="yes",Parameters!$C$49,Parameters!$B$49)</f>
        <v/>
      </c>
      <c r="T162" s="29">
        <f>K162*INDEX(Parameters!$B$65:$E$65,MATCH(I162,Parameters!$B$30:$E$30,0))/100*IF($F162="yes",Parameters!$C$49,Parameters!$B$49)</f>
        <v/>
      </c>
      <c r="U162" s="29">
        <f>INDEX(Parameters!$B$32:$E$32,MATCH(I162,Parameters!$B$30:$E$30,0))*Parameters!$B$36/100*IF($F162="yes",Parameters!$E$49,Parameters!$D$49)</f>
        <v/>
      </c>
      <c r="V162" s="29">
        <f>U162*INDEX(Parameters!$B$99:$E$99,MATCH(I162,Parameters!$B$30:$E$30,0))</f>
        <v/>
      </c>
      <c r="W162" s="29">
        <f>U162*INDEX(Parameters!$B$100:$E$100,MATCH(I162,Parameters!$B$30:$E$30,0))</f>
        <v/>
      </c>
      <c r="X162" s="29">
        <f>U162*INDEX(Parameters!$B$101:$E$101,MATCH(I162,Parameters!$B$30:$E$30,0))</f>
        <v/>
      </c>
      <c r="Y162" s="29">
        <f>U162*INDEX(Parameters!$B$102:$E$102,MATCH(I162,Parameters!$B$30:$E$30,0))</f>
        <v/>
      </c>
      <c r="Z162" s="29">
        <f>U162*INDEX(Parameters!$B$103:$E$103,MATCH(I162,Parameters!$B$30:$E$30,0))</f>
        <v/>
      </c>
      <c r="AA162" s="29">
        <f>U162*INDEX(Parameters!$B$104:$E$104,MATCH(I162,Parameters!$B$30:$E$30,0))</f>
        <v/>
      </c>
      <c r="AB162" s="29">
        <f>U162*Parameters!$B$39</f>
        <v/>
      </c>
      <c r="AC162">
        <f>J162</f>
        <v/>
      </c>
      <c r="AD162">
        <f>IF(J162=1,Parameters!$B$40,Parameters!$B$41)</f>
        <v/>
      </c>
      <c r="AE162" s="29">
        <f>AC162*O162+(1-AC162)*L162</f>
        <v/>
      </c>
      <c r="AF162" s="29">
        <f>AC162*P162+(1-AC162)*M162</f>
        <v/>
      </c>
      <c r="AG162" s="29">
        <f>AC162*Q162+(1-AC162)*N162</f>
        <v/>
      </c>
      <c r="AH162" s="29">
        <f>AD162*O162+(1-AD162)*L162</f>
        <v/>
      </c>
      <c r="AI162" s="29">
        <f>AD162*P162+(1-AD162)*M162</f>
        <v/>
      </c>
      <c r="AJ162" s="29">
        <f>AD162*Q162+(1-AD162)*N162</f>
        <v/>
      </c>
      <c r="AK162" s="29">
        <f>AC162*V162+(1-AC162)*U162</f>
        <v/>
      </c>
      <c r="AL162" s="29">
        <f>AC162*W162+(1-AC162)*U162</f>
        <v/>
      </c>
      <c r="AM162" s="29">
        <f>AC162*X162+(1-AC162)*U162</f>
        <v/>
      </c>
      <c r="AN162" s="29">
        <f>AD162*V162+(1-AD162)*U162</f>
        <v/>
      </c>
      <c r="AO162" s="29">
        <f>AD162*W162+(1-AD162)*U162</f>
        <v/>
      </c>
      <c r="AP162" s="29">
        <f>AD162*X162+(1-AD162)*U162</f>
        <v/>
      </c>
      <c r="AQ162">
        <f>IF(OR(Scenario!$B$5="Any",Scenario!$B$5=A162),1,0)</f>
        <v/>
      </c>
      <c r="AR162">
        <f>IF(OR(Scenario!$B$6="Any",Scenario!$B$6=B162),1,0)</f>
        <v/>
      </c>
      <c r="AS162">
        <f>IF(OR(Scenario!$B$7="Any",Scenario!$B$7=C162),1,0)</f>
        <v/>
      </c>
      <c r="AT162">
        <f>IF(OR(Scenario!$B$8="Any",Scenario!$B$8=D162),1,0)</f>
        <v/>
      </c>
      <c r="AU162">
        <f>IF(OR(Scenario!$B$9="Any",Scenario!$B$9=E162),1,0)</f>
        <v/>
      </c>
      <c r="AV162">
        <f>IF(OR(Scenario!$B$10="Any",Scenario!$B$10=F162),1,0)</f>
        <v/>
      </c>
      <c r="AW162">
        <f>G162*AQ162*AR162*AS162*AT162*AU162*AV162</f>
        <v/>
      </c>
      <c r="AX162">
        <f>IF(Scenario!$B$11="mean",L162,IF(Scenario!$B$11="5th pct",M162,N162))</f>
        <v/>
      </c>
      <c r="AY162">
        <f>IF(Scenario!$B$11="mean",O162,IF(Scenario!$B$11="5th pct",P162,Q162))</f>
        <v/>
      </c>
      <c r="AZ162">
        <f>IF(Scenario!$B$11="mean",R162,IF(Scenario!$B$11="5th pct",S162,T162))</f>
        <v/>
      </c>
      <c r="BA162">
        <f>IF(Scenario!$B$11="mean",AE162,IF(Scenario!$B$11="5th pct",AF162,AG162))</f>
        <v/>
      </c>
      <c r="BB162">
        <f>IF(Scenario!$B$11="mean",AH162,IF(Scenario!$B$11="5th pct",AI162,AJ162))</f>
        <v/>
      </c>
      <c r="BC162">
        <f>U162</f>
        <v/>
      </c>
      <c r="BD162">
        <f>IF(Scenario!$B$11="mean",V162,IF(Scenario!$B$11="5th pct",W162,X162))</f>
        <v/>
      </c>
      <c r="BE162">
        <f>IF(Scenario!$B$11="mean",Y162,IF(Scenario!$B$11="5th pct",Z162,AA162))</f>
        <v/>
      </c>
      <c r="BF162">
        <f>IF(Scenario!$B$11="mean",AK162,IF(Scenario!$B$11="5th pct",AL162,AM162))</f>
        <v/>
      </c>
      <c r="BG162">
        <f>IF(Scenario!$B$11="mean",AN162,IF(Scenario!$B$11="5th pct",AO162,AP162))</f>
        <v/>
      </c>
    </row>
    <row r="163">
      <c r="A163" s="7" t="inlineStr">
        <is>
          <t>F</t>
        </is>
      </c>
      <c r="B163" s="7" t="inlineStr">
        <is>
          <t>65-74</t>
        </is>
      </c>
      <c r="C163" s="7" t="inlineStr">
        <is>
          <t>&gt;198</t>
        </is>
      </c>
      <c r="D163" s="7" t="inlineStr">
        <is>
          <t>&lt;1.0</t>
        </is>
      </c>
      <c r="E163" s="7" t="inlineStr">
        <is>
          <t>subclinical</t>
        </is>
      </c>
      <c r="F163" s="7" t="inlineStr">
        <is>
          <t>yes</t>
        </is>
      </c>
      <c r="G163" s="30">
        <f>Parameters!$B$5*Parameters!$B$7*Parameters!$G$10/SUM(Parameters!$B$10:$G$10)*Parameters!$H$22*Parameters!$B$50*Parameters!$B$46</f>
        <v/>
      </c>
      <c r="H163" s="31">
        <f>(140-Parameters!$B$25)*Parameters!$G$26*0.45359237*0.85/(72*Parameters!$B$27)</f>
        <v/>
      </c>
      <c r="I163" s="7">
        <f>IF(H163&gt;80,"&gt;80",IF(H163&gt;50,"50-80",IF(H163&gt;=25,"25-50","&lt;25")))</f>
        <v/>
      </c>
      <c r="J163" s="7">
        <f>IF(((B163="80+")+0+(OR(D163="1.5-2.0",D163="&gt;=2.0")))&gt;=2,1,0)</f>
        <v/>
      </c>
      <c r="K163" s="32">
        <f>INDEX(Parameters!$B$31:$E$31,MATCH(I163,Parameters!$B$30:$E$30,0))</f>
        <v/>
      </c>
      <c r="L163" s="33">
        <f>K163*INDEX(Parameters!$B$57:$E$57,MATCH(I163,Parameters!$B$30:$E$30,0))/100*IF($F163="yes",Parameters!$C$49,Parameters!$B$49)</f>
        <v/>
      </c>
      <c r="M163" s="33">
        <f>K163*INDEX(Parameters!$B$58:$E$58,MATCH(I163,Parameters!$B$30:$E$30,0))/100*IF($F163="yes",Parameters!$C$49,Parameters!$B$49)</f>
        <v/>
      </c>
      <c r="N163" s="33">
        <f>K163*INDEX(Parameters!$B$59:$E$59,MATCH(I163,Parameters!$B$30:$E$30,0))/100*IF($F163="yes",Parameters!$C$49,Parameters!$B$49)</f>
        <v/>
      </c>
      <c r="O163" s="33">
        <f>K163*INDEX(Parameters!$B$60:$E$60,MATCH(I163,Parameters!$B$30:$E$30,0))/100*IF($F163="yes",Parameters!$C$49,Parameters!$B$49)</f>
        <v/>
      </c>
      <c r="P163" s="33">
        <f>K163*INDEX(Parameters!$B$61:$E$61,MATCH(I163,Parameters!$B$30:$E$30,0))/100*IF($F163="yes",Parameters!$C$49,Parameters!$B$49)</f>
        <v/>
      </c>
      <c r="Q163" s="33">
        <f>K163*INDEX(Parameters!$B$62:$E$62,MATCH(I163,Parameters!$B$30:$E$30,0))/100*IF($F163="yes",Parameters!$C$49,Parameters!$B$49)</f>
        <v/>
      </c>
      <c r="R163" s="33">
        <f>K163*INDEX(Parameters!$B$63:$E$63,MATCH(I163,Parameters!$B$30:$E$30,0))/100*IF($F163="yes",Parameters!$C$49,Parameters!$B$49)</f>
        <v/>
      </c>
      <c r="S163" s="33">
        <f>K163*INDEX(Parameters!$B$64:$E$64,MATCH(I163,Parameters!$B$30:$E$30,0))/100*IF($F163="yes",Parameters!$C$49,Parameters!$B$49)</f>
        <v/>
      </c>
      <c r="T163" s="33">
        <f>K163*INDEX(Parameters!$B$65:$E$65,MATCH(I163,Parameters!$B$30:$E$30,0))/100*IF($F163="yes",Parameters!$C$49,Parameters!$B$49)</f>
        <v/>
      </c>
      <c r="U163" s="33">
        <f>INDEX(Parameters!$B$32:$E$32,MATCH(I163,Parameters!$B$30:$E$30,0))*Parameters!$B$36/100*IF($F163="yes",Parameters!$E$49,Parameters!$D$49)</f>
        <v/>
      </c>
      <c r="V163" s="33">
        <f>U163*INDEX(Parameters!$B$99:$E$99,MATCH(I163,Parameters!$B$30:$E$30,0))</f>
        <v/>
      </c>
      <c r="W163" s="33">
        <f>U163*INDEX(Parameters!$B$100:$E$100,MATCH(I163,Parameters!$B$30:$E$30,0))</f>
        <v/>
      </c>
      <c r="X163" s="33">
        <f>U163*INDEX(Parameters!$B$101:$E$101,MATCH(I163,Parameters!$B$30:$E$30,0))</f>
        <v/>
      </c>
      <c r="Y163" s="33">
        <f>U163*INDEX(Parameters!$B$102:$E$102,MATCH(I163,Parameters!$B$30:$E$30,0))</f>
        <v/>
      </c>
      <c r="Z163" s="33">
        <f>U163*INDEX(Parameters!$B$103:$E$103,MATCH(I163,Parameters!$B$30:$E$30,0))</f>
        <v/>
      </c>
      <c r="AA163" s="33">
        <f>U163*INDEX(Parameters!$B$104:$E$104,MATCH(I163,Parameters!$B$30:$E$30,0))</f>
        <v/>
      </c>
      <c r="AB163" s="33">
        <f>U163*Parameters!$B$39</f>
        <v/>
      </c>
      <c r="AC163" s="7">
        <f>J163</f>
        <v/>
      </c>
      <c r="AD163" s="7">
        <f>IF(J163=1,Parameters!$B$40,Parameters!$B$41)</f>
        <v/>
      </c>
      <c r="AE163" s="33">
        <f>AC163*O163+(1-AC163)*L163</f>
        <v/>
      </c>
      <c r="AF163" s="33">
        <f>AC163*P163+(1-AC163)*M163</f>
        <v/>
      </c>
      <c r="AG163" s="33">
        <f>AC163*Q163+(1-AC163)*N163</f>
        <v/>
      </c>
      <c r="AH163" s="33">
        <f>AD163*O163+(1-AD163)*L163</f>
        <v/>
      </c>
      <c r="AI163" s="33">
        <f>AD163*P163+(1-AD163)*M163</f>
        <v/>
      </c>
      <c r="AJ163" s="33">
        <f>AD163*Q163+(1-AD163)*N163</f>
        <v/>
      </c>
      <c r="AK163" s="33">
        <f>AC163*V163+(1-AC163)*U163</f>
        <v/>
      </c>
      <c r="AL163" s="33">
        <f>AC163*W163+(1-AC163)*U163</f>
        <v/>
      </c>
      <c r="AM163" s="33">
        <f>AC163*X163+(1-AC163)*U163</f>
        <v/>
      </c>
      <c r="AN163" s="33">
        <f>AD163*V163+(1-AD163)*U163</f>
        <v/>
      </c>
      <c r="AO163" s="33">
        <f>AD163*W163+(1-AD163)*U163</f>
        <v/>
      </c>
      <c r="AP163" s="33">
        <f>AD163*X163+(1-AD163)*U163</f>
        <v/>
      </c>
      <c r="AQ163" s="7">
        <f>IF(OR(Scenario!$B$5="Any",Scenario!$B$5=A163),1,0)</f>
        <v/>
      </c>
      <c r="AR163" s="7">
        <f>IF(OR(Scenario!$B$6="Any",Scenario!$B$6=B163),1,0)</f>
        <v/>
      </c>
      <c r="AS163" s="7">
        <f>IF(OR(Scenario!$B$7="Any",Scenario!$B$7=C163),1,0)</f>
        <v/>
      </c>
      <c r="AT163" s="7">
        <f>IF(OR(Scenario!$B$8="Any",Scenario!$B$8=D163),1,0)</f>
        <v/>
      </c>
      <c r="AU163" s="7">
        <f>IF(OR(Scenario!$B$9="Any",Scenario!$B$9=E163),1,0)</f>
        <v/>
      </c>
      <c r="AV163" s="7">
        <f>IF(OR(Scenario!$B$10="Any",Scenario!$B$10=F163),1,0)</f>
        <v/>
      </c>
      <c r="AW163" s="7">
        <f>G163*AQ163*AR163*AS163*AT163*AU163*AV163</f>
        <v/>
      </c>
      <c r="AX163" s="7">
        <f>IF(Scenario!$B$11="mean",L163,IF(Scenario!$B$11="5th pct",M163,N163))</f>
        <v/>
      </c>
      <c r="AY163" s="7">
        <f>IF(Scenario!$B$11="mean",O163,IF(Scenario!$B$11="5th pct",P163,Q163))</f>
        <v/>
      </c>
      <c r="AZ163" s="7">
        <f>IF(Scenario!$B$11="mean",R163,IF(Scenario!$B$11="5th pct",S163,T163))</f>
        <v/>
      </c>
      <c r="BA163" s="7">
        <f>IF(Scenario!$B$11="mean",AE163,IF(Scenario!$B$11="5th pct",AF163,AG163))</f>
        <v/>
      </c>
      <c r="BB163" s="7">
        <f>IF(Scenario!$B$11="mean",AH163,IF(Scenario!$B$11="5th pct",AI163,AJ163))</f>
        <v/>
      </c>
      <c r="BC163" s="7">
        <f>U163</f>
        <v/>
      </c>
      <c r="BD163" s="7">
        <f>IF(Scenario!$B$11="mean",V163,IF(Scenario!$B$11="5th pct",W163,X163))</f>
        <v/>
      </c>
      <c r="BE163" s="7">
        <f>IF(Scenario!$B$11="mean",Y163,IF(Scenario!$B$11="5th pct",Z163,AA163))</f>
        <v/>
      </c>
      <c r="BF163" s="7">
        <f>IF(Scenario!$B$11="mean",AK163,IF(Scenario!$B$11="5th pct",AL163,AM163))</f>
        <v/>
      </c>
      <c r="BG163" s="7">
        <f>IF(Scenario!$B$11="mean",AN163,IF(Scenario!$B$11="5th pct",AO163,AP163))</f>
        <v/>
      </c>
    </row>
    <row r="164">
      <c r="A164" t="inlineStr">
        <is>
          <t>F</t>
        </is>
      </c>
      <c r="B164" t="inlineStr">
        <is>
          <t>65-74</t>
        </is>
      </c>
      <c r="C164" t="inlineStr">
        <is>
          <t>&gt;198</t>
        </is>
      </c>
      <c r="D164" t="inlineStr">
        <is>
          <t>&lt;1.0</t>
        </is>
      </c>
      <c r="E164" t="inlineStr">
        <is>
          <t>low parox</t>
        </is>
      </c>
      <c r="F164" t="inlineStr">
        <is>
          <t>no</t>
        </is>
      </c>
      <c r="G164" s="26">
        <f>Parameters!$B$5*Parameters!$B$7*Parameters!$G$10/SUM(Parameters!$B$10:$G$10)*Parameters!$H$22*Parameters!$B$51*(1-Parameters!$B$46)</f>
        <v/>
      </c>
      <c r="H164" s="27">
        <f>(140-Parameters!$B$25)*Parameters!$G$26*0.45359237*0.85/(72*Parameters!$B$27)</f>
        <v/>
      </c>
      <c r="I164">
        <f>IF(H164&gt;80,"&gt;80",IF(H164&gt;50,"50-80",IF(H164&gt;=25,"25-50","&lt;25")))</f>
        <v/>
      </c>
      <c r="J164">
        <f>IF(((B164="80+")+0+(OR(D164="1.5-2.0",D164="&gt;=2.0")))&gt;=2,1,0)</f>
        <v/>
      </c>
      <c r="K164" s="28">
        <f>INDEX(Parameters!$B$31:$E$31,MATCH(I164,Parameters!$B$30:$E$30,0))</f>
        <v/>
      </c>
      <c r="L164" s="29">
        <f>K164*INDEX(Parameters!$B$66:$E$66,MATCH(I164,Parameters!$B$30:$E$30,0))/100*IF($F164="yes",Parameters!$C$49,Parameters!$B$49)</f>
        <v/>
      </c>
      <c r="M164" s="29">
        <f>K164*INDEX(Parameters!$B$67:$E$67,MATCH(I164,Parameters!$B$30:$E$30,0))/100*IF($F164="yes",Parameters!$C$49,Parameters!$B$49)</f>
        <v/>
      </c>
      <c r="N164" s="29">
        <f>K164*INDEX(Parameters!$B$68:$E$68,MATCH(I164,Parameters!$B$30:$E$30,0))/100*IF($F164="yes",Parameters!$C$49,Parameters!$B$49)</f>
        <v/>
      </c>
      <c r="O164" s="29">
        <f>K164*INDEX(Parameters!$B$69:$E$69,MATCH(I164,Parameters!$B$30:$E$30,0))/100*IF($F164="yes",Parameters!$C$49,Parameters!$B$49)</f>
        <v/>
      </c>
      <c r="P164" s="29">
        <f>K164*INDEX(Parameters!$B$70:$E$70,MATCH(I164,Parameters!$B$30:$E$30,0))/100*IF($F164="yes",Parameters!$C$49,Parameters!$B$49)</f>
        <v/>
      </c>
      <c r="Q164" s="29">
        <f>K164*INDEX(Parameters!$B$71:$E$71,MATCH(I164,Parameters!$B$30:$E$30,0))/100*IF($F164="yes",Parameters!$C$49,Parameters!$B$49)</f>
        <v/>
      </c>
      <c r="R164" s="29">
        <f>K164*INDEX(Parameters!$B$72:$E$72,MATCH(I164,Parameters!$B$30:$E$30,0))/100*IF($F164="yes",Parameters!$C$49,Parameters!$B$49)</f>
        <v/>
      </c>
      <c r="S164" s="29">
        <f>K164*INDEX(Parameters!$B$73:$E$73,MATCH(I164,Parameters!$B$30:$E$30,0))/100*IF($F164="yes",Parameters!$C$49,Parameters!$B$49)</f>
        <v/>
      </c>
      <c r="T164" s="29">
        <f>K164*INDEX(Parameters!$B$74:$E$74,MATCH(I164,Parameters!$B$30:$E$30,0))/100*IF($F164="yes",Parameters!$C$49,Parameters!$B$49)</f>
        <v/>
      </c>
      <c r="U164" s="29">
        <f>INDEX(Parameters!$B$32:$E$32,MATCH(I164,Parameters!$B$30:$E$30,0))*Parameters!$B$36/100*IF($F164="yes",Parameters!$E$49,Parameters!$D$49)</f>
        <v/>
      </c>
      <c r="V164" s="29">
        <f>U164*INDEX(Parameters!$B$99:$E$99,MATCH(I164,Parameters!$B$30:$E$30,0))</f>
        <v/>
      </c>
      <c r="W164" s="29">
        <f>U164*INDEX(Parameters!$B$100:$E$100,MATCH(I164,Parameters!$B$30:$E$30,0))</f>
        <v/>
      </c>
      <c r="X164" s="29">
        <f>U164*INDEX(Parameters!$B$101:$E$101,MATCH(I164,Parameters!$B$30:$E$30,0))</f>
        <v/>
      </c>
      <c r="Y164" s="29">
        <f>U164*INDEX(Parameters!$B$102:$E$102,MATCH(I164,Parameters!$B$30:$E$30,0))</f>
        <v/>
      </c>
      <c r="Z164" s="29">
        <f>U164*INDEX(Parameters!$B$103:$E$103,MATCH(I164,Parameters!$B$30:$E$30,0))</f>
        <v/>
      </c>
      <c r="AA164" s="29">
        <f>U164*INDEX(Parameters!$B$104:$E$104,MATCH(I164,Parameters!$B$30:$E$30,0))</f>
        <v/>
      </c>
      <c r="AB164" s="29">
        <f>U164*Parameters!$B$39</f>
        <v/>
      </c>
      <c r="AC164">
        <f>J164</f>
        <v/>
      </c>
      <c r="AD164">
        <f>IF(J164=1,Parameters!$B$40,Parameters!$B$41)</f>
        <v/>
      </c>
      <c r="AE164" s="29">
        <f>AC164*O164+(1-AC164)*L164</f>
        <v/>
      </c>
      <c r="AF164" s="29">
        <f>AC164*P164+(1-AC164)*M164</f>
        <v/>
      </c>
      <c r="AG164" s="29">
        <f>AC164*Q164+(1-AC164)*N164</f>
        <v/>
      </c>
      <c r="AH164" s="29">
        <f>AD164*O164+(1-AD164)*L164</f>
        <v/>
      </c>
      <c r="AI164" s="29">
        <f>AD164*P164+(1-AD164)*M164</f>
        <v/>
      </c>
      <c r="AJ164" s="29">
        <f>AD164*Q164+(1-AD164)*N164</f>
        <v/>
      </c>
      <c r="AK164" s="29">
        <f>AC164*V164+(1-AC164)*U164</f>
        <v/>
      </c>
      <c r="AL164" s="29">
        <f>AC164*W164+(1-AC164)*U164</f>
        <v/>
      </c>
      <c r="AM164" s="29">
        <f>AC164*X164+(1-AC164)*U164</f>
        <v/>
      </c>
      <c r="AN164" s="29">
        <f>AD164*V164+(1-AD164)*U164</f>
        <v/>
      </c>
      <c r="AO164" s="29">
        <f>AD164*W164+(1-AD164)*U164</f>
        <v/>
      </c>
      <c r="AP164" s="29">
        <f>AD164*X164+(1-AD164)*U164</f>
        <v/>
      </c>
      <c r="AQ164">
        <f>IF(OR(Scenario!$B$5="Any",Scenario!$B$5=A164),1,0)</f>
        <v/>
      </c>
      <c r="AR164">
        <f>IF(OR(Scenario!$B$6="Any",Scenario!$B$6=B164),1,0)</f>
        <v/>
      </c>
      <c r="AS164">
        <f>IF(OR(Scenario!$B$7="Any",Scenario!$B$7=C164),1,0)</f>
        <v/>
      </c>
      <c r="AT164">
        <f>IF(OR(Scenario!$B$8="Any",Scenario!$B$8=D164),1,0)</f>
        <v/>
      </c>
      <c r="AU164">
        <f>IF(OR(Scenario!$B$9="Any",Scenario!$B$9=E164),1,0)</f>
        <v/>
      </c>
      <c r="AV164">
        <f>IF(OR(Scenario!$B$10="Any",Scenario!$B$10=F164),1,0)</f>
        <v/>
      </c>
      <c r="AW164">
        <f>G164*AQ164*AR164*AS164*AT164*AU164*AV164</f>
        <v/>
      </c>
      <c r="AX164">
        <f>IF(Scenario!$B$11="mean",L164,IF(Scenario!$B$11="5th pct",M164,N164))</f>
        <v/>
      </c>
      <c r="AY164">
        <f>IF(Scenario!$B$11="mean",O164,IF(Scenario!$B$11="5th pct",P164,Q164))</f>
        <v/>
      </c>
      <c r="AZ164">
        <f>IF(Scenario!$B$11="mean",R164,IF(Scenario!$B$11="5th pct",S164,T164))</f>
        <v/>
      </c>
      <c r="BA164">
        <f>IF(Scenario!$B$11="mean",AE164,IF(Scenario!$B$11="5th pct",AF164,AG164))</f>
        <v/>
      </c>
      <c r="BB164">
        <f>IF(Scenario!$B$11="mean",AH164,IF(Scenario!$B$11="5th pct",AI164,AJ164))</f>
        <v/>
      </c>
      <c r="BC164">
        <f>U164</f>
        <v/>
      </c>
      <c r="BD164">
        <f>IF(Scenario!$B$11="mean",V164,IF(Scenario!$B$11="5th pct",W164,X164))</f>
        <v/>
      </c>
      <c r="BE164">
        <f>IF(Scenario!$B$11="mean",Y164,IF(Scenario!$B$11="5th pct",Z164,AA164))</f>
        <v/>
      </c>
      <c r="BF164">
        <f>IF(Scenario!$B$11="mean",AK164,IF(Scenario!$B$11="5th pct",AL164,AM164))</f>
        <v/>
      </c>
      <c r="BG164">
        <f>IF(Scenario!$B$11="mean",AN164,IF(Scenario!$B$11="5th pct",AO164,AP164))</f>
        <v/>
      </c>
    </row>
    <row r="165">
      <c r="A165" s="7" t="inlineStr">
        <is>
          <t>F</t>
        </is>
      </c>
      <c r="B165" s="7" t="inlineStr">
        <is>
          <t>65-74</t>
        </is>
      </c>
      <c r="C165" s="7" t="inlineStr">
        <is>
          <t>&gt;198</t>
        </is>
      </c>
      <c r="D165" s="7" t="inlineStr">
        <is>
          <t>&lt;1.0</t>
        </is>
      </c>
      <c r="E165" s="7" t="inlineStr">
        <is>
          <t>low parox</t>
        </is>
      </c>
      <c r="F165" s="7" t="inlineStr">
        <is>
          <t>yes</t>
        </is>
      </c>
      <c r="G165" s="30">
        <f>Parameters!$B$5*Parameters!$B$7*Parameters!$G$10/SUM(Parameters!$B$10:$G$10)*Parameters!$H$22*Parameters!$B$51*Parameters!$B$46</f>
        <v/>
      </c>
      <c r="H165" s="31">
        <f>(140-Parameters!$B$25)*Parameters!$G$26*0.45359237*0.85/(72*Parameters!$B$27)</f>
        <v/>
      </c>
      <c r="I165" s="7">
        <f>IF(H165&gt;80,"&gt;80",IF(H165&gt;50,"50-80",IF(H165&gt;=25,"25-50","&lt;25")))</f>
        <v/>
      </c>
      <c r="J165" s="7">
        <f>IF(((B165="80+")+0+(OR(D165="1.5-2.0",D165="&gt;=2.0")))&gt;=2,1,0)</f>
        <v/>
      </c>
      <c r="K165" s="32">
        <f>INDEX(Parameters!$B$31:$E$31,MATCH(I165,Parameters!$B$30:$E$30,0))</f>
        <v/>
      </c>
      <c r="L165" s="33">
        <f>K165*INDEX(Parameters!$B$66:$E$66,MATCH(I165,Parameters!$B$30:$E$30,0))/100*IF($F165="yes",Parameters!$C$49,Parameters!$B$49)</f>
        <v/>
      </c>
      <c r="M165" s="33">
        <f>K165*INDEX(Parameters!$B$67:$E$67,MATCH(I165,Parameters!$B$30:$E$30,0))/100*IF($F165="yes",Parameters!$C$49,Parameters!$B$49)</f>
        <v/>
      </c>
      <c r="N165" s="33">
        <f>K165*INDEX(Parameters!$B$68:$E$68,MATCH(I165,Parameters!$B$30:$E$30,0))/100*IF($F165="yes",Parameters!$C$49,Parameters!$B$49)</f>
        <v/>
      </c>
      <c r="O165" s="33">
        <f>K165*INDEX(Parameters!$B$69:$E$69,MATCH(I165,Parameters!$B$30:$E$30,0))/100*IF($F165="yes",Parameters!$C$49,Parameters!$B$49)</f>
        <v/>
      </c>
      <c r="P165" s="33">
        <f>K165*INDEX(Parameters!$B$70:$E$70,MATCH(I165,Parameters!$B$30:$E$30,0))/100*IF($F165="yes",Parameters!$C$49,Parameters!$B$49)</f>
        <v/>
      </c>
      <c r="Q165" s="33">
        <f>K165*INDEX(Parameters!$B$71:$E$71,MATCH(I165,Parameters!$B$30:$E$30,0))/100*IF($F165="yes",Parameters!$C$49,Parameters!$B$49)</f>
        <v/>
      </c>
      <c r="R165" s="33">
        <f>K165*INDEX(Parameters!$B$72:$E$72,MATCH(I165,Parameters!$B$30:$E$30,0))/100*IF($F165="yes",Parameters!$C$49,Parameters!$B$49)</f>
        <v/>
      </c>
      <c r="S165" s="33">
        <f>K165*INDEX(Parameters!$B$73:$E$73,MATCH(I165,Parameters!$B$30:$E$30,0))/100*IF($F165="yes",Parameters!$C$49,Parameters!$B$49)</f>
        <v/>
      </c>
      <c r="T165" s="33">
        <f>K165*INDEX(Parameters!$B$74:$E$74,MATCH(I165,Parameters!$B$30:$E$30,0))/100*IF($F165="yes",Parameters!$C$49,Parameters!$B$49)</f>
        <v/>
      </c>
      <c r="U165" s="33">
        <f>INDEX(Parameters!$B$32:$E$32,MATCH(I165,Parameters!$B$30:$E$30,0))*Parameters!$B$36/100*IF($F165="yes",Parameters!$E$49,Parameters!$D$49)</f>
        <v/>
      </c>
      <c r="V165" s="33">
        <f>U165*INDEX(Parameters!$B$99:$E$99,MATCH(I165,Parameters!$B$30:$E$30,0))</f>
        <v/>
      </c>
      <c r="W165" s="33">
        <f>U165*INDEX(Parameters!$B$100:$E$100,MATCH(I165,Parameters!$B$30:$E$30,0))</f>
        <v/>
      </c>
      <c r="X165" s="33">
        <f>U165*INDEX(Parameters!$B$101:$E$101,MATCH(I165,Parameters!$B$30:$E$30,0))</f>
        <v/>
      </c>
      <c r="Y165" s="33">
        <f>U165*INDEX(Parameters!$B$102:$E$102,MATCH(I165,Parameters!$B$30:$E$30,0))</f>
        <v/>
      </c>
      <c r="Z165" s="33">
        <f>U165*INDEX(Parameters!$B$103:$E$103,MATCH(I165,Parameters!$B$30:$E$30,0))</f>
        <v/>
      </c>
      <c r="AA165" s="33">
        <f>U165*INDEX(Parameters!$B$104:$E$104,MATCH(I165,Parameters!$B$30:$E$30,0))</f>
        <v/>
      </c>
      <c r="AB165" s="33">
        <f>U165*Parameters!$B$39</f>
        <v/>
      </c>
      <c r="AC165" s="7">
        <f>J165</f>
        <v/>
      </c>
      <c r="AD165" s="7">
        <f>IF(J165=1,Parameters!$B$40,Parameters!$B$41)</f>
        <v/>
      </c>
      <c r="AE165" s="33">
        <f>AC165*O165+(1-AC165)*L165</f>
        <v/>
      </c>
      <c r="AF165" s="33">
        <f>AC165*P165+(1-AC165)*M165</f>
        <v/>
      </c>
      <c r="AG165" s="33">
        <f>AC165*Q165+(1-AC165)*N165</f>
        <v/>
      </c>
      <c r="AH165" s="33">
        <f>AD165*O165+(1-AD165)*L165</f>
        <v/>
      </c>
      <c r="AI165" s="33">
        <f>AD165*P165+(1-AD165)*M165</f>
        <v/>
      </c>
      <c r="AJ165" s="33">
        <f>AD165*Q165+(1-AD165)*N165</f>
        <v/>
      </c>
      <c r="AK165" s="33">
        <f>AC165*V165+(1-AC165)*U165</f>
        <v/>
      </c>
      <c r="AL165" s="33">
        <f>AC165*W165+(1-AC165)*U165</f>
        <v/>
      </c>
      <c r="AM165" s="33">
        <f>AC165*X165+(1-AC165)*U165</f>
        <v/>
      </c>
      <c r="AN165" s="33">
        <f>AD165*V165+(1-AD165)*U165</f>
        <v/>
      </c>
      <c r="AO165" s="33">
        <f>AD165*W165+(1-AD165)*U165</f>
        <v/>
      </c>
      <c r="AP165" s="33">
        <f>AD165*X165+(1-AD165)*U165</f>
        <v/>
      </c>
      <c r="AQ165" s="7">
        <f>IF(OR(Scenario!$B$5="Any",Scenario!$B$5=A165),1,0)</f>
        <v/>
      </c>
      <c r="AR165" s="7">
        <f>IF(OR(Scenario!$B$6="Any",Scenario!$B$6=B165),1,0)</f>
        <v/>
      </c>
      <c r="AS165" s="7">
        <f>IF(OR(Scenario!$B$7="Any",Scenario!$B$7=C165),1,0)</f>
        <v/>
      </c>
      <c r="AT165" s="7">
        <f>IF(OR(Scenario!$B$8="Any",Scenario!$B$8=D165),1,0)</f>
        <v/>
      </c>
      <c r="AU165" s="7">
        <f>IF(OR(Scenario!$B$9="Any",Scenario!$B$9=E165),1,0)</f>
        <v/>
      </c>
      <c r="AV165" s="7">
        <f>IF(OR(Scenario!$B$10="Any",Scenario!$B$10=F165),1,0)</f>
        <v/>
      </c>
      <c r="AW165" s="7">
        <f>G165*AQ165*AR165*AS165*AT165*AU165*AV165</f>
        <v/>
      </c>
      <c r="AX165" s="7">
        <f>IF(Scenario!$B$11="mean",L165,IF(Scenario!$B$11="5th pct",M165,N165))</f>
        <v/>
      </c>
      <c r="AY165" s="7">
        <f>IF(Scenario!$B$11="mean",O165,IF(Scenario!$B$11="5th pct",P165,Q165))</f>
        <v/>
      </c>
      <c r="AZ165" s="7">
        <f>IF(Scenario!$B$11="mean",R165,IF(Scenario!$B$11="5th pct",S165,T165))</f>
        <v/>
      </c>
      <c r="BA165" s="7">
        <f>IF(Scenario!$B$11="mean",AE165,IF(Scenario!$B$11="5th pct",AF165,AG165))</f>
        <v/>
      </c>
      <c r="BB165" s="7">
        <f>IF(Scenario!$B$11="mean",AH165,IF(Scenario!$B$11="5th pct",AI165,AJ165))</f>
        <v/>
      </c>
      <c r="BC165" s="7">
        <f>U165</f>
        <v/>
      </c>
      <c r="BD165" s="7">
        <f>IF(Scenario!$B$11="mean",V165,IF(Scenario!$B$11="5th pct",W165,X165))</f>
        <v/>
      </c>
      <c r="BE165" s="7">
        <f>IF(Scenario!$B$11="mean",Y165,IF(Scenario!$B$11="5th pct",Z165,AA165))</f>
        <v/>
      </c>
      <c r="BF165" s="7">
        <f>IF(Scenario!$B$11="mean",AK165,IF(Scenario!$B$11="5th pct",AL165,AM165))</f>
        <v/>
      </c>
      <c r="BG165" s="7">
        <f>IF(Scenario!$B$11="mean",AN165,IF(Scenario!$B$11="5th pct",AO165,AP165))</f>
        <v/>
      </c>
    </row>
    <row r="166">
      <c r="A166" t="inlineStr">
        <is>
          <t>F</t>
        </is>
      </c>
      <c r="B166" t="inlineStr">
        <is>
          <t>65-74</t>
        </is>
      </c>
      <c r="C166" t="inlineStr">
        <is>
          <t>&gt;198</t>
        </is>
      </c>
      <c r="D166" t="inlineStr">
        <is>
          <t>&lt;1.0</t>
        </is>
      </c>
      <c r="E166" t="inlineStr">
        <is>
          <t>high parox</t>
        </is>
      </c>
      <c r="F166" t="inlineStr">
        <is>
          <t>no</t>
        </is>
      </c>
      <c r="G166" s="26">
        <f>Parameters!$B$5*Parameters!$B$7*Parameters!$G$10/SUM(Parameters!$B$10:$G$10)*Parameters!$H$22*Parameters!$B$52*(1-Parameters!$B$46)</f>
        <v/>
      </c>
      <c r="H166" s="27">
        <f>(140-Parameters!$B$25)*Parameters!$G$26*0.45359237*0.85/(72*Parameters!$B$27)</f>
        <v/>
      </c>
      <c r="I166">
        <f>IF(H166&gt;80,"&gt;80",IF(H166&gt;50,"50-80",IF(H166&gt;=25,"25-50","&lt;25")))</f>
        <v/>
      </c>
      <c r="J166">
        <f>IF(((B166="80+")+0+(OR(D166="1.5-2.0",D166="&gt;=2.0")))&gt;=2,1,0)</f>
        <v/>
      </c>
      <c r="K166" s="28">
        <f>INDEX(Parameters!$B$31:$E$31,MATCH(I166,Parameters!$B$30:$E$30,0))</f>
        <v/>
      </c>
      <c r="L166" s="29">
        <f>K166*INDEX(Parameters!$B$75:$E$75,MATCH(I166,Parameters!$B$30:$E$30,0))/100*IF($F166="yes",Parameters!$C$49,Parameters!$B$49)</f>
        <v/>
      </c>
      <c r="M166" s="29">
        <f>K166*INDEX(Parameters!$B$76:$E$76,MATCH(I166,Parameters!$B$30:$E$30,0))/100*IF($F166="yes",Parameters!$C$49,Parameters!$B$49)</f>
        <v/>
      </c>
      <c r="N166" s="29">
        <f>K166*INDEX(Parameters!$B$77:$E$77,MATCH(I166,Parameters!$B$30:$E$30,0))/100*IF($F166="yes",Parameters!$C$49,Parameters!$B$49)</f>
        <v/>
      </c>
      <c r="O166" s="29">
        <f>K166*INDEX(Parameters!$B$78:$E$78,MATCH(I166,Parameters!$B$30:$E$30,0))/100*IF($F166="yes",Parameters!$C$49,Parameters!$B$49)</f>
        <v/>
      </c>
      <c r="P166" s="29">
        <f>K166*INDEX(Parameters!$B$79:$E$79,MATCH(I166,Parameters!$B$30:$E$30,0))/100*IF($F166="yes",Parameters!$C$49,Parameters!$B$49)</f>
        <v/>
      </c>
      <c r="Q166" s="29">
        <f>K166*INDEX(Parameters!$B$80:$E$80,MATCH(I166,Parameters!$B$30:$E$30,0))/100*IF($F166="yes",Parameters!$C$49,Parameters!$B$49)</f>
        <v/>
      </c>
      <c r="R166" s="29">
        <f>K166*INDEX(Parameters!$B$81:$E$81,MATCH(I166,Parameters!$B$30:$E$30,0))/100*IF($F166="yes",Parameters!$C$49,Parameters!$B$49)</f>
        <v/>
      </c>
      <c r="S166" s="29">
        <f>K166*INDEX(Parameters!$B$82:$E$82,MATCH(I166,Parameters!$B$30:$E$30,0))/100*IF($F166="yes",Parameters!$C$49,Parameters!$B$49)</f>
        <v/>
      </c>
      <c r="T166" s="29">
        <f>K166*INDEX(Parameters!$B$83:$E$83,MATCH(I166,Parameters!$B$30:$E$30,0))/100*IF($F166="yes",Parameters!$C$49,Parameters!$B$49)</f>
        <v/>
      </c>
      <c r="U166" s="29">
        <f>INDEX(Parameters!$B$32:$E$32,MATCH(I166,Parameters!$B$30:$E$30,0))*Parameters!$B$36/100*IF($F166="yes",Parameters!$E$49,Parameters!$D$49)</f>
        <v/>
      </c>
      <c r="V166" s="29">
        <f>U166*INDEX(Parameters!$B$99:$E$99,MATCH(I166,Parameters!$B$30:$E$30,0))</f>
        <v/>
      </c>
      <c r="W166" s="29">
        <f>U166*INDEX(Parameters!$B$100:$E$100,MATCH(I166,Parameters!$B$30:$E$30,0))</f>
        <v/>
      </c>
      <c r="X166" s="29">
        <f>U166*INDEX(Parameters!$B$101:$E$101,MATCH(I166,Parameters!$B$30:$E$30,0))</f>
        <v/>
      </c>
      <c r="Y166" s="29">
        <f>U166*INDEX(Parameters!$B$102:$E$102,MATCH(I166,Parameters!$B$30:$E$30,0))</f>
        <v/>
      </c>
      <c r="Z166" s="29">
        <f>U166*INDEX(Parameters!$B$103:$E$103,MATCH(I166,Parameters!$B$30:$E$30,0))</f>
        <v/>
      </c>
      <c r="AA166" s="29">
        <f>U166*INDEX(Parameters!$B$104:$E$104,MATCH(I166,Parameters!$B$30:$E$30,0))</f>
        <v/>
      </c>
      <c r="AB166" s="29">
        <f>U166*Parameters!$B$39</f>
        <v/>
      </c>
      <c r="AC166">
        <f>J166</f>
        <v/>
      </c>
      <c r="AD166">
        <f>IF(J166=1,Parameters!$B$40,Parameters!$B$41)</f>
        <v/>
      </c>
      <c r="AE166" s="29">
        <f>AC166*O166+(1-AC166)*L166</f>
        <v/>
      </c>
      <c r="AF166" s="29">
        <f>AC166*P166+(1-AC166)*M166</f>
        <v/>
      </c>
      <c r="AG166" s="29">
        <f>AC166*Q166+(1-AC166)*N166</f>
        <v/>
      </c>
      <c r="AH166" s="29">
        <f>AD166*O166+(1-AD166)*L166</f>
        <v/>
      </c>
      <c r="AI166" s="29">
        <f>AD166*P166+(1-AD166)*M166</f>
        <v/>
      </c>
      <c r="AJ166" s="29">
        <f>AD166*Q166+(1-AD166)*N166</f>
        <v/>
      </c>
      <c r="AK166" s="29">
        <f>AC166*V166+(1-AC166)*U166</f>
        <v/>
      </c>
      <c r="AL166" s="29">
        <f>AC166*W166+(1-AC166)*U166</f>
        <v/>
      </c>
      <c r="AM166" s="29">
        <f>AC166*X166+(1-AC166)*U166</f>
        <v/>
      </c>
      <c r="AN166" s="29">
        <f>AD166*V166+(1-AD166)*U166</f>
        <v/>
      </c>
      <c r="AO166" s="29">
        <f>AD166*W166+(1-AD166)*U166</f>
        <v/>
      </c>
      <c r="AP166" s="29">
        <f>AD166*X166+(1-AD166)*U166</f>
        <v/>
      </c>
      <c r="AQ166">
        <f>IF(OR(Scenario!$B$5="Any",Scenario!$B$5=A166),1,0)</f>
        <v/>
      </c>
      <c r="AR166">
        <f>IF(OR(Scenario!$B$6="Any",Scenario!$B$6=B166),1,0)</f>
        <v/>
      </c>
      <c r="AS166">
        <f>IF(OR(Scenario!$B$7="Any",Scenario!$B$7=C166),1,0)</f>
        <v/>
      </c>
      <c r="AT166">
        <f>IF(OR(Scenario!$B$8="Any",Scenario!$B$8=D166),1,0)</f>
        <v/>
      </c>
      <c r="AU166">
        <f>IF(OR(Scenario!$B$9="Any",Scenario!$B$9=E166),1,0)</f>
        <v/>
      </c>
      <c r="AV166">
        <f>IF(OR(Scenario!$B$10="Any",Scenario!$B$10=F166),1,0)</f>
        <v/>
      </c>
      <c r="AW166">
        <f>G166*AQ166*AR166*AS166*AT166*AU166*AV166</f>
        <v/>
      </c>
      <c r="AX166">
        <f>IF(Scenario!$B$11="mean",L166,IF(Scenario!$B$11="5th pct",M166,N166))</f>
        <v/>
      </c>
      <c r="AY166">
        <f>IF(Scenario!$B$11="mean",O166,IF(Scenario!$B$11="5th pct",P166,Q166))</f>
        <v/>
      </c>
      <c r="AZ166">
        <f>IF(Scenario!$B$11="mean",R166,IF(Scenario!$B$11="5th pct",S166,T166))</f>
        <v/>
      </c>
      <c r="BA166">
        <f>IF(Scenario!$B$11="mean",AE166,IF(Scenario!$B$11="5th pct",AF166,AG166))</f>
        <v/>
      </c>
      <c r="BB166">
        <f>IF(Scenario!$B$11="mean",AH166,IF(Scenario!$B$11="5th pct",AI166,AJ166))</f>
        <v/>
      </c>
      <c r="BC166">
        <f>U166</f>
        <v/>
      </c>
      <c r="BD166">
        <f>IF(Scenario!$B$11="mean",V166,IF(Scenario!$B$11="5th pct",W166,X166))</f>
        <v/>
      </c>
      <c r="BE166">
        <f>IF(Scenario!$B$11="mean",Y166,IF(Scenario!$B$11="5th pct",Z166,AA166))</f>
        <v/>
      </c>
      <c r="BF166">
        <f>IF(Scenario!$B$11="mean",AK166,IF(Scenario!$B$11="5th pct",AL166,AM166))</f>
        <v/>
      </c>
      <c r="BG166">
        <f>IF(Scenario!$B$11="mean",AN166,IF(Scenario!$B$11="5th pct",AO166,AP166))</f>
        <v/>
      </c>
    </row>
    <row r="167">
      <c r="A167" s="7" t="inlineStr">
        <is>
          <t>F</t>
        </is>
      </c>
      <c r="B167" s="7" t="inlineStr">
        <is>
          <t>65-74</t>
        </is>
      </c>
      <c r="C167" s="7" t="inlineStr">
        <is>
          <t>&gt;198</t>
        </is>
      </c>
      <c r="D167" s="7" t="inlineStr">
        <is>
          <t>&lt;1.0</t>
        </is>
      </c>
      <c r="E167" s="7" t="inlineStr">
        <is>
          <t>high parox</t>
        </is>
      </c>
      <c r="F167" s="7" t="inlineStr">
        <is>
          <t>yes</t>
        </is>
      </c>
      <c r="G167" s="30">
        <f>Parameters!$B$5*Parameters!$B$7*Parameters!$G$10/SUM(Parameters!$B$10:$G$10)*Parameters!$H$22*Parameters!$B$52*Parameters!$B$46</f>
        <v/>
      </c>
      <c r="H167" s="31">
        <f>(140-Parameters!$B$25)*Parameters!$G$26*0.45359237*0.85/(72*Parameters!$B$27)</f>
        <v/>
      </c>
      <c r="I167" s="7">
        <f>IF(H167&gt;80,"&gt;80",IF(H167&gt;50,"50-80",IF(H167&gt;=25,"25-50","&lt;25")))</f>
        <v/>
      </c>
      <c r="J167" s="7">
        <f>IF(((B167="80+")+0+(OR(D167="1.5-2.0",D167="&gt;=2.0")))&gt;=2,1,0)</f>
        <v/>
      </c>
      <c r="K167" s="32">
        <f>INDEX(Parameters!$B$31:$E$31,MATCH(I167,Parameters!$B$30:$E$30,0))</f>
        <v/>
      </c>
      <c r="L167" s="33">
        <f>K167*INDEX(Parameters!$B$75:$E$75,MATCH(I167,Parameters!$B$30:$E$30,0))/100*IF($F167="yes",Parameters!$C$49,Parameters!$B$49)</f>
        <v/>
      </c>
      <c r="M167" s="33">
        <f>K167*INDEX(Parameters!$B$76:$E$76,MATCH(I167,Parameters!$B$30:$E$30,0))/100*IF($F167="yes",Parameters!$C$49,Parameters!$B$49)</f>
        <v/>
      </c>
      <c r="N167" s="33">
        <f>K167*INDEX(Parameters!$B$77:$E$77,MATCH(I167,Parameters!$B$30:$E$30,0))/100*IF($F167="yes",Parameters!$C$49,Parameters!$B$49)</f>
        <v/>
      </c>
      <c r="O167" s="33">
        <f>K167*INDEX(Parameters!$B$78:$E$78,MATCH(I167,Parameters!$B$30:$E$30,0))/100*IF($F167="yes",Parameters!$C$49,Parameters!$B$49)</f>
        <v/>
      </c>
      <c r="P167" s="33">
        <f>K167*INDEX(Parameters!$B$79:$E$79,MATCH(I167,Parameters!$B$30:$E$30,0))/100*IF($F167="yes",Parameters!$C$49,Parameters!$B$49)</f>
        <v/>
      </c>
      <c r="Q167" s="33">
        <f>K167*INDEX(Parameters!$B$80:$E$80,MATCH(I167,Parameters!$B$30:$E$30,0))/100*IF($F167="yes",Parameters!$C$49,Parameters!$B$49)</f>
        <v/>
      </c>
      <c r="R167" s="33">
        <f>K167*INDEX(Parameters!$B$81:$E$81,MATCH(I167,Parameters!$B$30:$E$30,0))/100*IF($F167="yes",Parameters!$C$49,Parameters!$B$49)</f>
        <v/>
      </c>
      <c r="S167" s="33">
        <f>K167*INDEX(Parameters!$B$82:$E$82,MATCH(I167,Parameters!$B$30:$E$30,0))/100*IF($F167="yes",Parameters!$C$49,Parameters!$B$49)</f>
        <v/>
      </c>
      <c r="T167" s="33">
        <f>K167*INDEX(Parameters!$B$83:$E$83,MATCH(I167,Parameters!$B$30:$E$30,0))/100*IF($F167="yes",Parameters!$C$49,Parameters!$B$49)</f>
        <v/>
      </c>
      <c r="U167" s="33">
        <f>INDEX(Parameters!$B$32:$E$32,MATCH(I167,Parameters!$B$30:$E$30,0))*Parameters!$B$36/100*IF($F167="yes",Parameters!$E$49,Parameters!$D$49)</f>
        <v/>
      </c>
      <c r="V167" s="33">
        <f>U167*INDEX(Parameters!$B$99:$E$99,MATCH(I167,Parameters!$B$30:$E$30,0))</f>
        <v/>
      </c>
      <c r="W167" s="33">
        <f>U167*INDEX(Parameters!$B$100:$E$100,MATCH(I167,Parameters!$B$30:$E$30,0))</f>
        <v/>
      </c>
      <c r="X167" s="33">
        <f>U167*INDEX(Parameters!$B$101:$E$101,MATCH(I167,Parameters!$B$30:$E$30,0))</f>
        <v/>
      </c>
      <c r="Y167" s="33">
        <f>U167*INDEX(Parameters!$B$102:$E$102,MATCH(I167,Parameters!$B$30:$E$30,0))</f>
        <v/>
      </c>
      <c r="Z167" s="33">
        <f>U167*INDEX(Parameters!$B$103:$E$103,MATCH(I167,Parameters!$B$30:$E$30,0))</f>
        <v/>
      </c>
      <c r="AA167" s="33">
        <f>U167*INDEX(Parameters!$B$104:$E$104,MATCH(I167,Parameters!$B$30:$E$30,0))</f>
        <v/>
      </c>
      <c r="AB167" s="33">
        <f>U167*Parameters!$B$39</f>
        <v/>
      </c>
      <c r="AC167" s="7">
        <f>J167</f>
        <v/>
      </c>
      <c r="AD167" s="7">
        <f>IF(J167=1,Parameters!$B$40,Parameters!$B$41)</f>
        <v/>
      </c>
      <c r="AE167" s="33">
        <f>AC167*O167+(1-AC167)*L167</f>
        <v/>
      </c>
      <c r="AF167" s="33">
        <f>AC167*P167+(1-AC167)*M167</f>
        <v/>
      </c>
      <c r="AG167" s="33">
        <f>AC167*Q167+(1-AC167)*N167</f>
        <v/>
      </c>
      <c r="AH167" s="33">
        <f>AD167*O167+(1-AD167)*L167</f>
        <v/>
      </c>
      <c r="AI167" s="33">
        <f>AD167*P167+(1-AD167)*M167</f>
        <v/>
      </c>
      <c r="AJ167" s="33">
        <f>AD167*Q167+(1-AD167)*N167</f>
        <v/>
      </c>
      <c r="AK167" s="33">
        <f>AC167*V167+(1-AC167)*U167</f>
        <v/>
      </c>
      <c r="AL167" s="33">
        <f>AC167*W167+(1-AC167)*U167</f>
        <v/>
      </c>
      <c r="AM167" s="33">
        <f>AC167*X167+(1-AC167)*U167</f>
        <v/>
      </c>
      <c r="AN167" s="33">
        <f>AD167*V167+(1-AD167)*U167</f>
        <v/>
      </c>
      <c r="AO167" s="33">
        <f>AD167*W167+(1-AD167)*U167</f>
        <v/>
      </c>
      <c r="AP167" s="33">
        <f>AD167*X167+(1-AD167)*U167</f>
        <v/>
      </c>
      <c r="AQ167" s="7">
        <f>IF(OR(Scenario!$B$5="Any",Scenario!$B$5=A167),1,0)</f>
        <v/>
      </c>
      <c r="AR167" s="7">
        <f>IF(OR(Scenario!$B$6="Any",Scenario!$B$6=B167),1,0)</f>
        <v/>
      </c>
      <c r="AS167" s="7">
        <f>IF(OR(Scenario!$B$7="Any",Scenario!$B$7=C167),1,0)</f>
        <v/>
      </c>
      <c r="AT167" s="7">
        <f>IF(OR(Scenario!$B$8="Any",Scenario!$B$8=D167),1,0)</f>
        <v/>
      </c>
      <c r="AU167" s="7">
        <f>IF(OR(Scenario!$B$9="Any",Scenario!$B$9=E167),1,0)</f>
        <v/>
      </c>
      <c r="AV167" s="7">
        <f>IF(OR(Scenario!$B$10="Any",Scenario!$B$10=F167),1,0)</f>
        <v/>
      </c>
      <c r="AW167" s="7">
        <f>G167*AQ167*AR167*AS167*AT167*AU167*AV167</f>
        <v/>
      </c>
      <c r="AX167" s="7">
        <f>IF(Scenario!$B$11="mean",L167,IF(Scenario!$B$11="5th pct",M167,N167))</f>
        <v/>
      </c>
      <c r="AY167" s="7">
        <f>IF(Scenario!$B$11="mean",O167,IF(Scenario!$B$11="5th pct",P167,Q167))</f>
        <v/>
      </c>
      <c r="AZ167" s="7">
        <f>IF(Scenario!$B$11="mean",R167,IF(Scenario!$B$11="5th pct",S167,T167))</f>
        <v/>
      </c>
      <c r="BA167" s="7">
        <f>IF(Scenario!$B$11="mean",AE167,IF(Scenario!$B$11="5th pct",AF167,AG167))</f>
        <v/>
      </c>
      <c r="BB167" s="7">
        <f>IF(Scenario!$B$11="mean",AH167,IF(Scenario!$B$11="5th pct",AI167,AJ167))</f>
        <v/>
      </c>
      <c r="BC167" s="7">
        <f>U167</f>
        <v/>
      </c>
      <c r="BD167" s="7">
        <f>IF(Scenario!$B$11="mean",V167,IF(Scenario!$B$11="5th pct",W167,X167))</f>
        <v/>
      </c>
      <c r="BE167" s="7">
        <f>IF(Scenario!$B$11="mean",Y167,IF(Scenario!$B$11="5th pct",Z167,AA167))</f>
        <v/>
      </c>
      <c r="BF167" s="7">
        <f>IF(Scenario!$B$11="mean",AK167,IF(Scenario!$B$11="5th pct",AL167,AM167))</f>
        <v/>
      </c>
      <c r="BG167" s="7">
        <f>IF(Scenario!$B$11="mean",AN167,IF(Scenario!$B$11="5th pct",AO167,AP167))</f>
        <v/>
      </c>
    </row>
    <row r="168">
      <c r="A168" t="inlineStr">
        <is>
          <t>F</t>
        </is>
      </c>
      <c r="B168" t="inlineStr">
        <is>
          <t>65-74</t>
        </is>
      </c>
      <c r="C168" t="inlineStr">
        <is>
          <t>&gt;198</t>
        </is>
      </c>
      <c r="D168" t="inlineStr">
        <is>
          <t>&lt;1.0</t>
        </is>
      </c>
      <c r="E168" t="inlineStr">
        <is>
          <t>persistent</t>
        </is>
      </c>
      <c r="F168" t="inlineStr">
        <is>
          <t>no</t>
        </is>
      </c>
      <c r="G168" s="26">
        <f>Parameters!$B$5*Parameters!$B$7*Parameters!$G$10/SUM(Parameters!$B$10:$G$10)*Parameters!$H$22*Parameters!$B$53*(1-Parameters!$B$46)</f>
        <v/>
      </c>
      <c r="H168" s="27">
        <f>(140-Parameters!$B$25)*Parameters!$G$26*0.45359237*0.85/(72*Parameters!$B$27)</f>
        <v/>
      </c>
      <c r="I168">
        <f>IF(H168&gt;80,"&gt;80",IF(H168&gt;50,"50-80",IF(H168&gt;=25,"25-50","&lt;25")))</f>
        <v/>
      </c>
      <c r="J168">
        <f>IF(((B168="80+")+0+(OR(D168="1.5-2.0",D168="&gt;=2.0")))&gt;=2,1,0)</f>
        <v/>
      </c>
      <c r="K168" s="28">
        <f>INDEX(Parameters!$B$31:$E$31,MATCH(I168,Parameters!$B$30:$E$30,0))</f>
        <v/>
      </c>
      <c r="L168" s="29">
        <f>K168*INDEX(Parameters!$B$84:$E$84,MATCH(I168,Parameters!$B$30:$E$30,0))/100*IF($F168="yes",Parameters!$C$49,Parameters!$B$49)</f>
        <v/>
      </c>
      <c r="M168" s="29">
        <f>K168*INDEX(Parameters!$B$85:$E$85,MATCH(I168,Parameters!$B$30:$E$30,0))/100*IF($F168="yes",Parameters!$C$49,Parameters!$B$49)</f>
        <v/>
      </c>
      <c r="N168" s="29">
        <f>K168*INDEX(Parameters!$B$86:$E$86,MATCH(I168,Parameters!$B$30:$E$30,0))/100*IF($F168="yes",Parameters!$C$49,Parameters!$B$49)</f>
        <v/>
      </c>
      <c r="O168" s="29">
        <f>K168*INDEX(Parameters!$B$87:$E$87,MATCH(I168,Parameters!$B$30:$E$30,0))/100*IF($F168="yes",Parameters!$C$49,Parameters!$B$49)</f>
        <v/>
      </c>
      <c r="P168" s="29">
        <f>K168*INDEX(Parameters!$B$88:$E$88,MATCH(I168,Parameters!$B$30:$E$30,0))/100*IF($F168="yes",Parameters!$C$49,Parameters!$B$49)</f>
        <v/>
      </c>
      <c r="Q168" s="29">
        <f>K168*INDEX(Parameters!$B$89:$E$89,MATCH(I168,Parameters!$B$30:$E$30,0))/100*IF($F168="yes",Parameters!$C$49,Parameters!$B$49)</f>
        <v/>
      </c>
      <c r="R168" s="29">
        <f>K168*INDEX(Parameters!$B$90:$E$90,MATCH(I168,Parameters!$B$30:$E$30,0))/100*IF($F168="yes",Parameters!$C$49,Parameters!$B$49)</f>
        <v/>
      </c>
      <c r="S168" s="29">
        <f>K168*INDEX(Parameters!$B$91:$E$91,MATCH(I168,Parameters!$B$30:$E$30,0))/100*IF($F168="yes",Parameters!$C$49,Parameters!$B$49)</f>
        <v/>
      </c>
      <c r="T168" s="29">
        <f>K168*INDEX(Parameters!$B$92:$E$92,MATCH(I168,Parameters!$B$30:$E$30,0))/100*IF($F168="yes",Parameters!$C$49,Parameters!$B$49)</f>
        <v/>
      </c>
      <c r="U168" s="29">
        <f>INDEX(Parameters!$B$32:$E$32,MATCH(I168,Parameters!$B$30:$E$30,0))*Parameters!$B$36/100*IF($F168="yes",Parameters!$E$49,Parameters!$D$49)</f>
        <v/>
      </c>
      <c r="V168" s="29">
        <f>U168*INDEX(Parameters!$B$99:$E$99,MATCH(I168,Parameters!$B$30:$E$30,0))</f>
        <v/>
      </c>
      <c r="W168" s="29">
        <f>U168*INDEX(Parameters!$B$100:$E$100,MATCH(I168,Parameters!$B$30:$E$30,0))</f>
        <v/>
      </c>
      <c r="X168" s="29">
        <f>U168*INDEX(Parameters!$B$101:$E$101,MATCH(I168,Parameters!$B$30:$E$30,0))</f>
        <v/>
      </c>
      <c r="Y168" s="29">
        <f>U168*INDEX(Parameters!$B$102:$E$102,MATCH(I168,Parameters!$B$30:$E$30,0))</f>
        <v/>
      </c>
      <c r="Z168" s="29">
        <f>U168*INDEX(Parameters!$B$103:$E$103,MATCH(I168,Parameters!$B$30:$E$30,0))</f>
        <v/>
      </c>
      <c r="AA168" s="29">
        <f>U168*INDEX(Parameters!$B$104:$E$104,MATCH(I168,Parameters!$B$30:$E$30,0))</f>
        <v/>
      </c>
      <c r="AB168" s="29">
        <f>U168*Parameters!$B$39</f>
        <v/>
      </c>
      <c r="AC168">
        <f>J168</f>
        <v/>
      </c>
      <c r="AD168">
        <f>IF(J168=1,Parameters!$B$40,Parameters!$B$41)</f>
        <v/>
      </c>
      <c r="AE168" s="29">
        <f>AC168*O168+(1-AC168)*L168</f>
        <v/>
      </c>
      <c r="AF168" s="29">
        <f>AC168*P168+(1-AC168)*M168</f>
        <v/>
      </c>
      <c r="AG168" s="29">
        <f>AC168*Q168+(1-AC168)*N168</f>
        <v/>
      </c>
      <c r="AH168" s="29">
        <f>AD168*O168+(1-AD168)*L168</f>
        <v/>
      </c>
      <c r="AI168" s="29">
        <f>AD168*P168+(1-AD168)*M168</f>
        <v/>
      </c>
      <c r="AJ168" s="29">
        <f>AD168*Q168+(1-AD168)*N168</f>
        <v/>
      </c>
      <c r="AK168" s="29">
        <f>AC168*V168+(1-AC168)*U168</f>
        <v/>
      </c>
      <c r="AL168" s="29">
        <f>AC168*W168+(1-AC168)*U168</f>
        <v/>
      </c>
      <c r="AM168" s="29">
        <f>AC168*X168+(1-AC168)*U168</f>
        <v/>
      </c>
      <c r="AN168" s="29">
        <f>AD168*V168+(1-AD168)*U168</f>
        <v/>
      </c>
      <c r="AO168" s="29">
        <f>AD168*W168+(1-AD168)*U168</f>
        <v/>
      </c>
      <c r="AP168" s="29">
        <f>AD168*X168+(1-AD168)*U168</f>
        <v/>
      </c>
      <c r="AQ168">
        <f>IF(OR(Scenario!$B$5="Any",Scenario!$B$5=A168),1,0)</f>
        <v/>
      </c>
      <c r="AR168">
        <f>IF(OR(Scenario!$B$6="Any",Scenario!$B$6=B168),1,0)</f>
        <v/>
      </c>
      <c r="AS168">
        <f>IF(OR(Scenario!$B$7="Any",Scenario!$B$7=C168),1,0)</f>
        <v/>
      </c>
      <c r="AT168">
        <f>IF(OR(Scenario!$B$8="Any",Scenario!$B$8=D168),1,0)</f>
        <v/>
      </c>
      <c r="AU168">
        <f>IF(OR(Scenario!$B$9="Any",Scenario!$B$9=E168),1,0)</f>
        <v/>
      </c>
      <c r="AV168">
        <f>IF(OR(Scenario!$B$10="Any",Scenario!$B$10=F168),1,0)</f>
        <v/>
      </c>
      <c r="AW168">
        <f>G168*AQ168*AR168*AS168*AT168*AU168*AV168</f>
        <v/>
      </c>
      <c r="AX168">
        <f>IF(Scenario!$B$11="mean",L168,IF(Scenario!$B$11="5th pct",M168,N168))</f>
        <v/>
      </c>
      <c r="AY168">
        <f>IF(Scenario!$B$11="mean",O168,IF(Scenario!$B$11="5th pct",P168,Q168))</f>
        <v/>
      </c>
      <c r="AZ168">
        <f>IF(Scenario!$B$11="mean",R168,IF(Scenario!$B$11="5th pct",S168,T168))</f>
        <v/>
      </c>
      <c r="BA168">
        <f>IF(Scenario!$B$11="mean",AE168,IF(Scenario!$B$11="5th pct",AF168,AG168))</f>
        <v/>
      </c>
      <c r="BB168">
        <f>IF(Scenario!$B$11="mean",AH168,IF(Scenario!$B$11="5th pct",AI168,AJ168))</f>
        <v/>
      </c>
      <c r="BC168">
        <f>U168</f>
        <v/>
      </c>
      <c r="BD168">
        <f>IF(Scenario!$B$11="mean",V168,IF(Scenario!$B$11="5th pct",W168,X168))</f>
        <v/>
      </c>
      <c r="BE168">
        <f>IF(Scenario!$B$11="mean",Y168,IF(Scenario!$B$11="5th pct",Z168,AA168))</f>
        <v/>
      </c>
      <c r="BF168">
        <f>IF(Scenario!$B$11="mean",AK168,IF(Scenario!$B$11="5th pct",AL168,AM168))</f>
        <v/>
      </c>
      <c r="BG168">
        <f>IF(Scenario!$B$11="mean",AN168,IF(Scenario!$B$11="5th pct",AO168,AP168))</f>
        <v/>
      </c>
    </row>
    <row r="169">
      <c r="A169" s="7" t="inlineStr">
        <is>
          <t>F</t>
        </is>
      </c>
      <c r="B169" s="7" t="inlineStr">
        <is>
          <t>65-74</t>
        </is>
      </c>
      <c r="C169" s="7" t="inlineStr">
        <is>
          <t>&gt;198</t>
        </is>
      </c>
      <c r="D169" s="7" t="inlineStr">
        <is>
          <t>&lt;1.0</t>
        </is>
      </c>
      <c r="E169" s="7" t="inlineStr">
        <is>
          <t>persistent</t>
        </is>
      </c>
      <c r="F169" s="7" t="inlineStr">
        <is>
          <t>yes</t>
        </is>
      </c>
      <c r="G169" s="30">
        <f>Parameters!$B$5*Parameters!$B$7*Parameters!$G$10/SUM(Parameters!$B$10:$G$10)*Parameters!$H$22*Parameters!$B$53*Parameters!$B$46</f>
        <v/>
      </c>
      <c r="H169" s="31">
        <f>(140-Parameters!$B$25)*Parameters!$G$26*0.45359237*0.85/(72*Parameters!$B$27)</f>
        <v/>
      </c>
      <c r="I169" s="7">
        <f>IF(H169&gt;80,"&gt;80",IF(H169&gt;50,"50-80",IF(H169&gt;=25,"25-50","&lt;25")))</f>
        <v/>
      </c>
      <c r="J169" s="7">
        <f>IF(((B169="80+")+0+(OR(D169="1.5-2.0",D169="&gt;=2.0")))&gt;=2,1,0)</f>
        <v/>
      </c>
      <c r="K169" s="32">
        <f>INDEX(Parameters!$B$31:$E$31,MATCH(I169,Parameters!$B$30:$E$30,0))</f>
        <v/>
      </c>
      <c r="L169" s="33">
        <f>K169*INDEX(Parameters!$B$84:$E$84,MATCH(I169,Parameters!$B$30:$E$30,0))/100*IF($F169="yes",Parameters!$C$49,Parameters!$B$49)</f>
        <v/>
      </c>
      <c r="M169" s="33">
        <f>K169*INDEX(Parameters!$B$85:$E$85,MATCH(I169,Parameters!$B$30:$E$30,0))/100*IF($F169="yes",Parameters!$C$49,Parameters!$B$49)</f>
        <v/>
      </c>
      <c r="N169" s="33">
        <f>K169*INDEX(Parameters!$B$86:$E$86,MATCH(I169,Parameters!$B$30:$E$30,0))/100*IF($F169="yes",Parameters!$C$49,Parameters!$B$49)</f>
        <v/>
      </c>
      <c r="O169" s="33">
        <f>K169*INDEX(Parameters!$B$87:$E$87,MATCH(I169,Parameters!$B$30:$E$30,0))/100*IF($F169="yes",Parameters!$C$49,Parameters!$B$49)</f>
        <v/>
      </c>
      <c r="P169" s="33">
        <f>K169*INDEX(Parameters!$B$88:$E$88,MATCH(I169,Parameters!$B$30:$E$30,0))/100*IF($F169="yes",Parameters!$C$49,Parameters!$B$49)</f>
        <v/>
      </c>
      <c r="Q169" s="33">
        <f>K169*INDEX(Parameters!$B$89:$E$89,MATCH(I169,Parameters!$B$30:$E$30,0))/100*IF($F169="yes",Parameters!$C$49,Parameters!$B$49)</f>
        <v/>
      </c>
      <c r="R169" s="33">
        <f>K169*INDEX(Parameters!$B$90:$E$90,MATCH(I169,Parameters!$B$30:$E$30,0))/100*IF($F169="yes",Parameters!$C$49,Parameters!$B$49)</f>
        <v/>
      </c>
      <c r="S169" s="33">
        <f>K169*INDEX(Parameters!$B$91:$E$91,MATCH(I169,Parameters!$B$30:$E$30,0))/100*IF($F169="yes",Parameters!$C$49,Parameters!$B$49)</f>
        <v/>
      </c>
      <c r="T169" s="33">
        <f>K169*INDEX(Parameters!$B$92:$E$92,MATCH(I169,Parameters!$B$30:$E$30,0))/100*IF($F169="yes",Parameters!$C$49,Parameters!$B$49)</f>
        <v/>
      </c>
      <c r="U169" s="33">
        <f>INDEX(Parameters!$B$32:$E$32,MATCH(I169,Parameters!$B$30:$E$30,0))*Parameters!$B$36/100*IF($F169="yes",Parameters!$E$49,Parameters!$D$49)</f>
        <v/>
      </c>
      <c r="V169" s="33">
        <f>U169*INDEX(Parameters!$B$99:$E$99,MATCH(I169,Parameters!$B$30:$E$30,0))</f>
        <v/>
      </c>
      <c r="W169" s="33">
        <f>U169*INDEX(Parameters!$B$100:$E$100,MATCH(I169,Parameters!$B$30:$E$30,0))</f>
        <v/>
      </c>
      <c r="X169" s="33">
        <f>U169*INDEX(Parameters!$B$101:$E$101,MATCH(I169,Parameters!$B$30:$E$30,0))</f>
        <v/>
      </c>
      <c r="Y169" s="33">
        <f>U169*INDEX(Parameters!$B$102:$E$102,MATCH(I169,Parameters!$B$30:$E$30,0))</f>
        <v/>
      </c>
      <c r="Z169" s="33">
        <f>U169*INDEX(Parameters!$B$103:$E$103,MATCH(I169,Parameters!$B$30:$E$30,0))</f>
        <v/>
      </c>
      <c r="AA169" s="33">
        <f>U169*INDEX(Parameters!$B$104:$E$104,MATCH(I169,Parameters!$B$30:$E$30,0))</f>
        <v/>
      </c>
      <c r="AB169" s="33">
        <f>U169*Parameters!$B$39</f>
        <v/>
      </c>
      <c r="AC169" s="7">
        <f>J169</f>
        <v/>
      </c>
      <c r="AD169" s="7">
        <f>IF(J169=1,Parameters!$B$40,Parameters!$B$41)</f>
        <v/>
      </c>
      <c r="AE169" s="33">
        <f>AC169*O169+(1-AC169)*L169</f>
        <v/>
      </c>
      <c r="AF169" s="33">
        <f>AC169*P169+(1-AC169)*M169</f>
        <v/>
      </c>
      <c r="AG169" s="33">
        <f>AC169*Q169+(1-AC169)*N169</f>
        <v/>
      </c>
      <c r="AH169" s="33">
        <f>AD169*O169+(1-AD169)*L169</f>
        <v/>
      </c>
      <c r="AI169" s="33">
        <f>AD169*P169+(1-AD169)*M169</f>
        <v/>
      </c>
      <c r="AJ169" s="33">
        <f>AD169*Q169+(1-AD169)*N169</f>
        <v/>
      </c>
      <c r="AK169" s="33">
        <f>AC169*V169+(1-AC169)*U169</f>
        <v/>
      </c>
      <c r="AL169" s="33">
        <f>AC169*W169+(1-AC169)*U169</f>
        <v/>
      </c>
      <c r="AM169" s="33">
        <f>AC169*X169+(1-AC169)*U169</f>
        <v/>
      </c>
      <c r="AN169" s="33">
        <f>AD169*V169+(1-AD169)*U169</f>
        <v/>
      </c>
      <c r="AO169" s="33">
        <f>AD169*W169+(1-AD169)*U169</f>
        <v/>
      </c>
      <c r="AP169" s="33">
        <f>AD169*X169+(1-AD169)*U169</f>
        <v/>
      </c>
      <c r="AQ169" s="7">
        <f>IF(OR(Scenario!$B$5="Any",Scenario!$B$5=A169),1,0)</f>
        <v/>
      </c>
      <c r="AR169" s="7">
        <f>IF(OR(Scenario!$B$6="Any",Scenario!$B$6=B169),1,0)</f>
        <v/>
      </c>
      <c r="AS169" s="7">
        <f>IF(OR(Scenario!$B$7="Any",Scenario!$B$7=C169),1,0)</f>
        <v/>
      </c>
      <c r="AT169" s="7">
        <f>IF(OR(Scenario!$B$8="Any",Scenario!$B$8=D169),1,0)</f>
        <v/>
      </c>
      <c r="AU169" s="7">
        <f>IF(OR(Scenario!$B$9="Any",Scenario!$B$9=E169),1,0)</f>
        <v/>
      </c>
      <c r="AV169" s="7">
        <f>IF(OR(Scenario!$B$10="Any",Scenario!$B$10=F169),1,0)</f>
        <v/>
      </c>
      <c r="AW169" s="7">
        <f>G169*AQ169*AR169*AS169*AT169*AU169*AV169</f>
        <v/>
      </c>
      <c r="AX169" s="7">
        <f>IF(Scenario!$B$11="mean",L169,IF(Scenario!$B$11="5th pct",M169,N169))</f>
        <v/>
      </c>
      <c r="AY169" s="7">
        <f>IF(Scenario!$B$11="mean",O169,IF(Scenario!$B$11="5th pct",P169,Q169))</f>
        <v/>
      </c>
      <c r="AZ169" s="7">
        <f>IF(Scenario!$B$11="mean",R169,IF(Scenario!$B$11="5th pct",S169,T169))</f>
        <v/>
      </c>
      <c r="BA169" s="7">
        <f>IF(Scenario!$B$11="mean",AE169,IF(Scenario!$B$11="5th pct",AF169,AG169))</f>
        <v/>
      </c>
      <c r="BB169" s="7">
        <f>IF(Scenario!$B$11="mean",AH169,IF(Scenario!$B$11="5th pct",AI169,AJ169))</f>
        <v/>
      </c>
      <c r="BC169" s="7">
        <f>U169</f>
        <v/>
      </c>
      <c r="BD169" s="7">
        <f>IF(Scenario!$B$11="mean",V169,IF(Scenario!$B$11="5th pct",W169,X169))</f>
        <v/>
      </c>
      <c r="BE169" s="7">
        <f>IF(Scenario!$B$11="mean",Y169,IF(Scenario!$B$11="5th pct",Z169,AA169))</f>
        <v/>
      </c>
      <c r="BF169" s="7">
        <f>IF(Scenario!$B$11="mean",AK169,IF(Scenario!$B$11="5th pct",AL169,AM169))</f>
        <v/>
      </c>
      <c r="BG169" s="7">
        <f>IF(Scenario!$B$11="mean",AN169,IF(Scenario!$B$11="5th pct",AO169,AP169))</f>
        <v/>
      </c>
    </row>
    <row r="170">
      <c r="A170" t="inlineStr">
        <is>
          <t>F</t>
        </is>
      </c>
      <c r="B170" t="inlineStr">
        <is>
          <t>65-74</t>
        </is>
      </c>
      <c r="C170" t="inlineStr">
        <is>
          <t>&gt;198</t>
        </is>
      </c>
      <c r="D170" t="inlineStr">
        <is>
          <t>1.0-1.5</t>
        </is>
      </c>
      <c r="E170" t="inlineStr">
        <is>
          <t>subclinical</t>
        </is>
      </c>
      <c r="F170" t="inlineStr">
        <is>
          <t>no</t>
        </is>
      </c>
      <c r="G170" s="26">
        <f>Parameters!$B$5*Parameters!$B$7*Parameters!$G$10/SUM(Parameters!$B$10:$G$10)*Parameters!$I$22*Parameters!$B$50*(1-Parameters!$B$46)</f>
        <v/>
      </c>
      <c r="H170" s="27">
        <f>(140-Parameters!$B$25)*Parameters!$G$26*0.45359237*0.85/(72*Parameters!$C$27)</f>
        <v/>
      </c>
      <c r="I170">
        <f>IF(H170&gt;80,"&gt;80",IF(H170&gt;50,"50-80",IF(H170&gt;=25,"25-50","&lt;25")))</f>
        <v/>
      </c>
      <c r="J170">
        <f>IF(((B170="80+")+0+(OR(D170="1.5-2.0",D170="&gt;=2.0")))&gt;=2,1,0)</f>
        <v/>
      </c>
      <c r="K170" s="28">
        <f>INDEX(Parameters!$B$31:$E$31,MATCH(I170,Parameters!$B$30:$E$30,0))</f>
        <v/>
      </c>
      <c r="L170" s="29">
        <f>K170*INDEX(Parameters!$B$57:$E$57,MATCH(I170,Parameters!$B$30:$E$30,0))/100*IF($F170="yes",Parameters!$C$49,Parameters!$B$49)</f>
        <v/>
      </c>
      <c r="M170" s="29">
        <f>K170*INDEX(Parameters!$B$58:$E$58,MATCH(I170,Parameters!$B$30:$E$30,0))/100*IF($F170="yes",Parameters!$C$49,Parameters!$B$49)</f>
        <v/>
      </c>
      <c r="N170" s="29">
        <f>K170*INDEX(Parameters!$B$59:$E$59,MATCH(I170,Parameters!$B$30:$E$30,0))/100*IF($F170="yes",Parameters!$C$49,Parameters!$B$49)</f>
        <v/>
      </c>
      <c r="O170" s="29">
        <f>K170*INDEX(Parameters!$B$60:$E$60,MATCH(I170,Parameters!$B$30:$E$30,0))/100*IF($F170="yes",Parameters!$C$49,Parameters!$B$49)</f>
        <v/>
      </c>
      <c r="P170" s="29">
        <f>K170*INDEX(Parameters!$B$61:$E$61,MATCH(I170,Parameters!$B$30:$E$30,0))/100*IF($F170="yes",Parameters!$C$49,Parameters!$B$49)</f>
        <v/>
      </c>
      <c r="Q170" s="29">
        <f>K170*INDEX(Parameters!$B$62:$E$62,MATCH(I170,Parameters!$B$30:$E$30,0))/100*IF($F170="yes",Parameters!$C$49,Parameters!$B$49)</f>
        <v/>
      </c>
      <c r="R170" s="29">
        <f>K170*INDEX(Parameters!$B$63:$E$63,MATCH(I170,Parameters!$B$30:$E$30,0))/100*IF($F170="yes",Parameters!$C$49,Parameters!$B$49)</f>
        <v/>
      </c>
      <c r="S170" s="29">
        <f>K170*INDEX(Parameters!$B$64:$E$64,MATCH(I170,Parameters!$B$30:$E$30,0))/100*IF($F170="yes",Parameters!$C$49,Parameters!$B$49)</f>
        <v/>
      </c>
      <c r="T170" s="29">
        <f>K170*INDEX(Parameters!$B$65:$E$65,MATCH(I170,Parameters!$B$30:$E$30,0))/100*IF($F170="yes",Parameters!$C$49,Parameters!$B$49)</f>
        <v/>
      </c>
      <c r="U170" s="29">
        <f>INDEX(Parameters!$B$32:$E$32,MATCH(I170,Parameters!$B$30:$E$30,0))*Parameters!$B$36/100*IF($F170="yes",Parameters!$E$49,Parameters!$D$49)</f>
        <v/>
      </c>
      <c r="V170" s="29">
        <f>U170*INDEX(Parameters!$B$99:$E$99,MATCH(I170,Parameters!$B$30:$E$30,0))</f>
        <v/>
      </c>
      <c r="W170" s="29">
        <f>U170*INDEX(Parameters!$B$100:$E$100,MATCH(I170,Parameters!$B$30:$E$30,0))</f>
        <v/>
      </c>
      <c r="X170" s="29">
        <f>U170*INDEX(Parameters!$B$101:$E$101,MATCH(I170,Parameters!$B$30:$E$30,0))</f>
        <v/>
      </c>
      <c r="Y170" s="29">
        <f>U170*INDEX(Parameters!$B$102:$E$102,MATCH(I170,Parameters!$B$30:$E$30,0))</f>
        <v/>
      </c>
      <c r="Z170" s="29">
        <f>U170*INDEX(Parameters!$B$103:$E$103,MATCH(I170,Parameters!$B$30:$E$30,0))</f>
        <v/>
      </c>
      <c r="AA170" s="29">
        <f>U170*INDEX(Parameters!$B$104:$E$104,MATCH(I170,Parameters!$B$30:$E$30,0))</f>
        <v/>
      </c>
      <c r="AB170" s="29">
        <f>U170*Parameters!$B$39</f>
        <v/>
      </c>
      <c r="AC170">
        <f>J170</f>
        <v/>
      </c>
      <c r="AD170">
        <f>IF(J170=1,Parameters!$B$40,Parameters!$B$41)</f>
        <v/>
      </c>
      <c r="AE170" s="29">
        <f>AC170*O170+(1-AC170)*L170</f>
        <v/>
      </c>
      <c r="AF170" s="29">
        <f>AC170*P170+(1-AC170)*M170</f>
        <v/>
      </c>
      <c r="AG170" s="29">
        <f>AC170*Q170+(1-AC170)*N170</f>
        <v/>
      </c>
      <c r="AH170" s="29">
        <f>AD170*O170+(1-AD170)*L170</f>
        <v/>
      </c>
      <c r="AI170" s="29">
        <f>AD170*P170+(1-AD170)*M170</f>
        <v/>
      </c>
      <c r="AJ170" s="29">
        <f>AD170*Q170+(1-AD170)*N170</f>
        <v/>
      </c>
      <c r="AK170" s="29">
        <f>AC170*V170+(1-AC170)*U170</f>
        <v/>
      </c>
      <c r="AL170" s="29">
        <f>AC170*W170+(1-AC170)*U170</f>
        <v/>
      </c>
      <c r="AM170" s="29">
        <f>AC170*X170+(1-AC170)*U170</f>
        <v/>
      </c>
      <c r="AN170" s="29">
        <f>AD170*V170+(1-AD170)*U170</f>
        <v/>
      </c>
      <c r="AO170" s="29">
        <f>AD170*W170+(1-AD170)*U170</f>
        <v/>
      </c>
      <c r="AP170" s="29">
        <f>AD170*X170+(1-AD170)*U170</f>
        <v/>
      </c>
      <c r="AQ170">
        <f>IF(OR(Scenario!$B$5="Any",Scenario!$B$5=A170),1,0)</f>
        <v/>
      </c>
      <c r="AR170">
        <f>IF(OR(Scenario!$B$6="Any",Scenario!$B$6=B170),1,0)</f>
        <v/>
      </c>
      <c r="AS170">
        <f>IF(OR(Scenario!$B$7="Any",Scenario!$B$7=C170),1,0)</f>
        <v/>
      </c>
      <c r="AT170">
        <f>IF(OR(Scenario!$B$8="Any",Scenario!$B$8=D170),1,0)</f>
        <v/>
      </c>
      <c r="AU170">
        <f>IF(OR(Scenario!$B$9="Any",Scenario!$B$9=E170),1,0)</f>
        <v/>
      </c>
      <c r="AV170">
        <f>IF(OR(Scenario!$B$10="Any",Scenario!$B$10=F170),1,0)</f>
        <v/>
      </c>
      <c r="AW170">
        <f>G170*AQ170*AR170*AS170*AT170*AU170*AV170</f>
        <v/>
      </c>
      <c r="AX170">
        <f>IF(Scenario!$B$11="mean",L170,IF(Scenario!$B$11="5th pct",M170,N170))</f>
        <v/>
      </c>
      <c r="AY170">
        <f>IF(Scenario!$B$11="mean",O170,IF(Scenario!$B$11="5th pct",P170,Q170))</f>
        <v/>
      </c>
      <c r="AZ170">
        <f>IF(Scenario!$B$11="mean",R170,IF(Scenario!$B$11="5th pct",S170,T170))</f>
        <v/>
      </c>
      <c r="BA170">
        <f>IF(Scenario!$B$11="mean",AE170,IF(Scenario!$B$11="5th pct",AF170,AG170))</f>
        <v/>
      </c>
      <c r="BB170">
        <f>IF(Scenario!$B$11="mean",AH170,IF(Scenario!$B$11="5th pct",AI170,AJ170))</f>
        <v/>
      </c>
      <c r="BC170">
        <f>U170</f>
        <v/>
      </c>
      <c r="BD170">
        <f>IF(Scenario!$B$11="mean",V170,IF(Scenario!$B$11="5th pct",W170,X170))</f>
        <v/>
      </c>
      <c r="BE170">
        <f>IF(Scenario!$B$11="mean",Y170,IF(Scenario!$B$11="5th pct",Z170,AA170))</f>
        <v/>
      </c>
      <c r="BF170">
        <f>IF(Scenario!$B$11="mean",AK170,IF(Scenario!$B$11="5th pct",AL170,AM170))</f>
        <v/>
      </c>
      <c r="BG170">
        <f>IF(Scenario!$B$11="mean",AN170,IF(Scenario!$B$11="5th pct",AO170,AP170))</f>
        <v/>
      </c>
    </row>
    <row r="171">
      <c r="A171" s="7" t="inlineStr">
        <is>
          <t>F</t>
        </is>
      </c>
      <c r="B171" s="7" t="inlineStr">
        <is>
          <t>65-74</t>
        </is>
      </c>
      <c r="C171" s="7" t="inlineStr">
        <is>
          <t>&gt;198</t>
        </is>
      </c>
      <c r="D171" s="7" t="inlineStr">
        <is>
          <t>1.0-1.5</t>
        </is>
      </c>
      <c r="E171" s="7" t="inlineStr">
        <is>
          <t>subclinical</t>
        </is>
      </c>
      <c r="F171" s="7" t="inlineStr">
        <is>
          <t>yes</t>
        </is>
      </c>
      <c r="G171" s="30">
        <f>Parameters!$B$5*Parameters!$B$7*Parameters!$G$10/SUM(Parameters!$B$10:$G$10)*Parameters!$I$22*Parameters!$B$50*Parameters!$B$46</f>
        <v/>
      </c>
      <c r="H171" s="31">
        <f>(140-Parameters!$B$25)*Parameters!$G$26*0.45359237*0.85/(72*Parameters!$C$27)</f>
        <v/>
      </c>
      <c r="I171" s="7">
        <f>IF(H171&gt;80,"&gt;80",IF(H171&gt;50,"50-80",IF(H171&gt;=25,"25-50","&lt;25")))</f>
        <v/>
      </c>
      <c r="J171" s="7">
        <f>IF(((B171="80+")+0+(OR(D171="1.5-2.0",D171="&gt;=2.0")))&gt;=2,1,0)</f>
        <v/>
      </c>
      <c r="K171" s="32">
        <f>INDEX(Parameters!$B$31:$E$31,MATCH(I171,Parameters!$B$30:$E$30,0))</f>
        <v/>
      </c>
      <c r="L171" s="33">
        <f>K171*INDEX(Parameters!$B$57:$E$57,MATCH(I171,Parameters!$B$30:$E$30,0))/100*IF($F171="yes",Parameters!$C$49,Parameters!$B$49)</f>
        <v/>
      </c>
      <c r="M171" s="33">
        <f>K171*INDEX(Parameters!$B$58:$E$58,MATCH(I171,Parameters!$B$30:$E$30,0))/100*IF($F171="yes",Parameters!$C$49,Parameters!$B$49)</f>
        <v/>
      </c>
      <c r="N171" s="33">
        <f>K171*INDEX(Parameters!$B$59:$E$59,MATCH(I171,Parameters!$B$30:$E$30,0))/100*IF($F171="yes",Parameters!$C$49,Parameters!$B$49)</f>
        <v/>
      </c>
      <c r="O171" s="33">
        <f>K171*INDEX(Parameters!$B$60:$E$60,MATCH(I171,Parameters!$B$30:$E$30,0))/100*IF($F171="yes",Parameters!$C$49,Parameters!$B$49)</f>
        <v/>
      </c>
      <c r="P171" s="33">
        <f>K171*INDEX(Parameters!$B$61:$E$61,MATCH(I171,Parameters!$B$30:$E$30,0))/100*IF($F171="yes",Parameters!$C$49,Parameters!$B$49)</f>
        <v/>
      </c>
      <c r="Q171" s="33">
        <f>K171*INDEX(Parameters!$B$62:$E$62,MATCH(I171,Parameters!$B$30:$E$30,0))/100*IF($F171="yes",Parameters!$C$49,Parameters!$B$49)</f>
        <v/>
      </c>
      <c r="R171" s="33">
        <f>K171*INDEX(Parameters!$B$63:$E$63,MATCH(I171,Parameters!$B$30:$E$30,0))/100*IF($F171="yes",Parameters!$C$49,Parameters!$B$49)</f>
        <v/>
      </c>
      <c r="S171" s="33">
        <f>K171*INDEX(Parameters!$B$64:$E$64,MATCH(I171,Parameters!$B$30:$E$30,0))/100*IF($F171="yes",Parameters!$C$49,Parameters!$B$49)</f>
        <v/>
      </c>
      <c r="T171" s="33">
        <f>K171*INDEX(Parameters!$B$65:$E$65,MATCH(I171,Parameters!$B$30:$E$30,0))/100*IF($F171="yes",Parameters!$C$49,Parameters!$B$49)</f>
        <v/>
      </c>
      <c r="U171" s="33">
        <f>INDEX(Parameters!$B$32:$E$32,MATCH(I171,Parameters!$B$30:$E$30,0))*Parameters!$B$36/100*IF($F171="yes",Parameters!$E$49,Parameters!$D$49)</f>
        <v/>
      </c>
      <c r="V171" s="33">
        <f>U171*INDEX(Parameters!$B$99:$E$99,MATCH(I171,Parameters!$B$30:$E$30,0))</f>
        <v/>
      </c>
      <c r="W171" s="33">
        <f>U171*INDEX(Parameters!$B$100:$E$100,MATCH(I171,Parameters!$B$30:$E$30,0))</f>
        <v/>
      </c>
      <c r="X171" s="33">
        <f>U171*INDEX(Parameters!$B$101:$E$101,MATCH(I171,Parameters!$B$30:$E$30,0))</f>
        <v/>
      </c>
      <c r="Y171" s="33">
        <f>U171*INDEX(Parameters!$B$102:$E$102,MATCH(I171,Parameters!$B$30:$E$30,0))</f>
        <v/>
      </c>
      <c r="Z171" s="33">
        <f>U171*INDEX(Parameters!$B$103:$E$103,MATCH(I171,Parameters!$B$30:$E$30,0))</f>
        <v/>
      </c>
      <c r="AA171" s="33">
        <f>U171*INDEX(Parameters!$B$104:$E$104,MATCH(I171,Parameters!$B$30:$E$30,0))</f>
        <v/>
      </c>
      <c r="AB171" s="33">
        <f>U171*Parameters!$B$39</f>
        <v/>
      </c>
      <c r="AC171" s="7">
        <f>J171</f>
        <v/>
      </c>
      <c r="AD171" s="7">
        <f>IF(J171=1,Parameters!$B$40,Parameters!$B$41)</f>
        <v/>
      </c>
      <c r="AE171" s="33">
        <f>AC171*O171+(1-AC171)*L171</f>
        <v/>
      </c>
      <c r="AF171" s="33">
        <f>AC171*P171+(1-AC171)*M171</f>
        <v/>
      </c>
      <c r="AG171" s="33">
        <f>AC171*Q171+(1-AC171)*N171</f>
        <v/>
      </c>
      <c r="AH171" s="33">
        <f>AD171*O171+(1-AD171)*L171</f>
        <v/>
      </c>
      <c r="AI171" s="33">
        <f>AD171*P171+(1-AD171)*M171</f>
        <v/>
      </c>
      <c r="AJ171" s="33">
        <f>AD171*Q171+(1-AD171)*N171</f>
        <v/>
      </c>
      <c r="AK171" s="33">
        <f>AC171*V171+(1-AC171)*U171</f>
        <v/>
      </c>
      <c r="AL171" s="33">
        <f>AC171*W171+(1-AC171)*U171</f>
        <v/>
      </c>
      <c r="AM171" s="33">
        <f>AC171*X171+(1-AC171)*U171</f>
        <v/>
      </c>
      <c r="AN171" s="33">
        <f>AD171*V171+(1-AD171)*U171</f>
        <v/>
      </c>
      <c r="AO171" s="33">
        <f>AD171*W171+(1-AD171)*U171</f>
        <v/>
      </c>
      <c r="AP171" s="33">
        <f>AD171*X171+(1-AD171)*U171</f>
        <v/>
      </c>
      <c r="AQ171" s="7">
        <f>IF(OR(Scenario!$B$5="Any",Scenario!$B$5=A171),1,0)</f>
        <v/>
      </c>
      <c r="AR171" s="7">
        <f>IF(OR(Scenario!$B$6="Any",Scenario!$B$6=B171),1,0)</f>
        <v/>
      </c>
      <c r="AS171" s="7">
        <f>IF(OR(Scenario!$B$7="Any",Scenario!$B$7=C171),1,0)</f>
        <v/>
      </c>
      <c r="AT171" s="7">
        <f>IF(OR(Scenario!$B$8="Any",Scenario!$B$8=D171),1,0)</f>
        <v/>
      </c>
      <c r="AU171" s="7">
        <f>IF(OR(Scenario!$B$9="Any",Scenario!$B$9=E171),1,0)</f>
        <v/>
      </c>
      <c r="AV171" s="7">
        <f>IF(OR(Scenario!$B$10="Any",Scenario!$B$10=F171),1,0)</f>
        <v/>
      </c>
      <c r="AW171" s="7">
        <f>G171*AQ171*AR171*AS171*AT171*AU171*AV171</f>
        <v/>
      </c>
      <c r="AX171" s="7">
        <f>IF(Scenario!$B$11="mean",L171,IF(Scenario!$B$11="5th pct",M171,N171))</f>
        <v/>
      </c>
      <c r="AY171" s="7">
        <f>IF(Scenario!$B$11="mean",O171,IF(Scenario!$B$11="5th pct",P171,Q171))</f>
        <v/>
      </c>
      <c r="AZ171" s="7">
        <f>IF(Scenario!$B$11="mean",R171,IF(Scenario!$B$11="5th pct",S171,T171))</f>
        <v/>
      </c>
      <c r="BA171" s="7">
        <f>IF(Scenario!$B$11="mean",AE171,IF(Scenario!$B$11="5th pct",AF171,AG171))</f>
        <v/>
      </c>
      <c r="BB171" s="7">
        <f>IF(Scenario!$B$11="mean",AH171,IF(Scenario!$B$11="5th pct",AI171,AJ171))</f>
        <v/>
      </c>
      <c r="BC171" s="7">
        <f>U171</f>
        <v/>
      </c>
      <c r="BD171" s="7">
        <f>IF(Scenario!$B$11="mean",V171,IF(Scenario!$B$11="5th pct",W171,X171))</f>
        <v/>
      </c>
      <c r="BE171" s="7">
        <f>IF(Scenario!$B$11="mean",Y171,IF(Scenario!$B$11="5th pct",Z171,AA171))</f>
        <v/>
      </c>
      <c r="BF171" s="7">
        <f>IF(Scenario!$B$11="mean",AK171,IF(Scenario!$B$11="5th pct",AL171,AM171))</f>
        <v/>
      </c>
      <c r="BG171" s="7">
        <f>IF(Scenario!$B$11="mean",AN171,IF(Scenario!$B$11="5th pct",AO171,AP171))</f>
        <v/>
      </c>
    </row>
    <row r="172">
      <c r="A172" t="inlineStr">
        <is>
          <t>F</t>
        </is>
      </c>
      <c r="B172" t="inlineStr">
        <is>
          <t>65-74</t>
        </is>
      </c>
      <c r="C172" t="inlineStr">
        <is>
          <t>&gt;198</t>
        </is>
      </c>
      <c r="D172" t="inlineStr">
        <is>
          <t>1.0-1.5</t>
        </is>
      </c>
      <c r="E172" t="inlineStr">
        <is>
          <t>low parox</t>
        </is>
      </c>
      <c r="F172" t="inlineStr">
        <is>
          <t>no</t>
        </is>
      </c>
      <c r="G172" s="26">
        <f>Parameters!$B$5*Parameters!$B$7*Parameters!$G$10/SUM(Parameters!$B$10:$G$10)*Parameters!$I$22*Parameters!$B$51*(1-Parameters!$B$46)</f>
        <v/>
      </c>
      <c r="H172" s="27">
        <f>(140-Parameters!$B$25)*Parameters!$G$26*0.45359237*0.85/(72*Parameters!$C$27)</f>
        <v/>
      </c>
      <c r="I172">
        <f>IF(H172&gt;80,"&gt;80",IF(H172&gt;50,"50-80",IF(H172&gt;=25,"25-50","&lt;25")))</f>
        <v/>
      </c>
      <c r="J172">
        <f>IF(((B172="80+")+0+(OR(D172="1.5-2.0",D172="&gt;=2.0")))&gt;=2,1,0)</f>
        <v/>
      </c>
      <c r="K172" s="28">
        <f>INDEX(Parameters!$B$31:$E$31,MATCH(I172,Parameters!$B$30:$E$30,0))</f>
        <v/>
      </c>
      <c r="L172" s="29">
        <f>K172*INDEX(Parameters!$B$66:$E$66,MATCH(I172,Parameters!$B$30:$E$30,0))/100*IF($F172="yes",Parameters!$C$49,Parameters!$B$49)</f>
        <v/>
      </c>
      <c r="M172" s="29">
        <f>K172*INDEX(Parameters!$B$67:$E$67,MATCH(I172,Parameters!$B$30:$E$30,0))/100*IF($F172="yes",Parameters!$C$49,Parameters!$B$49)</f>
        <v/>
      </c>
      <c r="N172" s="29">
        <f>K172*INDEX(Parameters!$B$68:$E$68,MATCH(I172,Parameters!$B$30:$E$30,0))/100*IF($F172="yes",Parameters!$C$49,Parameters!$B$49)</f>
        <v/>
      </c>
      <c r="O172" s="29">
        <f>K172*INDEX(Parameters!$B$69:$E$69,MATCH(I172,Parameters!$B$30:$E$30,0))/100*IF($F172="yes",Parameters!$C$49,Parameters!$B$49)</f>
        <v/>
      </c>
      <c r="P172" s="29">
        <f>K172*INDEX(Parameters!$B$70:$E$70,MATCH(I172,Parameters!$B$30:$E$30,0))/100*IF($F172="yes",Parameters!$C$49,Parameters!$B$49)</f>
        <v/>
      </c>
      <c r="Q172" s="29">
        <f>K172*INDEX(Parameters!$B$71:$E$71,MATCH(I172,Parameters!$B$30:$E$30,0))/100*IF($F172="yes",Parameters!$C$49,Parameters!$B$49)</f>
        <v/>
      </c>
      <c r="R172" s="29">
        <f>K172*INDEX(Parameters!$B$72:$E$72,MATCH(I172,Parameters!$B$30:$E$30,0))/100*IF($F172="yes",Parameters!$C$49,Parameters!$B$49)</f>
        <v/>
      </c>
      <c r="S172" s="29">
        <f>K172*INDEX(Parameters!$B$73:$E$73,MATCH(I172,Parameters!$B$30:$E$30,0))/100*IF($F172="yes",Parameters!$C$49,Parameters!$B$49)</f>
        <v/>
      </c>
      <c r="T172" s="29">
        <f>K172*INDEX(Parameters!$B$74:$E$74,MATCH(I172,Parameters!$B$30:$E$30,0))/100*IF($F172="yes",Parameters!$C$49,Parameters!$B$49)</f>
        <v/>
      </c>
      <c r="U172" s="29">
        <f>INDEX(Parameters!$B$32:$E$32,MATCH(I172,Parameters!$B$30:$E$30,0))*Parameters!$B$36/100*IF($F172="yes",Parameters!$E$49,Parameters!$D$49)</f>
        <v/>
      </c>
      <c r="V172" s="29">
        <f>U172*INDEX(Parameters!$B$99:$E$99,MATCH(I172,Parameters!$B$30:$E$30,0))</f>
        <v/>
      </c>
      <c r="W172" s="29">
        <f>U172*INDEX(Parameters!$B$100:$E$100,MATCH(I172,Parameters!$B$30:$E$30,0))</f>
        <v/>
      </c>
      <c r="X172" s="29">
        <f>U172*INDEX(Parameters!$B$101:$E$101,MATCH(I172,Parameters!$B$30:$E$30,0))</f>
        <v/>
      </c>
      <c r="Y172" s="29">
        <f>U172*INDEX(Parameters!$B$102:$E$102,MATCH(I172,Parameters!$B$30:$E$30,0))</f>
        <v/>
      </c>
      <c r="Z172" s="29">
        <f>U172*INDEX(Parameters!$B$103:$E$103,MATCH(I172,Parameters!$B$30:$E$30,0))</f>
        <v/>
      </c>
      <c r="AA172" s="29">
        <f>U172*INDEX(Parameters!$B$104:$E$104,MATCH(I172,Parameters!$B$30:$E$30,0))</f>
        <v/>
      </c>
      <c r="AB172" s="29">
        <f>U172*Parameters!$B$39</f>
        <v/>
      </c>
      <c r="AC172">
        <f>J172</f>
        <v/>
      </c>
      <c r="AD172">
        <f>IF(J172=1,Parameters!$B$40,Parameters!$B$41)</f>
        <v/>
      </c>
      <c r="AE172" s="29">
        <f>AC172*O172+(1-AC172)*L172</f>
        <v/>
      </c>
      <c r="AF172" s="29">
        <f>AC172*P172+(1-AC172)*M172</f>
        <v/>
      </c>
      <c r="AG172" s="29">
        <f>AC172*Q172+(1-AC172)*N172</f>
        <v/>
      </c>
      <c r="AH172" s="29">
        <f>AD172*O172+(1-AD172)*L172</f>
        <v/>
      </c>
      <c r="AI172" s="29">
        <f>AD172*P172+(1-AD172)*M172</f>
        <v/>
      </c>
      <c r="AJ172" s="29">
        <f>AD172*Q172+(1-AD172)*N172</f>
        <v/>
      </c>
      <c r="AK172" s="29">
        <f>AC172*V172+(1-AC172)*U172</f>
        <v/>
      </c>
      <c r="AL172" s="29">
        <f>AC172*W172+(1-AC172)*U172</f>
        <v/>
      </c>
      <c r="AM172" s="29">
        <f>AC172*X172+(1-AC172)*U172</f>
        <v/>
      </c>
      <c r="AN172" s="29">
        <f>AD172*V172+(1-AD172)*U172</f>
        <v/>
      </c>
      <c r="AO172" s="29">
        <f>AD172*W172+(1-AD172)*U172</f>
        <v/>
      </c>
      <c r="AP172" s="29">
        <f>AD172*X172+(1-AD172)*U172</f>
        <v/>
      </c>
      <c r="AQ172">
        <f>IF(OR(Scenario!$B$5="Any",Scenario!$B$5=A172),1,0)</f>
        <v/>
      </c>
      <c r="AR172">
        <f>IF(OR(Scenario!$B$6="Any",Scenario!$B$6=B172),1,0)</f>
        <v/>
      </c>
      <c r="AS172">
        <f>IF(OR(Scenario!$B$7="Any",Scenario!$B$7=C172),1,0)</f>
        <v/>
      </c>
      <c r="AT172">
        <f>IF(OR(Scenario!$B$8="Any",Scenario!$B$8=D172),1,0)</f>
        <v/>
      </c>
      <c r="AU172">
        <f>IF(OR(Scenario!$B$9="Any",Scenario!$B$9=E172),1,0)</f>
        <v/>
      </c>
      <c r="AV172">
        <f>IF(OR(Scenario!$B$10="Any",Scenario!$B$10=F172),1,0)</f>
        <v/>
      </c>
      <c r="AW172">
        <f>G172*AQ172*AR172*AS172*AT172*AU172*AV172</f>
        <v/>
      </c>
      <c r="AX172">
        <f>IF(Scenario!$B$11="mean",L172,IF(Scenario!$B$11="5th pct",M172,N172))</f>
        <v/>
      </c>
      <c r="AY172">
        <f>IF(Scenario!$B$11="mean",O172,IF(Scenario!$B$11="5th pct",P172,Q172))</f>
        <v/>
      </c>
      <c r="AZ172">
        <f>IF(Scenario!$B$11="mean",R172,IF(Scenario!$B$11="5th pct",S172,T172))</f>
        <v/>
      </c>
      <c r="BA172">
        <f>IF(Scenario!$B$11="mean",AE172,IF(Scenario!$B$11="5th pct",AF172,AG172))</f>
        <v/>
      </c>
      <c r="BB172">
        <f>IF(Scenario!$B$11="mean",AH172,IF(Scenario!$B$11="5th pct",AI172,AJ172))</f>
        <v/>
      </c>
      <c r="BC172">
        <f>U172</f>
        <v/>
      </c>
      <c r="BD172">
        <f>IF(Scenario!$B$11="mean",V172,IF(Scenario!$B$11="5th pct",W172,X172))</f>
        <v/>
      </c>
      <c r="BE172">
        <f>IF(Scenario!$B$11="mean",Y172,IF(Scenario!$B$11="5th pct",Z172,AA172))</f>
        <v/>
      </c>
      <c r="BF172">
        <f>IF(Scenario!$B$11="mean",AK172,IF(Scenario!$B$11="5th pct",AL172,AM172))</f>
        <v/>
      </c>
      <c r="BG172">
        <f>IF(Scenario!$B$11="mean",AN172,IF(Scenario!$B$11="5th pct",AO172,AP172))</f>
        <v/>
      </c>
    </row>
    <row r="173">
      <c r="A173" s="7" t="inlineStr">
        <is>
          <t>F</t>
        </is>
      </c>
      <c r="B173" s="7" t="inlineStr">
        <is>
          <t>65-74</t>
        </is>
      </c>
      <c r="C173" s="7" t="inlineStr">
        <is>
          <t>&gt;198</t>
        </is>
      </c>
      <c r="D173" s="7" t="inlineStr">
        <is>
          <t>1.0-1.5</t>
        </is>
      </c>
      <c r="E173" s="7" t="inlineStr">
        <is>
          <t>low parox</t>
        </is>
      </c>
      <c r="F173" s="7" t="inlineStr">
        <is>
          <t>yes</t>
        </is>
      </c>
      <c r="G173" s="30">
        <f>Parameters!$B$5*Parameters!$B$7*Parameters!$G$10/SUM(Parameters!$B$10:$G$10)*Parameters!$I$22*Parameters!$B$51*Parameters!$B$46</f>
        <v/>
      </c>
      <c r="H173" s="31">
        <f>(140-Parameters!$B$25)*Parameters!$G$26*0.45359237*0.85/(72*Parameters!$C$27)</f>
        <v/>
      </c>
      <c r="I173" s="7">
        <f>IF(H173&gt;80,"&gt;80",IF(H173&gt;50,"50-80",IF(H173&gt;=25,"25-50","&lt;25")))</f>
        <v/>
      </c>
      <c r="J173" s="7">
        <f>IF(((B173="80+")+0+(OR(D173="1.5-2.0",D173="&gt;=2.0")))&gt;=2,1,0)</f>
        <v/>
      </c>
      <c r="K173" s="32">
        <f>INDEX(Parameters!$B$31:$E$31,MATCH(I173,Parameters!$B$30:$E$30,0))</f>
        <v/>
      </c>
      <c r="L173" s="33">
        <f>K173*INDEX(Parameters!$B$66:$E$66,MATCH(I173,Parameters!$B$30:$E$30,0))/100*IF($F173="yes",Parameters!$C$49,Parameters!$B$49)</f>
        <v/>
      </c>
      <c r="M173" s="33">
        <f>K173*INDEX(Parameters!$B$67:$E$67,MATCH(I173,Parameters!$B$30:$E$30,0))/100*IF($F173="yes",Parameters!$C$49,Parameters!$B$49)</f>
        <v/>
      </c>
      <c r="N173" s="33">
        <f>K173*INDEX(Parameters!$B$68:$E$68,MATCH(I173,Parameters!$B$30:$E$30,0))/100*IF($F173="yes",Parameters!$C$49,Parameters!$B$49)</f>
        <v/>
      </c>
      <c r="O173" s="33">
        <f>K173*INDEX(Parameters!$B$69:$E$69,MATCH(I173,Parameters!$B$30:$E$30,0))/100*IF($F173="yes",Parameters!$C$49,Parameters!$B$49)</f>
        <v/>
      </c>
      <c r="P173" s="33">
        <f>K173*INDEX(Parameters!$B$70:$E$70,MATCH(I173,Parameters!$B$30:$E$30,0))/100*IF($F173="yes",Parameters!$C$49,Parameters!$B$49)</f>
        <v/>
      </c>
      <c r="Q173" s="33">
        <f>K173*INDEX(Parameters!$B$71:$E$71,MATCH(I173,Parameters!$B$30:$E$30,0))/100*IF($F173="yes",Parameters!$C$49,Parameters!$B$49)</f>
        <v/>
      </c>
      <c r="R173" s="33">
        <f>K173*INDEX(Parameters!$B$72:$E$72,MATCH(I173,Parameters!$B$30:$E$30,0))/100*IF($F173="yes",Parameters!$C$49,Parameters!$B$49)</f>
        <v/>
      </c>
      <c r="S173" s="33">
        <f>K173*INDEX(Parameters!$B$73:$E$73,MATCH(I173,Parameters!$B$30:$E$30,0))/100*IF($F173="yes",Parameters!$C$49,Parameters!$B$49)</f>
        <v/>
      </c>
      <c r="T173" s="33">
        <f>K173*INDEX(Parameters!$B$74:$E$74,MATCH(I173,Parameters!$B$30:$E$30,0))/100*IF($F173="yes",Parameters!$C$49,Parameters!$B$49)</f>
        <v/>
      </c>
      <c r="U173" s="33">
        <f>INDEX(Parameters!$B$32:$E$32,MATCH(I173,Parameters!$B$30:$E$30,0))*Parameters!$B$36/100*IF($F173="yes",Parameters!$E$49,Parameters!$D$49)</f>
        <v/>
      </c>
      <c r="V173" s="33">
        <f>U173*INDEX(Parameters!$B$99:$E$99,MATCH(I173,Parameters!$B$30:$E$30,0))</f>
        <v/>
      </c>
      <c r="W173" s="33">
        <f>U173*INDEX(Parameters!$B$100:$E$100,MATCH(I173,Parameters!$B$30:$E$30,0))</f>
        <v/>
      </c>
      <c r="X173" s="33">
        <f>U173*INDEX(Parameters!$B$101:$E$101,MATCH(I173,Parameters!$B$30:$E$30,0))</f>
        <v/>
      </c>
      <c r="Y173" s="33">
        <f>U173*INDEX(Parameters!$B$102:$E$102,MATCH(I173,Parameters!$B$30:$E$30,0))</f>
        <v/>
      </c>
      <c r="Z173" s="33">
        <f>U173*INDEX(Parameters!$B$103:$E$103,MATCH(I173,Parameters!$B$30:$E$30,0))</f>
        <v/>
      </c>
      <c r="AA173" s="33">
        <f>U173*INDEX(Parameters!$B$104:$E$104,MATCH(I173,Parameters!$B$30:$E$30,0))</f>
        <v/>
      </c>
      <c r="AB173" s="33">
        <f>U173*Parameters!$B$39</f>
        <v/>
      </c>
      <c r="AC173" s="7">
        <f>J173</f>
        <v/>
      </c>
      <c r="AD173" s="7">
        <f>IF(J173=1,Parameters!$B$40,Parameters!$B$41)</f>
        <v/>
      </c>
      <c r="AE173" s="33">
        <f>AC173*O173+(1-AC173)*L173</f>
        <v/>
      </c>
      <c r="AF173" s="33">
        <f>AC173*P173+(1-AC173)*M173</f>
        <v/>
      </c>
      <c r="AG173" s="33">
        <f>AC173*Q173+(1-AC173)*N173</f>
        <v/>
      </c>
      <c r="AH173" s="33">
        <f>AD173*O173+(1-AD173)*L173</f>
        <v/>
      </c>
      <c r="AI173" s="33">
        <f>AD173*P173+(1-AD173)*M173</f>
        <v/>
      </c>
      <c r="AJ173" s="33">
        <f>AD173*Q173+(1-AD173)*N173</f>
        <v/>
      </c>
      <c r="AK173" s="33">
        <f>AC173*V173+(1-AC173)*U173</f>
        <v/>
      </c>
      <c r="AL173" s="33">
        <f>AC173*W173+(1-AC173)*U173</f>
        <v/>
      </c>
      <c r="AM173" s="33">
        <f>AC173*X173+(1-AC173)*U173</f>
        <v/>
      </c>
      <c r="AN173" s="33">
        <f>AD173*V173+(1-AD173)*U173</f>
        <v/>
      </c>
      <c r="AO173" s="33">
        <f>AD173*W173+(1-AD173)*U173</f>
        <v/>
      </c>
      <c r="AP173" s="33">
        <f>AD173*X173+(1-AD173)*U173</f>
        <v/>
      </c>
      <c r="AQ173" s="7">
        <f>IF(OR(Scenario!$B$5="Any",Scenario!$B$5=A173),1,0)</f>
        <v/>
      </c>
      <c r="AR173" s="7">
        <f>IF(OR(Scenario!$B$6="Any",Scenario!$B$6=B173),1,0)</f>
        <v/>
      </c>
      <c r="AS173" s="7">
        <f>IF(OR(Scenario!$B$7="Any",Scenario!$B$7=C173),1,0)</f>
        <v/>
      </c>
      <c r="AT173" s="7">
        <f>IF(OR(Scenario!$B$8="Any",Scenario!$B$8=D173),1,0)</f>
        <v/>
      </c>
      <c r="AU173" s="7">
        <f>IF(OR(Scenario!$B$9="Any",Scenario!$B$9=E173),1,0)</f>
        <v/>
      </c>
      <c r="AV173" s="7">
        <f>IF(OR(Scenario!$B$10="Any",Scenario!$B$10=F173),1,0)</f>
        <v/>
      </c>
      <c r="AW173" s="7">
        <f>G173*AQ173*AR173*AS173*AT173*AU173*AV173</f>
        <v/>
      </c>
      <c r="AX173" s="7">
        <f>IF(Scenario!$B$11="mean",L173,IF(Scenario!$B$11="5th pct",M173,N173))</f>
        <v/>
      </c>
      <c r="AY173" s="7">
        <f>IF(Scenario!$B$11="mean",O173,IF(Scenario!$B$11="5th pct",P173,Q173))</f>
        <v/>
      </c>
      <c r="AZ173" s="7">
        <f>IF(Scenario!$B$11="mean",R173,IF(Scenario!$B$11="5th pct",S173,T173))</f>
        <v/>
      </c>
      <c r="BA173" s="7">
        <f>IF(Scenario!$B$11="mean",AE173,IF(Scenario!$B$11="5th pct",AF173,AG173))</f>
        <v/>
      </c>
      <c r="BB173" s="7">
        <f>IF(Scenario!$B$11="mean",AH173,IF(Scenario!$B$11="5th pct",AI173,AJ173))</f>
        <v/>
      </c>
      <c r="BC173" s="7">
        <f>U173</f>
        <v/>
      </c>
      <c r="BD173" s="7">
        <f>IF(Scenario!$B$11="mean",V173,IF(Scenario!$B$11="5th pct",W173,X173))</f>
        <v/>
      </c>
      <c r="BE173" s="7">
        <f>IF(Scenario!$B$11="mean",Y173,IF(Scenario!$B$11="5th pct",Z173,AA173))</f>
        <v/>
      </c>
      <c r="BF173" s="7">
        <f>IF(Scenario!$B$11="mean",AK173,IF(Scenario!$B$11="5th pct",AL173,AM173))</f>
        <v/>
      </c>
      <c r="BG173" s="7">
        <f>IF(Scenario!$B$11="mean",AN173,IF(Scenario!$B$11="5th pct",AO173,AP173))</f>
        <v/>
      </c>
    </row>
    <row r="174">
      <c r="A174" t="inlineStr">
        <is>
          <t>F</t>
        </is>
      </c>
      <c r="B174" t="inlineStr">
        <is>
          <t>65-74</t>
        </is>
      </c>
      <c r="C174" t="inlineStr">
        <is>
          <t>&gt;198</t>
        </is>
      </c>
      <c r="D174" t="inlineStr">
        <is>
          <t>1.0-1.5</t>
        </is>
      </c>
      <c r="E174" t="inlineStr">
        <is>
          <t>high parox</t>
        </is>
      </c>
      <c r="F174" t="inlineStr">
        <is>
          <t>no</t>
        </is>
      </c>
      <c r="G174" s="26">
        <f>Parameters!$B$5*Parameters!$B$7*Parameters!$G$10/SUM(Parameters!$B$10:$G$10)*Parameters!$I$22*Parameters!$B$52*(1-Parameters!$B$46)</f>
        <v/>
      </c>
      <c r="H174" s="27">
        <f>(140-Parameters!$B$25)*Parameters!$G$26*0.45359237*0.85/(72*Parameters!$C$27)</f>
        <v/>
      </c>
      <c r="I174">
        <f>IF(H174&gt;80,"&gt;80",IF(H174&gt;50,"50-80",IF(H174&gt;=25,"25-50","&lt;25")))</f>
        <v/>
      </c>
      <c r="J174">
        <f>IF(((B174="80+")+0+(OR(D174="1.5-2.0",D174="&gt;=2.0")))&gt;=2,1,0)</f>
        <v/>
      </c>
      <c r="K174" s="28">
        <f>INDEX(Parameters!$B$31:$E$31,MATCH(I174,Parameters!$B$30:$E$30,0))</f>
        <v/>
      </c>
      <c r="L174" s="29">
        <f>K174*INDEX(Parameters!$B$75:$E$75,MATCH(I174,Parameters!$B$30:$E$30,0))/100*IF($F174="yes",Parameters!$C$49,Parameters!$B$49)</f>
        <v/>
      </c>
      <c r="M174" s="29">
        <f>K174*INDEX(Parameters!$B$76:$E$76,MATCH(I174,Parameters!$B$30:$E$30,0))/100*IF($F174="yes",Parameters!$C$49,Parameters!$B$49)</f>
        <v/>
      </c>
      <c r="N174" s="29">
        <f>K174*INDEX(Parameters!$B$77:$E$77,MATCH(I174,Parameters!$B$30:$E$30,0))/100*IF($F174="yes",Parameters!$C$49,Parameters!$B$49)</f>
        <v/>
      </c>
      <c r="O174" s="29">
        <f>K174*INDEX(Parameters!$B$78:$E$78,MATCH(I174,Parameters!$B$30:$E$30,0))/100*IF($F174="yes",Parameters!$C$49,Parameters!$B$49)</f>
        <v/>
      </c>
      <c r="P174" s="29">
        <f>K174*INDEX(Parameters!$B$79:$E$79,MATCH(I174,Parameters!$B$30:$E$30,0))/100*IF($F174="yes",Parameters!$C$49,Parameters!$B$49)</f>
        <v/>
      </c>
      <c r="Q174" s="29">
        <f>K174*INDEX(Parameters!$B$80:$E$80,MATCH(I174,Parameters!$B$30:$E$30,0))/100*IF($F174="yes",Parameters!$C$49,Parameters!$B$49)</f>
        <v/>
      </c>
      <c r="R174" s="29">
        <f>K174*INDEX(Parameters!$B$81:$E$81,MATCH(I174,Parameters!$B$30:$E$30,0))/100*IF($F174="yes",Parameters!$C$49,Parameters!$B$49)</f>
        <v/>
      </c>
      <c r="S174" s="29">
        <f>K174*INDEX(Parameters!$B$82:$E$82,MATCH(I174,Parameters!$B$30:$E$30,0))/100*IF($F174="yes",Parameters!$C$49,Parameters!$B$49)</f>
        <v/>
      </c>
      <c r="T174" s="29">
        <f>K174*INDEX(Parameters!$B$83:$E$83,MATCH(I174,Parameters!$B$30:$E$30,0))/100*IF($F174="yes",Parameters!$C$49,Parameters!$B$49)</f>
        <v/>
      </c>
      <c r="U174" s="29">
        <f>INDEX(Parameters!$B$32:$E$32,MATCH(I174,Parameters!$B$30:$E$30,0))*Parameters!$B$36/100*IF($F174="yes",Parameters!$E$49,Parameters!$D$49)</f>
        <v/>
      </c>
      <c r="V174" s="29">
        <f>U174*INDEX(Parameters!$B$99:$E$99,MATCH(I174,Parameters!$B$30:$E$30,0))</f>
        <v/>
      </c>
      <c r="W174" s="29">
        <f>U174*INDEX(Parameters!$B$100:$E$100,MATCH(I174,Parameters!$B$30:$E$30,0))</f>
        <v/>
      </c>
      <c r="X174" s="29">
        <f>U174*INDEX(Parameters!$B$101:$E$101,MATCH(I174,Parameters!$B$30:$E$30,0))</f>
        <v/>
      </c>
      <c r="Y174" s="29">
        <f>U174*INDEX(Parameters!$B$102:$E$102,MATCH(I174,Parameters!$B$30:$E$30,0))</f>
        <v/>
      </c>
      <c r="Z174" s="29">
        <f>U174*INDEX(Parameters!$B$103:$E$103,MATCH(I174,Parameters!$B$30:$E$30,0))</f>
        <v/>
      </c>
      <c r="AA174" s="29">
        <f>U174*INDEX(Parameters!$B$104:$E$104,MATCH(I174,Parameters!$B$30:$E$30,0))</f>
        <v/>
      </c>
      <c r="AB174" s="29">
        <f>U174*Parameters!$B$39</f>
        <v/>
      </c>
      <c r="AC174">
        <f>J174</f>
        <v/>
      </c>
      <c r="AD174">
        <f>IF(J174=1,Parameters!$B$40,Parameters!$B$41)</f>
        <v/>
      </c>
      <c r="AE174" s="29">
        <f>AC174*O174+(1-AC174)*L174</f>
        <v/>
      </c>
      <c r="AF174" s="29">
        <f>AC174*P174+(1-AC174)*M174</f>
        <v/>
      </c>
      <c r="AG174" s="29">
        <f>AC174*Q174+(1-AC174)*N174</f>
        <v/>
      </c>
      <c r="AH174" s="29">
        <f>AD174*O174+(1-AD174)*L174</f>
        <v/>
      </c>
      <c r="AI174" s="29">
        <f>AD174*P174+(1-AD174)*M174</f>
        <v/>
      </c>
      <c r="AJ174" s="29">
        <f>AD174*Q174+(1-AD174)*N174</f>
        <v/>
      </c>
      <c r="AK174" s="29">
        <f>AC174*V174+(1-AC174)*U174</f>
        <v/>
      </c>
      <c r="AL174" s="29">
        <f>AC174*W174+(1-AC174)*U174</f>
        <v/>
      </c>
      <c r="AM174" s="29">
        <f>AC174*X174+(1-AC174)*U174</f>
        <v/>
      </c>
      <c r="AN174" s="29">
        <f>AD174*V174+(1-AD174)*U174</f>
        <v/>
      </c>
      <c r="AO174" s="29">
        <f>AD174*W174+(1-AD174)*U174</f>
        <v/>
      </c>
      <c r="AP174" s="29">
        <f>AD174*X174+(1-AD174)*U174</f>
        <v/>
      </c>
      <c r="AQ174">
        <f>IF(OR(Scenario!$B$5="Any",Scenario!$B$5=A174),1,0)</f>
        <v/>
      </c>
      <c r="AR174">
        <f>IF(OR(Scenario!$B$6="Any",Scenario!$B$6=B174),1,0)</f>
        <v/>
      </c>
      <c r="AS174">
        <f>IF(OR(Scenario!$B$7="Any",Scenario!$B$7=C174),1,0)</f>
        <v/>
      </c>
      <c r="AT174">
        <f>IF(OR(Scenario!$B$8="Any",Scenario!$B$8=D174),1,0)</f>
        <v/>
      </c>
      <c r="AU174">
        <f>IF(OR(Scenario!$B$9="Any",Scenario!$B$9=E174),1,0)</f>
        <v/>
      </c>
      <c r="AV174">
        <f>IF(OR(Scenario!$B$10="Any",Scenario!$B$10=F174),1,0)</f>
        <v/>
      </c>
      <c r="AW174">
        <f>G174*AQ174*AR174*AS174*AT174*AU174*AV174</f>
        <v/>
      </c>
      <c r="AX174">
        <f>IF(Scenario!$B$11="mean",L174,IF(Scenario!$B$11="5th pct",M174,N174))</f>
        <v/>
      </c>
      <c r="AY174">
        <f>IF(Scenario!$B$11="mean",O174,IF(Scenario!$B$11="5th pct",P174,Q174))</f>
        <v/>
      </c>
      <c r="AZ174">
        <f>IF(Scenario!$B$11="mean",R174,IF(Scenario!$B$11="5th pct",S174,T174))</f>
        <v/>
      </c>
      <c r="BA174">
        <f>IF(Scenario!$B$11="mean",AE174,IF(Scenario!$B$11="5th pct",AF174,AG174))</f>
        <v/>
      </c>
      <c r="BB174">
        <f>IF(Scenario!$B$11="mean",AH174,IF(Scenario!$B$11="5th pct",AI174,AJ174))</f>
        <v/>
      </c>
      <c r="BC174">
        <f>U174</f>
        <v/>
      </c>
      <c r="BD174">
        <f>IF(Scenario!$B$11="mean",V174,IF(Scenario!$B$11="5th pct",W174,X174))</f>
        <v/>
      </c>
      <c r="BE174">
        <f>IF(Scenario!$B$11="mean",Y174,IF(Scenario!$B$11="5th pct",Z174,AA174))</f>
        <v/>
      </c>
      <c r="BF174">
        <f>IF(Scenario!$B$11="mean",AK174,IF(Scenario!$B$11="5th pct",AL174,AM174))</f>
        <v/>
      </c>
      <c r="BG174">
        <f>IF(Scenario!$B$11="mean",AN174,IF(Scenario!$B$11="5th pct",AO174,AP174))</f>
        <v/>
      </c>
    </row>
    <row r="175">
      <c r="A175" s="7" t="inlineStr">
        <is>
          <t>F</t>
        </is>
      </c>
      <c r="B175" s="7" t="inlineStr">
        <is>
          <t>65-74</t>
        </is>
      </c>
      <c r="C175" s="7" t="inlineStr">
        <is>
          <t>&gt;198</t>
        </is>
      </c>
      <c r="D175" s="7" t="inlineStr">
        <is>
          <t>1.0-1.5</t>
        </is>
      </c>
      <c r="E175" s="7" t="inlineStr">
        <is>
          <t>high parox</t>
        </is>
      </c>
      <c r="F175" s="7" t="inlineStr">
        <is>
          <t>yes</t>
        </is>
      </c>
      <c r="G175" s="30">
        <f>Parameters!$B$5*Parameters!$B$7*Parameters!$G$10/SUM(Parameters!$B$10:$G$10)*Parameters!$I$22*Parameters!$B$52*Parameters!$B$46</f>
        <v/>
      </c>
      <c r="H175" s="31">
        <f>(140-Parameters!$B$25)*Parameters!$G$26*0.45359237*0.85/(72*Parameters!$C$27)</f>
        <v/>
      </c>
      <c r="I175" s="7">
        <f>IF(H175&gt;80,"&gt;80",IF(H175&gt;50,"50-80",IF(H175&gt;=25,"25-50","&lt;25")))</f>
        <v/>
      </c>
      <c r="J175" s="7">
        <f>IF(((B175="80+")+0+(OR(D175="1.5-2.0",D175="&gt;=2.0")))&gt;=2,1,0)</f>
        <v/>
      </c>
      <c r="K175" s="32">
        <f>INDEX(Parameters!$B$31:$E$31,MATCH(I175,Parameters!$B$30:$E$30,0))</f>
        <v/>
      </c>
      <c r="L175" s="33">
        <f>K175*INDEX(Parameters!$B$75:$E$75,MATCH(I175,Parameters!$B$30:$E$30,0))/100*IF($F175="yes",Parameters!$C$49,Parameters!$B$49)</f>
        <v/>
      </c>
      <c r="M175" s="33">
        <f>K175*INDEX(Parameters!$B$76:$E$76,MATCH(I175,Parameters!$B$30:$E$30,0))/100*IF($F175="yes",Parameters!$C$49,Parameters!$B$49)</f>
        <v/>
      </c>
      <c r="N175" s="33">
        <f>K175*INDEX(Parameters!$B$77:$E$77,MATCH(I175,Parameters!$B$30:$E$30,0))/100*IF($F175="yes",Parameters!$C$49,Parameters!$B$49)</f>
        <v/>
      </c>
      <c r="O175" s="33">
        <f>K175*INDEX(Parameters!$B$78:$E$78,MATCH(I175,Parameters!$B$30:$E$30,0))/100*IF($F175="yes",Parameters!$C$49,Parameters!$B$49)</f>
        <v/>
      </c>
      <c r="P175" s="33">
        <f>K175*INDEX(Parameters!$B$79:$E$79,MATCH(I175,Parameters!$B$30:$E$30,0))/100*IF($F175="yes",Parameters!$C$49,Parameters!$B$49)</f>
        <v/>
      </c>
      <c r="Q175" s="33">
        <f>K175*INDEX(Parameters!$B$80:$E$80,MATCH(I175,Parameters!$B$30:$E$30,0))/100*IF($F175="yes",Parameters!$C$49,Parameters!$B$49)</f>
        <v/>
      </c>
      <c r="R175" s="33">
        <f>K175*INDEX(Parameters!$B$81:$E$81,MATCH(I175,Parameters!$B$30:$E$30,0))/100*IF($F175="yes",Parameters!$C$49,Parameters!$B$49)</f>
        <v/>
      </c>
      <c r="S175" s="33">
        <f>K175*INDEX(Parameters!$B$82:$E$82,MATCH(I175,Parameters!$B$30:$E$30,0))/100*IF($F175="yes",Parameters!$C$49,Parameters!$B$49)</f>
        <v/>
      </c>
      <c r="T175" s="33">
        <f>K175*INDEX(Parameters!$B$83:$E$83,MATCH(I175,Parameters!$B$30:$E$30,0))/100*IF($F175="yes",Parameters!$C$49,Parameters!$B$49)</f>
        <v/>
      </c>
      <c r="U175" s="33">
        <f>INDEX(Parameters!$B$32:$E$32,MATCH(I175,Parameters!$B$30:$E$30,0))*Parameters!$B$36/100*IF($F175="yes",Parameters!$E$49,Parameters!$D$49)</f>
        <v/>
      </c>
      <c r="V175" s="33">
        <f>U175*INDEX(Parameters!$B$99:$E$99,MATCH(I175,Parameters!$B$30:$E$30,0))</f>
        <v/>
      </c>
      <c r="W175" s="33">
        <f>U175*INDEX(Parameters!$B$100:$E$100,MATCH(I175,Parameters!$B$30:$E$30,0))</f>
        <v/>
      </c>
      <c r="X175" s="33">
        <f>U175*INDEX(Parameters!$B$101:$E$101,MATCH(I175,Parameters!$B$30:$E$30,0))</f>
        <v/>
      </c>
      <c r="Y175" s="33">
        <f>U175*INDEX(Parameters!$B$102:$E$102,MATCH(I175,Parameters!$B$30:$E$30,0))</f>
        <v/>
      </c>
      <c r="Z175" s="33">
        <f>U175*INDEX(Parameters!$B$103:$E$103,MATCH(I175,Parameters!$B$30:$E$30,0))</f>
        <v/>
      </c>
      <c r="AA175" s="33">
        <f>U175*INDEX(Parameters!$B$104:$E$104,MATCH(I175,Parameters!$B$30:$E$30,0))</f>
        <v/>
      </c>
      <c r="AB175" s="33">
        <f>U175*Parameters!$B$39</f>
        <v/>
      </c>
      <c r="AC175" s="7">
        <f>J175</f>
        <v/>
      </c>
      <c r="AD175" s="7">
        <f>IF(J175=1,Parameters!$B$40,Parameters!$B$41)</f>
        <v/>
      </c>
      <c r="AE175" s="33">
        <f>AC175*O175+(1-AC175)*L175</f>
        <v/>
      </c>
      <c r="AF175" s="33">
        <f>AC175*P175+(1-AC175)*M175</f>
        <v/>
      </c>
      <c r="AG175" s="33">
        <f>AC175*Q175+(1-AC175)*N175</f>
        <v/>
      </c>
      <c r="AH175" s="33">
        <f>AD175*O175+(1-AD175)*L175</f>
        <v/>
      </c>
      <c r="AI175" s="33">
        <f>AD175*P175+(1-AD175)*M175</f>
        <v/>
      </c>
      <c r="AJ175" s="33">
        <f>AD175*Q175+(1-AD175)*N175</f>
        <v/>
      </c>
      <c r="AK175" s="33">
        <f>AC175*V175+(1-AC175)*U175</f>
        <v/>
      </c>
      <c r="AL175" s="33">
        <f>AC175*W175+(1-AC175)*U175</f>
        <v/>
      </c>
      <c r="AM175" s="33">
        <f>AC175*X175+(1-AC175)*U175</f>
        <v/>
      </c>
      <c r="AN175" s="33">
        <f>AD175*V175+(1-AD175)*U175</f>
        <v/>
      </c>
      <c r="AO175" s="33">
        <f>AD175*W175+(1-AD175)*U175</f>
        <v/>
      </c>
      <c r="AP175" s="33">
        <f>AD175*X175+(1-AD175)*U175</f>
        <v/>
      </c>
      <c r="AQ175" s="7">
        <f>IF(OR(Scenario!$B$5="Any",Scenario!$B$5=A175),1,0)</f>
        <v/>
      </c>
      <c r="AR175" s="7">
        <f>IF(OR(Scenario!$B$6="Any",Scenario!$B$6=B175),1,0)</f>
        <v/>
      </c>
      <c r="AS175" s="7">
        <f>IF(OR(Scenario!$B$7="Any",Scenario!$B$7=C175),1,0)</f>
        <v/>
      </c>
      <c r="AT175" s="7">
        <f>IF(OR(Scenario!$B$8="Any",Scenario!$B$8=D175),1,0)</f>
        <v/>
      </c>
      <c r="AU175" s="7">
        <f>IF(OR(Scenario!$B$9="Any",Scenario!$B$9=E175),1,0)</f>
        <v/>
      </c>
      <c r="AV175" s="7">
        <f>IF(OR(Scenario!$B$10="Any",Scenario!$B$10=F175),1,0)</f>
        <v/>
      </c>
      <c r="AW175" s="7">
        <f>G175*AQ175*AR175*AS175*AT175*AU175*AV175</f>
        <v/>
      </c>
      <c r="AX175" s="7">
        <f>IF(Scenario!$B$11="mean",L175,IF(Scenario!$B$11="5th pct",M175,N175))</f>
        <v/>
      </c>
      <c r="AY175" s="7">
        <f>IF(Scenario!$B$11="mean",O175,IF(Scenario!$B$11="5th pct",P175,Q175))</f>
        <v/>
      </c>
      <c r="AZ175" s="7">
        <f>IF(Scenario!$B$11="mean",R175,IF(Scenario!$B$11="5th pct",S175,T175))</f>
        <v/>
      </c>
      <c r="BA175" s="7">
        <f>IF(Scenario!$B$11="mean",AE175,IF(Scenario!$B$11="5th pct",AF175,AG175))</f>
        <v/>
      </c>
      <c r="BB175" s="7">
        <f>IF(Scenario!$B$11="mean",AH175,IF(Scenario!$B$11="5th pct",AI175,AJ175))</f>
        <v/>
      </c>
      <c r="BC175" s="7">
        <f>U175</f>
        <v/>
      </c>
      <c r="BD175" s="7">
        <f>IF(Scenario!$B$11="mean",V175,IF(Scenario!$B$11="5th pct",W175,X175))</f>
        <v/>
      </c>
      <c r="BE175" s="7">
        <f>IF(Scenario!$B$11="mean",Y175,IF(Scenario!$B$11="5th pct",Z175,AA175))</f>
        <v/>
      </c>
      <c r="BF175" s="7">
        <f>IF(Scenario!$B$11="mean",AK175,IF(Scenario!$B$11="5th pct",AL175,AM175))</f>
        <v/>
      </c>
      <c r="BG175" s="7">
        <f>IF(Scenario!$B$11="mean",AN175,IF(Scenario!$B$11="5th pct",AO175,AP175))</f>
        <v/>
      </c>
    </row>
    <row r="176">
      <c r="A176" t="inlineStr">
        <is>
          <t>F</t>
        </is>
      </c>
      <c r="B176" t="inlineStr">
        <is>
          <t>65-74</t>
        </is>
      </c>
      <c r="C176" t="inlineStr">
        <is>
          <t>&gt;198</t>
        </is>
      </c>
      <c r="D176" t="inlineStr">
        <is>
          <t>1.0-1.5</t>
        </is>
      </c>
      <c r="E176" t="inlineStr">
        <is>
          <t>persistent</t>
        </is>
      </c>
      <c r="F176" t="inlineStr">
        <is>
          <t>no</t>
        </is>
      </c>
      <c r="G176" s="26">
        <f>Parameters!$B$5*Parameters!$B$7*Parameters!$G$10/SUM(Parameters!$B$10:$G$10)*Parameters!$I$22*Parameters!$B$53*(1-Parameters!$B$46)</f>
        <v/>
      </c>
      <c r="H176" s="27">
        <f>(140-Parameters!$B$25)*Parameters!$G$26*0.45359237*0.85/(72*Parameters!$C$27)</f>
        <v/>
      </c>
      <c r="I176">
        <f>IF(H176&gt;80,"&gt;80",IF(H176&gt;50,"50-80",IF(H176&gt;=25,"25-50","&lt;25")))</f>
        <v/>
      </c>
      <c r="J176">
        <f>IF(((B176="80+")+0+(OR(D176="1.5-2.0",D176="&gt;=2.0")))&gt;=2,1,0)</f>
        <v/>
      </c>
      <c r="K176" s="28">
        <f>INDEX(Parameters!$B$31:$E$31,MATCH(I176,Parameters!$B$30:$E$30,0))</f>
        <v/>
      </c>
      <c r="L176" s="29">
        <f>K176*INDEX(Parameters!$B$84:$E$84,MATCH(I176,Parameters!$B$30:$E$30,0))/100*IF($F176="yes",Parameters!$C$49,Parameters!$B$49)</f>
        <v/>
      </c>
      <c r="M176" s="29">
        <f>K176*INDEX(Parameters!$B$85:$E$85,MATCH(I176,Parameters!$B$30:$E$30,0))/100*IF($F176="yes",Parameters!$C$49,Parameters!$B$49)</f>
        <v/>
      </c>
      <c r="N176" s="29">
        <f>K176*INDEX(Parameters!$B$86:$E$86,MATCH(I176,Parameters!$B$30:$E$30,0))/100*IF($F176="yes",Parameters!$C$49,Parameters!$B$49)</f>
        <v/>
      </c>
      <c r="O176" s="29">
        <f>K176*INDEX(Parameters!$B$87:$E$87,MATCH(I176,Parameters!$B$30:$E$30,0))/100*IF($F176="yes",Parameters!$C$49,Parameters!$B$49)</f>
        <v/>
      </c>
      <c r="P176" s="29">
        <f>K176*INDEX(Parameters!$B$88:$E$88,MATCH(I176,Parameters!$B$30:$E$30,0))/100*IF($F176="yes",Parameters!$C$49,Parameters!$B$49)</f>
        <v/>
      </c>
      <c r="Q176" s="29">
        <f>K176*INDEX(Parameters!$B$89:$E$89,MATCH(I176,Parameters!$B$30:$E$30,0))/100*IF($F176="yes",Parameters!$C$49,Parameters!$B$49)</f>
        <v/>
      </c>
      <c r="R176" s="29">
        <f>K176*INDEX(Parameters!$B$90:$E$90,MATCH(I176,Parameters!$B$30:$E$30,0))/100*IF($F176="yes",Parameters!$C$49,Parameters!$B$49)</f>
        <v/>
      </c>
      <c r="S176" s="29">
        <f>K176*INDEX(Parameters!$B$91:$E$91,MATCH(I176,Parameters!$B$30:$E$30,0))/100*IF($F176="yes",Parameters!$C$49,Parameters!$B$49)</f>
        <v/>
      </c>
      <c r="T176" s="29">
        <f>K176*INDEX(Parameters!$B$92:$E$92,MATCH(I176,Parameters!$B$30:$E$30,0))/100*IF($F176="yes",Parameters!$C$49,Parameters!$B$49)</f>
        <v/>
      </c>
      <c r="U176" s="29">
        <f>INDEX(Parameters!$B$32:$E$32,MATCH(I176,Parameters!$B$30:$E$30,0))*Parameters!$B$36/100*IF($F176="yes",Parameters!$E$49,Parameters!$D$49)</f>
        <v/>
      </c>
      <c r="V176" s="29">
        <f>U176*INDEX(Parameters!$B$99:$E$99,MATCH(I176,Parameters!$B$30:$E$30,0))</f>
        <v/>
      </c>
      <c r="W176" s="29">
        <f>U176*INDEX(Parameters!$B$100:$E$100,MATCH(I176,Parameters!$B$30:$E$30,0))</f>
        <v/>
      </c>
      <c r="X176" s="29">
        <f>U176*INDEX(Parameters!$B$101:$E$101,MATCH(I176,Parameters!$B$30:$E$30,0))</f>
        <v/>
      </c>
      <c r="Y176" s="29">
        <f>U176*INDEX(Parameters!$B$102:$E$102,MATCH(I176,Parameters!$B$30:$E$30,0))</f>
        <v/>
      </c>
      <c r="Z176" s="29">
        <f>U176*INDEX(Parameters!$B$103:$E$103,MATCH(I176,Parameters!$B$30:$E$30,0))</f>
        <v/>
      </c>
      <c r="AA176" s="29">
        <f>U176*INDEX(Parameters!$B$104:$E$104,MATCH(I176,Parameters!$B$30:$E$30,0))</f>
        <v/>
      </c>
      <c r="AB176" s="29">
        <f>U176*Parameters!$B$39</f>
        <v/>
      </c>
      <c r="AC176">
        <f>J176</f>
        <v/>
      </c>
      <c r="AD176">
        <f>IF(J176=1,Parameters!$B$40,Parameters!$B$41)</f>
        <v/>
      </c>
      <c r="AE176" s="29">
        <f>AC176*O176+(1-AC176)*L176</f>
        <v/>
      </c>
      <c r="AF176" s="29">
        <f>AC176*P176+(1-AC176)*M176</f>
        <v/>
      </c>
      <c r="AG176" s="29">
        <f>AC176*Q176+(1-AC176)*N176</f>
        <v/>
      </c>
      <c r="AH176" s="29">
        <f>AD176*O176+(1-AD176)*L176</f>
        <v/>
      </c>
      <c r="AI176" s="29">
        <f>AD176*P176+(1-AD176)*M176</f>
        <v/>
      </c>
      <c r="AJ176" s="29">
        <f>AD176*Q176+(1-AD176)*N176</f>
        <v/>
      </c>
      <c r="AK176" s="29">
        <f>AC176*V176+(1-AC176)*U176</f>
        <v/>
      </c>
      <c r="AL176" s="29">
        <f>AC176*W176+(1-AC176)*U176</f>
        <v/>
      </c>
      <c r="AM176" s="29">
        <f>AC176*X176+(1-AC176)*U176</f>
        <v/>
      </c>
      <c r="AN176" s="29">
        <f>AD176*V176+(1-AD176)*U176</f>
        <v/>
      </c>
      <c r="AO176" s="29">
        <f>AD176*W176+(1-AD176)*U176</f>
        <v/>
      </c>
      <c r="AP176" s="29">
        <f>AD176*X176+(1-AD176)*U176</f>
        <v/>
      </c>
      <c r="AQ176">
        <f>IF(OR(Scenario!$B$5="Any",Scenario!$B$5=A176),1,0)</f>
        <v/>
      </c>
      <c r="AR176">
        <f>IF(OR(Scenario!$B$6="Any",Scenario!$B$6=B176),1,0)</f>
        <v/>
      </c>
      <c r="AS176">
        <f>IF(OR(Scenario!$B$7="Any",Scenario!$B$7=C176),1,0)</f>
        <v/>
      </c>
      <c r="AT176">
        <f>IF(OR(Scenario!$B$8="Any",Scenario!$B$8=D176),1,0)</f>
        <v/>
      </c>
      <c r="AU176">
        <f>IF(OR(Scenario!$B$9="Any",Scenario!$B$9=E176),1,0)</f>
        <v/>
      </c>
      <c r="AV176">
        <f>IF(OR(Scenario!$B$10="Any",Scenario!$B$10=F176),1,0)</f>
        <v/>
      </c>
      <c r="AW176">
        <f>G176*AQ176*AR176*AS176*AT176*AU176*AV176</f>
        <v/>
      </c>
      <c r="AX176">
        <f>IF(Scenario!$B$11="mean",L176,IF(Scenario!$B$11="5th pct",M176,N176))</f>
        <v/>
      </c>
      <c r="AY176">
        <f>IF(Scenario!$B$11="mean",O176,IF(Scenario!$B$11="5th pct",P176,Q176))</f>
        <v/>
      </c>
      <c r="AZ176">
        <f>IF(Scenario!$B$11="mean",R176,IF(Scenario!$B$11="5th pct",S176,T176))</f>
        <v/>
      </c>
      <c r="BA176">
        <f>IF(Scenario!$B$11="mean",AE176,IF(Scenario!$B$11="5th pct",AF176,AG176))</f>
        <v/>
      </c>
      <c r="BB176">
        <f>IF(Scenario!$B$11="mean",AH176,IF(Scenario!$B$11="5th pct",AI176,AJ176))</f>
        <v/>
      </c>
      <c r="BC176">
        <f>U176</f>
        <v/>
      </c>
      <c r="BD176">
        <f>IF(Scenario!$B$11="mean",V176,IF(Scenario!$B$11="5th pct",W176,X176))</f>
        <v/>
      </c>
      <c r="BE176">
        <f>IF(Scenario!$B$11="mean",Y176,IF(Scenario!$B$11="5th pct",Z176,AA176))</f>
        <v/>
      </c>
      <c r="BF176">
        <f>IF(Scenario!$B$11="mean",AK176,IF(Scenario!$B$11="5th pct",AL176,AM176))</f>
        <v/>
      </c>
      <c r="BG176">
        <f>IF(Scenario!$B$11="mean",AN176,IF(Scenario!$B$11="5th pct",AO176,AP176))</f>
        <v/>
      </c>
    </row>
    <row r="177">
      <c r="A177" s="7" t="inlineStr">
        <is>
          <t>F</t>
        </is>
      </c>
      <c r="B177" s="7" t="inlineStr">
        <is>
          <t>65-74</t>
        </is>
      </c>
      <c r="C177" s="7" t="inlineStr">
        <is>
          <t>&gt;198</t>
        </is>
      </c>
      <c r="D177" s="7" t="inlineStr">
        <is>
          <t>1.0-1.5</t>
        </is>
      </c>
      <c r="E177" s="7" t="inlineStr">
        <is>
          <t>persistent</t>
        </is>
      </c>
      <c r="F177" s="7" t="inlineStr">
        <is>
          <t>yes</t>
        </is>
      </c>
      <c r="G177" s="30">
        <f>Parameters!$B$5*Parameters!$B$7*Parameters!$G$10/SUM(Parameters!$B$10:$G$10)*Parameters!$I$22*Parameters!$B$53*Parameters!$B$46</f>
        <v/>
      </c>
      <c r="H177" s="31">
        <f>(140-Parameters!$B$25)*Parameters!$G$26*0.45359237*0.85/(72*Parameters!$C$27)</f>
        <v/>
      </c>
      <c r="I177" s="7">
        <f>IF(H177&gt;80,"&gt;80",IF(H177&gt;50,"50-80",IF(H177&gt;=25,"25-50","&lt;25")))</f>
        <v/>
      </c>
      <c r="J177" s="7">
        <f>IF(((B177="80+")+0+(OR(D177="1.5-2.0",D177="&gt;=2.0")))&gt;=2,1,0)</f>
        <v/>
      </c>
      <c r="K177" s="32">
        <f>INDEX(Parameters!$B$31:$E$31,MATCH(I177,Parameters!$B$30:$E$30,0))</f>
        <v/>
      </c>
      <c r="L177" s="33">
        <f>K177*INDEX(Parameters!$B$84:$E$84,MATCH(I177,Parameters!$B$30:$E$30,0))/100*IF($F177="yes",Parameters!$C$49,Parameters!$B$49)</f>
        <v/>
      </c>
      <c r="M177" s="33">
        <f>K177*INDEX(Parameters!$B$85:$E$85,MATCH(I177,Parameters!$B$30:$E$30,0))/100*IF($F177="yes",Parameters!$C$49,Parameters!$B$49)</f>
        <v/>
      </c>
      <c r="N177" s="33">
        <f>K177*INDEX(Parameters!$B$86:$E$86,MATCH(I177,Parameters!$B$30:$E$30,0))/100*IF($F177="yes",Parameters!$C$49,Parameters!$B$49)</f>
        <v/>
      </c>
      <c r="O177" s="33">
        <f>K177*INDEX(Parameters!$B$87:$E$87,MATCH(I177,Parameters!$B$30:$E$30,0))/100*IF($F177="yes",Parameters!$C$49,Parameters!$B$49)</f>
        <v/>
      </c>
      <c r="P177" s="33">
        <f>K177*INDEX(Parameters!$B$88:$E$88,MATCH(I177,Parameters!$B$30:$E$30,0))/100*IF($F177="yes",Parameters!$C$49,Parameters!$B$49)</f>
        <v/>
      </c>
      <c r="Q177" s="33">
        <f>K177*INDEX(Parameters!$B$89:$E$89,MATCH(I177,Parameters!$B$30:$E$30,0))/100*IF($F177="yes",Parameters!$C$49,Parameters!$B$49)</f>
        <v/>
      </c>
      <c r="R177" s="33">
        <f>K177*INDEX(Parameters!$B$90:$E$90,MATCH(I177,Parameters!$B$30:$E$30,0))/100*IF($F177="yes",Parameters!$C$49,Parameters!$B$49)</f>
        <v/>
      </c>
      <c r="S177" s="33">
        <f>K177*INDEX(Parameters!$B$91:$E$91,MATCH(I177,Parameters!$B$30:$E$30,0))/100*IF($F177="yes",Parameters!$C$49,Parameters!$B$49)</f>
        <v/>
      </c>
      <c r="T177" s="33">
        <f>K177*INDEX(Parameters!$B$92:$E$92,MATCH(I177,Parameters!$B$30:$E$30,0))/100*IF($F177="yes",Parameters!$C$49,Parameters!$B$49)</f>
        <v/>
      </c>
      <c r="U177" s="33">
        <f>INDEX(Parameters!$B$32:$E$32,MATCH(I177,Parameters!$B$30:$E$30,0))*Parameters!$B$36/100*IF($F177="yes",Parameters!$E$49,Parameters!$D$49)</f>
        <v/>
      </c>
      <c r="V177" s="33">
        <f>U177*INDEX(Parameters!$B$99:$E$99,MATCH(I177,Parameters!$B$30:$E$30,0))</f>
        <v/>
      </c>
      <c r="W177" s="33">
        <f>U177*INDEX(Parameters!$B$100:$E$100,MATCH(I177,Parameters!$B$30:$E$30,0))</f>
        <v/>
      </c>
      <c r="X177" s="33">
        <f>U177*INDEX(Parameters!$B$101:$E$101,MATCH(I177,Parameters!$B$30:$E$30,0))</f>
        <v/>
      </c>
      <c r="Y177" s="33">
        <f>U177*INDEX(Parameters!$B$102:$E$102,MATCH(I177,Parameters!$B$30:$E$30,0))</f>
        <v/>
      </c>
      <c r="Z177" s="33">
        <f>U177*INDEX(Parameters!$B$103:$E$103,MATCH(I177,Parameters!$B$30:$E$30,0))</f>
        <v/>
      </c>
      <c r="AA177" s="33">
        <f>U177*INDEX(Parameters!$B$104:$E$104,MATCH(I177,Parameters!$B$30:$E$30,0))</f>
        <v/>
      </c>
      <c r="AB177" s="33">
        <f>U177*Parameters!$B$39</f>
        <v/>
      </c>
      <c r="AC177" s="7">
        <f>J177</f>
        <v/>
      </c>
      <c r="AD177" s="7">
        <f>IF(J177=1,Parameters!$B$40,Parameters!$B$41)</f>
        <v/>
      </c>
      <c r="AE177" s="33">
        <f>AC177*O177+(1-AC177)*L177</f>
        <v/>
      </c>
      <c r="AF177" s="33">
        <f>AC177*P177+(1-AC177)*M177</f>
        <v/>
      </c>
      <c r="AG177" s="33">
        <f>AC177*Q177+(1-AC177)*N177</f>
        <v/>
      </c>
      <c r="AH177" s="33">
        <f>AD177*O177+(1-AD177)*L177</f>
        <v/>
      </c>
      <c r="AI177" s="33">
        <f>AD177*P177+(1-AD177)*M177</f>
        <v/>
      </c>
      <c r="AJ177" s="33">
        <f>AD177*Q177+(1-AD177)*N177</f>
        <v/>
      </c>
      <c r="AK177" s="33">
        <f>AC177*V177+(1-AC177)*U177</f>
        <v/>
      </c>
      <c r="AL177" s="33">
        <f>AC177*W177+(1-AC177)*U177</f>
        <v/>
      </c>
      <c r="AM177" s="33">
        <f>AC177*X177+(1-AC177)*U177</f>
        <v/>
      </c>
      <c r="AN177" s="33">
        <f>AD177*V177+(1-AD177)*U177</f>
        <v/>
      </c>
      <c r="AO177" s="33">
        <f>AD177*W177+(1-AD177)*U177</f>
        <v/>
      </c>
      <c r="AP177" s="33">
        <f>AD177*X177+(1-AD177)*U177</f>
        <v/>
      </c>
      <c r="AQ177" s="7">
        <f>IF(OR(Scenario!$B$5="Any",Scenario!$B$5=A177),1,0)</f>
        <v/>
      </c>
      <c r="AR177" s="7">
        <f>IF(OR(Scenario!$B$6="Any",Scenario!$B$6=B177),1,0)</f>
        <v/>
      </c>
      <c r="AS177" s="7">
        <f>IF(OR(Scenario!$B$7="Any",Scenario!$B$7=C177),1,0)</f>
        <v/>
      </c>
      <c r="AT177" s="7">
        <f>IF(OR(Scenario!$B$8="Any",Scenario!$B$8=D177),1,0)</f>
        <v/>
      </c>
      <c r="AU177" s="7">
        <f>IF(OR(Scenario!$B$9="Any",Scenario!$B$9=E177),1,0)</f>
        <v/>
      </c>
      <c r="AV177" s="7">
        <f>IF(OR(Scenario!$B$10="Any",Scenario!$B$10=F177),1,0)</f>
        <v/>
      </c>
      <c r="AW177" s="7">
        <f>G177*AQ177*AR177*AS177*AT177*AU177*AV177</f>
        <v/>
      </c>
      <c r="AX177" s="7">
        <f>IF(Scenario!$B$11="mean",L177,IF(Scenario!$B$11="5th pct",M177,N177))</f>
        <v/>
      </c>
      <c r="AY177" s="7">
        <f>IF(Scenario!$B$11="mean",O177,IF(Scenario!$B$11="5th pct",P177,Q177))</f>
        <v/>
      </c>
      <c r="AZ177" s="7">
        <f>IF(Scenario!$B$11="mean",R177,IF(Scenario!$B$11="5th pct",S177,T177))</f>
        <v/>
      </c>
      <c r="BA177" s="7">
        <f>IF(Scenario!$B$11="mean",AE177,IF(Scenario!$B$11="5th pct",AF177,AG177))</f>
        <v/>
      </c>
      <c r="BB177" s="7">
        <f>IF(Scenario!$B$11="mean",AH177,IF(Scenario!$B$11="5th pct",AI177,AJ177))</f>
        <v/>
      </c>
      <c r="BC177" s="7">
        <f>U177</f>
        <v/>
      </c>
      <c r="BD177" s="7">
        <f>IF(Scenario!$B$11="mean",V177,IF(Scenario!$B$11="5th pct",W177,X177))</f>
        <v/>
      </c>
      <c r="BE177" s="7">
        <f>IF(Scenario!$B$11="mean",Y177,IF(Scenario!$B$11="5th pct",Z177,AA177))</f>
        <v/>
      </c>
      <c r="BF177" s="7">
        <f>IF(Scenario!$B$11="mean",AK177,IF(Scenario!$B$11="5th pct",AL177,AM177))</f>
        <v/>
      </c>
      <c r="BG177" s="7">
        <f>IF(Scenario!$B$11="mean",AN177,IF(Scenario!$B$11="5th pct",AO177,AP177))</f>
        <v/>
      </c>
    </row>
    <row r="178">
      <c r="A178" t="inlineStr">
        <is>
          <t>F</t>
        </is>
      </c>
      <c r="B178" t="inlineStr">
        <is>
          <t>65-74</t>
        </is>
      </c>
      <c r="C178" t="inlineStr">
        <is>
          <t>&gt;198</t>
        </is>
      </c>
      <c r="D178" t="inlineStr">
        <is>
          <t>1.5-2.0</t>
        </is>
      </c>
      <c r="E178" t="inlineStr">
        <is>
          <t>subclinical</t>
        </is>
      </c>
      <c r="F178" t="inlineStr">
        <is>
          <t>no</t>
        </is>
      </c>
      <c r="G178" s="26">
        <f>Parameters!$B$5*Parameters!$B$7*Parameters!$G$10/SUM(Parameters!$B$10:$G$10)*Parameters!$J$22*Parameters!$B$50*(1-Parameters!$B$46)</f>
        <v/>
      </c>
      <c r="H178" s="27">
        <f>(140-Parameters!$B$25)*Parameters!$G$26*0.45359237*0.85/(72*Parameters!$D$27)</f>
        <v/>
      </c>
      <c r="I178">
        <f>IF(H178&gt;80,"&gt;80",IF(H178&gt;50,"50-80",IF(H178&gt;=25,"25-50","&lt;25")))</f>
        <v/>
      </c>
      <c r="J178">
        <f>IF(((B178="80+")+0+(OR(D178="1.5-2.0",D178="&gt;=2.0")))&gt;=2,1,0)</f>
        <v/>
      </c>
      <c r="K178" s="28">
        <f>INDEX(Parameters!$B$31:$E$31,MATCH(I178,Parameters!$B$30:$E$30,0))</f>
        <v/>
      </c>
      <c r="L178" s="29">
        <f>K178*INDEX(Parameters!$B$57:$E$57,MATCH(I178,Parameters!$B$30:$E$30,0))/100*IF($F178="yes",Parameters!$C$49,Parameters!$B$49)</f>
        <v/>
      </c>
      <c r="M178" s="29">
        <f>K178*INDEX(Parameters!$B$58:$E$58,MATCH(I178,Parameters!$B$30:$E$30,0))/100*IF($F178="yes",Parameters!$C$49,Parameters!$B$49)</f>
        <v/>
      </c>
      <c r="N178" s="29">
        <f>K178*INDEX(Parameters!$B$59:$E$59,MATCH(I178,Parameters!$B$30:$E$30,0))/100*IF($F178="yes",Parameters!$C$49,Parameters!$B$49)</f>
        <v/>
      </c>
      <c r="O178" s="29">
        <f>K178*INDEX(Parameters!$B$60:$E$60,MATCH(I178,Parameters!$B$30:$E$30,0))/100*IF($F178="yes",Parameters!$C$49,Parameters!$B$49)</f>
        <v/>
      </c>
      <c r="P178" s="29">
        <f>K178*INDEX(Parameters!$B$61:$E$61,MATCH(I178,Parameters!$B$30:$E$30,0))/100*IF($F178="yes",Parameters!$C$49,Parameters!$B$49)</f>
        <v/>
      </c>
      <c r="Q178" s="29">
        <f>K178*INDEX(Parameters!$B$62:$E$62,MATCH(I178,Parameters!$B$30:$E$30,0))/100*IF($F178="yes",Parameters!$C$49,Parameters!$B$49)</f>
        <v/>
      </c>
      <c r="R178" s="29">
        <f>K178*INDEX(Parameters!$B$63:$E$63,MATCH(I178,Parameters!$B$30:$E$30,0))/100*IF($F178="yes",Parameters!$C$49,Parameters!$B$49)</f>
        <v/>
      </c>
      <c r="S178" s="29">
        <f>K178*INDEX(Parameters!$B$64:$E$64,MATCH(I178,Parameters!$B$30:$E$30,0))/100*IF($F178="yes",Parameters!$C$49,Parameters!$B$49)</f>
        <v/>
      </c>
      <c r="T178" s="29">
        <f>K178*INDEX(Parameters!$B$65:$E$65,MATCH(I178,Parameters!$B$30:$E$30,0))/100*IF($F178="yes",Parameters!$C$49,Parameters!$B$49)</f>
        <v/>
      </c>
      <c r="U178" s="29">
        <f>INDEX(Parameters!$B$32:$E$32,MATCH(I178,Parameters!$B$30:$E$30,0))*Parameters!$B$36/100*IF($F178="yes",Parameters!$E$49,Parameters!$D$49)</f>
        <v/>
      </c>
      <c r="V178" s="29">
        <f>U178*INDEX(Parameters!$B$99:$E$99,MATCH(I178,Parameters!$B$30:$E$30,0))</f>
        <v/>
      </c>
      <c r="W178" s="29">
        <f>U178*INDEX(Parameters!$B$100:$E$100,MATCH(I178,Parameters!$B$30:$E$30,0))</f>
        <v/>
      </c>
      <c r="X178" s="29">
        <f>U178*INDEX(Parameters!$B$101:$E$101,MATCH(I178,Parameters!$B$30:$E$30,0))</f>
        <v/>
      </c>
      <c r="Y178" s="29">
        <f>U178*INDEX(Parameters!$B$102:$E$102,MATCH(I178,Parameters!$B$30:$E$30,0))</f>
        <v/>
      </c>
      <c r="Z178" s="29">
        <f>U178*INDEX(Parameters!$B$103:$E$103,MATCH(I178,Parameters!$B$30:$E$30,0))</f>
        <v/>
      </c>
      <c r="AA178" s="29">
        <f>U178*INDEX(Parameters!$B$104:$E$104,MATCH(I178,Parameters!$B$30:$E$30,0))</f>
        <v/>
      </c>
      <c r="AB178" s="29">
        <f>U178*Parameters!$B$39</f>
        <v/>
      </c>
      <c r="AC178">
        <f>J178</f>
        <v/>
      </c>
      <c r="AD178">
        <f>IF(J178=1,Parameters!$B$40,Parameters!$B$41)</f>
        <v/>
      </c>
      <c r="AE178" s="29">
        <f>AC178*O178+(1-AC178)*L178</f>
        <v/>
      </c>
      <c r="AF178" s="29">
        <f>AC178*P178+(1-AC178)*M178</f>
        <v/>
      </c>
      <c r="AG178" s="29">
        <f>AC178*Q178+(1-AC178)*N178</f>
        <v/>
      </c>
      <c r="AH178" s="29">
        <f>AD178*O178+(1-AD178)*L178</f>
        <v/>
      </c>
      <c r="AI178" s="29">
        <f>AD178*P178+(1-AD178)*M178</f>
        <v/>
      </c>
      <c r="AJ178" s="29">
        <f>AD178*Q178+(1-AD178)*N178</f>
        <v/>
      </c>
      <c r="AK178" s="29">
        <f>AC178*V178+(1-AC178)*U178</f>
        <v/>
      </c>
      <c r="AL178" s="29">
        <f>AC178*W178+(1-AC178)*U178</f>
        <v/>
      </c>
      <c r="AM178" s="29">
        <f>AC178*X178+(1-AC178)*U178</f>
        <v/>
      </c>
      <c r="AN178" s="29">
        <f>AD178*V178+(1-AD178)*U178</f>
        <v/>
      </c>
      <c r="AO178" s="29">
        <f>AD178*W178+(1-AD178)*U178</f>
        <v/>
      </c>
      <c r="AP178" s="29">
        <f>AD178*X178+(1-AD178)*U178</f>
        <v/>
      </c>
      <c r="AQ178">
        <f>IF(OR(Scenario!$B$5="Any",Scenario!$B$5=A178),1,0)</f>
        <v/>
      </c>
      <c r="AR178">
        <f>IF(OR(Scenario!$B$6="Any",Scenario!$B$6=B178),1,0)</f>
        <v/>
      </c>
      <c r="AS178">
        <f>IF(OR(Scenario!$B$7="Any",Scenario!$B$7=C178),1,0)</f>
        <v/>
      </c>
      <c r="AT178">
        <f>IF(OR(Scenario!$B$8="Any",Scenario!$B$8=D178),1,0)</f>
        <v/>
      </c>
      <c r="AU178">
        <f>IF(OR(Scenario!$B$9="Any",Scenario!$B$9=E178),1,0)</f>
        <v/>
      </c>
      <c r="AV178">
        <f>IF(OR(Scenario!$B$10="Any",Scenario!$B$10=F178),1,0)</f>
        <v/>
      </c>
      <c r="AW178">
        <f>G178*AQ178*AR178*AS178*AT178*AU178*AV178</f>
        <v/>
      </c>
      <c r="AX178">
        <f>IF(Scenario!$B$11="mean",L178,IF(Scenario!$B$11="5th pct",M178,N178))</f>
        <v/>
      </c>
      <c r="AY178">
        <f>IF(Scenario!$B$11="mean",O178,IF(Scenario!$B$11="5th pct",P178,Q178))</f>
        <v/>
      </c>
      <c r="AZ178">
        <f>IF(Scenario!$B$11="mean",R178,IF(Scenario!$B$11="5th pct",S178,T178))</f>
        <v/>
      </c>
      <c r="BA178">
        <f>IF(Scenario!$B$11="mean",AE178,IF(Scenario!$B$11="5th pct",AF178,AG178))</f>
        <v/>
      </c>
      <c r="BB178">
        <f>IF(Scenario!$B$11="mean",AH178,IF(Scenario!$B$11="5th pct",AI178,AJ178))</f>
        <v/>
      </c>
      <c r="BC178">
        <f>U178</f>
        <v/>
      </c>
      <c r="BD178">
        <f>IF(Scenario!$B$11="mean",V178,IF(Scenario!$B$11="5th pct",W178,X178))</f>
        <v/>
      </c>
      <c r="BE178">
        <f>IF(Scenario!$B$11="mean",Y178,IF(Scenario!$B$11="5th pct",Z178,AA178))</f>
        <v/>
      </c>
      <c r="BF178">
        <f>IF(Scenario!$B$11="mean",AK178,IF(Scenario!$B$11="5th pct",AL178,AM178))</f>
        <v/>
      </c>
      <c r="BG178">
        <f>IF(Scenario!$B$11="mean",AN178,IF(Scenario!$B$11="5th pct",AO178,AP178))</f>
        <v/>
      </c>
    </row>
    <row r="179">
      <c r="A179" s="7" t="inlineStr">
        <is>
          <t>F</t>
        </is>
      </c>
      <c r="B179" s="7" t="inlineStr">
        <is>
          <t>65-74</t>
        </is>
      </c>
      <c r="C179" s="7" t="inlineStr">
        <is>
          <t>&gt;198</t>
        </is>
      </c>
      <c r="D179" s="7" t="inlineStr">
        <is>
          <t>1.5-2.0</t>
        </is>
      </c>
      <c r="E179" s="7" t="inlineStr">
        <is>
          <t>subclinical</t>
        </is>
      </c>
      <c r="F179" s="7" t="inlineStr">
        <is>
          <t>yes</t>
        </is>
      </c>
      <c r="G179" s="30">
        <f>Parameters!$B$5*Parameters!$B$7*Parameters!$G$10/SUM(Parameters!$B$10:$G$10)*Parameters!$J$22*Parameters!$B$50*Parameters!$B$46</f>
        <v/>
      </c>
      <c r="H179" s="31">
        <f>(140-Parameters!$B$25)*Parameters!$G$26*0.45359237*0.85/(72*Parameters!$D$27)</f>
        <v/>
      </c>
      <c r="I179" s="7">
        <f>IF(H179&gt;80,"&gt;80",IF(H179&gt;50,"50-80",IF(H179&gt;=25,"25-50","&lt;25")))</f>
        <v/>
      </c>
      <c r="J179" s="7">
        <f>IF(((B179="80+")+0+(OR(D179="1.5-2.0",D179="&gt;=2.0")))&gt;=2,1,0)</f>
        <v/>
      </c>
      <c r="K179" s="32">
        <f>INDEX(Parameters!$B$31:$E$31,MATCH(I179,Parameters!$B$30:$E$30,0))</f>
        <v/>
      </c>
      <c r="L179" s="33">
        <f>K179*INDEX(Parameters!$B$57:$E$57,MATCH(I179,Parameters!$B$30:$E$30,0))/100*IF($F179="yes",Parameters!$C$49,Parameters!$B$49)</f>
        <v/>
      </c>
      <c r="M179" s="33">
        <f>K179*INDEX(Parameters!$B$58:$E$58,MATCH(I179,Parameters!$B$30:$E$30,0))/100*IF($F179="yes",Parameters!$C$49,Parameters!$B$49)</f>
        <v/>
      </c>
      <c r="N179" s="33">
        <f>K179*INDEX(Parameters!$B$59:$E$59,MATCH(I179,Parameters!$B$30:$E$30,0))/100*IF($F179="yes",Parameters!$C$49,Parameters!$B$49)</f>
        <v/>
      </c>
      <c r="O179" s="33">
        <f>K179*INDEX(Parameters!$B$60:$E$60,MATCH(I179,Parameters!$B$30:$E$30,0))/100*IF($F179="yes",Parameters!$C$49,Parameters!$B$49)</f>
        <v/>
      </c>
      <c r="P179" s="33">
        <f>K179*INDEX(Parameters!$B$61:$E$61,MATCH(I179,Parameters!$B$30:$E$30,0))/100*IF($F179="yes",Parameters!$C$49,Parameters!$B$49)</f>
        <v/>
      </c>
      <c r="Q179" s="33">
        <f>K179*INDEX(Parameters!$B$62:$E$62,MATCH(I179,Parameters!$B$30:$E$30,0))/100*IF($F179="yes",Parameters!$C$49,Parameters!$B$49)</f>
        <v/>
      </c>
      <c r="R179" s="33">
        <f>K179*INDEX(Parameters!$B$63:$E$63,MATCH(I179,Parameters!$B$30:$E$30,0))/100*IF($F179="yes",Parameters!$C$49,Parameters!$B$49)</f>
        <v/>
      </c>
      <c r="S179" s="33">
        <f>K179*INDEX(Parameters!$B$64:$E$64,MATCH(I179,Parameters!$B$30:$E$30,0))/100*IF($F179="yes",Parameters!$C$49,Parameters!$B$49)</f>
        <v/>
      </c>
      <c r="T179" s="33">
        <f>K179*INDEX(Parameters!$B$65:$E$65,MATCH(I179,Parameters!$B$30:$E$30,0))/100*IF($F179="yes",Parameters!$C$49,Parameters!$B$49)</f>
        <v/>
      </c>
      <c r="U179" s="33">
        <f>INDEX(Parameters!$B$32:$E$32,MATCH(I179,Parameters!$B$30:$E$30,0))*Parameters!$B$36/100*IF($F179="yes",Parameters!$E$49,Parameters!$D$49)</f>
        <v/>
      </c>
      <c r="V179" s="33">
        <f>U179*INDEX(Parameters!$B$99:$E$99,MATCH(I179,Parameters!$B$30:$E$30,0))</f>
        <v/>
      </c>
      <c r="W179" s="33">
        <f>U179*INDEX(Parameters!$B$100:$E$100,MATCH(I179,Parameters!$B$30:$E$30,0))</f>
        <v/>
      </c>
      <c r="X179" s="33">
        <f>U179*INDEX(Parameters!$B$101:$E$101,MATCH(I179,Parameters!$B$30:$E$30,0))</f>
        <v/>
      </c>
      <c r="Y179" s="33">
        <f>U179*INDEX(Parameters!$B$102:$E$102,MATCH(I179,Parameters!$B$30:$E$30,0))</f>
        <v/>
      </c>
      <c r="Z179" s="33">
        <f>U179*INDEX(Parameters!$B$103:$E$103,MATCH(I179,Parameters!$B$30:$E$30,0))</f>
        <v/>
      </c>
      <c r="AA179" s="33">
        <f>U179*INDEX(Parameters!$B$104:$E$104,MATCH(I179,Parameters!$B$30:$E$30,0))</f>
        <v/>
      </c>
      <c r="AB179" s="33">
        <f>U179*Parameters!$B$39</f>
        <v/>
      </c>
      <c r="AC179" s="7">
        <f>J179</f>
        <v/>
      </c>
      <c r="AD179" s="7">
        <f>IF(J179=1,Parameters!$B$40,Parameters!$B$41)</f>
        <v/>
      </c>
      <c r="AE179" s="33">
        <f>AC179*O179+(1-AC179)*L179</f>
        <v/>
      </c>
      <c r="AF179" s="33">
        <f>AC179*P179+(1-AC179)*M179</f>
        <v/>
      </c>
      <c r="AG179" s="33">
        <f>AC179*Q179+(1-AC179)*N179</f>
        <v/>
      </c>
      <c r="AH179" s="33">
        <f>AD179*O179+(1-AD179)*L179</f>
        <v/>
      </c>
      <c r="AI179" s="33">
        <f>AD179*P179+(1-AD179)*M179</f>
        <v/>
      </c>
      <c r="AJ179" s="33">
        <f>AD179*Q179+(1-AD179)*N179</f>
        <v/>
      </c>
      <c r="AK179" s="33">
        <f>AC179*V179+(1-AC179)*U179</f>
        <v/>
      </c>
      <c r="AL179" s="33">
        <f>AC179*W179+(1-AC179)*U179</f>
        <v/>
      </c>
      <c r="AM179" s="33">
        <f>AC179*X179+(1-AC179)*U179</f>
        <v/>
      </c>
      <c r="AN179" s="33">
        <f>AD179*V179+(1-AD179)*U179</f>
        <v/>
      </c>
      <c r="AO179" s="33">
        <f>AD179*W179+(1-AD179)*U179</f>
        <v/>
      </c>
      <c r="AP179" s="33">
        <f>AD179*X179+(1-AD179)*U179</f>
        <v/>
      </c>
      <c r="AQ179" s="7">
        <f>IF(OR(Scenario!$B$5="Any",Scenario!$B$5=A179),1,0)</f>
        <v/>
      </c>
      <c r="AR179" s="7">
        <f>IF(OR(Scenario!$B$6="Any",Scenario!$B$6=B179),1,0)</f>
        <v/>
      </c>
      <c r="AS179" s="7">
        <f>IF(OR(Scenario!$B$7="Any",Scenario!$B$7=C179),1,0)</f>
        <v/>
      </c>
      <c r="AT179" s="7">
        <f>IF(OR(Scenario!$B$8="Any",Scenario!$B$8=D179),1,0)</f>
        <v/>
      </c>
      <c r="AU179" s="7">
        <f>IF(OR(Scenario!$B$9="Any",Scenario!$B$9=E179),1,0)</f>
        <v/>
      </c>
      <c r="AV179" s="7">
        <f>IF(OR(Scenario!$B$10="Any",Scenario!$B$10=F179),1,0)</f>
        <v/>
      </c>
      <c r="AW179" s="7">
        <f>G179*AQ179*AR179*AS179*AT179*AU179*AV179</f>
        <v/>
      </c>
      <c r="AX179" s="7">
        <f>IF(Scenario!$B$11="mean",L179,IF(Scenario!$B$11="5th pct",M179,N179))</f>
        <v/>
      </c>
      <c r="AY179" s="7">
        <f>IF(Scenario!$B$11="mean",O179,IF(Scenario!$B$11="5th pct",P179,Q179))</f>
        <v/>
      </c>
      <c r="AZ179" s="7">
        <f>IF(Scenario!$B$11="mean",R179,IF(Scenario!$B$11="5th pct",S179,T179))</f>
        <v/>
      </c>
      <c r="BA179" s="7">
        <f>IF(Scenario!$B$11="mean",AE179,IF(Scenario!$B$11="5th pct",AF179,AG179))</f>
        <v/>
      </c>
      <c r="BB179" s="7">
        <f>IF(Scenario!$B$11="mean",AH179,IF(Scenario!$B$11="5th pct",AI179,AJ179))</f>
        <v/>
      </c>
      <c r="BC179" s="7">
        <f>U179</f>
        <v/>
      </c>
      <c r="BD179" s="7">
        <f>IF(Scenario!$B$11="mean",V179,IF(Scenario!$B$11="5th pct",W179,X179))</f>
        <v/>
      </c>
      <c r="BE179" s="7">
        <f>IF(Scenario!$B$11="mean",Y179,IF(Scenario!$B$11="5th pct",Z179,AA179))</f>
        <v/>
      </c>
      <c r="BF179" s="7">
        <f>IF(Scenario!$B$11="mean",AK179,IF(Scenario!$B$11="5th pct",AL179,AM179))</f>
        <v/>
      </c>
      <c r="BG179" s="7">
        <f>IF(Scenario!$B$11="mean",AN179,IF(Scenario!$B$11="5th pct",AO179,AP179))</f>
        <v/>
      </c>
    </row>
    <row r="180">
      <c r="A180" t="inlineStr">
        <is>
          <t>F</t>
        </is>
      </c>
      <c r="B180" t="inlineStr">
        <is>
          <t>65-74</t>
        </is>
      </c>
      <c r="C180" t="inlineStr">
        <is>
          <t>&gt;198</t>
        </is>
      </c>
      <c r="D180" t="inlineStr">
        <is>
          <t>1.5-2.0</t>
        </is>
      </c>
      <c r="E180" t="inlineStr">
        <is>
          <t>low parox</t>
        </is>
      </c>
      <c r="F180" t="inlineStr">
        <is>
          <t>no</t>
        </is>
      </c>
      <c r="G180" s="26">
        <f>Parameters!$B$5*Parameters!$B$7*Parameters!$G$10/SUM(Parameters!$B$10:$G$10)*Parameters!$J$22*Parameters!$B$51*(1-Parameters!$B$46)</f>
        <v/>
      </c>
      <c r="H180" s="27">
        <f>(140-Parameters!$B$25)*Parameters!$G$26*0.45359237*0.85/(72*Parameters!$D$27)</f>
        <v/>
      </c>
      <c r="I180">
        <f>IF(H180&gt;80,"&gt;80",IF(H180&gt;50,"50-80",IF(H180&gt;=25,"25-50","&lt;25")))</f>
        <v/>
      </c>
      <c r="J180">
        <f>IF(((B180="80+")+0+(OR(D180="1.5-2.0",D180="&gt;=2.0")))&gt;=2,1,0)</f>
        <v/>
      </c>
      <c r="K180" s="28">
        <f>INDEX(Parameters!$B$31:$E$31,MATCH(I180,Parameters!$B$30:$E$30,0))</f>
        <v/>
      </c>
      <c r="L180" s="29">
        <f>K180*INDEX(Parameters!$B$66:$E$66,MATCH(I180,Parameters!$B$30:$E$30,0))/100*IF($F180="yes",Parameters!$C$49,Parameters!$B$49)</f>
        <v/>
      </c>
      <c r="M180" s="29">
        <f>K180*INDEX(Parameters!$B$67:$E$67,MATCH(I180,Parameters!$B$30:$E$30,0))/100*IF($F180="yes",Parameters!$C$49,Parameters!$B$49)</f>
        <v/>
      </c>
      <c r="N180" s="29">
        <f>K180*INDEX(Parameters!$B$68:$E$68,MATCH(I180,Parameters!$B$30:$E$30,0))/100*IF($F180="yes",Parameters!$C$49,Parameters!$B$49)</f>
        <v/>
      </c>
      <c r="O180" s="29">
        <f>K180*INDEX(Parameters!$B$69:$E$69,MATCH(I180,Parameters!$B$30:$E$30,0))/100*IF($F180="yes",Parameters!$C$49,Parameters!$B$49)</f>
        <v/>
      </c>
      <c r="P180" s="29">
        <f>K180*INDEX(Parameters!$B$70:$E$70,MATCH(I180,Parameters!$B$30:$E$30,0))/100*IF($F180="yes",Parameters!$C$49,Parameters!$B$49)</f>
        <v/>
      </c>
      <c r="Q180" s="29">
        <f>K180*INDEX(Parameters!$B$71:$E$71,MATCH(I180,Parameters!$B$30:$E$30,0))/100*IF($F180="yes",Parameters!$C$49,Parameters!$B$49)</f>
        <v/>
      </c>
      <c r="R180" s="29">
        <f>K180*INDEX(Parameters!$B$72:$E$72,MATCH(I180,Parameters!$B$30:$E$30,0))/100*IF($F180="yes",Parameters!$C$49,Parameters!$B$49)</f>
        <v/>
      </c>
      <c r="S180" s="29">
        <f>K180*INDEX(Parameters!$B$73:$E$73,MATCH(I180,Parameters!$B$30:$E$30,0))/100*IF($F180="yes",Parameters!$C$49,Parameters!$B$49)</f>
        <v/>
      </c>
      <c r="T180" s="29">
        <f>K180*INDEX(Parameters!$B$74:$E$74,MATCH(I180,Parameters!$B$30:$E$30,0))/100*IF($F180="yes",Parameters!$C$49,Parameters!$B$49)</f>
        <v/>
      </c>
      <c r="U180" s="29">
        <f>INDEX(Parameters!$B$32:$E$32,MATCH(I180,Parameters!$B$30:$E$30,0))*Parameters!$B$36/100*IF($F180="yes",Parameters!$E$49,Parameters!$D$49)</f>
        <v/>
      </c>
      <c r="V180" s="29">
        <f>U180*INDEX(Parameters!$B$99:$E$99,MATCH(I180,Parameters!$B$30:$E$30,0))</f>
        <v/>
      </c>
      <c r="W180" s="29">
        <f>U180*INDEX(Parameters!$B$100:$E$100,MATCH(I180,Parameters!$B$30:$E$30,0))</f>
        <v/>
      </c>
      <c r="X180" s="29">
        <f>U180*INDEX(Parameters!$B$101:$E$101,MATCH(I180,Parameters!$B$30:$E$30,0))</f>
        <v/>
      </c>
      <c r="Y180" s="29">
        <f>U180*INDEX(Parameters!$B$102:$E$102,MATCH(I180,Parameters!$B$30:$E$30,0))</f>
        <v/>
      </c>
      <c r="Z180" s="29">
        <f>U180*INDEX(Parameters!$B$103:$E$103,MATCH(I180,Parameters!$B$30:$E$30,0))</f>
        <v/>
      </c>
      <c r="AA180" s="29">
        <f>U180*INDEX(Parameters!$B$104:$E$104,MATCH(I180,Parameters!$B$30:$E$30,0))</f>
        <v/>
      </c>
      <c r="AB180" s="29">
        <f>U180*Parameters!$B$39</f>
        <v/>
      </c>
      <c r="AC180">
        <f>J180</f>
        <v/>
      </c>
      <c r="AD180">
        <f>IF(J180=1,Parameters!$B$40,Parameters!$B$41)</f>
        <v/>
      </c>
      <c r="AE180" s="29">
        <f>AC180*O180+(1-AC180)*L180</f>
        <v/>
      </c>
      <c r="AF180" s="29">
        <f>AC180*P180+(1-AC180)*M180</f>
        <v/>
      </c>
      <c r="AG180" s="29">
        <f>AC180*Q180+(1-AC180)*N180</f>
        <v/>
      </c>
      <c r="AH180" s="29">
        <f>AD180*O180+(1-AD180)*L180</f>
        <v/>
      </c>
      <c r="AI180" s="29">
        <f>AD180*P180+(1-AD180)*M180</f>
        <v/>
      </c>
      <c r="AJ180" s="29">
        <f>AD180*Q180+(1-AD180)*N180</f>
        <v/>
      </c>
      <c r="AK180" s="29">
        <f>AC180*V180+(1-AC180)*U180</f>
        <v/>
      </c>
      <c r="AL180" s="29">
        <f>AC180*W180+(1-AC180)*U180</f>
        <v/>
      </c>
      <c r="AM180" s="29">
        <f>AC180*X180+(1-AC180)*U180</f>
        <v/>
      </c>
      <c r="AN180" s="29">
        <f>AD180*V180+(1-AD180)*U180</f>
        <v/>
      </c>
      <c r="AO180" s="29">
        <f>AD180*W180+(1-AD180)*U180</f>
        <v/>
      </c>
      <c r="AP180" s="29">
        <f>AD180*X180+(1-AD180)*U180</f>
        <v/>
      </c>
      <c r="AQ180">
        <f>IF(OR(Scenario!$B$5="Any",Scenario!$B$5=A180),1,0)</f>
        <v/>
      </c>
      <c r="AR180">
        <f>IF(OR(Scenario!$B$6="Any",Scenario!$B$6=B180),1,0)</f>
        <v/>
      </c>
      <c r="AS180">
        <f>IF(OR(Scenario!$B$7="Any",Scenario!$B$7=C180),1,0)</f>
        <v/>
      </c>
      <c r="AT180">
        <f>IF(OR(Scenario!$B$8="Any",Scenario!$B$8=D180),1,0)</f>
        <v/>
      </c>
      <c r="AU180">
        <f>IF(OR(Scenario!$B$9="Any",Scenario!$B$9=E180),1,0)</f>
        <v/>
      </c>
      <c r="AV180">
        <f>IF(OR(Scenario!$B$10="Any",Scenario!$B$10=F180),1,0)</f>
        <v/>
      </c>
      <c r="AW180">
        <f>G180*AQ180*AR180*AS180*AT180*AU180*AV180</f>
        <v/>
      </c>
      <c r="AX180">
        <f>IF(Scenario!$B$11="mean",L180,IF(Scenario!$B$11="5th pct",M180,N180))</f>
        <v/>
      </c>
      <c r="AY180">
        <f>IF(Scenario!$B$11="mean",O180,IF(Scenario!$B$11="5th pct",P180,Q180))</f>
        <v/>
      </c>
      <c r="AZ180">
        <f>IF(Scenario!$B$11="mean",R180,IF(Scenario!$B$11="5th pct",S180,T180))</f>
        <v/>
      </c>
      <c r="BA180">
        <f>IF(Scenario!$B$11="mean",AE180,IF(Scenario!$B$11="5th pct",AF180,AG180))</f>
        <v/>
      </c>
      <c r="BB180">
        <f>IF(Scenario!$B$11="mean",AH180,IF(Scenario!$B$11="5th pct",AI180,AJ180))</f>
        <v/>
      </c>
      <c r="BC180">
        <f>U180</f>
        <v/>
      </c>
      <c r="BD180">
        <f>IF(Scenario!$B$11="mean",V180,IF(Scenario!$B$11="5th pct",W180,X180))</f>
        <v/>
      </c>
      <c r="BE180">
        <f>IF(Scenario!$B$11="mean",Y180,IF(Scenario!$B$11="5th pct",Z180,AA180))</f>
        <v/>
      </c>
      <c r="BF180">
        <f>IF(Scenario!$B$11="mean",AK180,IF(Scenario!$B$11="5th pct",AL180,AM180))</f>
        <v/>
      </c>
      <c r="BG180">
        <f>IF(Scenario!$B$11="mean",AN180,IF(Scenario!$B$11="5th pct",AO180,AP180))</f>
        <v/>
      </c>
    </row>
    <row r="181">
      <c r="A181" s="7" t="inlineStr">
        <is>
          <t>F</t>
        </is>
      </c>
      <c r="B181" s="7" t="inlineStr">
        <is>
          <t>65-74</t>
        </is>
      </c>
      <c r="C181" s="7" t="inlineStr">
        <is>
          <t>&gt;198</t>
        </is>
      </c>
      <c r="D181" s="7" t="inlineStr">
        <is>
          <t>1.5-2.0</t>
        </is>
      </c>
      <c r="E181" s="7" t="inlineStr">
        <is>
          <t>low parox</t>
        </is>
      </c>
      <c r="F181" s="7" t="inlineStr">
        <is>
          <t>yes</t>
        </is>
      </c>
      <c r="G181" s="30">
        <f>Parameters!$B$5*Parameters!$B$7*Parameters!$G$10/SUM(Parameters!$B$10:$G$10)*Parameters!$J$22*Parameters!$B$51*Parameters!$B$46</f>
        <v/>
      </c>
      <c r="H181" s="31">
        <f>(140-Parameters!$B$25)*Parameters!$G$26*0.45359237*0.85/(72*Parameters!$D$27)</f>
        <v/>
      </c>
      <c r="I181" s="7">
        <f>IF(H181&gt;80,"&gt;80",IF(H181&gt;50,"50-80",IF(H181&gt;=25,"25-50","&lt;25")))</f>
        <v/>
      </c>
      <c r="J181" s="7">
        <f>IF(((B181="80+")+0+(OR(D181="1.5-2.0",D181="&gt;=2.0")))&gt;=2,1,0)</f>
        <v/>
      </c>
      <c r="K181" s="32">
        <f>INDEX(Parameters!$B$31:$E$31,MATCH(I181,Parameters!$B$30:$E$30,0))</f>
        <v/>
      </c>
      <c r="L181" s="33">
        <f>K181*INDEX(Parameters!$B$66:$E$66,MATCH(I181,Parameters!$B$30:$E$30,0))/100*IF($F181="yes",Parameters!$C$49,Parameters!$B$49)</f>
        <v/>
      </c>
      <c r="M181" s="33">
        <f>K181*INDEX(Parameters!$B$67:$E$67,MATCH(I181,Parameters!$B$30:$E$30,0))/100*IF($F181="yes",Parameters!$C$49,Parameters!$B$49)</f>
        <v/>
      </c>
      <c r="N181" s="33">
        <f>K181*INDEX(Parameters!$B$68:$E$68,MATCH(I181,Parameters!$B$30:$E$30,0))/100*IF($F181="yes",Parameters!$C$49,Parameters!$B$49)</f>
        <v/>
      </c>
      <c r="O181" s="33">
        <f>K181*INDEX(Parameters!$B$69:$E$69,MATCH(I181,Parameters!$B$30:$E$30,0))/100*IF($F181="yes",Parameters!$C$49,Parameters!$B$49)</f>
        <v/>
      </c>
      <c r="P181" s="33">
        <f>K181*INDEX(Parameters!$B$70:$E$70,MATCH(I181,Parameters!$B$30:$E$30,0))/100*IF($F181="yes",Parameters!$C$49,Parameters!$B$49)</f>
        <v/>
      </c>
      <c r="Q181" s="33">
        <f>K181*INDEX(Parameters!$B$71:$E$71,MATCH(I181,Parameters!$B$30:$E$30,0))/100*IF($F181="yes",Parameters!$C$49,Parameters!$B$49)</f>
        <v/>
      </c>
      <c r="R181" s="33">
        <f>K181*INDEX(Parameters!$B$72:$E$72,MATCH(I181,Parameters!$B$30:$E$30,0))/100*IF($F181="yes",Parameters!$C$49,Parameters!$B$49)</f>
        <v/>
      </c>
      <c r="S181" s="33">
        <f>K181*INDEX(Parameters!$B$73:$E$73,MATCH(I181,Parameters!$B$30:$E$30,0))/100*IF($F181="yes",Parameters!$C$49,Parameters!$B$49)</f>
        <v/>
      </c>
      <c r="T181" s="33">
        <f>K181*INDEX(Parameters!$B$74:$E$74,MATCH(I181,Parameters!$B$30:$E$30,0))/100*IF($F181="yes",Parameters!$C$49,Parameters!$B$49)</f>
        <v/>
      </c>
      <c r="U181" s="33">
        <f>INDEX(Parameters!$B$32:$E$32,MATCH(I181,Parameters!$B$30:$E$30,0))*Parameters!$B$36/100*IF($F181="yes",Parameters!$E$49,Parameters!$D$49)</f>
        <v/>
      </c>
      <c r="V181" s="33">
        <f>U181*INDEX(Parameters!$B$99:$E$99,MATCH(I181,Parameters!$B$30:$E$30,0))</f>
        <v/>
      </c>
      <c r="W181" s="33">
        <f>U181*INDEX(Parameters!$B$100:$E$100,MATCH(I181,Parameters!$B$30:$E$30,0))</f>
        <v/>
      </c>
      <c r="X181" s="33">
        <f>U181*INDEX(Parameters!$B$101:$E$101,MATCH(I181,Parameters!$B$30:$E$30,0))</f>
        <v/>
      </c>
      <c r="Y181" s="33">
        <f>U181*INDEX(Parameters!$B$102:$E$102,MATCH(I181,Parameters!$B$30:$E$30,0))</f>
        <v/>
      </c>
      <c r="Z181" s="33">
        <f>U181*INDEX(Parameters!$B$103:$E$103,MATCH(I181,Parameters!$B$30:$E$30,0))</f>
        <v/>
      </c>
      <c r="AA181" s="33">
        <f>U181*INDEX(Parameters!$B$104:$E$104,MATCH(I181,Parameters!$B$30:$E$30,0))</f>
        <v/>
      </c>
      <c r="AB181" s="33">
        <f>U181*Parameters!$B$39</f>
        <v/>
      </c>
      <c r="AC181" s="7">
        <f>J181</f>
        <v/>
      </c>
      <c r="AD181" s="7">
        <f>IF(J181=1,Parameters!$B$40,Parameters!$B$41)</f>
        <v/>
      </c>
      <c r="AE181" s="33">
        <f>AC181*O181+(1-AC181)*L181</f>
        <v/>
      </c>
      <c r="AF181" s="33">
        <f>AC181*P181+(1-AC181)*M181</f>
        <v/>
      </c>
      <c r="AG181" s="33">
        <f>AC181*Q181+(1-AC181)*N181</f>
        <v/>
      </c>
      <c r="AH181" s="33">
        <f>AD181*O181+(1-AD181)*L181</f>
        <v/>
      </c>
      <c r="AI181" s="33">
        <f>AD181*P181+(1-AD181)*M181</f>
        <v/>
      </c>
      <c r="AJ181" s="33">
        <f>AD181*Q181+(1-AD181)*N181</f>
        <v/>
      </c>
      <c r="AK181" s="33">
        <f>AC181*V181+(1-AC181)*U181</f>
        <v/>
      </c>
      <c r="AL181" s="33">
        <f>AC181*W181+(1-AC181)*U181</f>
        <v/>
      </c>
      <c r="AM181" s="33">
        <f>AC181*X181+(1-AC181)*U181</f>
        <v/>
      </c>
      <c r="AN181" s="33">
        <f>AD181*V181+(1-AD181)*U181</f>
        <v/>
      </c>
      <c r="AO181" s="33">
        <f>AD181*W181+(1-AD181)*U181</f>
        <v/>
      </c>
      <c r="AP181" s="33">
        <f>AD181*X181+(1-AD181)*U181</f>
        <v/>
      </c>
      <c r="AQ181" s="7">
        <f>IF(OR(Scenario!$B$5="Any",Scenario!$B$5=A181),1,0)</f>
        <v/>
      </c>
      <c r="AR181" s="7">
        <f>IF(OR(Scenario!$B$6="Any",Scenario!$B$6=B181),1,0)</f>
        <v/>
      </c>
      <c r="AS181" s="7">
        <f>IF(OR(Scenario!$B$7="Any",Scenario!$B$7=C181),1,0)</f>
        <v/>
      </c>
      <c r="AT181" s="7">
        <f>IF(OR(Scenario!$B$8="Any",Scenario!$B$8=D181),1,0)</f>
        <v/>
      </c>
      <c r="AU181" s="7">
        <f>IF(OR(Scenario!$B$9="Any",Scenario!$B$9=E181),1,0)</f>
        <v/>
      </c>
      <c r="AV181" s="7">
        <f>IF(OR(Scenario!$B$10="Any",Scenario!$B$10=F181),1,0)</f>
        <v/>
      </c>
      <c r="AW181" s="7">
        <f>G181*AQ181*AR181*AS181*AT181*AU181*AV181</f>
        <v/>
      </c>
      <c r="AX181" s="7">
        <f>IF(Scenario!$B$11="mean",L181,IF(Scenario!$B$11="5th pct",M181,N181))</f>
        <v/>
      </c>
      <c r="AY181" s="7">
        <f>IF(Scenario!$B$11="mean",O181,IF(Scenario!$B$11="5th pct",P181,Q181))</f>
        <v/>
      </c>
      <c r="AZ181" s="7">
        <f>IF(Scenario!$B$11="mean",R181,IF(Scenario!$B$11="5th pct",S181,T181))</f>
        <v/>
      </c>
      <c r="BA181" s="7">
        <f>IF(Scenario!$B$11="mean",AE181,IF(Scenario!$B$11="5th pct",AF181,AG181))</f>
        <v/>
      </c>
      <c r="BB181" s="7">
        <f>IF(Scenario!$B$11="mean",AH181,IF(Scenario!$B$11="5th pct",AI181,AJ181))</f>
        <v/>
      </c>
      <c r="BC181" s="7">
        <f>U181</f>
        <v/>
      </c>
      <c r="BD181" s="7">
        <f>IF(Scenario!$B$11="mean",V181,IF(Scenario!$B$11="5th pct",W181,X181))</f>
        <v/>
      </c>
      <c r="BE181" s="7">
        <f>IF(Scenario!$B$11="mean",Y181,IF(Scenario!$B$11="5th pct",Z181,AA181))</f>
        <v/>
      </c>
      <c r="BF181" s="7">
        <f>IF(Scenario!$B$11="mean",AK181,IF(Scenario!$B$11="5th pct",AL181,AM181))</f>
        <v/>
      </c>
      <c r="BG181" s="7">
        <f>IF(Scenario!$B$11="mean",AN181,IF(Scenario!$B$11="5th pct",AO181,AP181))</f>
        <v/>
      </c>
    </row>
    <row r="182">
      <c r="A182" t="inlineStr">
        <is>
          <t>F</t>
        </is>
      </c>
      <c r="B182" t="inlineStr">
        <is>
          <t>65-74</t>
        </is>
      </c>
      <c r="C182" t="inlineStr">
        <is>
          <t>&gt;198</t>
        </is>
      </c>
      <c r="D182" t="inlineStr">
        <is>
          <t>1.5-2.0</t>
        </is>
      </c>
      <c r="E182" t="inlineStr">
        <is>
          <t>high parox</t>
        </is>
      </c>
      <c r="F182" t="inlineStr">
        <is>
          <t>no</t>
        </is>
      </c>
      <c r="G182" s="26">
        <f>Parameters!$B$5*Parameters!$B$7*Parameters!$G$10/SUM(Parameters!$B$10:$G$10)*Parameters!$J$22*Parameters!$B$52*(1-Parameters!$B$46)</f>
        <v/>
      </c>
      <c r="H182" s="27">
        <f>(140-Parameters!$B$25)*Parameters!$G$26*0.45359237*0.85/(72*Parameters!$D$27)</f>
        <v/>
      </c>
      <c r="I182">
        <f>IF(H182&gt;80,"&gt;80",IF(H182&gt;50,"50-80",IF(H182&gt;=25,"25-50","&lt;25")))</f>
        <v/>
      </c>
      <c r="J182">
        <f>IF(((B182="80+")+0+(OR(D182="1.5-2.0",D182="&gt;=2.0")))&gt;=2,1,0)</f>
        <v/>
      </c>
      <c r="K182" s="28">
        <f>INDEX(Parameters!$B$31:$E$31,MATCH(I182,Parameters!$B$30:$E$30,0))</f>
        <v/>
      </c>
      <c r="L182" s="29">
        <f>K182*INDEX(Parameters!$B$75:$E$75,MATCH(I182,Parameters!$B$30:$E$30,0))/100*IF($F182="yes",Parameters!$C$49,Parameters!$B$49)</f>
        <v/>
      </c>
      <c r="M182" s="29">
        <f>K182*INDEX(Parameters!$B$76:$E$76,MATCH(I182,Parameters!$B$30:$E$30,0))/100*IF($F182="yes",Parameters!$C$49,Parameters!$B$49)</f>
        <v/>
      </c>
      <c r="N182" s="29">
        <f>K182*INDEX(Parameters!$B$77:$E$77,MATCH(I182,Parameters!$B$30:$E$30,0))/100*IF($F182="yes",Parameters!$C$49,Parameters!$B$49)</f>
        <v/>
      </c>
      <c r="O182" s="29">
        <f>K182*INDEX(Parameters!$B$78:$E$78,MATCH(I182,Parameters!$B$30:$E$30,0))/100*IF($F182="yes",Parameters!$C$49,Parameters!$B$49)</f>
        <v/>
      </c>
      <c r="P182" s="29">
        <f>K182*INDEX(Parameters!$B$79:$E$79,MATCH(I182,Parameters!$B$30:$E$30,0))/100*IF($F182="yes",Parameters!$C$49,Parameters!$B$49)</f>
        <v/>
      </c>
      <c r="Q182" s="29">
        <f>K182*INDEX(Parameters!$B$80:$E$80,MATCH(I182,Parameters!$B$30:$E$30,0))/100*IF($F182="yes",Parameters!$C$49,Parameters!$B$49)</f>
        <v/>
      </c>
      <c r="R182" s="29">
        <f>K182*INDEX(Parameters!$B$81:$E$81,MATCH(I182,Parameters!$B$30:$E$30,0))/100*IF($F182="yes",Parameters!$C$49,Parameters!$B$49)</f>
        <v/>
      </c>
      <c r="S182" s="29">
        <f>K182*INDEX(Parameters!$B$82:$E$82,MATCH(I182,Parameters!$B$30:$E$30,0))/100*IF($F182="yes",Parameters!$C$49,Parameters!$B$49)</f>
        <v/>
      </c>
      <c r="T182" s="29">
        <f>K182*INDEX(Parameters!$B$83:$E$83,MATCH(I182,Parameters!$B$30:$E$30,0))/100*IF($F182="yes",Parameters!$C$49,Parameters!$B$49)</f>
        <v/>
      </c>
      <c r="U182" s="29">
        <f>INDEX(Parameters!$B$32:$E$32,MATCH(I182,Parameters!$B$30:$E$30,0))*Parameters!$B$36/100*IF($F182="yes",Parameters!$E$49,Parameters!$D$49)</f>
        <v/>
      </c>
      <c r="V182" s="29">
        <f>U182*INDEX(Parameters!$B$99:$E$99,MATCH(I182,Parameters!$B$30:$E$30,0))</f>
        <v/>
      </c>
      <c r="W182" s="29">
        <f>U182*INDEX(Parameters!$B$100:$E$100,MATCH(I182,Parameters!$B$30:$E$30,0))</f>
        <v/>
      </c>
      <c r="X182" s="29">
        <f>U182*INDEX(Parameters!$B$101:$E$101,MATCH(I182,Parameters!$B$30:$E$30,0))</f>
        <v/>
      </c>
      <c r="Y182" s="29">
        <f>U182*INDEX(Parameters!$B$102:$E$102,MATCH(I182,Parameters!$B$30:$E$30,0))</f>
        <v/>
      </c>
      <c r="Z182" s="29">
        <f>U182*INDEX(Parameters!$B$103:$E$103,MATCH(I182,Parameters!$B$30:$E$30,0))</f>
        <v/>
      </c>
      <c r="AA182" s="29">
        <f>U182*INDEX(Parameters!$B$104:$E$104,MATCH(I182,Parameters!$B$30:$E$30,0))</f>
        <v/>
      </c>
      <c r="AB182" s="29">
        <f>U182*Parameters!$B$39</f>
        <v/>
      </c>
      <c r="AC182">
        <f>J182</f>
        <v/>
      </c>
      <c r="AD182">
        <f>IF(J182=1,Parameters!$B$40,Parameters!$B$41)</f>
        <v/>
      </c>
      <c r="AE182" s="29">
        <f>AC182*O182+(1-AC182)*L182</f>
        <v/>
      </c>
      <c r="AF182" s="29">
        <f>AC182*P182+(1-AC182)*M182</f>
        <v/>
      </c>
      <c r="AG182" s="29">
        <f>AC182*Q182+(1-AC182)*N182</f>
        <v/>
      </c>
      <c r="AH182" s="29">
        <f>AD182*O182+(1-AD182)*L182</f>
        <v/>
      </c>
      <c r="AI182" s="29">
        <f>AD182*P182+(1-AD182)*M182</f>
        <v/>
      </c>
      <c r="AJ182" s="29">
        <f>AD182*Q182+(1-AD182)*N182</f>
        <v/>
      </c>
      <c r="AK182" s="29">
        <f>AC182*V182+(1-AC182)*U182</f>
        <v/>
      </c>
      <c r="AL182" s="29">
        <f>AC182*W182+(1-AC182)*U182</f>
        <v/>
      </c>
      <c r="AM182" s="29">
        <f>AC182*X182+(1-AC182)*U182</f>
        <v/>
      </c>
      <c r="AN182" s="29">
        <f>AD182*V182+(1-AD182)*U182</f>
        <v/>
      </c>
      <c r="AO182" s="29">
        <f>AD182*W182+(1-AD182)*U182</f>
        <v/>
      </c>
      <c r="AP182" s="29">
        <f>AD182*X182+(1-AD182)*U182</f>
        <v/>
      </c>
      <c r="AQ182">
        <f>IF(OR(Scenario!$B$5="Any",Scenario!$B$5=A182),1,0)</f>
        <v/>
      </c>
      <c r="AR182">
        <f>IF(OR(Scenario!$B$6="Any",Scenario!$B$6=B182),1,0)</f>
        <v/>
      </c>
      <c r="AS182">
        <f>IF(OR(Scenario!$B$7="Any",Scenario!$B$7=C182),1,0)</f>
        <v/>
      </c>
      <c r="AT182">
        <f>IF(OR(Scenario!$B$8="Any",Scenario!$B$8=D182),1,0)</f>
        <v/>
      </c>
      <c r="AU182">
        <f>IF(OR(Scenario!$B$9="Any",Scenario!$B$9=E182),1,0)</f>
        <v/>
      </c>
      <c r="AV182">
        <f>IF(OR(Scenario!$B$10="Any",Scenario!$B$10=F182),1,0)</f>
        <v/>
      </c>
      <c r="AW182">
        <f>G182*AQ182*AR182*AS182*AT182*AU182*AV182</f>
        <v/>
      </c>
      <c r="AX182">
        <f>IF(Scenario!$B$11="mean",L182,IF(Scenario!$B$11="5th pct",M182,N182))</f>
        <v/>
      </c>
      <c r="AY182">
        <f>IF(Scenario!$B$11="mean",O182,IF(Scenario!$B$11="5th pct",P182,Q182))</f>
        <v/>
      </c>
      <c r="AZ182">
        <f>IF(Scenario!$B$11="mean",R182,IF(Scenario!$B$11="5th pct",S182,T182))</f>
        <v/>
      </c>
      <c r="BA182">
        <f>IF(Scenario!$B$11="mean",AE182,IF(Scenario!$B$11="5th pct",AF182,AG182))</f>
        <v/>
      </c>
      <c r="BB182">
        <f>IF(Scenario!$B$11="mean",AH182,IF(Scenario!$B$11="5th pct",AI182,AJ182))</f>
        <v/>
      </c>
      <c r="BC182">
        <f>U182</f>
        <v/>
      </c>
      <c r="BD182">
        <f>IF(Scenario!$B$11="mean",V182,IF(Scenario!$B$11="5th pct",W182,X182))</f>
        <v/>
      </c>
      <c r="BE182">
        <f>IF(Scenario!$B$11="mean",Y182,IF(Scenario!$B$11="5th pct",Z182,AA182))</f>
        <v/>
      </c>
      <c r="BF182">
        <f>IF(Scenario!$B$11="mean",AK182,IF(Scenario!$B$11="5th pct",AL182,AM182))</f>
        <v/>
      </c>
      <c r="BG182">
        <f>IF(Scenario!$B$11="mean",AN182,IF(Scenario!$B$11="5th pct",AO182,AP182))</f>
        <v/>
      </c>
    </row>
    <row r="183">
      <c r="A183" s="7" t="inlineStr">
        <is>
          <t>F</t>
        </is>
      </c>
      <c r="B183" s="7" t="inlineStr">
        <is>
          <t>65-74</t>
        </is>
      </c>
      <c r="C183" s="7" t="inlineStr">
        <is>
          <t>&gt;198</t>
        </is>
      </c>
      <c r="D183" s="7" t="inlineStr">
        <is>
          <t>1.5-2.0</t>
        </is>
      </c>
      <c r="E183" s="7" t="inlineStr">
        <is>
          <t>high parox</t>
        </is>
      </c>
      <c r="F183" s="7" t="inlineStr">
        <is>
          <t>yes</t>
        </is>
      </c>
      <c r="G183" s="30">
        <f>Parameters!$B$5*Parameters!$B$7*Parameters!$G$10/SUM(Parameters!$B$10:$G$10)*Parameters!$J$22*Parameters!$B$52*Parameters!$B$46</f>
        <v/>
      </c>
      <c r="H183" s="31">
        <f>(140-Parameters!$B$25)*Parameters!$G$26*0.45359237*0.85/(72*Parameters!$D$27)</f>
        <v/>
      </c>
      <c r="I183" s="7">
        <f>IF(H183&gt;80,"&gt;80",IF(H183&gt;50,"50-80",IF(H183&gt;=25,"25-50","&lt;25")))</f>
        <v/>
      </c>
      <c r="J183" s="7">
        <f>IF(((B183="80+")+0+(OR(D183="1.5-2.0",D183="&gt;=2.0")))&gt;=2,1,0)</f>
        <v/>
      </c>
      <c r="K183" s="32">
        <f>INDEX(Parameters!$B$31:$E$31,MATCH(I183,Parameters!$B$30:$E$30,0))</f>
        <v/>
      </c>
      <c r="L183" s="33">
        <f>K183*INDEX(Parameters!$B$75:$E$75,MATCH(I183,Parameters!$B$30:$E$30,0))/100*IF($F183="yes",Parameters!$C$49,Parameters!$B$49)</f>
        <v/>
      </c>
      <c r="M183" s="33">
        <f>K183*INDEX(Parameters!$B$76:$E$76,MATCH(I183,Parameters!$B$30:$E$30,0))/100*IF($F183="yes",Parameters!$C$49,Parameters!$B$49)</f>
        <v/>
      </c>
      <c r="N183" s="33">
        <f>K183*INDEX(Parameters!$B$77:$E$77,MATCH(I183,Parameters!$B$30:$E$30,0))/100*IF($F183="yes",Parameters!$C$49,Parameters!$B$49)</f>
        <v/>
      </c>
      <c r="O183" s="33">
        <f>K183*INDEX(Parameters!$B$78:$E$78,MATCH(I183,Parameters!$B$30:$E$30,0))/100*IF($F183="yes",Parameters!$C$49,Parameters!$B$49)</f>
        <v/>
      </c>
      <c r="P183" s="33">
        <f>K183*INDEX(Parameters!$B$79:$E$79,MATCH(I183,Parameters!$B$30:$E$30,0))/100*IF($F183="yes",Parameters!$C$49,Parameters!$B$49)</f>
        <v/>
      </c>
      <c r="Q183" s="33">
        <f>K183*INDEX(Parameters!$B$80:$E$80,MATCH(I183,Parameters!$B$30:$E$30,0))/100*IF($F183="yes",Parameters!$C$49,Parameters!$B$49)</f>
        <v/>
      </c>
      <c r="R183" s="33">
        <f>K183*INDEX(Parameters!$B$81:$E$81,MATCH(I183,Parameters!$B$30:$E$30,0))/100*IF($F183="yes",Parameters!$C$49,Parameters!$B$49)</f>
        <v/>
      </c>
      <c r="S183" s="33">
        <f>K183*INDEX(Parameters!$B$82:$E$82,MATCH(I183,Parameters!$B$30:$E$30,0))/100*IF($F183="yes",Parameters!$C$49,Parameters!$B$49)</f>
        <v/>
      </c>
      <c r="T183" s="33">
        <f>K183*INDEX(Parameters!$B$83:$E$83,MATCH(I183,Parameters!$B$30:$E$30,0))/100*IF($F183="yes",Parameters!$C$49,Parameters!$B$49)</f>
        <v/>
      </c>
      <c r="U183" s="33">
        <f>INDEX(Parameters!$B$32:$E$32,MATCH(I183,Parameters!$B$30:$E$30,0))*Parameters!$B$36/100*IF($F183="yes",Parameters!$E$49,Parameters!$D$49)</f>
        <v/>
      </c>
      <c r="V183" s="33">
        <f>U183*INDEX(Parameters!$B$99:$E$99,MATCH(I183,Parameters!$B$30:$E$30,0))</f>
        <v/>
      </c>
      <c r="W183" s="33">
        <f>U183*INDEX(Parameters!$B$100:$E$100,MATCH(I183,Parameters!$B$30:$E$30,0))</f>
        <v/>
      </c>
      <c r="X183" s="33">
        <f>U183*INDEX(Parameters!$B$101:$E$101,MATCH(I183,Parameters!$B$30:$E$30,0))</f>
        <v/>
      </c>
      <c r="Y183" s="33">
        <f>U183*INDEX(Parameters!$B$102:$E$102,MATCH(I183,Parameters!$B$30:$E$30,0))</f>
        <v/>
      </c>
      <c r="Z183" s="33">
        <f>U183*INDEX(Parameters!$B$103:$E$103,MATCH(I183,Parameters!$B$30:$E$30,0))</f>
        <v/>
      </c>
      <c r="AA183" s="33">
        <f>U183*INDEX(Parameters!$B$104:$E$104,MATCH(I183,Parameters!$B$30:$E$30,0))</f>
        <v/>
      </c>
      <c r="AB183" s="33">
        <f>U183*Parameters!$B$39</f>
        <v/>
      </c>
      <c r="AC183" s="7">
        <f>J183</f>
        <v/>
      </c>
      <c r="AD183" s="7">
        <f>IF(J183=1,Parameters!$B$40,Parameters!$B$41)</f>
        <v/>
      </c>
      <c r="AE183" s="33">
        <f>AC183*O183+(1-AC183)*L183</f>
        <v/>
      </c>
      <c r="AF183" s="33">
        <f>AC183*P183+(1-AC183)*M183</f>
        <v/>
      </c>
      <c r="AG183" s="33">
        <f>AC183*Q183+(1-AC183)*N183</f>
        <v/>
      </c>
      <c r="AH183" s="33">
        <f>AD183*O183+(1-AD183)*L183</f>
        <v/>
      </c>
      <c r="AI183" s="33">
        <f>AD183*P183+(1-AD183)*M183</f>
        <v/>
      </c>
      <c r="AJ183" s="33">
        <f>AD183*Q183+(1-AD183)*N183</f>
        <v/>
      </c>
      <c r="AK183" s="33">
        <f>AC183*V183+(1-AC183)*U183</f>
        <v/>
      </c>
      <c r="AL183" s="33">
        <f>AC183*W183+(1-AC183)*U183</f>
        <v/>
      </c>
      <c r="AM183" s="33">
        <f>AC183*X183+(1-AC183)*U183</f>
        <v/>
      </c>
      <c r="AN183" s="33">
        <f>AD183*V183+(1-AD183)*U183</f>
        <v/>
      </c>
      <c r="AO183" s="33">
        <f>AD183*W183+(1-AD183)*U183</f>
        <v/>
      </c>
      <c r="AP183" s="33">
        <f>AD183*X183+(1-AD183)*U183</f>
        <v/>
      </c>
      <c r="AQ183" s="7">
        <f>IF(OR(Scenario!$B$5="Any",Scenario!$B$5=A183),1,0)</f>
        <v/>
      </c>
      <c r="AR183" s="7">
        <f>IF(OR(Scenario!$B$6="Any",Scenario!$B$6=B183),1,0)</f>
        <v/>
      </c>
      <c r="AS183" s="7">
        <f>IF(OR(Scenario!$B$7="Any",Scenario!$B$7=C183),1,0)</f>
        <v/>
      </c>
      <c r="AT183" s="7">
        <f>IF(OR(Scenario!$B$8="Any",Scenario!$B$8=D183),1,0)</f>
        <v/>
      </c>
      <c r="AU183" s="7">
        <f>IF(OR(Scenario!$B$9="Any",Scenario!$B$9=E183),1,0)</f>
        <v/>
      </c>
      <c r="AV183" s="7">
        <f>IF(OR(Scenario!$B$10="Any",Scenario!$B$10=F183),1,0)</f>
        <v/>
      </c>
      <c r="AW183" s="7">
        <f>G183*AQ183*AR183*AS183*AT183*AU183*AV183</f>
        <v/>
      </c>
      <c r="AX183" s="7">
        <f>IF(Scenario!$B$11="mean",L183,IF(Scenario!$B$11="5th pct",M183,N183))</f>
        <v/>
      </c>
      <c r="AY183" s="7">
        <f>IF(Scenario!$B$11="mean",O183,IF(Scenario!$B$11="5th pct",P183,Q183))</f>
        <v/>
      </c>
      <c r="AZ183" s="7">
        <f>IF(Scenario!$B$11="mean",R183,IF(Scenario!$B$11="5th pct",S183,T183))</f>
        <v/>
      </c>
      <c r="BA183" s="7">
        <f>IF(Scenario!$B$11="mean",AE183,IF(Scenario!$B$11="5th pct",AF183,AG183))</f>
        <v/>
      </c>
      <c r="BB183" s="7">
        <f>IF(Scenario!$B$11="mean",AH183,IF(Scenario!$B$11="5th pct",AI183,AJ183))</f>
        <v/>
      </c>
      <c r="BC183" s="7">
        <f>U183</f>
        <v/>
      </c>
      <c r="BD183" s="7">
        <f>IF(Scenario!$B$11="mean",V183,IF(Scenario!$B$11="5th pct",W183,X183))</f>
        <v/>
      </c>
      <c r="BE183" s="7">
        <f>IF(Scenario!$B$11="mean",Y183,IF(Scenario!$B$11="5th pct",Z183,AA183))</f>
        <v/>
      </c>
      <c r="BF183" s="7">
        <f>IF(Scenario!$B$11="mean",AK183,IF(Scenario!$B$11="5th pct",AL183,AM183))</f>
        <v/>
      </c>
      <c r="BG183" s="7">
        <f>IF(Scenario!$B$11="mean",AN183,IF(Scenario!$B$11="5th pct",AO183,AP183))</f>
        <v/>
      </c>
    </row>
    <row r="184">
      <c r="A184" t="inlineStr">
        <is>
          <t>F</t>
        </is>
      </c>
      <c r="B184" t="inlineStr">
        <is>
          <t>65-74</t>
        </is>
      </c>
      <c r="C184" t="inlineStr">
        <is>
          <t>&gt;198</t>
        </is>
      </c>
      <c r="D184" t="inlineStr">
        <is>
          <t>1.5-2.0</t>
        </is>
      </c>
      <c r="E184" t="inlineStr">
        <is>
          <t>persistent</t>
        </is>
      </c>
      <c r="F184" t="inlineStr">
        <is>
          <t>no</t>
        </is>
      </c>
      <c r="G184" s="26">
        <f>Parameters!$B$5*Parameters!$B$7*Parameters!$G$10/SUM(Parameters!$B$10:$G$10)*Parameters!$J$22*Parameters!$B$53*(1-Parameters!$B$46)</f>
        <v/>
      </c>
      <c r="H184" s="27">
        <f>(140-Parameters!$B$25)*Parameters!$G$26*0.45359237*0.85/(72*Parameters!$D$27)</f>
        <v/>
      </c>
      <c r="I184">
        <f>IF(H184&gt;80,"&gt;80",IF(H184&gt;50,"50-80",IF(H184&gt;=25,"25-50","&lt;25")))</f>
        <v/>
      </c>
      <c r="J184">
        <f>IF(((B184="80+")+0+(OR(D184="1.5-2.0",D184="&gt;=2.0")))&gt;=2,1,0)</f>
        <v/>
      </c>
      <c r="K184" s="28">
        <f>INDEX(Parameters!$B$31:$E$31,MATCH(I184,Parameters!$B$30:$E$30,0))</f>
        <v/>
      </c>
      <c r="L184" s="29">
        <f>K184*INDEX(Parameters!$B$84:$E$84,MATCH(I184,Parameters!$B$30:$E$30,0))/100*IF($F184="yes",Parameters!$C$49,Parameters!$B$49)</f>
        <v/>
      </c>
      <c r="M184" s="29">
        <f>K184*INDEX(Parameters!$B$85:$E$85,MATCH(I184,Parameters!$B$30:$E$30,0))/100*IF($F184="yes",Parameters!$C$49,Parameters!$B$49)</f>
        <v/>
      </c>
      <c r="N184" s="29">
        <f>K184*INDEX(Parameters!$B$86:$E$86,MATCH(I184,Parameters!$B$30:$E$30,0))/100*IF($F184="yes",Parameters!$C$49,Parameters!$B$49)</f>
        <v/>
      </c>
      <c r="O184" s="29">
        <f>K184*INDEX(Parameters!$B$87:$E$87,MATCH(I184,Parameters!$B$30:$E$30,0))/100*IF($F184="yes",Parameters!$C$49,Parameters!$B$49)</f>
        <v/>
      </c>
      <c r="P184" s="29">
        <f>K184*INDEX(Parameters!$B$88:$E$88,MATCH(I184,Parameters!$B$30:$E$30,0))/100*IF($F184="yes",Parameters!$C$49,Parameters!$B$49)</f>
        <v/>
      </c>
      <c r="Q184" s="29">
        <f>K184*INDEX(Parameters!$B$89:$E$89,MATCH(I184,Parameters!$B$30:$E$30,0))/100*IF($F184="yes",Parameters!$C$49,Parameters!$B$49)</f>
        <v/>
      </c>
      <c r="R184" s="29">
        <f>K184*INDEX(Parameters!$B$90:$E$90,MATCH(I184,Parameters!$B$30:$E$30,0))/100*IF($F184="yes",Parameters!$C$49,Parameters!$B$49)</f>
        <v/>
      </c>
      <c r="S184" s="29">
        <f>K184*INDEX(Parameters!$B$91:$E$91,MATCH(I184,Parameters!$B$30:$E$30,0))/100*IF($F184="yes",Parameters!$C$49,Parameters!$B$49)</f>
        <v/>
      </c>
      <c r="T184" s="29">
        <f>K184*INDEX(Parameters!$B$92:$E$92,MATCH(I184,Parameters!$B$30:$E$30,0))/100*IF($F184="yes",Parameters!$C$49,Parameters!$B$49)</f>
        <v/>
      </c>
      <c r="U184" s="29">
        <f>INDEX(Parameters!$B$32:$E$32,MATCH(I184,Parameters!$B$30:$E$30,0))*Parameters!$B$36/100*IF($F184="yes",Parameters!$E$49,Parameters!$D$49)</f>
        <v/>
      </c>
      <c r="V184" s="29">
        <f>U184*INDEX(Parameters!$B$99:$E$99,MATCH(I184,Parameters!$B$30:$E$30,0))</f>
        <v/>
      </c>
      <c r="W184" s="29">
        <f>U184*INDEX(Parameters!$B$100:$E$100,MATCH(I184,Parameters!$B$30:$E$30,0))</f>
        <v/>
      </c>
      <c r="X184" s="29">
        <f>U184*INDEX(Parameters!$B$101:$E$101,MATCH(I184,Parameters!$B$30:$E$30,0))</f>
        <v/>
      </c>
      <c r="Y184" s="29">
        <f>U184*INDEX(Parameters!$B$102:$E$102,MATCH(I184,Parameters!$B$30:$E$30,0))</f>
        <v/>
      </c>
      <c r="Z184" s="29">
        <f>U184*INDEX(Parameters!$B$103:$E$103,MATCH(I184,Parameters!$B$30:$E$30,0))</f>
        <v/>
      </c>
      <c r="AA184" s="29">
        <f>U184*INDEX(Parameters!$B$104:$E$104,MATCH(I184,Parameters!$B$30:$E$30,0))</f>
        <v/>
      </c>
      <c r="AB184" s="29">
        <f>U184*Parameters!$B$39</f>
        <v/>
      </c>
      <c r="AC184">
        <f>J184</f>
        <v/>
      </c>
      <c r="AD184">
        <f>IF(J184=1,Parameters!$B$40,Parameters!$B$41)</f>
        <v/>
      </c>
      <c r="AE184" s="29">
        <f>AC184*O184+(1-AC184)*L184</f>
        <v/>
      </c>
      <c r="AF184" s="29">
        <f>AC184*P184+(1-AC184)*M184</f>
        <v/>
      </c>
      <c r="AG184" s="29">
        <f>AC184*Q184+(1-AC184)*N184</f>
        <v/>
      </c>
      <c r="AH184" s="29">
        <f>AD184*O184+(1-AD184)*L184</f>
        <v/>
      </c>
      <c r="AI184" s="29">
        <f>AD184*P184+(1-AD184)*M184</f>
        <v/>
      </c>
      <c r="AJ184" s="29">
        <f>AD184*Q184+(1-AD184)*N184</f>
        <v/>
      </c>
      <c r="AK184" s="29">
        <f>AC184*V184+(1-AC184)*U184</f>
        <v/>
      </c>
      <c r="AL184" s="29">
        <f>AC184*W184+(1-AC184)*U184</f>
        <v/>
      </c>
      <c r="AM184" s="29">
        <f>AC184*X184+(1-AC184)*U184</f>
        <v/>
      </c>
      <c r="AN184" s="29">
        <f>AD184*V184+(1-AD184)*U184</f>
        <v/>
      </c>
      <c r="AO184" s="29">
        <f>AD184*W184+(1-AD184)*U184</f>
        <v/>
      </c>
      <c r="AP184" s="29">
        <f>AD184*X184+(1-AD184)*U184</f>
        <v/>
      </c>
      <c r="AQ184">
        <f>IF(OR(Scenario!$B$5="Any",Scenario!$B$5=A184),1,0)</f>
        <v/>
      </c>
      <c r="AR184">
        <f>IF(OR(Scenario!$B$6="Any",Scenario!$B$6=B184),1,0)</f>
        <v/>
      </c>
      <c r="AS184">
        <f>IF(OR(Scenario!$B$7="Any",Scenario!$B$7=C184),1,0)</f>
        <v/>
      </c>
      <c r="AT184">
        <f>IF(OR(Scenario!$B$8="Any",Scenario!$B$8=D184),1,0)</f>
        <v/>
      </c>
      <c r="AU184">
        <f>IF(OR(Scenario!$B$9="Any",Scenario!$B$9=E184),1,0)</f>
        <v/>
      </c>
      <c r="AV184">
        <f>IF(OR(Scenario!$B$10="Any",Scenario!$B$10=F184),1,0)</f>
        <v/>
      </c>
      <c r="AW184">
        <f>G184*AQ184*AR184*AS184*AT184*AU184*AV184</f>
        <v/>
      </c>
      <c r="AX184">
        <f>IF(Scenario!$B$11="mean",L184,IF(Scenario!$B$11="5th pct",M184,N184))</f>
        <v/>
      </c>
      <c r="AY184">
        <f>IF(Scenario!$B$11="mean",O184,IF(Scenario!$B$11="5th pct",P184,Q184))</f>
        <v/>
      </c>
      <c r="AZ184">
        <f>IF(Scenario!$B$11="mean",R184,IF(Scenario!$B$11="5th pct",S184,T184))</f>
        <v/>
      </c>
      <c r="BA184">
        <f>IF(Scenario!$B$11="mean",AE184,IF(Scenario!$B$11="5th pct",AF184,AG184))</f>
        <v/>
      </c>
      <c r="BB184">
        <f>IF(Scenario!$B$11="mean",AH184,IF(Scenario!$B$11="5th pct",AI184,AJ184))</f>
        <v/>
      </c>
      <c r="BC184">
        <f>U184</f>
        <v/>
      </c>
      <c r="BD184">
        <f>IF(Scenario!$B$11="mean",V184,IF(Scenario!$B$11="5th pct",W184,X184))</f>
        <v/>
      </c>
      <c r="BE184">
        <f>IF(Scenario!$B$11="mean",Y184,IF(Scenario!$B$11="5th pct",Z184,AA184))</f>
        <v/>
      </c>
      <c r="BF184">
        <f>IF(Scenario!$B$11="mean",AK184,IF(Scenario!$B$11="5th pct",AL184,AM184))</f>
        <v/>
      </c>
      <c r="BG184">
        <f>IF(Scenario!$B$11="mean",AN184,IF(Scenario!$B$11="5th pct",AO184,AP184))</f>
        <v/>
      </c>
    </row>
    <row r="185">
      <c r="A185" s="7" t="inlineStr">
        <is>
          <t>F</t>
        </is>
      </c>
      <c r="B185" s="7" t="inlineStr">
        <is>
          <t>65-74</t>
        </is>
      </c>
      <c r="C185" s="7" t="inlineStr">
        <is>
          <t>&gt;198</t>
        </is>
      </c>
      <c r="D185" s="7" t="inlineStr">
        <is>
          <t>1.5-2.0</t>
        </is>
      </c>
      <c r="E185" s="7" t="inlineStr">
        <is>
          <t>persistent</t>
        </is>
      </c>
      <c r="F185" s="7" t="inlineStr">
        <is>
          <t>yes</t>
        </is>
      </c>
      <c r="G185" s="30">
        <f>Parameters!$B$5*Parameters!$B$7*Parameters!$G$10/SUM(Parameters!$B$10:$G$10)*Parameters!$J$22*Parameters!$B$53*Parameters!$B$46</f>
        <v/>
      </c>
      <c r="H185" s="31">
        <f>(140-Parameters!$B$25)*Parameters!$G$26*0.45359237*0.85/(72*Parameters!$D$27)</f>
        <v/>
      </c>
      <c r="I185" s="7">
        <f>IF(H185&gt;80,"&gt;80",IF(H185&gt;50,"50-80",IF(H185&gt;=25,"25-50","&lt;25")))</f>
        <v/>
      </c>
      <c r="J185" s="7">
        <f>IF(((B185="80+")+0+(OR(D185="1.5-2.0",D185="&gt;=2.0")))&gt;=2,1,0)</f>
        <v/>
      </c>
      <c r="K185" s="32">
        <f>INDEX(Parameters!$B$31:$E$31,MATCH(I185,Parameters!$B$30:$E$30,0))</f>
        <v/>
      </c>
      <c r="L185" s="33">
        <f>K185*INDEX(Parameters!$B$84:$E$84,MATCH(I185,Parameters!$B$30:$E$30,0))/100*IF($F185="yes",Parameters!$C$49,Parameters!$B$49)</f>
        <v/>
      </c>
      <c r="M185" s="33">
        <f>K185*INDEX(Parameters!$B$85:$E$85,MATCH(I185,Parameters!$B$30:$E$30,0))/100*IF($F185="yes",Parameters!$C$49,Parameters!$B$49)</f>
        <v/>
      </c>
      <c r="N185" s="33">
        <f>K185*INDEX(Parameters!$B$86:$E$86,MATCH(I185,Parameters!$B$30:$E$30,0))/100*IF($F185="yes",Parameters!$C$49,Parameters!$B$49)</f>
        <v/>
      </c>
      <c r="O185" s="33">
        <f>K185*INDEX(Parameters!$B$87:$E$87,MATCH(I185,Parameters!$B$30:$E$30,0))/100*IF($F185="yes",Parameters!$C$49,Parameters!$B$49)</f>
        <v/>
      </c>
      <c r="P185" s="33">
        <f>K185*INDEX(Parameters!$B$88:$E$88,MATCH(I185,Parameters!$B$30:$E$30,0))/100*IF($F185="yes",Parameters!$C$49,Parameters!$B$49)</f>
        <v/>
      </c>
      <c r="Q185" s="33">
        <f>K185*INDEX(Parameters!$B$89:$E$89,MATCH(I185,Parameters!$B$30:$E$30,0))/100*IF($F185="yes",Parameters!$C$49,Parameters!$B$49)</f>
        <v/>
      </c>
      <c r="R185" s="33">
        <f>K185*INDEX(Parameters!$B$90:$E$90,MATCH(I185,Parameters!$B$30:$E$30,0))/100*IF($F185="yes",Parameters!$C$49,Parameters!$B$49)</f>
        <v/>
      </c>
      <c r="S185" s="33">
        <f>K185*INDEX(Parameters!$B$91:$E$91,MATCH(I185,Parameters!$B$30:$E$30,0))/100*IF($F185="yes",Parameters!$C$49,Parameters!$B$49)</f>
        <v/>
      </c>
      <c r="T185" s="33">
        <f>K185*INDEX(Parameters!$B$92:$E$92,MATCH(I185,Parameters!$B$30:$E$30,0))/100*IF($F185="yes",Parameters!$C$49,Parameters!$B$49)</f>
        <v/>
      </c>
      <c r="U185" s="33">
        <f>INDEX(Parameters!$B$32:$E$32,MATCH(I185,Parameters!$B$30:$E$30,0))*Parameters!$B$36/100*IF($F185="yes",Parameters!$E$49,Parameters!$D$49)</f>
        <v/>
      </c>
      <c r="V185" s="33">
        <f>U185*INDEX(Parameters!$B$99:$E$99,MATCH(I185,Parameters!$B$30:$E$30,0))</f>
        <v/>
      </c>
      <c r="W185" s="33">
        <f>U185*INDEX(Parameters!$B$100:$E$100,MATCH(I185,Parameters!$B$30:$E$30,0))</f>
        <v/>
      </c>
      <c r="X185" s="33">
        <f>U185*INDEX(Parameters!$B$101:$E$101,MATCH(I185,Parameters!$B$30:$E$30,0))</f>
        <v/>
      </c>
      <c r="Y185" s="33">
        <f>U185*INDEX(Parameters!$B$102:$E$102,MATCH(I185,Parameters!$B$30:$E$30,0))</f>
        <v/>
      </c>
      <c r="Z185" s="33">
        <f>U185*INDEX(Parameters!$B$103:$E$103,MATCH(I185,Parameters!$B$30:$E$30,0))</f>
        <v/>
      </c>
      <c r="AA185" s="33">
        <f>U185*INDEX(Parameters!$B$104:$E$104,MATCH(I185,Parameters!$B$30:$E$30,0))</f>
        <v/>
      </c>
      <c r="AB185" s="33">
        <f>U185*Parameters!$B$39</f>
        <v/>
      </c>
      <c r="AC185" s="7">
        <f>J185</f>
        <v/>
      </c>
      <c r="AD185" s="7">
        <f>IF(J185=1,Parameters!$B$40,Parameters!$B$41)</f>
        <v/>
      </c>
      <c r="AE185" s="33">
        <f>AC185*O185+(1-AC185)*L185</f>
        <v/>
      </c>
      <c r="AF185" s="33">
        <f>AC185*P185+(1-AC185)*M185</f>
        <v/>
      </c>
      <c r="AG185" s="33">
        <f>AC185*Q185+(1-AC185)*N185</f>
        <v/>
      </c>
      <c r="AH185" s="33">
        <f>AD185*O185+(1-AD185)*L185</f>
        <v/>
      </c>
      <c r="AI185" s="33">
        <f>AD185*P185+(1-AD185)*M185</f>
        <v/>
      </c>
      <c r="AJ185" s="33">
        <f>AD185*Q185+(1-AD185)*N185</f>
        <v/>
      </c>
      <c r="AK185" s="33">
        <f>AC185*V185+(1-AC185)*U185</f>
        <v/>
      </c>
      <c r="AL185" s="33">
        <f>AC185*W185+(1-AC185)*U185</f>
        <v/>
      </c>
      <c r="AM185" s="33">
        <f>AC185*X185+(1-AC185)*U185</f>
        <v/>
      </c>
      <c r="AN185" s="33">
        <f>AD185*V185+(1-AD185)*U185</f>
        <v/>
      </c>
      <c r="AO185" s="33">
        <f>AD185*W185+(1-AD185)*U185</f>
        <v/>
      </c>
      <c r="AP185" s="33">
        <f>AD185*X185+(1-AD185)*U185</f>
        <v/>
      </c>
      <c r="AQ185" s="7">
        <f>IF(OR(Scenario!$B$5="Any",Scenario!$B$5=A185),1,0)</f>
        <v/>
      </c>
      <c r="AR185" s="7">
        <f>IF(OR(Scenario!$B$6="Any",Scenario!$B$6=B185),1,0)</f>
        <v/>
      </c>
      <c r="AS185" s="7">
        <f>IF(OR(Scenario!$B$7="Any",Scenario!$B$7=C185),1,0)</f>
        <v/>
      </c>
      <c r="AT185" s="7">
        <f>IF(OR(Scenario!$B$8="Any",Scenario!$B$8=D185),1,0)</f>
        <v/>
      </c>
      <c r="AU185" s="7">
        <f>IF(OR(Scenario!$B$9="Any",Scenario!$B$9=E185),1,0)</f>
        <v/>
      </c>
      <c r="AV185" s="7">
        <f>IF(OR(Scenario!$B$10="Any",Scenario!$B$10=F185),1,0)</f>
        <v/>
      </c>
      <c r="AW185" s="7">
        <f>G185*AQ185*AR185*AS185*AT185*AU185*AV185</f>
        <v/>
      </c>
      <c r="AX185" s="7">
        <f>IF(Scenario!$B$11="mean",L185,IF(Scenario!$B$11="5th pct",M185,N185))</f>
        <v/>
      </c>
      <c r="AY185" s="7">
        <f>IF(Scenario!$B$11="mean",O185,IF(Scenario!$B$11="5th pct",P185,Q185))</f>
        <v/>
      </c>
      <c r="AZ185" s="7">
        <f>IF(Scenario!$B$11="mean",R185,IF(Scenario!$B$11="5th pct",S185,T185))</f>
        <v/>
      </c>
      <c r="BA185" s="7">
        <f>IF(Scenario!$B$11="mean",AE185,IF(Scenario!$B$11="5th pct",AF185,AG185))</f>
        <v/>
      </c>
      <c r="BB185" s="7">
        <f>IF(Scenario!$B$11="mean",AH185,IF(Scenario!$B$11="5th pct",AI185,AJ185))</f>
        <v/>
      </c>
      <c r="BC185" s="7">
        <f>U185</f>
        <v/>
      </c>
      <c r="BD185" s="7">
        <f>IF(Scenario!$B$11="mean",V185,IF(Scenario!$B$11="5th pct",W185,X185))</f>
        <v/>
      </c>
      <c r="BE185" s="7">
        <f>IF(Scenario!$B$11="mean",Y185,IF(Scenario!$B$11="5th pct",Z185,AA185))</f>
        <v/>
      </c>
      <c r="BF185" s="7">
        <f>IF(Scenario!$B$11="mean",AK185,IF(Scenario!$B$11="5th pct",AL185,AM185))</f>
        <v/>
      </c>
      <c r="BG185" s="7">
        <f>IF(Scenario!$B$11="mean",AN185,IF(Scenario!$B$11="5th pct",AO185,AP185))</f>
        <v/>
      </c>
    </row>
    <row r="186">
      <c r="A186" t="inlineStr">
        <is>
          <t>F</t>
        </is>
      </c>
      <c r="B186" t="inlineStr">
        <is>
          <t>65-74</t>
        </is>
      </c>
      <c r="C186" t="inlineStr">
        <is>
          <t>&gt;198</t>
        </is>
      </c>
      <c r="D186" t="inlineStr">
        <is>
          <t>&gt;=2.0</t>
        </is>
      </c>
      <c r="E186" t="inlineStr">
        <is>
          <t>subclinical</t>
        </is>
      </c>
      <c r="F186" t="inlineStr">
        <is>
          <t>no</t>
        </is>
      </c>
      <c r="G186" s="26">
        <f>Parameters!$B$5*Parameters!$B$7*Parameters!$G$10/SUM(Parameters!$B$10:$G$10)*Parameters!$K$22*Parameters!$B$50*(1-Parameters!$B$46)</f>
        <v/>
      </c>
      <c r="H186" s="27">
        <f>(140-Parameters!$B$25)*Parameters!$G$26*0.45359237*0.85/(72*Parameters!$E$27)</f>
        <v/>
      </c>
      <c r="I186">
        <f>IF(H186&gt;80,"&gt;80",IF(H186&gt;50,"50-80",IF(H186&gt;=25,"25-50","&lt;25")))</f>
        <v/>
      </c>
      <c r="J186">
        <f>IF(((B186="80+")+0+(OR(D186="1.5-2.0",D186="&gt;=2.0")))&gt;=2,1,0)</f>
        <v/>
      </c>
      <c r="K186" s="28">
        <f>INDEX(Parameters!$B$31:$E$31,MATCH(I186,Parameters!$B$30:$E$30,0))</f>
        <v/>
      </c>
      <c r="L186" s="29">
        <f>K186*INDEX(Parameters!$B$57:$E$57,MATCH(I186,Parameters!$B$30:$E$30,0))/100*IF($F186="yes",Parameters!$C$49,Parameters!$B$49)</f>
        <v/>
      </c>
      <c r="M186" s="29">
        <f>K186*INDEX(Parameters!$B$58:$E$58,MATCH(I186,Parameters!$B$30:$E$30,0))/100*IF($F186="yes",Parameters!$C$49,Parameters!$B$49)</f>
        <v/>
      </c>
      <c r="N186" s="29">
        <f>K186*INDEX(Parameters!$B$59:$E$59,MATCH(I186,Parameters!$B$30:$E$30,0))/100*IF($F186="yes",Parameters!$C$49,Parameters!$B$49)</f>
        <v/>
      </c>
      <c r="O186" s="29">
        <f>K186*INDEX(Parameters!$B$60:$E$60,MATCH(I186,Parameters!$B$30:$E$30,0))/100*IF($F186="yes",Parameters!$C$49,Parameters!$B$49)</f>
        <v/>
      </c>
      <c r="P186" s="29">
        <f>K186*INDEX(Parameters!$B$61:$E$61,MATCH(I186,Parameters!$B$30:$E$30,0))/100*IF($F186="yes",Parameters!$C$49,Parameters!$B$49)</f>
        <v/>
      </c>
      <c r="Q186" s="29">
        <f>K186*INDEX(Parameters!$B$62:$E$62,MATCH(I186,Parameters!$B$30:$E$30,0))/100*IF($F186="yes",Parameters!$C$49,Parameters!$B$49)</f>
        <v/>
      </c>
      <c r="R186" s="29">
        <f>K186*INDEX(Parameters!$B$63:$E$63,MATCH(I186,Parameters!$B$30:$E$30,0))/100*IF($F186="yes",Parameters!$C$49,Parameters!$B$49)</f>
        <v/>
      </c>
      <c r="S186" s="29">
        <f>K186*INDEX(Parameters!$B$64:$E$64,MATCH(I186,Parameters!$B$30:$E$30,0))/100*IF($F186="yes",Parameters!$C$49,Parameters!$B$49)</f>
        <v/>
      </c>
      <c r="T186" s="29">
        <f>K186*INDEX(Parameters!$B$65:$E$65,MATCH(I186,Parameters!$B$30:$E$30,0))/100*IF($F186="yes",Parameters!$C$49,Parameters!$B$49)</f>
        <v/>
      </c>
      <c r="U186" s="29">
        <f>INDEX(Parameters!$B$32:$E$32,MATCH(I186,Parameters!$B$30:$E$30,0))*Parameters!$B$36/100*IF($F186="yes",Parameters!$E$49,Parameters!$D$49)</f>
        <v/>
      </c>
      <c r="V186" s="29">
        <f>U186*INDEX(Parameters!$B$99:$E$99,MATCH(I186,Parameters!$B$30:$E$30,0))</f>
        <v/>
      </c>
      <c r="W186" s="29">
        <f>U186*INDEX(Parameters!$B$100:$E$100,MATCH(I186,Parameters!$B$30:$E$30,0))</f>
        <v/>
      </c>
      <c r="X186" s="29">
        <f>U186*INDEX(Parameters!$B$101:$E$101,MATCH(I186,Parameters!$B$30:$E$30,0))</f>
        <v/>
      </c>
      <c r="Y186" s="29">
        <f>U186*INDEX(Parameters!$B$102:$E$102,MATCH(I186,Parameters!$B$30:$E$30,0))</f>
        <v/>
      </c>
      <c r="Z186" s="29">
        <f>U186*INDEX(Parameters!$B$103:$E$103,MATCH(I186,Parameters!$B$30:$E$30,0))</f>
        <v/>
      </c>
      <c r="AA186" s="29">
        <f>U186*INDEX(Parameters!$B$104:$E$104,MATCH(I186,Parameters!$B$30:$E$30,0))</f>
        <v/>
      </c>
      <c r="AB186" s="29">
        <f>U186*Parameters!$B$39</f>
        <v/>
      </c>
      <c r="AC186">
        <f>J186</f>
        <v/>
      </c>
      <c r="AD186">
        <f>IF(J186=1,Parameters!$B$40,Parameters!$B$41)</f>
        <v/>
      </c>
      <c r="AE186" s="29">
        <f>AC186*O186+(1-AC186)*L186</f>
        <v/>
      </c>
      <c r="AF186" s="29">
        <f>AC186*P186+(1-AC186)*M186</f>
        <v/>
      </c>
      <c r="AG186" s="29">
        <f>AC186*Q186+(1-AC186)*N186</f>
        <v/>
      </c>
      <c r="AH186" s="29">
        <f>AD186*O186+(1-AD186)*L186</f>
        <v/>
      </c>
      <c r="AI186" s="29">
        <f>AD186*P186+(1-AD186)*M186</f>
        <v/>
      </c>
      <c r="AJ186" s="29">
        <f>AD186*Q186+(1-AD186)*N186</f>
        <v/>
      </c>
      <c r="AK186" s="29">
        <f>AC186*V186+(1-AC186)*U186</f>
        <v/>
      </c>
      <c r="AL186" s="29">
        <f>AC186*W186+(1-AC186)*U186</f>
        <v/>
      </c>
      <c r="AM186" s="29">
        <f>AC186*X186+(1-AC186)*U186</f>
        <v/>
      </c>
      <c r="AN186" s="29">
        <f>AD186*V186+(1-AD186)*U186</f>
        <v/>
      </c>
      <c r="AO186" s="29">
        <f>AD186*W186+(1-AD186)*U186</f>
        <v/>
      </c>
      <c r="AP186" s="29">
        <f>AD186*X186+(1-AD186)*U186</f>
        <v/>
      </c>
      <c r="AQ186">
        <f>IF(OR(Scenario!$B$5="Any",Scenario!$B$5=A186),1,0)</f>
        <v/>
      </c>
      <c r="AR186">
        <f>IF(OR(Scenario!$B$6="Any",Scenario!$B$6=B186),1,0)</f>
        <v/>
      </c>
      <c r="AS186">
        <f>IF(OR(Scenario!$B$7="Any",Scenario!$B$7=C186),1,0)</f>
        <v/>
      </c>
      <c r="AT186">
        <f>IF(OR(Scenario!$B$8="Any",Scenario!$B$8=D186),1,0)</f>
        <v/>
      </c>
      <c r="AU186">
        <f>IF(OR(Scenario!$B$9="Any",Scenario!$B$9=E186),1,0)</f>
        <v/>
      </c>
      <c r="AV186">
        <f>IF(OR(Scenario!$B$10="Any",Scenario!$B$10=F186),1,0)</f>
        <v/>
      </c>
      <c r="AW186">
        <f>G186*AQ186*AR186*AS186*AT186*AU186*AV186</f>
        <v/>
      </c>
      <c r="AX186">
        <f>IF(Scenario!$B$11="mean",L186,IF(Scenario!$B$11="5th pct",M186,N186))</f>
        <v/>
      </c>
      <c r="AY186">
        <f>IF(Scenario!$B$11="mean",O186,IF(Scenario!$B$11="5th pct",P186,Q186))</f>
        <v/>
      </c>
      <c r="AZ186">
        <f>IF(Scenario!$B$11="mean",R186,IF(Scenario!$B$11="5th pct",S186,T186))</f>
        <v/>
      </c>
      <c r="BA186">
        <f>IF(Scenario!$B$11="mean",AE186,IF(Scenario!$B$11="5th pct",AF186,AG186))</f>
        <v/>
      </c>
      <c r="BB186">
        <f>IF(Scenario!$B$11="mean",AH186,IF(Scenario!$B$11="5th pct",AI186,AJ186))</f>
        <v/>
      </c>
      <c r="BC186">
        <f>U186</f>
        <v/>
      </c>
      <c r="BD186">
        <f>IF(Scenario!$B$11="mean",V186,IF(Scenario!$B$11="5th pct",W186,X186))</f>
        <v/>
      </c>
      <c r="BE186">
        <f>IF(Scenario!$B$11="mean",Y186,IF(Scenario!$B$11="5th pct",Z186,AA186))</f>
        <v/>
      </c>
      <c r="BF186">
        <f>IF(Scenario!$B$11="mean",AK186,IF(Scenario!$B$11="5th pct",AL186,AM186))</f>
        <v/>
      </c>
      <c r="BG186">
        <f>IF(Scenario!$B$11="mean",AN186,IF(Scenario!$B$11="5th pct",AO186,AP186))</f>
        <v/>
      </c>
    </row>
    <row r="187">
      <c r="A187" s="7" t="inlineStr">
        <is>
          <t>F</t>
        </is>
      </c>
      <c r="B187" s="7" t="inlineStr">
        <is>
          <t>65-74</t>
        </is>
      </c>
      <c r="C187" s="7" t="inlineStr">
        <is>
          <t>&gt;198</t>
        </is>
      </c>
      <c r="D187" s="7" t="inlineStr">
        <is>
          <t>&gt;=2.0</t>
        </is>
      </c>
      <c r="E187" s="7" t="inlineStr">
        <is>
          <t>subclinical</t>
        </is>
      </c>
      <c r="F187" s="7" t="inlineStr">
        <is>
          <t>yes</t>
        </is>
      </c>
      <c r="G187" s="30">
        <f>Parameters!$B$5*Parameters!$B$7*Parameters!$G$10/SUM(Parameters!$B$10:$G$10)*Parameters!$K$22*Parameters!$B$50*Parameters!$B$46</f>
        <v/>
      </c>
      <c r="H187" s="31">
        <f>(140-Parameters!$B$25)*Parameters!$G$26*0.45359237*0.85/(72*Parameters!$E$27)</f>
        <v/>
      </c>
      <c r="I187" s="7">
        <f>IF(H187&gt;80,"&gt;80",IF(H187&gt;50,"50-80",IF(H187&gt;=25,"25-50","&lt;25")))</f>
        <v/>
      </c>
      <c r="J187" s="7">
        <f>IF(((B187="80+")+0+(OR(D187="1.5-2.0",D187="&gt;=2.0")))&gt;=2,1,0)</f>
        <v/>
      </c>
      <c r="K187" s="32">
        <f>INDEX(Parameters!$B$31:$E$31,MATCH(I187,Parameters!$B$30:$E$30,0))</f>
        <v/>
      </c>
      <c r="L187" s="33">
        <f>K187*INDEX(Parameters!$B$57:$E$57,MATCH(I187,Parameters!$B$30:$E$30,0))/100*IF($F187="yes",Parameters!$C$49,Parameters!$B$49)</f>
        <v/>
      </c>
      <c r="M187" s="33">
        <f>K187*INDEX(Parameters!$B$58:$E$58,MATCH(I187,Parameters!$B$30:$E$30,0))/100*IF($F187="yes",Parameters!$C$49,Parameters!$B$49)</f>
        <v/>
      </c>
      <c r="N187" s="33">
        <f>K187*INDEX(Parameters!$B$59:$E$59,MATCH(I187,Parameters!$B$30:$E$30,0))/100*IF($F187="yes",Parameters!$C$49,Parameters!$B$49)</f>
        <v/>
      </c>
      <c r="O187" s="33">
        <f>K187*INDEX(Parameters!$B$60:$E$60,MATCH(I187,Parameters!$B$30:$E$30,0))/100*IF($F187="yes",Parameters!$C$49,Parameters!$B$49)</f>
        <v/>
      </c>
      <c r="P187" s="33">
        <f>K187*INDEX(Parameters!$B$61:$E$61,MATCH(I187,Parameters!$B$30:$E$30,0))/100*IF($F187="yes",Parameters!$C$49,Parameters!$B$49)</f>
        <v/>
      </c>
      <c r="Q187" s="33">
        <f>K187*INDEX(Parameters!$B$62:$E$62,MATCH(I187,Parameters!$B$30:$E$30,0))/100*IF($F187="yes",Parameters!$C$49,Parameters!$B$49)</f>
        <v/>
      </c>
      <c r="R187" s="33">
        <f>K187*INDEX(Parameters!$B$63:$E$63,MATCH(I187,Parameters!$B$30:$E$30,0))/100*IF($F187="yes",Parameters!$C$49,Parameters!$B$49)</f>
        <v/>
      </c>
      <c r="S187" s="33">
        <f>K187*INDEX(Parameters!$B$64:$E$64,MATCH(I187,Parameters!$B$30:$E$30,0))/100*IF($F187="yes",Parameters!$C$49,Parameters!$B$49)</f>
        <v/>
      </c>
      <c r="T187" s="33">
        <f>K187*INDEX(Parameters!$B$65:$E$65,MATCH(I187,Parameters!$B$30:$E$30,0))/100*IF($F187="yes",Parameters!$C$49,Parameters!$B$49)</f>
        <v/>
      </c>
      <c r="U187" s="33">
        <f>INDEX(Parameters!$B$32:$E$32,MATCH(I187,Parameters!$B$30:$E$30,0))*Parameters!$B$36/100*IF($F187="yes",Parameters!$E$49,Parameters!$D$49)</f>
        <v/>
      </c>
      <c r="V187" s="33">
        <f>U187*INDEX(Parameters!$B$99:$E$99,MATCH(I187,Parameters!$B$30:$E$30,0))</f>
        <v/>
      </c>
      <c r="W187" s="33">
        <f>U187*INDEX(Parameters!$B$100:$E$100,MATCH(I187,Parameters!$B$30:$E$30,0))</f>
        <v/>
      </c>
      <c r="X187" s="33">
        <f>U187*INDEX(Parameters!$B$101:$E$101,MATCH(I187,Parameters!$B$30:$E$30,0))</f>
        <v/>
      </c>
      <c r="Y187" s="33">
        <f>U187*INDEX(Parameters!$B$102:$E$102,MATCH(I187,Parameters!$B$30:$E$30,0))</f>
        <v/>
      </c>
      <c r="Z187" s="33">
        <f>U187*INDEX(Parameters!$B$103:$E$103,MATCH(I187,Parameters!$B$30:$E$30,0))</f>
        <v/>
      </c>
      <c r="AA187" s="33">
        <f>U187*INDEX(Parameters!$B$104:$E$104,MATCH(I187,Parameters!$B$30:$E$30,0))</f>
        <v/>
      </c>
      <c r="AB187" s="33">
        <f>U187*Parameters!$B$39</f>
        <v/>
      </c>
      <c r="AC187" s="7">
        <f>J187</f>
        <v/>
      </c>
      <c r="AD187" s="7">
        <f>IF(J187=1,Parameters!$B$40,Parameters!$B$41)</f>
        <v/>
      </c>
      <c r="AE187" s="33">
        <f>AC187*O187+(1-AC187)*L187</f>
        <v/>
      </c>
      <c r="AF187" s="33">
        <f>AC187*P187+(1-AC187)*M187</f>
        <v/>
      </c>
      <c r="AG187" s="33">
        <f>AC187*Q187+(1-AC187)*N187</f>
        <v/>
      </c>
      <c r="AH187" s="33">
        <f>AD187*O187+(1-AD187)*L187</f>
        <v/>
      </c>
      <c r="AI187" s="33">
        <f>AD187*P187+(1-AD187)*M187</f>
        <v/>
      </c>
      <c r="AJ187" s="33">
        <f>AD187*Q187+(1-AD187)*N187</f>
        <v/>
      </c>
      <c r="AK187" s="33">
        <f>AC187*V187+(1-AC187)*U187</f>
        <v/>
      </c>
      <c r="AL187" s="33">
        <f>AC187*W187+(1-AC187)*U187</f>
        <v/>
      </c>
      <c r="AM187" s="33">
        <f>AC187*X187+(1-AC187)*U187</f>
        <v/>
      </c>
      <c r="AN187" s="33">
        <f>AD187*V187+(1-AD187)*U187</f>
        <v/>
      </c>
      <c r="AO187" s="33">
        <f>AD187*W187+(1-AD187)*U187</f>
        <v/>
      </c>
      <c r="AP187" s="33">
        <f>AD187*X187+(1-AD187)*U187</f>
        <v/>
      </c>
      <c r="AQ187" s="7">
        <f>IF(OR(Scenario!$B$5="Any",Scenario!$B$5=A187),1,0)</f>
        <v/>
      </c>
      <c r="AR187" s="7">
        <f>IF(OR(Scenario!$B$6="Any",Scenario!$B$6=B187),1,0)</f>
        <v/>
      </c>
      <c r="AS187" s="7">
        <f>IF(OR(Scenario!$B$7="Any",Scenario!$B$7=C187),1,0)</f>
        <v/>
      </c>
      <c r="AT187" s="7">
        <f>IF(OR(Scenario!$B$8="Any",Scenario!$B$8=D187),1,0)</f>
        <v/>
      </c>
      <c r="AU187" s="7">
        <f>IF(OR(Scenario!$B$9="Any",Scenario!$B$9=E187),1,0)</f>
        <v/>
      </c>
      <c r="AV187" s="7">
        <f>IF(OR(Scenario!$B$10="Any",Scenario!$B$10=F187),1,0)</f>
        <v/>
      </c>
      <c r="AW187" s="7">
        <f>G187*AQ187*AR187*AS187*AT187*AU187*AV187</f>
        <v/>
      </c>
      <c r="AX187" s="7">
        <f>IF(Scenario!$B$11="mean",L187,IF(Scenario!$B$11="5th pct",M187,N187))</f>
        <v/>
      </c>
      <c r="AY187" s="7">
        <f>IF(Scenario!$B$11="mean",O187,IF(Scenario!$B$11="5th pct",P187,Q187))</f>
        <v/>
      </c>
      <c r="AZ187" s="7">
        <f>IF(Scenario!$B$11="mean",R187,IF(Scenario!$B$11="5th pct",S187,T187))</f>
        <v/>
      </c>
      <c r="BA187" s="7">
        <f>IF(Scenario!$B$11="mean",AE187,IF(Scenario!$B$11="5th pct",AF187,AG187))</f>
        <v/>
      </c>
      <c r="BB187" s="7">
        <f>IF(Scenario!$B$11="mean",AH187,IF(Scenario!$B$11="5th pct",AI187,AJ187))</f>
        <v/>
      </c>
      <c r="BC187" s="7">
        <f>U187</f>
        <v/>
      </c>
      <c r="BD187" s="7">
        <f>IF(Scenario!$B$11="mean",V187,IF(Scenario!$B$11="5th pct",W187,X187))</f>
        <v/>
      </c>
      <c r="BE187" s="7">
        <f>IF(Scenario!$B$11="mean",Y187,IF(Scenario!$B$11="5th pct",Z187,AA187))</f>
        <v/>
      </c>
      <c r="BF187" s="7">
        <f>IF(Scenario!$B$11="mean",AK187,IF(Scenario!$B$11="5th pct",AL187,AM187))</f>
        <v/>
      </c>
      <c r="BG187" s="7">
        <f>IF(Scenario!$B$11="mean",AN187,IF(Scenario!$B$11="5th pct",AO187,AP187))</f>
        <v/>
      </c>
    </row>
    <row r="188">
      <c r="A188" t="inlineStr">
        <is>
          <t>F</t>
        </is>
      </c>
      <c r="B188" t="inlineStr">
        <is>
          <t>65-74</t>
        </is>
      </c>
      <c r="C188" t="inlineStr">
        <is>
          <t>&gt;198</t>
        </is>
      </c>
      <c r="D188" t="inlineStr">
        <is>
          <t>&gt;=2.0</t>
        </is>
      </c>
      <c r="E188" t="inlineStr">
        <is>
          <t>low parox</t>
        </is>
      </c>
      <c r="F188" t="inlineStr">
        <is>
          <t>no</t>
        </is>
      </c>
      <c r="G188" s="26">
        <f>Parameters!$B$5*Parameters!$B$7*Parameters!$G$10/SUM(Parameters!$B$10:$G$10)*Parameters!$K$22*Parameters!$B$51*(1-Parameters!$B$46)</f>
        <v/>
      </c>
      <c r="H188" s="27">
        <f>(140-Parameters!$B$25)*Parameters!$G$26*0.45359237*0.85/(72*Parameters!$E$27)</f>
        <v/>
      </c>
      <c r="I188">
        <f>IF(H188&gt;80,"&gt;80",IF(H188&gt;50,"50-80",IF(H188&gt;=25,"25-50","&lt;25")))</f>
        <v/>
      </c>
      <c r="J188">
        <f>IF(((B188="80+")+0+(OR(D188="1.5-2.0",D188="&gt;=2.0")))&gt;=2,1,0)</f>
        <v/>
      </c>
      <c r="K188" s="28">
        <f>INDEX(Parameters!$B$31:$E$31,MATCH(I188,Parameters!$B$30:$E$30,0))</f>
        <v/>
      </c>
      <c r="L188" s="29">
        <f>K188*INDEX(Parameters!$B$66:$E$66,MATCH(I188,Parameters!$B$30:$E$30,0))/100*IF($F188="yes",Parameters!$C$49,Parameters!$B$49)</f>
        <v/>
      </c>
      <c r="M188" s="29">
        <f>K188*INDEX(Parameters!$B$67:$E$67,MATCH(I188,Parameters!$B$30:$E$30,0))/100*IF($F188="yes",Parameters!$C$49,Parameters!$B$49)</f>
        <v/>
      </c>
      <c r="N188" s="29">
        <f>K188*INDEX(Parameters!$B$68:$E$68,MATCH(I188,Parameters!$B$30:$E$30,0))/100*IF($F188="yes",Parameters!$C$49,Parameters!$B$49)</f>
        <v/>
      </c>
      <c r="O188" s="29">
        <f>K188*INDEX(Parameters!$B$69:$E$69,MATCH(I188,Parameters!$B$30:$E$30,0))/100*IF($F188="yes",Parameters!$C$49,Parameters!$B$49)</f>
        <v/>
      </c>
      <c r="P188" s="29">
        <f>K188*INDEX(Parameters!$B$70:$E$70,MATCH(I188,Parameters!$B$30:$E$30,0))/100*IF($F188="yes",Parameters!$C$49,Parameters!$B$49)</f>
        <v/>
      </c>
      <c r="Q188" s="29">
        <f>K188*INDEX(Parameters!$B$71:$E$71,MATCH(I188,Parameters!$B$30:$E$30,0))/100*IF($F188="yes",Parameters!$C$49,Parameters!$B$49)</f>
        <v/>
      </c>
      <c r="R188" s="29">
        <f>K188*INDEX(Parameters!$B$72:$E$72,MATCH(I188,Parameters!$B$30:$E$30,0))/100*IF($F188="yes",Parameters!$C$49,Parameters!$B$49)</f>
        <v/>
      </c>
      <c r="S188" s="29">
        <f>K188*INDEX(Parameters!$B$73:$E$73,MATCH(I188,Parameters!$B$30:$E$30,0))/100*IF($F188="yes",Parameters!$C$49,Parameters!$B$49)</f>
        <v/>
      </c>
      <c r="T188" s="29">
        <f>K188*INDEX(Parameters!$B$74:$E$74,MATCH(I188,Parameters!$B$30:$E$30,0))/100*IF($F188="yes",Parameters!$C$49,Parameters!$B$49)</f>
        <v/>
      </c>
      <c r="U188" s="29">
        <f>INDEX(Parameters!$B$32:$E$32,MATCH(I188,Parameters!$B$30:$E$30,0))*Parameters!$B$36/100*IF($F188="yes",Parameters!$E$49,Parameters!$D$49)</f>
        <v/>
      </c>
      <c r="V188" s="29">
        <f>U188*INDEX(Parameters!$B$99:$E$99,MATCH(I188,Parameters!$B$30:$E$30,0))</f>
        <v/>
      </c>
      <c r="W188" s="29">
        <f>U188*INDEX(Parameters!$B$100:$E$100,MATCH(I188,Parameters!$B$30:$E$30,0))</f>
        <v/>
      </c>
      <c r="X188" s="29">
        <f>U188*INDEX(Parameters!$B$101:$E$101,MATCH(I188,Parameters!$B$30:$E$30,0))</f>
        <v/>
      </c>
      <c r="Y188" s="29">
        <f>U188*INDEX(Parameters!$B$102:$E$102,MATCH(I188,Parameters!$B$30:$E$30,0))</f>
        <v/>
      </c>
      <c r="Z188" s="29">
        <f>U188*INDEX(Parameters!$B$103:$E$103,MATCH(I188,Parameters!$B$30:$E$30,0))</f>
        <v/>
      </c>
      <c r="AA188" s="29">
        <f>U188*INDEX(Parameters!$B$104:$E$104,MATCH(I188,Parameters!$B$30:$E$30,0))</f>
        <v/>
      </c>
      <c r="AB188" s="29">
        <f>U188*Parameters!$B$39</f>
        <v/>
      </c>
      <c r="AC188">
        <f>J188</f>
        <v/>
      </c>
      <c r="AD188">
        <f>IF(J188=1,Parameters!$B$40,Parameters!$B$41)</f>
        <v/>
      </c>
      <c r="AE188" s="29">
        <f>AC188*O188+(1-AC188)*L188</f>
        <v/>
      </c>
      <c r="AF188" s="29">
        <f>AC188*P188+(1-AC188)*M188</f>
        <v/>
      </c>
      <c r="AG188" s="29">
        <f>AC188*Q188+(1-AC188)*N188</f>
        <v/>
      </c>
      <c r="AH188" s="29">
        <f>AD188*O188+(1-AD188)*L188</f>
        <v/>
      </c>
      <c r="AI188" s="29">
        <f>AD188*P188+(1-AD188)*M188</f>
        <v/>
      </c>
      <c r="AJ188" s="29">
        <f>AD188*Q188+(1-AD188)*N188</f>
        <v/>
      </c>
      <c r="AK188" s="29">
        <f>AC188*V188+(1-AC188)*U188</f>
        <v/>
      </c>
      <c r="AL188" s="29">
        <f>AC188*W188+(1-AC188)*U188</f>
        <v/>
      </c>
      <c r="AM188" s="29">
        <f>AC188*X188+(1-AC188)*U188</f>
        <v/>
      </c>
      <c r="AN188" s="29">
        <f>AD188*V188+(1-AD188)*U188</f>
        <v/>
      </c>
      <c r="AO188" s="29">
        <f>AD188*W188+(1-AD188)*U188</f>
        <v/>
      </c>
      <c r="AP188" s="29">
        <f>AD188*X188+(1-AD188)*U188</f>
        <v/>
      </c>
      <c r="AQ188">
        <f>IF(OR(Scenario!$B$5="Any",Scenario!$B$5=A188),1,0)</f>
        <v/>
      </c>
      <c r="AR188">
        <f>IF(OR(Scenario!$B$6="Any",Scenario!$B$6=B188),1,0)</f>
        <v/>
      </c>
      <c r="AS188">
        <f>IF(OR(Scenario!$B$7="Any",Scenario!$B$7=C188),1,0)</f>
        <v/>
      </c>
      <c r="AT188">
        <f>IF(OR(Scenario!$B$8="Any",Scenario!$B$8=D188),1,0)</f>
        <v/>
      </c>
      <c r="AU188">
        <f>IF(OR(Scenario!$B$9="Any",Scenario!$B$9=E188),1,0)</f>
        <v/>
      </c>
      <c r="AV188">
        <f>IF(OR(Scenario!$B$10="Any",Scenario!$B$10=F188),1,0)</f>
        <v/>
      </c>
      <c r="AW188">
        <f>G188*AQ188*AR188*AS188*AT188*AU188*AV188</f>
        <v/>
      </c>
      <c r="AX188">
        <f>IF(Scenario!$B$11="mean",L188,IF(Scenario!$B$11="5th pct",M188,N188))</f>
        <v/>
      </c>
      <c r="AY188">
        <f>IF(Scenario!$B$11="mean",O188,IF(Scenario!$B$11="5th pct",P188,Q188))</f>
        <v/>
      </c>
      <c r="AZ188">
        <f>IF(Scenario!$B$11="mean",R188,IF(Scenario!$B$11="5th pct",S188,T188))</f>
        <v/>
      </c>
      <c r="BA188">
        <f>IF(Scenario!$B$11="mean",AE188,IF(Scenario!$B$11="5th pct",AF188,AG188))</f>
        <v/>
      </c>
      <c r="BB188">
        <f>IF(Scenario!$B$11="mean",AH188,IF(Scenario!$B$11="5th pct",AI188,AJ188))</f>
        <v/>
      </c>
      <c r="BC188">
        <f>U188</f>
        <v/>
      </c>
      <c r="BD188">
        <f>IF(Scenario!$B$11="mean",V188,IF(Scenario!$B$11="5th pct",W188,X188))</f>
        <v/>
      </c>
      <c r="BE188">
        <f>IF(Scenario!$B$11="mean",Y188,IF(Scenario!$B$11="5th pct",Z188,AA188))</f>
        <v/>
      </c>
      <c r="BF188">
        <f>IF(Scenario!$B$11="mean",AK188,IF(Scenario!$B$11="5th pct",AL188,AM188))</f>
        <v/>
      </c>
      <c r="BG188">
        <f>IF(Scenario!$B$11="mean",AN188,IF(Scenario!$B$11="5th pct",AO188,AP188))</f>
        <v/>
      </c>
    </row>
    <row r="189">
      <c r="A189" s="7" t="inlineStr">
        <is>
          <t>F</t>
        </is>
      </c>
      <c r="B189" s="7" t="inlineStr">
        <is>
          <t>65-74</t>
        </is>
      </c>
      <c r="C189" s="7" t="inlineStr">
        <is>
          <t>&gt;198</t>
        </is>
      </c>
      <c r="D189" s="7" t="inlineStr">
        <is>
          <t>&gt;=2.0</t>
        </is>
      </c>
      <c r="E189" s="7" t="inlineStr">
        <is>
          <t>low parox</t>
        </is>
      </c>
      <c r="F189" s="7" t="inlineStr">
        <is>
          <t>yes</t>
        </is>
      </c>
      <c r="G189" s="30">
        <f>Parameters!$B$5*Parameters!$B$7*Parameters!$G$10/SUM(Parameters!$B$10:$G$10)*Parameters!$K$22*Parameters!$B$51*Parameters!$B$46</f>
        <v/>
      </c>
      <c r="H189" s="31">
        <f>(140-Parameters!$B$25)*Parameters!$G$26*0.45359237*0.85/(72*Parameters!$E$27)</f>
        <v/>
      </c>
      <c r="I189" s="7">
        <f>IF(H189&gt;80,"&gt;80",IF(H189&gt;50,"50-80",IF(H189&gt;=25,"25-50","&lt;25")))</f>
        <v/>
      </c>
      <c r="J189" s="7">
        <f>IF(((B189="80+")+0+(OR(D189="1.5-2.0",D189="&gt;=2.0")))&gt;=2,1,0)</f>
        <v/>
      </c>
      <c r="K189" s="32">
        <f>INDEX(Parameters!$B$31:$E$31,MATCH(I189,Parameters!$B$30:$E$30,0))</f>
        <v/>
      </c>
      <c r="L189" s="33">
        <f>K189*INDEX(Parameters!$B$66:$E$66,MATCH(I189,Parameters!$B$30:$E$30,0))/100*IF($F189="yes",Parameters!$C$49,Parameters!$B$49)</f>
        <v/>
      </c>
      <c r="M189" s="33">
        <f>K189*INDEX(Parameters!$B$67:$E$67,MATCH(I189,Parameters!$B$30:$E$30,0))/100*IF($F189="yes",Parameters!$C$49,Parameters!$B$49)</f>
        <v/>
      </c>
      <c r="N189" s="33">
        <f>K189*INDEX(Parameters!$B$68:$E$68,MATCH(I189,Parameters!$B$30:$E$30,0))/100*IF($F189="yes",Parameters!$C$49,Parameters!$B$49)</f>
        <v/>
      </c>
      <c r="O189" s="33">
        <f>K189*INDEX(Parameters!$B$69:$E$69,MATCH(I189,Parameters!$B$30:$E$30,0))/100*IF($F189="yes",Parameters!$C$49,Parameters!$B$49)</f>
        <v/>
      </c>
      <c r="P189" s="33">
        <f>K189*INDEX(Parameters!$B$70:$E$70,MATCH(I189,Parameters!$B$30:$E$30,0))/100*IF($F189="yes",Parameters!$C$49,Parameters!$B$49)</f>
        <v/>
      </c>
      <c r="Q189" s="33">
        <f>K189*INDEX(Parameters!$B$71:$E$71,MATCH(I189,Parameters!$B$30:$E$30,0))/100*IF($F189="yes",Parameters!$C$49,Parameters!$B$49)</f>
        <v/>
      </c>
      <c r="R189" s="33">
        <f>K189*INDEX(Parameters!$B$72:$E$72,MATCH(I189,Parameters!$B$30:$E$30,0))/100*IF($F189="yes",Parameters!$C$49,Parameters!$B$49)</f>
        <v/>
      </c>
      <c r="S189" s="33">
        <f>K189*INDEX(Parameters!$B$73:$E$73,MATCH(I189,Parameters!$B$30:$E$30,0))/100*IF($F189="yes",Parameters!$C$49,Parameters!$B$49)</f>
        <v/>
      </c>
      <c r="T189" s="33">
        <f>K189*INDEX(Parameters!$B$74:$E$74,MATCH(I189,Parameters!$B$30:$E$30,0))/100*IF($F189="yes",Parameters!$C$49,Parameters!$B$49)</f>
        <v/>
      </c>
      <c r="U189" s="33">
        <f>INDEX(Parameters!$B$32:$E$32,MATCH(I189,Parameters!$B$30:$E$30,0))*Parameters!$B$36/100*IF($F189="yes",Parameters!$E$49,Parameters!$D$49)</f>
        <v/>
      </c>
      <c r="V189" s="33">
        <f>U189*INDEX(Parameters!$B$99:$E$99,MATCH(I189,Parameters!$B$30:$E$30,0))</f>
        <v/>
      </c>
      <c r="W189" s="33">
        <f>U189*INDEX(Parameters!$B$100:$E$100,MATCH(I189,Parameters!$B$30:$E$30,0))</f>
        <v/>
      </c>
      <c r="X189" s="33">
        <f>U189*INDEX(Parameters!$B$101:$E$101,MATCH(I189,Parameters!$B$30:$E$30,0))</f>
        <v/>
      </c>
      <c r="Y189" s="33">
        <f>U189*INDEX(Parameters!$B$102:$E$102,MATCH(I189,Parameters!$B$30:$E$30,0))</f>
        <v/>
      </c>
      <c r="Z189" s="33">
        <f>U189*INDEX(Parameters!$B$103:$E$103,MATCH(I189,Parameters!$B$30:$E$30,0))</f>
        <v/>
      </c>
      <c r="AA189" s="33">
        <f>U189*INDEX(Parameters!$B$104:$E$104,MATCH(I189,Parameters!$B$30:$E$30,0))</f>
        <v/>
      </c>
      <c r="AB189" s="33">
        <f>U189*Parameters!$B$39</f>
        <v/>
      </c>
      <c r="AC189" s="7">
        <f>J189</f>
        <v/>
      </c>
      <c r="AD189" s="7">
        <f>IF(J189=1,Parameters!$B$40,Parameters!$B$41)</f>
        <v/>
      </c>
      <c r="AE189" s="33">
        <f>AC189*O189+(1-AC189)*L189</f>
        <v/>
      </c>
      <c r="AF189" s="33">
        <f>AC189*P189+(1-AC189)*M189</f>
        <v/>
      </c>
      <c r="AG189" s="33">
        <f>AC189*Q189+(1-AC189)*N189</f>
        <v/>
      </c>
      <c r="AH189" s="33">
        <f>AD189*O189+(1-AD189)*L189</f>
        <v/>
      </c>
      <c r="AI189" s="33">
        <f>AD189*P189+(1-AD189)*M189</f>
        <v/>
      </c>
      <c r="AJ189" s="33">
        <f>AD189*Q189+(1-AD189)*N189</f>
        <v/>
      </c>
      <c r="AK189" s="33">
        <f>AC189*V189+(1-AC189)*U189</f>
        <v/>
      </c>
      <c r="AL189" s="33">
        <f>AC189*W189+(1-AC189)*U189</f>
        <v/>
      </c>
      <c r="AM189" s="33">
        <f>AC189*X189+(1-AC189)*U189</f>
        <v/>
      </c>
      <c r="AN189" s="33">
        <f>AD189*V189+(1-AD189)*U189</f>
        <v/>
      </c>
      <c r="AO189" s="33">
        <f>AD189*W189+(1-AD189)*U189</f>
        <v/>
      </c>
      <c r="AP189" s="33">
        <f>AD189*X189+(1-AD189)*U189</f>
        <v/>
      </c>
      <c r="AQ189" s="7">
        <f>IF(OR(Scenario!$B$5="Any",Scenario!$B$5=A189),1,0)</f>
        <v/>
      </c>
      <c r="AR189" s="7">
        <f>IF(OR(Scenario!$B$6="Any",Scenario!$B$6=B189),1,0)</f>
        <v/>
      </c>
      <c r="AS189" s="7">
        <f>IF(OR(Scenario!$B$7="Any",Scenario!$B$7=C189),1,0)</f>
        <v/>
      </c>
      <c r="AT189" s="7">
        <f>IF(OR(Scenario!$B$8="Any",Scenario!$B$8=D189),1,0)</f>
        <v/>
      </c>
      <c r="AU189" s="7">
        <f>IF(OR(Scenario!$B$9="Any",Scenario!$B$9=E189),1,0)</f>
        <v/>
      </c>
      <c r="AV189" s="7">
        <f>IF(OR(Scenario!$B$10="Any",Scenario!$B$10=F189),1,0)</f>
        <v/>
      </c>
      <c r="AW189" s="7">
        <f>G189*AQ189*AR189*AS189*AT189*AU189*AV189</f>
        <v/>
      </c>
      <c r="AX189" s="7">
        <f>IF(Scenario!$B$11="mean",L189,IF(Scenario!$B$11="5th pct",M189,N189))</f>
        <v/>
      </c>
      <c r="AY189" s="7">
        <f>IF(Scenario!$B$11="mean",O189,IF(Scenario!$B$11="5th pct",P189,Q189))</f>
        <v/>
      </c>
      <c r="AZ189" s="7">
        <f>IF(Scenario!$B$11="mean",R189,IF(Scenario!$B$11="5th pct",S189,T189))</f>
        <v/>
      </c>
      <c r="BA189" s="7">
        <f>IF(Scenario!$B$11="mean",AE189,IF(Scenario!$B$11="5th pct",AF189,AG189))</f>
        <v/>
      </c>
      <c r="BB189" s="7">
        <f>IF(Scenario!$B$11="mean",AH189,IF(Scenario!$B$11="5th pct",AI189,AJ189))</f>
        <v/>
      </c>
      <c r="BC189" s="7">
        <f>U189</f>
        <v/>
      </c>
      <c r="BD189" s="7">
        <f>IF(Scenario!$B$11="mean",V189,IF(Scenario!$B$11="5th pct",W189,X189))</f>
        <v/>
      </c>
      <c r="BE189" s="7">
        <f>IF(Scenario!$B$11="mean",Y189,IF(Scenario!$B$11="5th pct",Z189,AA189))</f>
        <v/>
      </c>
      <c r="BF189" s="7">
        <f>IF(Scenario!$B$11="mean",AK189,IF(Scenario!$B$11="5th pct",AL189,AM189))</f>
        <v/>
      </c>
      <c r="BG189" s="7">
        <f>IF(Scenario!$B$11="mean",AN189,IF(Scenario!$B$11="5th pct",AO189,AP189))</f>
        <v/>
      </c>
    </row>
    <row r="190">
      <c r="A190" t="inlineStr">
        <is>
          <t>F</t>
        </is>
      </c>
      <c r="B190" t="inlineStr">
        <is>
          <t>65-74</t>
        </is>
      </c>
      <c r="C190" t="inlineStr">
        <is>
          <t>&gt;198</t>
        </is>
      </c>
      <c r="D190" t="inlineStr">
        <is>
          <t>&gt;=2.0</t>
        </is>
      </c>
      <c r="E190" t="inlineStr">
        <is>
          <t>high parox</t>
        </is>
      </c>
      <c r="F190" t="inlineStr">
        <is>
          <t>no</t>
        </is>
      </c>
      <c r="G190" s="26">
        <f>Parameters!$B$5*Parameters!$B$7*Parameters!$G$10/SUM(Parameters!$B$10:$G$10)*Parameters!$K$22*Parameters!$B$52*(1-Parameters!$B$46)</f>
        <v/>
      </c>
      <c r="H190" s="27">
        <f>(140-Parameters!$B$25)*Parameters!$G$26*0.45359237*0.85/(72*Parameters!$E$27)</f>
        <v/>
      </c>
      <c r="I190">
        <f>IF(H190&gt;80,"&gt;80",IF(H190&gt;50,"50-80",IF(H190&gt;=25,"25-50","&lt;25")))</f>
        <v/>
      </c>
      <c r="J190">
        <f>IF(((B190="80+")+0+(OR(D190="1.5-2.0",D190="&gt;=2.0")))&gt;=2,1,0)</f>
        <v/>
      </c>
      <c r="K190" s="28">
        <f>INDEX(Parameters!$B$31:$E$31,MATCH(I190,Parameters!$B$30:$E$30,0))</f>
        <v/>
      </c>
      <c r="L190" s="29">
        <f>K190*INDEX(Parameters!$B$75:$E$75,MATCH(I190,Parameters!$B$30:$E$30,0))/100*IF($F190="yes",Parameters!$C$49,Parameters!$B$49)</f>
        <v/>
      </c>
      <c r="M190" s="29">
        <f>K190*INDEX(Parameters!$B$76:$E$76,MATCH(I190,Parameters!$B$30:$E$30,0))/100*IF($F190="yes",Parameters!$C$49,Parameters!$B$49)</f>
        <v/>
      </c>
      <c r="N190" s="29">
        <f>K190*INDEX(Parameters!$B$77:$E$77,MATCH(I190,Parameters!$B$30:$E$30,0))/100*IF($F190="yes",Parameters!$C$49,Parameters!$B$49)</f>
        <v/>
      </c>
      <c r="O190" s="29">
        <f>K190*INDEX(Parameters!$B$78:$E$78,MATCH(I190,Parameters!$B$30:$E$30,0))/100*IF($F190="yes",Parameters!$C$49,Parameters!$B$49)</f>
        <v/>
      </c>
      <c r="P190" s="29">
        <f>K190*INDEX(Parameters!$B$79:$E$79,MATCH(I190,Parameters!$B$30:$E$30,0))/100*IF($F190="yes",Parameters!$C$49,Parameters!$B$49)</f>
        <v/>
      </c>
      <c r="Q190" s="29">
        <f>K190*INDEX(Parameters!$B$80:$E$80,MATCH(I190,Parameters!$B$30:$E$30,0))/100*IF($F190="yes",Parameters!$C$49,Parameters!$B$49)</f>
        <v/>
      </c>
      <c r="R190" s="29">
        <f>K190*INDEX(Parameters!$B$81:$E$81,MATCH(I190,Parameters!$B$30:$E$30,0))/100*IF($F190="yes",Parameters!$C$49,Parameters!$B$49)</f>
        <v/>
      </c>
      <c r="S190" s="29">
        <f>K190*INDEX(Parameters!$B$82:$E$82,MATCH(I190,Parameters!$B$30:$E$30,0))/100*IF($F190="yes",Parameters!$C$49,Parameters!$B$49)</f>
        <v/>
      </c>
      <c r="T190" s="29">
        <f>K190*INDEX(Parameters!$B$83:$E$83,MATCH(I190,Parameters!$B$30:$E$30,0))/100*IF($F190="yes",Parameters!$C$49,Parameters!$B$49)</f>
        <v/>
      </c>
      <c r="U190" s="29">
        <f>INDEX(Parameters!$B$32:$E$32,MATCH(I190,Parameters!$B$30:$E$30,0))*Parameters!$B$36/100*IF($F190="yes",Parameters!$E$49,Parameters!$D$49)</f>
        <v/>
      </c>
      <c r="V190" s="29">
        <f>U190*INDEX(Parameters!$B$99:$E$99,MATCH(I190,Parameters!$B$30:$E$30,0))</f>
        <v/>
      </c>
      <c r="W190" s="29">
        <f>U190*INDEX(Parameters!$B$100:$E$100,MATCH(I190,Parameters!$B$30:$E$30,0))</f>
        <v/>
      </c>
      <c r="X190" s="29">
        <f>U190*INDEX(Parameters!$B$101:$E$101,MATCH(I190,Parameters!$B$30:$E$30,0))</f>
        <v/>
      </c>
      <c r="Y190" s="29">
        <f>U190*INDEX(Parameters!$B$102:$E$102,MATCH(I190,Parameters!$B$30:$E$30,0))</f>
        <v/>
      </c>
      <c r="Z190" s="29">
        <f>U190*INDEX(Parameters!$B$103:$E$103,MATCH(I190,Parameters!$B$30:$E$30,0))</f>
        <v/>
      </c>
      <c r="AA190" s="29">
        <f>U190*INDEX(Parameters!$B$104:$E$104,MATCH(I190,Parameters!$B$30:$E$30,0))</f>
        <v/>
      </c>
      <c r="AB190" s="29">
        <f>U190*Parameters!$B$39</f>
        <v/>
      </c>
      <c r="AC190">
        <f>J190</f>
        <v/>
      </c>
      <c r="AD190">
        <f>IF(J190=1,Parameters!$B$40,Parameters!$B$41)</f>
        <v/>
      </c>
      <c r="AE190" s="29">
        <f>AC190*O190+(1-AC190)*L190</f>
        <v/>
      </c>
      <c r="AF190" s="29">
        <f>AC190*P190+(1-AC190)*M190</f>
        <v/>
      </c>
      <c r="AG190" s="29">
        <f>AC190*Q190+(1-AC190)*N190</f>
        <v/>
      </c>
      <c r="AH190" s="29">
        <f>AD190*O190+(1-AD190)*L190</f>
        <v/>
      </c>
      <c r="AI190" s="29">
        <f>AD190*P190+(1-AD190)*M190</f>
        <v/>
      </c>
      <c r="AJ190" s="29">
        <f>AD190*Q190+(1-AD190)*N190</f>
        <v/>
      </c>
      <c r="AK190" s="29">
        <f>AC190*V190+(1-AC190)*U190</f>
        <v/>
      </c>
      <c r="AL190" s="29">
        <f>AC190*W190+(1-AC190)*U190</f>
        <v/>
      </c>
      <c r="AM190" s="29">
        <f>AC190*X190+(1-AC190)*U190</f>
        <v/>
      </c>
      <c r="AN190" s="29">
        <f>AD190*V190+(1-AD190)*U190</f>
        <v/>
      </c>
      <c r="AO190" s="29">
        <f>AD190*W190+(1-AD190)*U190</f>
        <v/>
      </c>
      <c r="AP190" s="29">
        <f>AD190*X190+(1-AD190)*U190</f>
        <v/>
      </c>
      <c r="AQ190">
        <f>IF(OR(Scenario!$B$5="Any",Scenario!$B$5=A190),1,0)</f>
        <v/>
      </c>
      <c r="AR190">
        <f>IF(OR(Scenario!$B$6="Any",Scenario!$B$6=B190),1,0)</f>
        <v/>
      </c>
      <c r="AS190">
        <f>IF(OR(Scenario!$B$7="Any",Scenario!$B$7=C190),1,0)</f>
        <v/>
      </c>
      <c r="AT190">
        <f>IF(OR(Scenario!$B$8="Any",Scenario!$B$8=D190),1,0)</f>
        <v/>
      </c>
      <c r="AU190">
        <f>IF(OR(Scenario!$B$9="Any",Scenario!$B$9=E190),1,0)</f>
        <v/>
      </c>
      <c r="AV190">
        <f>IF(OR(Scenario!$B$10="Any",Scenario!$B$10=F190),1,0)</f>
        <v/>
      </c>
      <c r="AW190">
        <f>G190*AQ190*AR190*AS190*AT190*AU190*AV190</f>
        <v/>
      </c>
      <c r="AX190">
        <f>IF(Scenario!$B$11="mean",L190,IF(Scenario!$B$11="5th pct",M190,N190))</f>
        <v/>
      </c>
      <c r="AY190">
        <f>IF(Scenario!$B$11="mean",O190,IF(Scenario!$B$11="5th pct",P190,Q190))</f>
        <v/>
      </c>
      <c r="AZ190">
        <f>IF(Scenario!$B$11="mean",R190,IF(Scenario!$B$11="5th pct",S190,T190))</f>
        <v/>
      </c>
      <c r="BA190">
        <f>IF(Scenario!$B$11="mean",AE190,IF(Scenario!$B$11="5th pct",AF190,AG190))</f>
        <v/>
      </c>
      <c r="BB190">
        <f>IF(Scenario!$B$11="mean",AH190,IF(Scenario!$B$11="5th pct",AI190,AJ190))</f>
        <v/>
      </c>
      <c r="BC190">
        <f>U190</f>
        <v/>
      </c>
      <c r="BD190">
        <f>IF(Scenario!$B$11="mean",V190,IF(Scenario!$B$11="5th pct",W190,X190))</f>
        <v/>
      </c>
      <c r="BE190">
        <f>IF(Scenario!$B$11="mean",Y190,IF(Scenario!$B$11="5th pct",Z190,AA190))</f>
        <v/>
      </c>
      <c r="BF190">
        <f>IF(Scenario!$B$11="mean",AK190,IF(Scenario!$B$11="5th pct",AL190,AM190))</f>
        <v/>
      </c>
      <c r="BG190">
        <f>IF(Scenario!$B$11="mean",AN190,IF(Scenario!$B$11="5th pct",AO190,AP190))</f>
        <v/>
      </c>
    </row>
    <row r="191">
      <c r="A191" s="7" t="inlineStr">
        <is>
          <t>F</t>
        </is>
      </c>
      <c r="B191" s="7" t="inlineStr">
        <is>
          <t>65-74</t>
        </is>
      </c>
      <c r="C191" s="7" t="inlineStr">
        <is>
          <t>&gt;198</t>
        </is>
      </c>
      <c r="D191" s="7" t="inlineStr">
        <is>
          <t>&gt;=2.0</t>
        </is>
      </c>
      <c r="E191" s="7" t="inlineStr">
        <is>
          <t>high parox</t>
        </is>
      </c>
      <c r="F191" s="7" t="inlineStr">
        <is>
          <t>yes</t>
        </is>
      </c>
      <c r="G191" s="30">
        <f>Parameters!$B$5*Parameters!$B$7*Parameters!$G$10/SUM(Parameters!$B$10:$G$10)*Parameters!$K$22*Parameters!$B$52*Parameters!$B$46</f>
        <v/>
      </c>
      <c r="H191" s="31">
        <f>(140-Parameters!$B$25)*Parameters!$G$26*0.45359237*0.85/(72*Parameters!$E$27)</f>
        <v/>
      </c>
      <c r="I191" s="7">
        <f>IF(H191&gt;80,"&gt;80",IF(H191&gt;50,"50-80",IF(H191&gt;=25,"25-50","&lt;25")))</f>
        <v/>
      </c>
      <c r="J191" s="7">
        <f>IF(((B191="80+")+0+(OR(D191="1.5-2.0",D191="&gt;=2.0")))&gt;=2,1,0)</f>
        <v/>
      </c>
      <c r="K191" s="32">
        <f>INDEX(Parameters!$B$31:$E$31,MATCH(I191,Parameters!$B$30:$E$30,0))</f>
        <v/>
      </c>
      <c r="L191" s="33">
        <f>K191*INDEX(Parameters!$B$75:$E$75,MATCH(I191,Parameters!$B$30:$E$30,0))/100*IF($F191="yes",Parameters!$C$49,Parameters!$B$49)</f>
        <v/>
      </c>
      <c r="M191" s="33">
        <f>K191*INDEX(Parameters!$B$76:$E$76,MATCH(I191,Parameters!$B$30:$E$30,0))/100*IF($F191="yes",Parameters!$C$49,Parameters!$B$49)</f>
        <v/>
      </c>
      <c r="N191" s="33">
        <f>K191*INDEX(Parameters!$B$77:$E$77,MATCH(I191,Parameters!$B$30:$E$30,0))/100*IF($F191="yes",Parameters!$C$49,Parameters!$B$49)</f>
        <v/>
      </c>
      <c r="O191" s="33">
        <f>K191*INDEX(Parameters!$B$78:$E$78,MATCH(I191,Parameters!$B$30:$E$30,0))/100*IF($F191="yes",Parameters!$C$49,Parameters!$B$49)</f>
        <v/>
      </c>
      <c r="P191" s="33">
        <f>K191*INDEX(Parameters!$B$79:$E$79,MATCH(I191,Parameters!$B$30:$E$30,0))/100*IF($F191="yes",Parameters!$C$49,Parameters!$B$49)</f>
        <v/>
      </c>
      <c r="Q191" s="33">
        <f>K191*INDEX(Parameters!$B$80:$E$80,MATCH(I191,Parameters!$B$30:$E$30,0))/100*IF($F191="yes",Parameters!$C$49,Parameters!$B$49)</f>
        <v/>
      </c>
      <c r="R191" s="33">
        <f>K191*INDEX(Parameters!$B$81:$E$81,MATCH(I191,Parameters!$B$30:$E$30,0))/100*IF($F191="yes",Parameters!$C$49,Parameters!$B$49)</f>
        <v/>
      </c>
      <c r="S191" s="33">
        <f>K191*INDEX(Parameters!$B$82:$E$82,MATCH(I191,Parameters!$B$30:$E$30,0))/100*IF($F191="yes",Parameters!$C$49,Parameters!$B$49)</f>
        <v/>
      </c>
      <c r="T191" s="33">
        <f>K191*INDEX(Parameters!$B$83:$E$83,MATCH(I191,Parameters!$B$30:$E$30,0))/100*IF($F191="yes",Parameters!$C$49,Parameters!$B$49)</f>
        <v/>
      </c>
      <c r="U191" s="33">
        <f>INDEX(Parameters!$B$32:$E$32,MATCH(I191,Parameters!$B$30:$E$30,0))*Parameters!$B$36/100*IF($F191="yes",Parameters!$E$49,Parameters!$D$49)</f>
        <v/>
      </c>
      <c r="V191" s="33">
        <f>U191*INDEX(Parameters!$B$99:$E$99,MATCH(I191,Parameters!$B$30:$E$30,0))</f>
        <v/>
      </c>
      <c r="W191" s="33">
        <f>U191*INDEX(Parameters!$B$100:$E$100,MATCH(I191,Parameters!$B$30:$E$30,0))</f>
        <v/>
      </c>
      <c r="X191" s="33">
        <f>U191*INDEX(Parameters!$B$101:$E$101,MATCH(I191,Parameters!$B$30:$E$30,0))</f>
        <v/>
      </c>
      <c r="Y191" s="33">
        <f>U191*INDEX(Parameters!$B$102:$E$102,MATCH(I191,Parameters!$B$30:$E$30,0))</f>
        <v/>
      </c>
      <c r="Z191" s="33">
        <f>U191*INDEX(Parameters!$B$103:$E$103,MATCH(I191,Parameters!$B$30:$E$30,0))</f>
        <v/>
      </c>
      <c r="AA191" s="33">
        <f>U191*INDEX(Parameters!$B$104:$E$104,MATCH(I191,Parameters!$B$30:$E$30,0))</f>
        <v/>
      </c>
      <c r="AB191" s="33">
        <f>U191*Parameters!$B$39</f>
        <v/>
      </c>
      <c r="AC191" s="7">
        <f>J191</f>
        <v/>
      </c>
      <c r="AD191" s="7">
        <f>IF(J191=1,Parameters!$B$40,Parameters!$B$41)</f>
        <v/>
      </c>
      <c r="AE191" s="33">
        <f>AC191*O191+(1-AC191)*L191</f>
        <v/>
      </c>
      <c r="AF191" s="33">
        <f>AC191*P191+(1-AC191)*M191</f>
        <v/>
      </c>
      <c r="AG191" s="33">
        <f>AC191*Q191+(1-AC191)*N191</f>
        <v/>
      </c>
      <c r="AH191" s="33">
        <f>AD191*O191+(1-AD191)*L191</f>
        <v/>
      </c>
      <c r="AI191" s="33">
        <f>AD191*P191+(1-AD191)*M191</f>
        <v/>
      </c>
      <c r="AJ191" s="33">
        <f>AD191*Q191+(1-AD191)*N191</f>
        <v/>
      </c>
      <c r="AK191" s="33">
        <f>AC191*V191+(1-AC191)*U191</f>
        <v/>
      </c>
      <c r="AL191" s="33">
        <f>AC191*W191+(1-AC191)*U191</f>
        <v/>
      </c>
      <c r="AM191" s="33">
        <f>AC191*X191+(1-AC191)*U191</f>
        <v/>
      </c>
      <c r="AN191" s="33">
        <f>AD191*V191+(1-AD191)*U191</f>
        <v/>
      </c>
      <c r="AO191" s="33">
        <f>AD191*W191+(1-AD191)*U191</f>
        <v/>
      </c>
      <c r="AP191" s="33">
        <f>AD191*X191+(1-AD191)*U191</f>
        <v/>
      </c>
      <c r="AQ191" s="7">
        <f>IF(OR(Scenario!$B$5="Any",Scenario!$B$5=A191),1,0)</f>
        <v/>
      </c>
      <c r="AR191" s="7">
        <f>IF(OR(Scenario!$B$6="Any",Scenario!$B$6=B191),1,0)</f>
        <v/>
      </c>
      <c r="AS191" s="7">
        <f>IF(OR(Scenario!$B$7="Any",Scenario!$B$7=C191),1,0)</f>
        <v/>
      </c>
      <c r="AT191" s="7">
        <f>IF(OR(Scenario!$B$8="Any",Scenario!$B$8=D191),1,0)</f>
        <v/>
      </c>
      <c r="AU191" s="7">
        <f>IF(OR(Scenario!$B$9="Any",Scenario!$B$9=E191),1,0)</f>
        <v/>
      </c>
      <c r="AV191" s="7">
        <f>IF(OR(Scenario!$B$10="Any",Scenario!$B$10=F191),1,0)</f>
        <v/>
      </c>
      <c r="AW191" s="7">
        <f>G191*AQ191*AR191*AS191*AT191*AU191*AV191</f>
        <v/>
      </c>
      <c r="AX191" s="7">
        <f>IF(Scenario!$B$11="mean",L191,IF(Scenario!$B$11="5th pct",M191,N191))</f>
        <v/>
      </c>
      <c r="AY191" s="7">
        <f>IF(Scenario!$B$11="mean",O191,IF(Scenario!$B$11="5th pct",P191,Q191))</f>
        <v/>
      </c>
      <c r="AZ191" s="7">
        <f>IF(Scenario!$B$11="mean",R191,IF(Scenario!$B$11="5th pct",S191,T191))</f>
        <v/>
      </c>
      <c r="BA191" s="7">
        <f>IF(Scenario!$B$11="mean",AE191,IF(Scenario!$B$11="5th pct",AF191,AG191))</f>
        <v/>
      </c>
      <c r="BB191" s="7">
        <f>IF(Scenario!$B$11="mean",AH191,IF(Scenario!$B$11="5th pct",AI191,AJ191))</f>
        <v/>
      </c>
      <c r="BC191" s="7">
        <f>U191</f>
        <v/>
      </c>
      <c r="BD191" s="7">
        <f>IF(Scenario!$B$11="mean",V191,IF(Scenario!$B$11="5th pct",W191,X191))</f>
        <v/>
      </c>
      <c r="BE191" s="7">
        <f>IF(Scenario!$B$11="mean",Y191,IF(Scenario!$B$11="5th pct",Z191,AA191))</f>
        <v/>
      </c>
      <c r="BF191" s="7">
        <f>IF(Scenario!$B$11="mean",AK191,IF(Scenario!$B$11="5th pct",AL191,AM191))</f>
        <v/>
      </c>
      <c r="BG191" s="7">
        <f>IF(Scenario!$B$11="mean",AN191,IF(Scenario!$B$11="5th pct",AO191,AP191))</f>
        <v/>
      </c>
    </row>
    <row r="192">
      <c r="A192" t="inlineStr">
        <is>
          <t>F</t>
        </is>
      </c>
      <c r="B192" t="inlineStr">
        <is>
          <t>65-74</t>
        </is>
      </c>
      <c r="C192" t="inlineStr">
        <is>
          <t>&gt;198</t>
        </is>
      </c>
      <c r="D192" t="inlineStr">
        <is>
          <t>&gt;=2.0</t>
        </is>
      </c>
      <c r="E192" t="inlineStr">
        <is>
          <t>persistent</t>
        </is>
      </c>
      <c r="F192" t="inlineStr">
        <is>
          <t>no</t>
        </is>
      </c>
      <c r="G192" s="26">
        <f>Parameters!$B$5*Parameters!$B$7*Parameters!$G$10/SUM(Parameters!$B$10:$G$10)*Parameters!$K$22*Parameters!$B$53*(1-Parameters!$B$46)</f>
        <v/>
      </c>
      <c r="H192" s="27">
        <f>(140-Parameters!$B$25)*Parameters!$G$26*0.45359237*0.85/(72*Parameters!$E$27)</f>
        <v/>
      </c>
      <c r="I192">
        <f>IF(H192&gt;80,"&gt;80",IF(H192&gt;50,"50-80",IF(H192&gt;=25,"25-50","&lt;25")))</f>
        <v/>
      </c>
      <c r="J192">
        <f>IF(((B192="80+")+0+(OR(D192="1.5-2.0",D192="&gt;=2.0")))&gt;=2,1,0)</f>
        <v/>
      </c>
      <c r="K192" s="28">
        <f>INDEX(Parameters!$B$31:$E$31,MATCH(I192,Parameters!$B$30:$E$30,0))</f>
        <v/>
      </c>
      <c r="L192" s="29">
        <f>K192*INDEX(Parameters!$B$84:$E$84,MATCH(I192,Parameters!$B$30:$E$30,0))/100*IF($F192="yes",Parameters!$C$49,Parameters!$B$49)</f>
        <v/>
      </c>
      <c r="M192" s="29">
        <f>K192*INDEX(Parameters!$B$85:$E$85,MATCH(I192,Parameters!$B$30:$E$30,0))/100*IF($F192="yes",Parameters!$C$49,Parameters!$B$49)</f>
        <v/>
      </c>
      <c r="N192" s="29">
        <f>K192*INDEX(Parameters!$B$86:$E$86,MATCH(I192,Parameters!$B$30:$E$30,0))/100*IF($F192="yes",Parameters!$C$49,Parameters!$B$49)</f>
        <v/>
      </c>
      <c r="O192" s="29">
        <f>K192*INDEX(Parameters!$B$87:$E$87,MATCH(I192,Parameters!$B$30:$E$30,0))/100*IF($F192="yes",Parameters!$C$49,Parameters!$B$49)</f>
        <v/>
      </c>
      <c r="P192" s="29">
        <f>K192*INDEX(Parameters!$B$88:$E$88,MATCH(I192,Parameters!$B$30:$E$30,0))/100*IF($F192="yes",Parameters!$C$49,Parameters!$B$49)</f>
        <v/>
      </c>
      <c r="Q192" s="29">
        <f>K192*INDEX(Parameters!$B$89:$E$89,MATCH(I192,Parameters!$B$30:$E$30,0))/100*IF($F192="yes",Parameters!$C$49,Parameters!$B$49)</f>
        <v/>
      </c>
      <c r="R192" s="29">
        <f>K192*INDEX(Parameters!$B$90:$E$90,MATCH(I192,Parameters!$B$30:$E$30,0))/100*IF($F192="yes",Parameters!$C$49,Parameters!$B$49)</f>
        <v/>
      </c>
      <c r="S192" s="29">
        <f>K192*INDEX(Parameters!$B$91:$E$91,MATCH(I192,Parameters!$B$30:$E$30,0))/100*IF($F192="yes",Parameters!$C$49,Parameters!$B$49)</f>
        <v/>
      </c>
      <c r="T192" s="29">
        <f>K192*INDEX(Parameters!$B$92:$E$92,MATCH(I192,Parameters!$B$30:$E$30,0))/100*IF($F192="yes",Parameters!$C$49,Parameters!$B$49)</f>
        <v/>
      </c>
      <c r="U192" s="29">
        <f>INDEX(Parameters!$B$32:$E$32,MATCH(I192,Parameters!$B$30:$E$30,0))*Parameters!$B$36/100*IF($F192="yes",Parameters!$E$49,Parameters!$D$49)</f>
        <v/>
      </c>
      <c r="V192" s="29">
        <f>U192*INDEX(Parameters!$B$99:$E$99,MATCH(I192,Parameters!$B$30:$E$30,0))</f>
        <v/>
      </c>
      <c r="W192" s="29">
        <f>U192*INDEX(Parameters!$B$100:$E$100,MATCH(I192,Parameters!$B$30:$E$30,0))</f>
        <v/>
      </c>
      <c r="X192" s="29">
        <f>U192*INDEX(Parameters!$B$101:$E$101,MATCH(I192,Parameters!$B$30:$E$30,0))</f>
        <v/>
      </c>
      <c r="Y192" s="29">
        <f>U192*INDEX(Parameters!$B$102:$E$102,MATCH(I192,Parameters!$B$30:$E$30,0))</f>
        <v/>
      </c>
      <c r="Z192" s="29">
        <f>U192*INDEX(Parameters!$B$103:$E$103,MATCH(I192,Parameters!$B$30:$E$30,0))</f>
        <v/>
      </c>
      <c r="AA192" s="29">
        <f>U192*INDEX(Parameters!$B$104:$E$104,MATCH(I192,Parameters!$B$30:$E$30,0))</f>
        <v/>
      </c>
      <c r="AB192" s="29">
        <f>U192*Parameters!$B$39</f>
        <v/>
      </c>
      <c r="AC192">
        <f>J192</f>
        <v/>
      </c>
      <c r="AD192">
        <f>IF(J192=1,Parameters!$B$40,Parameters!$B$41)</f>
        <v/>
      </c>
      <c r="AE192" s="29">
        <f>AC192*O192+(1-AC192)*L192</f>
        <v/>
      </c>
      <c r="AF192" s="29">
        <f>AC192*P192+(1-AC192)*M192</f>
        <v/>
      </c>
      <c r="AG192" s="29">
        <f>AC192*Q192+(1-AC192)*N192</f>
        <v/>
      </c>
      <c r="AH192" s="29">
        <f>AD192*O192+(1-AD192)*L192</f>
        <v/>
      </c>
      <c r="AI192" s="29">
        <f>AD192*P192+(1-AD192)*M192</f>
        <v/>
      </c>
      <c r="AJ192" s="29">
        <f>AD192*Q192+(1-AD192)*N192</f>
        <v/>
      </c>
      <c r="AK192" s="29">
        <f>AC192*V192+(1-AC192)*U192</f>
        <v/>
      </c>
      <c r="AL192" s="29">
        <f>AC192*W192+(1-AC192)*U192</f>
        <v/>
      </c>
      <c r="AM192" s="29">
        <f>AC192*X192+(1-AC192)*U192</f>
        <v/>
      </c>
      <c r="AN192" s="29">
        <f>AD192*V192+(1-AD192)*U192</f>
        <v/>
      </c>
      <c r="AO192" s="29">
        <f>AD192*W192+(1-AD192)*U192</f>
        <v/>
      </c>
      <c r="AP192" s="29">
        <f>AD192*X192+(1-AD192)*U192</f>
        <v/>
      </c>
      <c r="AQ192">
        <f>IF(OR(Scenario!$B$5="Any",Scenario!$B$5=A192),1,0)</f>
        <v/>
      </c>
      <c r="AR192">
        <f>IF(OR(Scenario!$B$6="Any",Scenario!$B$6=B192),1,0)</f>
        <v/>
      </c>
      <c r="AS192">
        <f>IF(OR(Scenario!$B$7="Any",Scenario!$B$7=C192),1,0)</f>
        <v/>
      </c>
      <c r="AT192">
        <f>IF(OR(Scenario!$B$8="Any",Scenario!$B$8=D192),1,0)</f>
        <v/>
      </c>
      <c r="AU192">
        <f>IF(OR(Scenario!$B$9="Any",Scenario!$B$9=E192),1,0)</f>
        <v/>
      </c>
      <c r="AV192">
        <f>IF(OR(Scenario!$B$10="Any",Scenario!$B$10=F192),1,0)</f>
        <v/>
      </c>
      <c r="AW192">
        <f>G192*AQ192*AR192*AS192*AT192*AU192*AV192</f>
        <v/>
      </c>
      <c r="AX192">
        <f>IF(Scenario!$B$11="mean",L192,IF(Scenario!$B$11="5th pct",M192,N192))</f>
        <v/>
      </c>
      <c r="AY192">
        <f>IF(Scenario!$B$11="mean",O192,IF(Scenario!$B$11="5th pct",P192,Q192))</f>
        <v/>
      </c>
      <c r="AZ192">
        <f>IF(Scenario!$B$11="mean",R192,IF(Scenario!$B$11="5th pct",S192,T192))</f>
        <v/>
      </c>
      <c r="BA192">
        <f>IF(Scenario!$B$11="mean",AE192,IF(Scenario!$B$11="5th pct",AF192,AG192))</f>
        <v/>
      </c>
      <c r="BB192">
        <f>IF(Scenario!$B$11="mean",AH192,IF(Scenario!$B$11="5th pct",AI192,AJ192))</f>
        <v/>
      </c>
      <c r="BC192">
        <f>U192</f>
        <v/>
      </c>
      <c r="BD192">
        <f>IF(Scenario!$B$11="mean",V192,IF(Scenario!$B$11="5th pct",W192,X192))</f>
        <v/>
      </c>
      <c r="BE192">
        <f>IF(Scenario!$B$11="mean",Y192,IF(Scenario!$B$11="5th pct",Z192,AA192))</f>
        <v/>
      </c>
      <c r="BF192">
        <f>IF(Scenario!$B$11="mean",AK192,IF(Scenario!$B$11="5th pct",AL192,AM192))</f>
        <v/>
      </c>
      <c r="BG192">
        <f>IF(Scenario!$B$11="mean",AN192,IF(Scenario!$B$11="5th pct",AO192,AP192))</f>
        <v/>
      </c>
    </row>
    <row r="193">
      <c r="A193" s="7" t="inlineStr">
        <is>
          <t>F</t>
        </is>
      </c>
      <c r="B193" s="7" t="inlineStr">
        <is>
          <t>65-74</t>
        </is>
      </c>
      <c r="C193" s="7" t="inlineStr">
        <is>
          <t>&gt;198</t>
        </is>
      </c>
      <c r="D193" s="7" t="inlineStr">
        <is>
          <t>&gt;=2.0</t>
        </is>
      </c>
      <c r="E193" s="7" t="inlineStr">
        <is>
          <t>persistent</t>
        </is>
      </c>
      <c r="F193" s="7" t="inlineStr">
        <is>
          <t>yes</t>
        </is>
      </c>
      <c r="G193" s="30">
        <f>Parameters!$B$5*Parameters!$B$7*Parameters!$G$10/SUM(Parameters!$B$10:$G$10)*Parameters!$K$22*Parameters!$B$53*Parameters!$B$46</f>
        <v/>
      </c>
      <c r="H193" s="31">
        <f>(140-Parameters!$B$25)*Parameters!$G$26*0.45359237*0.85/(72*Parameters!$E$27)</f>
        <v/>
      </c>
      <c r="I193" s="7">
        <f>IF(H193&gt;80,"&gt;80",IF(H193&gt;50,"50-80",IF(H193&gt;=25,"25-50","&lt;25")))</f>
        <v/>
      </c>
      <c r="J193" s="7">
        <f>IF(((B193="80+")+0+(OR(D193="1.5-2.0",D193="&gt;=2.0")))&gt;=2,1,0)</f>
        <v/>
      </c>
      <c r="K193" s="32">
        <f>INDEX(Parameters!$B$31:$E$31,MATCH(I193,Parameters!$B$30:$E$30,0))</f>
        <v/>
      </c>
      <c r="L193" s="33">
        <f>K193*INDEX(Parameters!$B$84:$E$84,MATCH(I193,Parameters!$B$30:$E$30,0))/100*IF($F193="yes",Parameters!$C$49,Parameters!$B$49)</f>
        <v/>
      </c>
      <c r="M193" s="33">
        <f>K193*INDEX(Parameters!$B$85:$E$85,MATCH(I193,Parameters!$B$30:$E$30,0))/100*IF($F193="yes",Parameters!$C$49,Parameters!$B$49)</f>
        <v/>
      </c>
      <c r="N193" s="33">
        <f>K193*INDEX(Parameters!$B$86:$E$86,MATCH(I193,Parameters!$B$30:$E$30,0))/100*IF($F193="yes",Parameters!$C$49,Parameters!$B$49)</f>
        <v/>
      </c>
      <c r="O193" s="33">
        <f>K193*INDEX(Parameters!$B$87:$E$87,MATCH(I193,Parameters!$B$30:$E$30,0))/100*IF($F193="yes",Parameters!$C$49,Parameters!$B$49)</f>
        <v/>
      </c>
      <c r="P193" s="33">
        <f>K193*INDEX(Parameters!$B$88:$E$88,MATCH(I193,Parameters!$B$30:$E$30,0))/100*IF($F193="yes",Parameters!$C$49,Parameters!$B$49)</f>
        <v/>
      </c>
      <c r="Q193" s="33">
        <f>K193*INDEX(Parameters!$B$89:$E$89,MATCH(I193,Parameters!$B$30:$E$30,0))/100*IF($F193="yes",Parameters!$C$49,Parameters!$B$49)</f>
        <v/>
      </c>
      <c r="R193" s="33">
        <f>K193*INDEX(Parameters!$B$90:$E$90,MATCH(I193,Parameters!$B$30:$E$30,0))/100*IF($F193="yes",Parameters!$C$49,Parameters!$B$49)</f>
        <v/>
      </c>
      <c r="S193" s="33">
        <f>K193*INDEX(Parameters!$B$91:$E$91,MATCH(I193,Parameters!$B$30:$E$30,0))/100*IF($F193="yes",Parameters!$C$49,Parameters!$B$49)</f>
        <v/>
      </c>
      <c r="T193" s="33">
        <f>K193*INDEX(Parameters!$B$92:$E$92,MATCH(I193,Parameters!$B$30:$E$30,0))/100*IF($F193="yes",Parameters!$C$49,Parameters!$B$49)</f>
        <v/>
      </c>
      <c r="U193" s="33">
        <f>INDEX(Parameters!$B$32:$E$32,MATCH(I193,Parameters!$B$30:$E$30,0))*Parameters!$B$36/100*IF($F193="yes",Parameters!$E$49,Parameters!$D$49)</f>
        <v/>
      </c>
      <c r="V193" s="33">
        <f>U193*INDEX(Parameters!$B$99:$E$99,MATCH(I193,Parameters!$B$30:$E$30,0))</f>
        <v/>
      </c>
      <c r="W193" s="33">
        <f>U193*INDEX(Parameters!$B$100:$E$100,MATCH(I193,Parameters!$B$30:$E$30,0))</f>
        <v/>
      </c>
      <c r="X193" s="33">
        <f>U193*INDEX(Parameters!$B$101:$E$101,MATCH(I193,Parameters!$B$30:$E$30,0))</f>
        <v/>
      </c>
      <c r="Y193" s="33">
        <f>U193*INDEX(Parameters!$B$102:$E$102,MATCH(I193,Parameters!$B$30:$E$30,0))</f>
        <v/>
      </c>
      <c r="Z193" s="33">
        <f>U193*INDEX(Parameters!$B$103:$E$103,MATCH(I193,Parameters!$B$30:$E$30,0))</f>
        <v/>
      </c>
      <c r="AA193" s="33">
        <f>U193*INDEX(Parameters!$B$104:$E$104,MATCH(I193,Parameters!$B$30:$E$30,0))</f>
        <v/>
      </c>
      <c r="AB193" s="33">
        <f>U193*Parameters!$B$39</f>
        <v/>
      </c>
      <c r="AC193" s="7">
        <f>J193</f>
        <v/>
      </c>
      <c r="AD193" s="7">
        <f>IF(J193=1,Parameters!$B$40,Parameters!$B$41)</f>
        <v/>
      </c>
      <c r="AE193" s="33">
        <f>AC193*O193+(1-AC193)*L193</f>
        <v/>
      </c>
      <c r="AF193" s="33">
        <f>AC193*P193+(1-AC193)*M193</f>
        <v/>
      </c>
      <c r="AG193" s="33">
        <f>AC193*Q193+(1-AC193)*N193</f>
        <v/>
      </c>
      <c r="AH193" s="33">
        <f>AD193*O193+(1-AD193)*L193</f>
        <v/>
      </c>
      <c r="AI193" s="33">
        <f>AD193*P193+(1-AD193)*M193</f>
        <v/>
      </c>
      <c r="AJ193" s="33">
        <f>AD193*Q193+(1-AD193)*N193</f>
        <v/>
      </c>
      <c r="AK193" s="33">
        <f>AC193*V193+(1-AC193)*U193</f>
        <v/>
      </c>
      <c r="AL193" s="33">
        <f>AC193*W193+(1-AC193)*U193</f>
        <v/>
      </c>
      <c r="AM193" s="33">
        <f>AC193*X193+(1-AC193)*U193</f>
        <v/>
      </c>
      <c r="AN193" s="33">
        <f>AD193*V193+(1-AD193)*U193</f>
        <v/>
      </c>
      <c r="AO193" s="33">
        <f>AD193*W193+(1-AD193)*U193</f>
        <v/>
      </c>
      <c r="AP193" s="33">
        <f>AD193*X193+(1-AD193)*U193</f>
        <v/>
      </c>
      <c r="AQ193" s="7">
        <f>IF(OR(Scenario!$B$5="Any",Scenario!$B$5=A193),1,0)</f>
        <v/>
      </c>
      <c r="AR193" s="7">
        <f>IF(OR(Scenario!$B$6="Any",Scenario!$B$6=B193),1,0)</f>
        <v/>
      </c>
      <c r="AS193" s="7">
        <f>IF(OR(Scenario!$B$7="Any",Scenario!$B$7=C193),1,0)</f>
        <v/>
      </c>
      <c r="AT193" s="7">
        <f>IF(OR(Scenario!$B$8="Any",Scenario!$B$8=D193),1,0)</f>
        <v/>
      </c>
      <c r="AU193" s="7">
        <f>IF(OR(Scenario!$B$9="Any",Scenario!$B$9=E193),1,0)</f>
        <v/>
      </c>
      <c r="AV193" s="7">
        <f>IF(OR(Scenario!$B$10="Any",Scenario!$B$10=F193),1,0)</f>
        <v/>
      </c>
      <c r="AW193" s="7">
        <f>G193*AQ193*AR193*AS193*AT193*AU193*AV193</f>
        <v/>
      </c>
      <c r="AX193" s="7">
        <f>IF(Scenario!$B$11="mean",L193,IF(Scenario!$B$11="5th pct",M193,N193))</f>
        <v/>
      </c>
      <c r="AY193" s="7">
        <f>IF(Scenario!$B$11="mean",O193,IF(Scenario!$B$11="5th pct",P193,Q193))</f>
        <v/>
      </c>
      <c r="AZ193" s="7">
        <f>IF(Scenario!$B$11="mean",R193,IF(Scenario!$B$11="5th pct",S193,T193))</f>
        <v/>
      </c>
      <c r="BA193" s="7">
        <f>IF(Scenario!$B$11="mean",AE193,IF(Scenario!$B$11="5th pct",AF193,AG193))</f>
        <v/>
      </c>
      <c r="BB193" s="7">
        <f>IF(Scenario!$B$11="mean",AH193,IF(Scenario!$B$11="5th pct",AI193,AJ193))</f>
        <v/>
      </c>
      <c r="BC193" s="7">
        <f>U193</f>
        <v/>
      </c>
      <c r="BD193" s="7">
        <f>IF(Scenario!$B$11="mean",V193,IF(Scenario!$B$11="5th pct",W193,X193))</f>
        <v/>
      </c>
      <c r="BE193" s="7">
        <f>IF(Scenario!$B$11="mean",Y193,IF(Scenario!$B$11="5th pct",Z193,AA193))</f>
        <v/>
      </c>
      <c r="BF193" s="7">
        <f>IF(Scenario!$B$11="mean",AK193,IF(Scenario!$B$11="5th pct",AL193,AM193))</f>
        <v/>
      </c>
      <c r="BG193" s="7">
        <f>IF(Scenario!$B$11="mean",AN193,IF(Scenario!$B$11="5th pct",AO193,AP193))</f>
        <v/>
      </c>
    </row>
    <row r="194">
      <c r="A194" t="inlineStr">
        <is>
          <t>F</t>
        </is>
      </c>
      <c r="B194" t="inlineStr">
        <is>
          <t>75-79</t>
        </is>
      </c>
      <c r="C194" t="inlineStr">
        <is>
          <t>&lt;=110</t>
        </is>
      </c>
      <c r="D194" t="inlineStr">
        <is>
          <t>&lt;1.0</t>
        </is>
      </c>
      <c r="E194" t="inlineStr">
        <is>
          <t>subclinical</t>
        </is>
      </c>
      <c r="F194" t="inlineStr">
        <is>
          <t>no</t>
        </is>
      </c>
      <c r="G194" s="26">
        <f>Parameters!$B$5*Parameters!$B$8*Parameters!$B$10/SUM(Parameters!$B$10:$G$10)*Parameters!$H$22*Parameters!$B$50*(1-Parameters!$B$46)</f>
        <v/>
      </c>
      <c r="H194" s="27">
        <f>(140-Parameters!$C$25)*Parameters!$B$26*0.45359237*0.85/(72*Parameters!$B$27)</f>
        <v/>
      </c>
      <c r="I194">
        <f>IF(H194&gt;80,"&gt;80",IF(H194&gt;50,"50-80",IF(H194&gt;=25,"25-50","&lt;25")))</f>
        <v/>
      </c>
      <c r="J194">
        <f>IF(((B194="80+")+1+(OR(D194="1.5-2.0",D194="&gt;=2.0")))&gt;=2,1,0)</f>
        <v/>
      </c>
      <c r="K194" s="28">
        <f>INDEX(Parameters!$B$31:$E$31,MATCH(I194,Parameters!$B$30:$E$30,0))</f>
        <v/>
      </c>
      <c r="L194" s="29">
        <f>K194*INDEX(Parameters!$B$57:$E$57,MATCH(I194,Parameters!$B$30:$E$30,0))/100*IF($F194="yes",Parameters!$C$49,Parameters!$B$49)</f>
        <v/>
      </c>
      <c r="M194" s="29">
        <f>K194*INDEX(Parameters!$B$58:$E$58,MATCH(I194,Parameters!$B$30:$E$30,0))/100*IF($F194="yes",Parameters!$C$49,Parameters!$B$49)</f>
        <v/>
      </c>
      <c r="N194" s="29">
        <f>K194*INDEX(Parameters!$B$59:$E$59,MATCH(I194,Parameters!$B$30:$E$30,0))/100*IF($F194="yes",Parameters!$C$49,Parameters!$B$49)</f>
        <v/>
      </c>
      <c r="O194" s="29">
        <f>K194*INDEX(Parameters!$B$60:$E$60,MATCH(I194,Parameters!$B$30:$E$30,0))/100*IF($F194="yes",Parameters!$C$49,Parameters!$B$49)</f>
        <v/>
      </c>
      <c r="P194" s="29">
        <f>K194*INDEX(Parameters!$B$61:$E$61,MATCH(I194,Parameters!$B$30:$E$30,0))/100*IF($F194="yes",Parameters!$C$49,Parameters!$B$49)</f>
        <v/>
      </c>
      <c r="Q194" s="29">
        <f>K194*INDEX(Parameters!$B$62:$E$62,MATCH(I194,Parameters!$B$30:$E$30,0))/100*IF($F194="yes",Parameters!$C$49,Parameters!$B$49)</f>
        <v/>
      </c>
      <c r="R194" s="29">
        <f>K194*INDEX(Parameters!$B$63:$E$63,MATCH(I194,Parameters!$B$30:$E$30,0))/100*IF($F194="yes",Parameters!$C$49,Parameters!$B$49)</f>
        <v/>
      </c>
      <c r="S194" s="29">
        <f>K194*INDEX(Parameters!$B$64:$E$64,MATCH(I194,Parameters!$B$30:$E$30,0))/100*IF($F194="yes",Parameters!$C$49,Parameters!$B$49)</f>
        <v/>
      </c>
      <c r="T194" s="29">
        <f>K194*INDEX(Parameters!$B$65:$E$65,MATCH(I194,Parameters!$B$30:$E$30,0))/100*IF($F194="yes",Parameters!$C$49,Parameters!$B$49)</f>
        <v/>
      </c>
      <c r="U194" s="29">
        <f>INDEX(Parameters!$B$32:$E$32,MATCH(I194,Parameters!$B$30:$E$30,0))*Parameters!$B$36/100*IF($F194="yes",Parameters!$E$49,Parameters!$D$49)</f>
        <v/>
      </c>
      <c r="V194" s="29">
        <f>U194*INDEX(Parameters!$B$99:$E$99,MATCH(I194,Parameters!$B$30:$E$30,0))</f>
        <v/>
      </c>
      <c r="W194" s="29">
        <f>U194*INDEX(Parameters!$B$100:$E$100,MATCH(I194,Parameters!$B$30:$E$30,0))</f>
        <v/>
      </c>
      <c r="X194" s="29">
        <f>U194*INDEX(Parameters!$B$101:$E$101,MATCH(I194,Parameters!$B$30:$E$30,0))</f>
        <v/>
      </c>
      <c r="Y194" s="29">
        <f>U194*INDEX(Parameters!$B$102:$E$102,MATCH(I194,Parameters!$B$30:$E$30,0))</f>
        <v/>
      </c>
      <c r="Z194" s="29">
        <f>U194*INDEX(Parameters!$B$103:$E$103,MATCH(I194,Parameters!$B$30:$E$30,0))</f>
        <v/>
      </c>
      <c r="AA194" s="29">
        <f>U194*INDEX(Parameters!$B$104:$E$104,MATCH(I194,Parameters!$B$30:$E$30,0))</f>
        <v/>
      </c>
      <c r="AB194" s="29">
        <f>U194*Parameters!$B$39</f>
        <v/>
      </c>
      <c r="AC194">
        <f>J194</f>
        <v/>
      </c>
      <c r="AD194">
        <f>IF(J194=1,Parameters!$B$40,Parameters!$B$41)</f>
        <v/>
      </c>
      <c r="AE194" s="29">
        <f>AC194*O194+(1-AC194)*L194</f>
        <v/>
      </c>
      <c r="AF194" s="29">
        <f>AC194*P194+(1-AC194)*M194</f>
        <v/>
      </c>
      <c r="AG194" s="29">
        <f>AC194*Q194+(1-AC194)*N194</f>
        <v/>
      </c>
      <c r="AH194" s="29">
        <f>AD194*O194+(1-AD194)*L194</f>
        <v/>
      </c>
      <c r="AI194" s="29">
        <f>AD194*P194+(1-AD194)*M194</f>
        <v/>
      </c>
      <c r="AJ194" s="29">
        <f>AD194*Q194+(1-AD194)*N194</f>
        <v/>
      </c>
      <c r="AK194" s="29">
        <f>AC194*V194+(1-AC194)*U194</f>
        <v/>
      </c>
      <c r="AL194" s="29">
        <f>AC194*W194+(1-AC194)*U194</f>
        <v/>
      </c>
      <c r="AM194" s="29">
        <f>AC194*X194+(1-AC194)*U194</f>
        <v/>
      </c>
      <c r="AN194" s="29">
        <f>AD194*V194+(1-AD194)*U194</f>
        <v/>
      </c>
      <c r="AO194" s="29">
        <f>AD194*W194+(1-AD194)*U194</f>
        <v/>
      </c>
      <c r="AP194" s="29">
        <f>AD194*X194+(1-AD194)*U194</f>
        <v/>
      </c>
      <c r="AQ194">
        <f>IF(OR(Scenario!$B$5="Any",Scenario!$B$5=A194),1,0)</f>
        <v/>
      </c>
      <c r="AR194">
        <f>IF(OR(Scenario!$B$6="Any",Scenario!$B$6=B194),1,0)</f>
        <v/>
      </c>
      <c r="AS194">
        <f>IF(OR(Scenario!$B$7="Any",Scenario!$B$7=C194),1,0)</f>
        <v/>
      </c>
      <c r="AT194">
        <f>IF(OR(Scenario!$B$8="Any",Scenario!$B$8=D194),1,0)</f>
        <v/>
      </c>
      <c r="AU194">
        <f>IF(OR(Scenario!$B$9="Any",Scenario!$B$9=E194),1,0)</f>
        <v/>
      </c>
      <c r="AV194">
        <f>IF(OR(Scenario!$B$10="Any",Scenario!$B$10=F194),1,0)</f>
        <v/>
      </c>
      <c r="AW194">
        <f>G194*AQ194*AR194*AS194*AT194*AU194*AV194</f>
        <v/>
      </c>
      <c r="AX194">
        <f>IF(Scenario!$B$11="mean",L194,IF(Scenario!$B$11="5th pct",M194,N194))</f>
        <v/>
      </c>
      <c r="AY194">
        <f>IF(Scenario!$B$11="mean",O194,IF(Scenario!$B$11="5th pct",P194,Q194))</f>
        <v/>
      </c>
      <c r="AZ194">
        <f>IF(Scenario!$B$11="mean",R194,IF(Scenario!$B$11="5th pct",S194,T194))</f>
        <v/>
      </c>
      <c r="BA194">
        <f>IF(Scenario!$B$11="mean",AE194,IF(Scenario!$B$11="5th pct",AF194,AG194))</f>
        <v/>
      </c>
      <c r="BB194">
        <f>IF(Scenario!$B$11="mean",AH194,IF(Scenario!$B$11="5th pct",AI194,AJ194))</f>
        <v/>
      </c>
      <c r="BC194">
        <f>U194</f>
        <v/>
      </c>
      <c r="BD194">
        <f>IF(Scenario!$B$11="mean",V194,IF(Scenario!$B$11="5th pct",W194,X194))</f>
        <v/>
      </c>
      <c r="BE194">
        <f>IF(Scenario!$B$11="mean",Y194,IF(Scenario!$B$11="5th pct",Z194,AA194))</f>
        <v/>
      </c>
      <c r="BF194">
        <f>IF(Scenario!$B$11="mean",AK194,IF(Scenario!$B$11="5th pct",AL194,AM194))</f>
        <v/>
      </c>
      <c r="BG194">
        <f>IF(Scenario!$B$11="mean",AN194,IF(Scenario!$B$11="5th pct",AO194,AP194))</f>
        <v/>
      </c>
    </row>
    <row r="195">
      <c r="A195" s="7" t="inlineStr">
        <is>
          <t>F</t>
        </is>
      </c>
      <c r="B195" s="7" t="inlineStr">
        <is>
          <t>75-79</t>
        </is>
      </c>
      <c r="C195" s="7" t="inlineStr">
        <is>
          <t>&lt;=110</t>
        </is>
      </c>
      <c r="D195" s="7" t="inlineStr">
        <is>
          <t>&lt;1.0</t>
        </is>
      </c>
      <c r="E195" s="7" t="inlineStr">
        <is>
          <t>subclinical</t>
        </is>
      </c>
      <c r="F195" s="7" t="inlineStr">
        <is>
          <t>yes</t>
        </is>
      </c>
      <c r="G195" s="30">
        <f>Parameters!$B$5*Parameters!$B$8*Parameters!$B$10/SUM(Parameters!$B$10:$G$10)*Parameters!$H$22*Parameters!$B$50*Parameters!$B$46</f>
        <v/>
      </c>
      <c r="H195" s="31">
        <f>(140-Parameters!$C$25)*Parameters!$B$26*0.45359237*0.85/(72*Parameters!$B$27)</f>
        <v/>
      </c>
      <c r="I195" s="7">
        <f>IF(H195&gt;80,"&gt;80",IF(H195&gt;50,"50-80",IF(H195&gt;=25,"25-50","&lt;25")))</f>
        <v/>
      </c>
      <c r="J195" s="7">
        <f>IF(((B195="80+")+1+(OR(D195="1.5-2.0",D195="&gt;=2.0")))&gt;=2,1,0)</f>
        <v/>
      </c>
      <c r="K195" s="32">
        <f>INDEX(Parameters!$B$31:$E$31,MATCH(I195,Parameters!$B$30:$E$30,0))</f>
        <v/>
      </c>
      <c r="L195" s="33">
        <f>K195*INDEX(Parameters!$B$57:$E$57,MATCH(I195,Parameters!$B$30:$E$30,0))/100*IF($F195="yes",Parameters!$C$49,Parameters!$B$49)</f>
        <v/>
      </c>
      <c r="M195" s="33">
        <f>K195*INDEX(Parameters!$B$58:$E$58,MATCH(I195,Parameters!$B$30:$E$30,0))/100*IF($F195="yes",Parameters!$C$49,Parameters!$B$49)</f>
        <v/>
      </c>
      <c r="N195" s="33">
        <f>K195*INDEX(Parameters!$B$59:$E$59,MATCH(I195,Parameters!$B$30:$E$30,0))/100*IF($F195="yes",Parameters!$C$49,Parameters!$B$49)</f>
        <v/>
      </c>
      <c r="O195" s="33">
        <f>K195*INDEX(Parameters!$B$60:$E$60,MATCH(I195,Parameters!$B$30:$E$30,0))/100*IF($F195="yes",Parameters!$C$49,Parameters!$B$49)</f>
        <v/>
      </c>
      <c r="P195" s="33">
        <f>K195*INDEX(Parameters!$B$61:$E$61,MATCH(I195,Parameters!$B$30:$E$30,0))/100*IF($F195="yes",Parameters!$C$49,Parameters!$B$49)</f>
        <v/>
      </c>
      <c r="Q195" s="33">
        <f>K195*INDEX(Parameters!$B$62:$E$62,MATCH(I195,Parameters!$B$30:$E$30,0))/100*IF($F195="yes",Parameters!$C$49,Parameters!$B$49)</f>
        <v/>
      </c>
      <c r="R195" s="33">
        <f>K195*INDEX(Parameters!$B$63:$E$63,MATCH(I195,Parameters!$B$30:$E$30,0))/100*IF($F195="yes",Parameters!$C$49,Parameters!$B$49)</f>
        <v/>
      </c>
      <c r="S195" s="33">
        <f>K195*INDEX(Parameters!$B$64:$E$64,MATCH(I195,Parameters!$B$30:$E$30,0))/100*IF($F195="yes",Parameters!$C$49,Parameters!$B$49)</f>
        <v/>
      </c>
      <c r="T195" s="33">
        <f>K195*INDEX(Parameters!$B$65:$E$65,MATCH(I195,Parameters!$B$30:$E$30,0))/100*IF($F195="yes",Parameters!$C$49,Parameters!$B$49)</f>
        <v/>
      </c>
      <c r="U195" s="33">
        <f>INDEX(Parameters!$B$32:$E$32,MATCH(I195,Parameters!$B$30:$E$30,0))*Parameters!$B$36/100*IF($F195="yes",Parameters!$E$49,Parameters!$D$49)</f>
        <v/>
      </c>
      <c r="V195" s="33">
        <f>U195*INDEX(Parameters!$B$99:$E$99,MATCH(I195,Parameters!$B$30:$E$30,0))</f>
        <v/>
      </c>
      <c r="W195" s="33">
        <f>U195*INDEX(Parameters!$B$100:$E$100,MATCH(I195,Parameters!$B$30:$E$30,0))</f>
        <v/>
      </c>
      <c r="X195" s="33">
        <f>U195*INDEX(Parameters!$B$101:$E$101,MATCH(I195,Parameters!$B$30:$E$30,0))</f>
        <v/>
      </c>
      <c r="Y195" s="33">
        <f>U195*INDEX(Parameters!$B$102:$E$102,MATCH(I195,Parameters!$B$30:$E$30,0))</f>
        <v/>
      </c>
      <c r="Z195" s="33">
        <f>U195*INDEX(Parameters!$B$103:$E$103,MATCH(I195,Parameters!$B$30:$E$30,0))</f>
        <v/>
      </c>
      <c r="AA195" s="33">
        <f>U195*INDEX(Parameters!$B$104:$E$104,MATCH(I195,Parameters!$B$30:$E$30,0))</f>
        <v/>
      </c>
      <c r="AB195" s="33">
        <f>U195*Parameters!$B$39</f>
        <v/>
      </c>
      <c r="AC195" s="7">
        <f>J195</f>
        <v/>
      </c>
      <c r="AD195" s="7">
        <f>IF(J195=1,Parameters!$B$40,Parameters!$B$41)</f>
        <v/>
      </c>
      <c r="AE195" s="33">
        <f>AC195*O195+(1-AC195)*L195</f>
        <v/>
      </c>
      <c r="AF195" s="33">
        <f>AC195*P195+(1-AC195)*M195</f>
        <v/>
      </c>
      <c r="AG195" s="33">
        <f>AC195*Q195+(1-AC195)*N195</f>
        <v/>
      </c>
      <c r="AH195" s="33">
        <f>AD195*O195+(1-AD195)*L195</f>
        <v/>
      </c>
      <c r="AI195" s="33">
        <f>AD195*P195+(1-AD195)*M195</f>
        <v/>
      </c>
      <c r="AJ195" s="33">
        <f>AD195*Q195+(1-AD195)*N195</f>
        <v/>
      </c>
      <c r="AK195" s="33">
        <f>AC195*V195+(1-AC195)*U195</f>
        <v/>
      </c>
      <c r="AL195" s="33">
        <f>AC195*W195+(1-AC195)*U195</f>
        <v/>
      </c>
      <c r="AM195" s="33">
        <f>AC195*X195+(1-AC195)*U195</f>
        <v/>
      </c>
      <c r="AN195" s="33">
        <f>AD195*V195+(1-AD195)*U195</f>
        <v/>
      </c>
      <c r="AO195" s="33">
        <f>AD195*W195+(1-AD195)*U195</f>
        <v/>
      </c>
      <c r="AP195" s="33">
        <f>AD195*X195+(1-AD195)*U195</f>
        <v/>
      </c>
      <c r="AQ195" s="7">
        <f>IF(OR(Scenario!$B$5="Any",Scenario!$B$5=A195),1,0)</f>
        <v/>
      </c>
      <c r="AR195" s="7">
        <f>IF(OR(Scenario!$B$6="Any",Scenario!$B$6=B195),1,0)</f>
        <v/>
      </c>
      <c r="AS195" s="7">
        <f>IF(OR(Scenario!$B$7="Any",Scenario!$B$7=C195),1,0)</f>
        <v/>
      </c>
      <c r="AT195" s="7">
        <f>IF(OR(Scenario!$B$8="Any",Scenario!$B$8=D195),1,0)</f>
        <v/>
      </c>
      <c r="AU195" s="7">
        <f>IF(OR(Scenario!$B$9="Any",Scenario!$B$9=E195),1,0)</f>
        <v/>
      </c>
      <c r="AV195" s="7">
        <f>IF(OR(Scenario!$B$10="Any",Scenario!$B$10=F195),1,0)</f>
        <v/>
      </c>
      <c r="AW195" s="7">
        <f>G195*AQ195*AR195*AS195*AT195*AU195*AV195</f>
        <v/>
      </c>
      <c r="AX195" s="7">
        <f>IF(Scenario!$B$11="mean",L195,IF(Scenario!$B$11="5th pct",M195,N195))</f>
        <v/>
      </c>
      <c r="AY195" s="7">
        <f>IF(Scenario!$B$11="mean",O195,IF(Scenario!$B$11="5th pct",P195,Q195))</f>
        <v/>
      </c>
      <c r="AZ195" s="7">
        <f>IF(Scenario!$B$11="mean",R195,IF(Scenario!$B$11="5th pct",S195,T195))</f>
        <v/>
      </c>
      <c r="BA195" s="7">
        <f>IF(Scenario!$B$11="mean",AE195,IF(Scenario!$B$11="5th pct",AF195,AG195))</f>
        <v/>
      </c>
      <c r="BB195" s="7">
        <f>IF(Scenario!$B$11="mean",AH195,IF(Scenario!$B$11="5th pct",AI195,AJ195))</f>
        <v/>
      </c>
      <c r="BC195" s="7">
        <f>U195</f>
        <v/>
      </c>
      <c r="BD195" s="7">
        <f>IF(Scenario!$B$11="mean",V195,IF(Scenario!$B$11="5th pct",W195,X195))</f>
        <v/>
      </c>
      <c r="BE195" s="7">
        <f>IF(Scenario!$B$11="mean",Y195,IF(Scenario!$B$11="5th pct",Z195,AA195))</f>
        <v/>
      </c>
      <c r="BF195" s="7">
        <f>IF(Scenario!$B$11="mean",AK195,IF(Scenario!$B$11="5th pct",AL195,AM195))</f>
        <v/>
      </c>
      <c r="BG195" s="7">
        <f>IF(Scenario!$B$11="mean",AN195,IF(Scenario!$B$11="5th pct",AO195,AP195))</f>
        <v/>
      </c>
    </row>
    <row r="196">
      <c r="A196" t="inlineStr">
        <is>
          <t>F</t>
        </is>
      </c>
      <c r="B196" t="inlineStr">
        <is>
          <t>75-79</t>
        </is>
      </c>
      <c r="C196" t="inlineStr">
        <is>
          <t>&lt;=110</t>
        </is>
      </c>
      <c r="D196" t="inlineStr">
        <is>
          <t>&lt;1.0</t>
        </is>
      </c>
      <c r="E196" t="inlineStr">
        <is>
          <t>low parox</t>
        </is>
      </c>
      <c r="F196" t="inlineStr">
        <is>
          <t>no</t>
        </is>
      </c>
      <c r="G196" s="26">
        <f>Parameters!$B$5*Parameters!$B$8*Parameters!$B$10/SUM(Parameters!$B$10:$G$10)*Parameters!$H$22*Parameters!$B$51*(1-Parameters!$B$46)</f>
        <v/>
      </c>
      <c r="H196" s="27">
        <f>(140-Parameters!$C$25)*Parameters!$B$26*0.45359237*0.85/(72*Parameters!$B$27)</f>
        <v/>
      </c>
      <c r="I196">
        <f>IF(H196&gt;80,"&gt;80",IF(H196&gt;50,"50-80",IF(H196&gt;=25,"25-50","&lt;25")))</f>
        <v/>
      </c>
      <c r="J196">
        <f>IF(((B196="80+")+1+(OR(D196="1.5-2.0",D196="&gt;=2.0")))&gt;=2,1,0)</f>
        <v/>
      </c>
      <c r="K196" s="28">
        <f>INDEX(Parameters!$B$31:$E$31,MATCH(I196,Parameters!$B$30:$E$30,0))</f>
        <v/>
      </c>
      <c r="L196" s="29">
        <f>K196*INDEX(Parameters!$B$66:$E$66,MATCH(I196,Parameters!$B$30:$E$30,0))/100*IF($F196="yes",Parameters!$C$49,Parameters!$B$49)</f>
        <v/>
      </c>
      <c r="M196" s="29">
        <f>K196*INDEX(Parameters!$B$67:$E$67,MATCH(I196,Parameters!$B$30:$E$30,0))/100*IF($F196="yes",Parameters!$C$49,Parameters!$B$49)</f>
        <v/>
      </c>
      <c r="N196" s="29">
        <f>K196*INDEX(Parameters!$B$68:$E$68,MATCH(I196,Parameters!$B$30:$E$30,0))/100*IF($F196="yes",Parameters!$C$49,Parameters!$B$49)</f>
        <v/>
      </c>
      <c r="O196" s="29">
        <f>K196*INDEX(Parameters!$B$69:$E$69,MATCH(I196,Parameters!$B$30:$E$30,0))/100*IF($F196="yes",Parameters!$C$49,Parameters!$B$49)</f>
        <v/>
      </c>
      <c r="P196" s="29">
        <f>K196*INDEX(Parameters!$B$70:$E$70,MATCH(I196,Parameters!$B$30:$E$30,0))/100*IF($F196="yes",Parameters!$C$49,Parameters!$B$49)</f>
        <v/>
      </c>
      <c r="Q196" s="29">
        <f>K196*INDEX(Parameters!$B$71:$E$71,MATCH(I196,Parameters!$B$30:$E$30,0))/100*IF($F196="yes",Parameters!$C$49,Parameters!$B$49)</f>
        <v/>
      </c>
      <c r="R196" s="29">
        <f>K196*INDEX(Parameters!$B$72:$E$72,MATCH(I196,Parameters!$B$30:$E$30,0))/100*IF($F196="yes",Parameters!$C$49,Parameters!$B$49)</f>
        <v/>
      </c>
      <c r="S196" s="29">
        <f>K196*INDEX(Parameters!$B$73:$E$73,MATCH(I196,Parameters!$B$30:$E$30,0))/100*IF($F196="yes",Parameters!$C$49,Parameters!$B$49)</f>
        <v/>
      </c>
      <c r="T196" s="29">
        <f>K196*INDEX(Parameters!$B$74:$E$74,MATCH(I196,Parameters!$B$30:$E$30,0))/100*IF($F196="yes",Parameters!$C$49,Parameters!$B$49)</f>
        <v/>
      </c>
      <c r="U196" s="29">
        <f>INDEX(Parameters!$B$32:$E$32,MATCH(I196,Parameters!$B$30:$E$30,0))*Parameters!$B$36/100*IF($F196="yes",Parameters!$E$49,Parameters!$D$49)</f>
        <v/>
      </c>
      <c r="V196" s="29">
        <f>U196*INDEX(Parameters!$B$99:$E$99,MATCH(I196,Parameters!$B$30:$E$30,0))</f>
        <v/>
      </c>
      <c r="W196" s="29">
        <f>U196*INDEX(Parameters!$B$100:$E$100,MATCH(I196,Parameters!$B$30:$E$30,0))</f>
        <v/>
      </c>
      <c r="X196" s="29">
        <f>U196*INDEX(Parameters!$B$101:$E$101,MATCH(I196,Parameters!$B$30:$E$30,0))</f>
        <v/>
      </c>
      <c r="Y196" s="29">
        <f>U196*INDEX(Parameters!$B$102:$E$102,MATCH(I196,Parameters!$B$30:$E$30,0))</f>
        <v/>
      </c>
      <c r="Z196" s="29">
        <f>U196*INDEX(Parameters!$B$103:$E$103,MATCH(I196,Parameters!$B$30:$E$30,0))</f>
        <v/>
      </c>
      <c r="AA196" s="29">
        <f>U196*INDEX(Parameters!$B$104:$E$104,MATCH(I196,Parameters!$B$30:$E$30,0))</f>
        <v/>
      </c>
      <c r="AB196" s="29">
        <f>U196*Parameters!$B$39</f>
        <v/>
      </c>
      <c r="AC196">
        <f>J196</f>
        <v/>
      </c>
      <c r="AD196">
        <f>IF(J196=1,Parameters!$B$40,Parameters!$B$41)</f>
        <v/>
      </c>
      <c r="AE196" s="29">
        <f>AC196*O196+(1-AC196)*L196</f>
        <v/>
      </c>
      <c r="AF196" s="29">
        <f>AC196*P196+(1-AC196)*M196</f>
        <v/>
      </c>
      <c r="AG196" s="29">
        <f>AC196*Q196+(1-AC196)*N196</f>
        <v/>
      </c>
      <c r="AH196" s="29">
        <f>AD196*O196+(1-AD196)*L196</f>
        <v/>
      </c>
      <c r="AI196" s="29">
        <f>AD196*P196+(1-AD196)*M196</f>
        <v/>
      </c>
      <c r="AJ196" s="29">
        <f>AD196*Q196+(1-AD196)*N196</f>
        <v/>
      </c>
      <c r="AK196" s="29">
        <f>AC196*V196+(1-AC196)*U196</f>
        <v/>
      </c>
      <c r="AL196" s="29">
        <f>AC196*W196+(1-AC196)*U196</f>
        <v/>
      </c>
      <c r="AM196" s="29">
        <f>AC196*X196+(1-AC196)*U196</f>
        <v/>
      </c>
      <c r="AN196" s="29">
        <f>AD196*V196+(1-AD196)*U196</f>
        <v/>
      </c>
      <c r="AO196" s="29">
        <f>AD196*W196+(1-AD196)*U196</f>
        <v/>
      </c>
      <c r="AP196" s="29">
        <f>AD196*X196+(1-AD196)*U196</f>
        <v/>
      </c>
      <c r="AQ196">
        <f>IF(OR(Scenario!$B$5="Any",Scenario!$B$5=A196),1,0)</f>
        <v/>
      </c>
      <c r="AR196">
        <f>IF(OR(Scenario!$B$6="Any",Scenario!$B$6=B196),1,0)</f>
        <v/>
      </c>
      <c r="AS196">
        <f>IF(OR(Scenario!$B$7="Any",Scenario!$B$7=C196),1,0)</f>
        <v/>
      </c>
      <c r="AT196">
        <f>IF(OR(Scenario!$B$8="Any",Scenario!$B$8=D196),1,0)</f>
        <v/>
      </c>
      <c r="AU196">
        <f>IF(OR(Scenario!$B$9="Any",Scenario!$B$9=E196),1,0)</f>
        <v/>
      </c>
      <c r="AV196">
        <f>IF(OR(Scenario!$B$10="Any",Scenario!$B$10=F196),1,0)</f>
        <v/>
      </c>
      <c r="AW196">
        <f>G196*AQ196*AR196*AS196*AT196*AU196*AV196</f>
        <v/>
      </c>
      <c r="AX196">
        <f>IF(Scenario!$B$11="mean",L196,IF(Scenario!$B$11="5th pct",M196,N196))</f>
        <v/>
      </c>
      <c r="AY196">
        <f>IF(Scenario!$B$11="mean",O196,IF(Scenario!$B$11="5th pct",P196,Q196))</f>
        <v/>
      </c>
      <c r="AZ196">
        <f>IF(Scenario!$B$11="mean",R196,IF(Scenario!$B$11="5th pct",S196,T196))</f>
        <v/>
      </c>
      <c r="BA196">
        <f>IF(Scenario!$B$11="mean",AE196,IF(Scenario!$B$11="5th pct",AF196,AG196))</f>
        <v/>
      </c>
      <c r="BB196">
        <f>IF(Scenario!$B$11="mean",AH196,IF(Scenario!$B$11="5th pct",AI196,AJ196))</f>
        <v/>
      </c>
      <c r="BC196">
        <f>U196</f>
        <v/>
      </c>
      <c r="BD196">
        <f>IF(Scenario!$B$11="mean",V196,IF(Scenario!$B$11="5th pct",W196,X196))</f>
        <v/>
      </c>
      <c r="BE196">
        <f>IF(Scenario!$B$11="mean",Y196,IF(Scenario!$B$11="5th pct",Z196,AA196))</f>
        <v/>
      </c>
      <c r="BF196">
        <f>IF(Scenario!$B$11="mean",AK196,IF(Scenario!$B$11="5th pct",AL196,AM196))</f>
        <v/>
      </c>
      <c r="BG196">
        <f>IF(Scenario!$B$11="mean",AN196,IF(Scenario!$B$11="5th pct",AO196,AP196))</f>
        <v/>
      </c>
    </row>
    <row r="197">
      <c r="A197" s="7" t="inlineStr">
        <is>
          <t>F</t>
        </is>
      </c>
      <c r="B197" s="7" t="inlineStr">
        <is>
          <t>75-79</t>
        </is>
      </c>
      <c r="C197" s="7" t="inlineStr">
        <is>
          <t>&lt;=110</t>
        </is>
      </c>
      <c r="D197" s="7" t="inlineStr">
        <is>
          <t>&lt;1.0</t>
        </is>
      </c>
      <c r="E197" s="7" t="inlineStr">
        <is>
          <t>low parox</t>
        </is>
      </c>
      <c r="F197" s="7" t="inlineStr">
        <is>
          <t>yes</t>
        </is>
      </c>
      <c r="G197" s="30">
        <f>Parameters!$B$5*Parameters!$B$8*Parameters!$B$10/SUM(Parameters!$B$10:$G$10)*Parameters!$H$22*Parameters!$B$51*Parameters!$B$46</f>
        <v/>
      </c>
      <c r="H197" s="31">
        <f>(140-Parameters!$C$25)*Parameters!$B$26*0.45359237*0.85/(72*Parameters!$B$27)</f>
        <v/>
      </c>
      <c r="I197" s="7">
        <f>IF(H197&gt;80,"&gt;80",IF(H197&gt;50,"50-80",IF(H197&gt;=25,"25-50","&lt;25")))</f>
        <v/>
      </c>
      <c r="J197" s="7">
        <f>IF(((B197="80+")+1+(OR(D197="1.5-2.0",D197="&gt;=2.0")))&gt;=2,1,0)</f>
        <v/>
      </c>
      <c r="K197" s="32">
        <f>INDEX(Parameters!$B$31:$E$31,MATCH(I197,Parameters!$B$30:$E$30,0))</f>
        <v/>
      </c>
      <c r="L197" s="33">
        <f>K197*INDEX(Parameters!$B$66:$E$66,MATCH(I197,Parameters!$B$30:$E$30,0))/100*IF($F197="yes",Parameters!$C$49,Parameters!$B$49)</f>
        <v/>
      </c>
      <c r="M197" s="33">
        <f>K197*INDEX(Parameters!$B$67:$E$67,MATCH(I197,Parameters!$B$30:$E$30,0))/100*IF($F197="yes",Parameters!$C$49,Parameters!$B$49)</f>
        <v/>
      </c>
      <c r="N197" s="33">
        <f>K197*INDEX(Parameters!$B$68:$E$68,MATCH(I197,Parameters!$B$30:$E$30,0))/100*IF($F197="yes",Parameters!$C$49,Parameters!$B$49)</f>
        <v/>
      </c>
      <c r="O197" s="33">
        <f>K197*INDEX(Parameters!$B$69:$E$69,MATCH(I197,Parameters!$B$30:$E$30,0))/100*IF($F197="yes",Parameters!$C$49,Parameters!$B$49)</f>
        <v/>
      </c>
      <c r="P197" s="33">
        <f>K197*INDEX(Parameters!$B$70:$E$70,MATCH(I197,Parameters!$B$30:$E$30,0))/100*IF($F197="yes",Parameters!$C$49,Parameters!$B$49)</f>
        <v/>
      </c>
      <c r="Q197" s="33">
        <f>K197*INDEX(Parameters!$B$71:$E$71,MATCH(I197,Parameters!$B$30:$E$30,0))/100*IF($F197="yes",Parameters!$C$49,Parameters!$B$49)</f>
        <v/>
      </c>
      <c r="R197" s="33">
        <f>K197*INDEX(Parameters!$B$72:$E$72,MATCH(I197,Parameters!$B$30:$E$30,0))/100*IF($F197="yes",Parameters!$C$49,Parameters!$B$49)</f>
        <v/>
      </c>
      <c r="S197" s="33">
        <f>K197*INDEX(Parameters!$B$73:$E$73,MATCH(I197,Parameters!$B$30:$E$30,0))/100*IF($F197="yes",Parameters!$C$49,Parameters!$B$49)</f>
        <v/>
      </c>
      <c r="T197" s="33">
        <f>K197*INDEX(Parameters!$B$74:$E$74,MATCH(I197,Parameters!$B$30:$E$30,0))/100*IF($F197="yes",Parameters!$C$49,Parameters!$B$49)</f>
        <v/>
      </c>
      <c r="U197" s="33">
        <f>INDEX(Parameters!$B$32:$E$32,MATCH(I197,Parameters!$B$30:$E$30,0))*Parameters!$B$36/100*IF($F197="yes",Parameters!$E$49,Parameters!$D$49)</f>
        <v/>
      </c>
      <c r="V197" s="33">
        <f>U197*INDEX(Parameters!$B$99:$E$99,MATCH(I197,Parameters!$B$30:$E$30,0))</f>
        <v/>
      </c>
      <c r="W197" s="33">
        <f>U197*INDEX(Parameters!$B$100:$E$100,MATCH(I197,Parameters!$B$30:$E$30,0))</f>
        <v/>
      </c>
      <c r="X197" s="33">
        <f>U197*INDEX(Parameters!$B$101:$E$101,MATCH(I197,Parameters!$B$30:$E$30,0))</f>
        <v/>
      </c>
      <c r="Y197" s="33">
        <f>U197*INDEX(Parameters!$B$102:$E$102,MATCH(I197,Parameters!$B$30:$E$30,0))</f>
        <v/>
      </c>
      <c r="Z197" s="33">
        <f>U197*INDEX(Parameters!$B$103:$E$103,MATCH(I197,Parameters!$B$30:$E$30,0))</f>
        <v/>
      </c>
      <c r="AA197" s="33">
        <f>U197*INDEX(Parameters!$B$104:$E$104,MATCH(I197,Parameters!$B$30:$E$30,0))</f>
        <v/>
      </c>
      <c r="AB197" s="33">
        <f>U197*Parameters!$B$39</f>
        <v/>
      </c>
      <c r="AC197" s="7">
        <f>J197</f>
        <v/>
      </c>
      <c r="AD197" s="7">
        <f>IF(J197=1,Parameters!$B$40,Parameters!$B$41)</f>
        <v/>
      </c>
      <c r="AE197" s="33">
        <f>AC197*O197+(1-AC197)*L197</f>
        <v/>
      </c>
      <c r="AF197" s="33">
        <f>AC197*P197+(1-AC197)*M197</f>
        <v/>
      </c>
      <c r="AG197" s="33">
        <f>AC197*Q197+(1-AC197)*N197</f>
        <v/>
      </c>
      <c r="AH197" s="33">
        <f>AD197*O197+(1-AD197)*L197</f>
        <v/>
      </c>
      <c r="AI197" s="33">
        <f>AD197*P197+(1-AD197)*M197</f>
        <v/>
      </c>
      <c r="AJ197" s="33">
        <f>AD197*Q197+(1-AD197)*N197</f>
        <v/>
      </c>
      <c r="AK197" s="33">
        <f>AC197*V197+(1-AC197)*U197</f>
        <v/>
      </c>
      <c r="AL197" s="33">
        <f>AC197*W197+(1-AC197)*U197</f>
        <v/>
      </c>
      <c r="AM197" s="33">
        <f>AC197*X197+(1-AC197)*U197</f>
        <v/>
      </c>
      <c r="AN197" s="33">
        <f>AD197*V197+(1-AD197)*U197</f>
        <v/>
      </c>
      <c r="AO197" s="33">
        <f>AD197*W197+(1-AD197)*U197</f>
        <v/>
      </c>
      <c r="AP197" s="33">
        <f>AD197*X197+(1-AD197)*U197</f>
        <v/>
      </c>
      <c r="AQ197" s="7">
        <f>IF(OR(Scenario!$B$5="Any",Scenario!$B$5=A197),1,0)</f>
        <v/>
      </c>
      <c r="AR197" s="7">
        <f>IF(OR(Scenario!$B$6="Any",Scenario!$B$6=B197),1,0)</f>
        <v/>
      </c>
      <c r="AS197" s="7">
        <f>IF(OR(Scenario!$B$7="Any",Scenario!$B$7=C197),1,0)</f>
        <v/>
      </c>
      <c r="AT197" s="7">
        <f>IF(OR(Scenario!$B$8="Any",Scenario!$B$8=D197),1,0)</f>
        <v/>
      </c>
      <c r="AU197" s="7">
        <f>IF(OR(Scenario!$B$9="Any",Scenario!$B$9=E197),1,0)</f>
        <v/>
      </c>
      <c r="AV197" s="7">
        <f>IF(OR(Scenario!$B$10="Any",Scenario!$B$10=F197),1,0)</f>
        <v/>
      </c>
      <c r="AW197" s="7">
        <f>G197*AQ197*AR197*AS197*AT197*AU197*AV197</f>
        <v/>
      </c>
      <c r="AX197" s="7">
        <f>IF(Scenario!$B$11="mean",L197,IF(Scenario!$B$11="5th pct",M197,N197))</f>
        <v/>
      </c>
      <c r="AY197" s="7">
        <f>IF(Scenario!$B$11="mean",O197,IF(Scenario!$B$11="5th pct",P197,Q197))</f>
        <v/>
      </c>
      <c r="AZ197" s="7">
        <f>IF(Scenario!$B$11="mean",R197,IF(Scenario!$B$11="5th pct",S197,T197))</f>
        <v/>
      </c>
      <c r="BA197" s="7">
        <f>IF(Scenario!$B$11="mean",AE197,IF(Scenario!$B$11="5th pct",AF197,AG197))</f>
        <v/>
      </c>
      <c r="BB197" s="7">
        <f>IF(Scenario!$B$11="mean",AH197,IF(Scenario!$B$11="5th pct",AI197,AJ197))</f>
        <v/>
      </c>
      <c r="BC197" s="7">
        <f>U197</f>
        <v/>
      </c>
      <c r="BD197" s="7">
        <f>IF(Scenario!$B$11="mean",V197,IF(Scenario!$B$11="5th pct",W197,X197))</f>
        <v/>
      </c>
      <c r="BE197" s="7">
        <f>IF(Scenario!$B$11="mean",Y197,IF(Scenario!$B$11="5th pct",Z197,AA197))</f>
        <v/>
      </c>
      <c r="BF197" s="7">
        <f>IF(Scenario!$B$11="mean",AK197,IF(Scenario!$B$11="5th pct",AL197,AM197))</f>
        <v/>
      </c>
      <c r="BG197" s="7">
        <f>IF(Scenario!$B$11="mean",AN197,IF(Scenario!$B$11="5th pct",AO197,AP197))</f>
        <v/>
      </c>
    </row>
    <row r="198">
      <c r="A198" t="inlineStr">
        <is>
          <t>F</t>
        </is>
      </c>
      <c r="B198" t="inlineStr">
        <is>
          <t>75-79</t>
        </is>
      </c>
      <c r="C198" t="inlineStr">
        <is>
          <t>&lt;=110</t>
        </is>
      </c>
      <c r="D198" t="inlineStr">
        <is>
          <t>&lt;1.0</t>
        </is>
      </c>
      <c r="E198" t="inlineStr">
        <is>
          <t>high parox</t>
        </is>
      </c>
      <c r="F198" t="inlineStr">
        <is>
          <t>no</t>
        </is>
      </c>
      <c r="G198" s="26">
        <f>Parameters!$B$5*Parameters!$B$8*Parameters!$B$10/SUM(Parameters!$B$10:$G$10)*Parameters!$H$22*Parameters!$B$52*(1-Parameters!$B$46)</f>
        <v/>
      </c>
      <c r="H198" s="27">
        <f>(140-Parameters!$C$25)*Parameters!$B$26*0.45359237*0.85/(72*Parameters!$B$27)</f>
        <v/>
      </c>
      <c r="I198">
        <f>IF(H198&gt;80,"&gt;80",IF(H198&gt;50,"50-80",IF(H198&gt;=25,"25-50","&lt;25")))</f>
        <v/>
      </c>
      <c r="J198">
        <f>IF(((B198="80+")+1+(OR(D198="1.5-2.0",D198="&gt;=2.0")))&gt;=2,1,0)</f>
        <v/>
      </c>
      <c r="K198" s="28">
        <f>INDEX(Parameters!$B$31:$E$31,MATCH(I198,Parameters!$B$30:$E$30,0))</f>
        <v/>
      </c>
      <c r="L198" s="29">
        <f>K198*INDEX(Parameters!$B$75:$E$75,MATCH(I198,Parameters!$B$30:$E$30,0))/100*IF($F198="yes",Parameters!$C$49,Parameters!$B$49)</f>
        <v/>
      </c>
      <c r="M198" s="29">
        <f>K198*INDEX(Parameters!$B$76:$E$76,MATCH(I198,Parameters!$B$30:$E$30,0))/100*IF($F198="yes",Parameters!$C$49,Parameters!$B$49)</f>
        <v/>
      </c>
      <c r="N198" s="29">
        <f>K198*INDEX(Parameters!$B$77:$E$77,MATCH(I198,Parameters!$B$30:$E$30,0))/100*IF($F198="yes",Parameters!$C$49,Parameters!$B$49)</f>
        <v/>
      </c>
      <c r="O198" s="29">
        <f>K198*INDEX(Parameters!$B$78:$E$78,MATCH(I198,Parameters!$B$30:$E$30,0))/100*IF($F198="yes",Parameters!$C$49,Parameters!$B$49)</f>
        <v/>
      </c>
      <c r="P198" s="29">
        <f>K198*INDEX(Parameters!$B$79:$E$79,MATCH(I198,Parameters!$B$30:$E$30,0))/100*IF($F198="yes",Parameters!$C$49,Parameters!$B$49)</f>
        <v/>
      </c>
      <c r="Q198" s="29">
        <f>K198*INDEX(Parameters!$B$80:$E$80,MATCH(I198,Parameters!$B$30:$E$30,0))/100*IF($F198="yes",Parameters!$C$49,Parameters!$B$49)</f>
        <v/>
      </c>
      <c r="R198" s="29">
        <f>K198*INDEX(Parameters!$B$81:$E$81,MATCH(I198,Parameters!$B$30:$E$30,0))/100*IF($F198="yes",Parameters!$C$49,Parameters!$B$49)</f>
        <v/>
      </c>
      <c r="S198" s="29">
        <f>K198*INDEX(Parameters!$B$82:$E$82,MATCH(I198,Parameters!$B$30:$E$30,0))/100*IF($F198="yes",Parameters!$C$49,Parameters!$B$49)</f>
        <v/>
      </c>
      <c r="T198" s="29">
        <f>K198*INDEX(Parameters!$B$83:$E$83,MATCH(I198,Parameters!$B$30:$E$30,0))/100*IF($F198="yes",Parameters!$C$49,Parameters!$B$49)</f>
        <v/>
      </c>
      <c r="U198" s="29">
        <f>INDEX(Parameters!$B$32:$E$32,MATCH(I198,Parameters!$B$30:$E$30,0))*Parameters!$B$36/100*IF($F198="yes",Parameters!$E$49,Parameters!$D$49)</f>
        <v/>
      </c>
      <c r="V198" s="29">
        <f>U198*INDEX(Parameters!$B$99:$E$99,MATCH(I198,Parameters!$B$30:$E$30,0))</f>
        <v/>
      </c>
      <c r="W198" s="29">
        <f>U198*INDEX(Parameters!$B$100:$E$100,MATCH(I198,Parameters!$B$30:$E$30,0))</f>
        <v/>
      </c>
      <c r="X198" s="29">
        <f>U198*INDEX(Parameters!$B$101:$E$101,MATCH(I198,Parameters!$B$30:$E$30,0))</f>
        <v/>
      </c>
      <c r="Y198" s="29">
        <f>U198*INDEX(Parameters!$B$102:$E$102,MATCH(I198,Parameters!$B$30:$E$30,0))</f>
        <v/>
      </c>
      <c r="Z198" s="29">
        <f>U198*INDEX(Parameters!$B$103:$E$103,MATCH(I198,Parameters!$B$30:$E$30,0))</f>
        <v/>
      </c>
      <c r="AA198" s="29">
        <f>U198*INDEX(Parameters!$B$104:$E$104,MATCH(I198,Parameters!$B$30:$E$30,0))</f>
        <v/>
      </c>
      <c r="AB198" s="29">
        <f>U198*Parameters!$B$39</f>
        <v/>
      </c>
      <c r="AC198">
        <f>J198</f>
        <v/>
      </c>
      <c r="AD198">
        <f>IF(J198=1,Parameters!$B$40,Parameters!$B$41)</f>
        <v/>
      </c>
      <c r="AE198" s="29">
        <f>AC198*O198+(1-AC198)*L198</f>
        <v/>
      </c>
      <c r="AF198" s="29">
        <f>AC198*P198+(1-AC198)*M198</f>
        <v/>
      </c>
      <c r="AG198" s="29">
        <f>AC198*Q198+(1-AC198)*N198</f>
        <v/>
      </c>
      <c r="AH198" s="29">
        <f>AD198*O198+(1-AD198)*L198</f>
        <v/>
      </c>
      <c r="AI198" s="29">
        <f>AD198*P198+(1-AD198)*M198</f>
        <v/>
      </c>
      <c r="AJ198" s="29">
        <f>AD198*Q198+(1-AD198)*N198</f>
        <v/>
      </c>
      <c r="AK198" s="29">
        <f>AC198*V198+(1-AC198)*U198</f>
        <v/>
      </c>
      <c r="AL198" s="29">
        <f>AC198*W198+(1-AC198)*U198</f>
        <v/>
      </c>
      <c r="AM198" s="29">
        <f>AC198*X198+(1-AC198)*U198</f>
        <v/>
      </c>
      <c r="AN198" s="29">
        <f>AD198*V198+(1-AD198)*U198</f>
        <v/>
      </c>
      <c r="AO198" s="29">
        <f>AD198*W198+(1-AD198)*U198</f>
        <v/>
      </c>
      <c r="AP198" s="29">
        <f>AD198*X198+(1-AD198)*U198</f>
        <v/>
      </c>
      <c r="AQ198">
        <f>IF(OR(Scenario!$B$5="Any",Scenario!$B$5=A198),1,0)</f>
        <v/>
      </c>
      <c r="AR198">
        <f>IF(OR(Scenario!$B$6="Any",Scenario!$B$6=B198),1,0)</f>
        <v/>
      </c>
      <c r="AS198">
        <f>IF(OR(Scenario!$B$7="Any",Scenario!$B$7=C198),1,0)</f>
        <v/>
      </c>
      <c r="AT198">
        <f>IF(OR(Scenario!$B$8="Any",Scenario!$B$8=D198),1,0)</f>
        <v/>
      </c>
      <c r="AU198">
        <f>IF(OR(Scenario!$B$9="Any",Scenario!$B$9=E198),1,0)</f>
        <v/>
      </c>
      <c r="AV198">
        <f>IF(OR(Scenario!$B$10="Any",Scenario!$B$10=F198),1,0)</f>
        <v/>
      </c>
      <c r="AW198">
        <f>G198*AQ198*AR198*AS198*AT198*AU198*AV198</f>
        <v/>
      </c>
      <c r="AX198">
        <f>IF(Scenario!$B$11="mean",L198,IF(Scenario!$B$11="5th pct",M198,N198))</f>
        <v/>
      </c>
      <c r="AY198">
        <f>IF(Scenario!$B$11="mean",O198,IF(Scenario!$B$11="5th pct",P198,Q198))</f>
        <v/>
      </c>
      <c r="AZ198">
        <f>IF(Scenario!$B$11="mean",R198,IF(Scenario!$B$11="5th pct",S198,T198))</f>
        <v/>
      </c>
      <c r="BA198">
        <f>IF(Scenario!$B$11="mean",AE198,IF(Scenario!$B$11="5th pct",AF198,AG198))</f>
        <v/>
      </c>
      <c r="BB198">
        <f>IF(Scenario!$B$11="mean",AH198,IF(Scenario!$B$11="5th pct",AI198,AJ198))</f>
        <v/>
      </c>
      <c r="BC198">
        <f>U198</f>
        <v/>
      </c>
      <c r="BD198">
        <f>IF(Scenario!$B$11="mean",V198,IF(Scenario!$B$11="5th pct",W198,X198))</f>
        <v/>
      </c>
      <c r="BE198">
        <f>IF(Scenario!$B$11="mean",Y198,IF(Scenario!$B$11="5th pct",Z198,AA198))</f>
        <v/>
      </c>
      <c r="BF198">
        <f>IF(Scenario!$B$11="mean",AK198,IF(Scenario!$B$11="5th pct",AL198,AM198))</f>
        <v/>
      </c>
      <c r="BG198">
        <f>IF(Scenario!$B$11="mean",AN198,IF(Scenario!$B$11="5th pct",AO198,AP198))</f>
        <v/>
      </c>
    </row>
    <row r="199">
      <c r="A199" s="7" t="inlineStr">
        <is>
          <t>F</t>
        </is>
      </c>
      <c r="B199" s="7" t="inlineStr">
        <is>
          <t>75-79</t>
        </is>
      </c>
      <c r="C199" s="7" t="inlineStr">
        <is>
          <t>&lt;=110</t>
        </is>
      </c>
      <c r="D199" s="7" t="inlineStr">
        <is>
          <t>&lt;1.0</t>
        </is>
      </c>
      <c r="E199" s="7" t="inlineStr">
        <is>
          <t>high parox</t>
        </is>
      </c>
      <c r="F199" s="7" t="inlineStr">
        <is>
          <t>yes</t>
        </is>
      </c>
      <c r="G199" s="30">
        <f>Parameters!$B$5*Parameters!$B$8*Parameters!$B$10/SUM(Parameters!$B$10:$G$10)*Parameters!$H$22*Parameters!$B$52*Parameters!$B$46</f>
        <v/>
      </c>
      <c r="H199" s="31">
        <f>(140-Parameters!$C$25)*Parameters!$B$26*0.45359237*0.85/(72*Parameters!$B$27)</f>
        <v/>
      </c>
      <c r="I199" s="7">
        <f>IF(H199&gt;80,"&gt;80",IF(H199&gt;50,"50-80",IF(H199&gt;=25,"25-50","&lt;25")))</f>
        <v/>
      </c>
      <c r="J199" s="7">
        <f>IF(((B199="80+")+1+(OR(D199="1.5-2.0",D199="&gt;=2.0")))&gt;=2,1,0)</f>
        <v/>
      </c>
      <c r="K199" s="32">
        <f>INDEX(Parameters!$B$31:$E$31,MATCH(I199,Parameters!$B$30:$E$30,0))</f>
        <v/>
      </c>
      <c r="L199" s="33">
        <f>K199*INDEX(Parameters!$B$75:$E$75,MATCH(I199,Parameters!$B$30:$E$30,0))/100*IF($F199="yes",Parameters!$C$49,Parameters!$B$49)</f>
        <v/>
      </c>
      <c r="M199" s="33">
        <f>K199*INDEX(Parameters!$B$76:$E$76,MATCH(I199,Parameters!$B$30:$E$30,0))/100*IF($F199="yes",Parameters!$C$49,Parameters!$B$49)</f>
        <v/>
      </c>
      <c r="N199" s="33">
        <f>K199*INDEX(Parameters!$B$77:$E$77,MATCH(I199,Parameters!$B$30:$E$30,0))/100*IF($F199="yes",Parameters!$C$49,Parameters!$B$49)</f>
        <v/>
      </c>
      <c r="O199" s="33">
        <f>K199*INDEX(Parameters!$B$78:$E$78,MATCH(I199,Parameters!$B$30:$E$30,0))/100*IF($F199="yes",Parameters!$C$49,Parameters!$B$49)</f>
        <v/>
      </c>
      <c r="P199" s="33">
        <f>K199*INDEX(Parameters!$B$79:$E$79,MATCH(I199,Parameters!$B$30:$E$30,0))/100*IF($F199="yes",Parameters!$C$49,Parameters!$B$49)</f>
        <v/>
      </c>
      <c r="Q199" s="33">
        <f>K199*INDEX(Parameters!$B$80:$E$80,MATCH(I199,Parameters!$B$30:$E$30,0))/100*IF($F199="yes",Parameters!$C$49,Parameters!$B$49)</f>
        <v/>
      </c>
      <c r="R199" s="33">
        <f>K199*INDEX(Parameters!$B$81:$E$81,MATCH(I199,Parameters!$B$30:$E$30,0))/100*IF($F199="yes",Parameters!$C$49,Parameters!$B$49)</f>
        <v/>
      </c>
      <c r="S199" s="33">
        <f>K199*INDEX(Parameters!$B$82:$E$82,MATCH(I199,Parameters!$B$30:$E$30,0))/100*IF($F199="yes",Parameters!$C$49,Parameters!$B$49)</f>
        <v/>
      </c>
      <c r="T199" s="33">
        <f>K199*INDEX(Parameters!$B$83:$E$83,MATCH(I199,Parameters!$B$30:$E$30,0))/100*IF($F199="yes",Parameters!$C$49,Parameters!$B$49)</f>
        <v/>
      </c>
      <c r="U199" s="33">
        <f>INDEX(Parameters!$B$32:$E$32,MATCH(I199,Parameters!$B$30:$E$30,0))*Parameters!$B$36/100*IF($F199="yes",Parameters!$E$49,Parameters!$D$49)</f>
        <v/>
      </c>
      <c r="V199" s="33">
        <f>U199*INDEX(Parameters!$B$99:$E$99,MATCH(I199,Parameters!$B$30:$E$30,0))</f>
        <v/>
      </c>
      <c r="W199" s="33">
        <f>U199*INDEX(Parameters!$B$100:$E$100,MATCH(I199,Parameters!$B$30:$E$30,0))</f>
        <v/>
      </c>
      <c r="X199" s="33">
        <f>U199*INDEX(Parameters!$B$101:$E$101,MATCH(I199,Parameters!$B$30:$E$30,0))</f>
        <v/>
      </c>
      <c r="Y199" s="33">
        <f>U199*INDEX(Parameters!$B$102:$E$102,MATCH(I199,Parameters!$B$30:$E$30,0))</f>
        <v/>
      </c>
      <c r="Z199" s="33">
        <f>U199*INDEX(Parameters!$B$103:$E$103,MATCH(I199,Parameters!$B$30:$E$30,0))</f>
        <v/>
      </c>
      <c r="AA199" s="33">
        <f>U199*INDEX(Parameters!$B$104:$E$104,MATCH(I199,Parameters!$B$30:$E$30,0))</f>
        <v/>
      </c>
      <c r="AB199" s="33">
        <f>U199*Parameters!$B$39</f>
        <v/>
      </c>
      <c r="AC199" s="7">
        <f>J199</f>
        <v/>
      </c>
      <c r="AD199" s="7">
        <f>IF(J199=1,Parameters!$B$40,Parameters!$B$41)</f>
        <v/>
      </c>
      <c r="AE199" s="33">
        <f>AC199*O199+(1-AC199)*L199</f>
        <v/>
      </c>
      <c r="AF199" s="33">
        <f>AC199*P199+(1-AC199)*M199</f>
        <v/>
      </c>
      <c r="AG199" s="33">
        <f>AC199*Q199+(1-AC199)*N199</f>
        <v/>
      </c>
      <c r="AH199" s="33">
        <f>AD199*O199+(1-AD199)*L199</f>
        <v/>
      </c>
      <c r="AI199" s="33">
        <f>AD199*P199+(1-AD199)*M199</f>
        <v/>
      </c>
      <c r="AJ199" s="33">
        <f>AD199*Q199+(1-AD199)*N199</f>
        <v/>
      </c>
      <c r="AK199" s="33">
        <f>AC199*V199+(1-AC199)*U199</f>
        <v/>
      </c>
      <c r="AL199" s="33">
        <f>AC199*W199+(1-AC199)*U199</f>
        <v/>
      </c>
      <c r="AM199" s="33">
        <f>AC199*X199+(1-AC199)*U199</f>
        <v/>
      </c>
      <c r="AN199" s="33">
        <f>AD199*V199+(1-AD199)*U199</f>
        <v/>
      </c>
      <c r="AO199" s="33">
        <f>AD199*W199+(1-AD199)*U199</f>
        <v/>
      </c>
      <c r="AP199" s="33">
        <f>AD199*X199+(1-AD199)*U199</f>
        <v/>
      </c>
      <c r="AQ199" s="7">
        <f>IF(OR(Scenario!$B$5="Any",Scenario!$B$5=A199),1,0)</f>
        <v/>
      </c>
      <c r="AR199" s="7">
        <f>IF(OR(Scenario!$B$6="Any",Scenario!$B$6=B199),1,0)</f>
        <v/>
      </c>
      <c r="AS199" s="7">
        <f>IF(OR(Scenario!$B$7="Any",Scenario!$B$7=C199),1,0)</f>
        <v/>
      </c>
      <c r="AT199" s="7">
        <f>IF(OR(Scenario!$B$8="Any",Scenario!$B$8=D199),1,0)</f>
        <v/>
      </c>
      <c r="AU199" s="7">
        <f>IF(OR(Scenario!$B$9="Any",Scenario!$B$9=E199),1,0)</f>
        <v/>
      </c>
      <c r="AV199" s="7">
        <f>IF(OR(Scenario!$B$10="Any",Scenario!$B$10=F199),1,0)</f>
        <v/>
      </c>
      <c r="AW199" s="7">
        <f>G199*AQ199*AR199*AS199*AT199*AU199*AV199</f>
        <v/>
      </c>
      <c r="AX199" s="7">
        <f>IF(Scenario!$B$11="mean",L199,IF(Scenario!$B$11="5th pct",M199,N199))</f>
        <v/>
      </c>
      <c r="AY199" s="7">
        <f>IF(Scenario!$B$11="mean",O199,IF(Scenario!$B$11="5th pct",P199,Q199))</f>
        <v/>
      </c>
      <c r="AZ199" s="7">
        <f>IF(Scenario!$B$11="mean",R199,IF(Scenario!$B$11="5th pct",S199,T199))</f>
        <v/>
      </c>
      <c r="BA199" s="7">
        <f>IF(Scenario!$B$11="mean",AE199,IF(Scenario!$B$11="5th pct",AF199,AG199))</f>
        <v/>
      </c>
      <c r="BB199" s="7">
        <f>IF(Scenario!$B$11="mean",AH199,IF(Scenario!$B$11="5th pct",AI199,AJ199))</f>
        <v/>
      </c>
      <c r="BC199" s="7">
        <f>U199</f>
        <v/>
      </c>
      <c r="BD199" s="7">
        <f>IF(Scenario!$B$11="mean",V199,IF(Scenario!$B$11="5th pct",W199,X199))</f>
        <v/>
      </c>
      <c r="BE199" s="7">
        <f>IF(Scenario!$B$11="mean",Y199,IF(Scenario!$B$11="5th pct",Z199,AA199))</f>
        <v/>
      </c>
      <c r="BF199" s="7">
        <f>IF(Scenario!$B$11="mean",AK199,IF(Scenario!$B$11="5th pct",AL199,AM199))</f>
        <v/>
      </c>
      <c r="BG199" s="7">
        <f>IF(Scenario!$B$11="mean",AN199,IF(Scenario!$B$11="5th pct",AO199,AP199))</f>
        <v/>
      </c>
    </row>
    <row r="200">
      <c r="A200" t="inlineStr">
        <is>
          <t>F</t>
        </is>
      </c>
      <c r="B200" t="inlineStr">
        <is>
          <t>75-79</t>
        </is>
      </c>
      <c r="C200" t="inlineStr">
        <is>
          <t>&lt;=110</t>
        </is>
      </c>
      <c r="D200" t="inlineStr">
        <is>
          <t>&lt;1.0</t>
        </is>
      </c>
      <c r="E200" t="inlineStr">
        <is>
          <t>persistent</t>
        </is>
      </c>
      <c r="F200" t="inlineStr">
        <is>
          <t>no</t>
        </is>
      </c>
      <c r="G200" s="26">
        <f>Parameters!$B$5*Parameters!$B$8*Parameters!$B$10/SUM(Parameters!$B$10:$G$10)*Parameters!$H$22*Parameters!$B$53*(1-Parameters!$B$46)</f>
        <v/>
      </c>
      <c r="H200" s="27">
        <f>(140-Parameters!$C$25)*Parameters!$B$26*0.45359237*0.85/(72*Parameters!$B$27)</f>
        <v/>
      </c>
      <c r="I200">
        <f>IF(H200&gt;80,"&gt;80",IF(H200&gt;50,"50-80",IF(H200&gt;=25,"25-50","&lt;25")))</f>
        <v/>
      </c>
      <c r="J200">
        <f>IF(((B200="80+")+1+(OR(D200="1.5-2.0",D200="&gt;=2.0")))&gt;=2,1,0)</f>
        <v/>
      </c>
      <c r="K200" s="28">
        <f>INDEX(Parameters!$B$31:$E$31,MATCH(I200,Parameters!$B$30:$E$30,0))</f>
        <v/>
      </c>
      <c r="L200" s="29">
        <f>K200*INDEX(Parameters!$B$84:$E$84,MATCH(I200,Parameters!$B$30:$E$30,0))/100*IF($F200="yes",Parameters!$C$49,Parameters!$B$49)</f>
        <v/>
      </c>
      <c r="M200" s="29">
        <f>K200*INDEX(Parameters!$B$85:$E$85,MATCH(I200,Parameters!$B$30:$E$30,0))/100*IF($F200="yes",Parameters!$C$49,Parameters!$B$49)</f>
        <v/>
      </c>
      <c r="N200" s="29">
        <f>K200*INDEX(Parameters!$B$86:$E$86,MATCH(I200,Parameters!$B$30:$E$30,0))/100*IF($F200="yes",Parameters!$C$49,Parameters!$B$49)</f>
        <v/>
      </c>
      <c r="O200" s="29">
        <f>K200*INDEX(Parameters!$B$87:$E$87,MATCH(I200,Parameters!$B$30:$E$30,0))/100*IF($F200="yes",Parameters!$C$49,Parameters!$B$49)</f>
        <v/>
      </c>
      <c r="P200" s="29">
        <f>K200*INDEX(Parameters!$B$88:$E$88,MATCH(I200,Parameters!$B$30:$E$30,0))/100*IF($F200="yes",Parameters!$C$49,Parameters!$B$49)</f>
        <v/>
      </c>
      <c r="Q200" s="29">
        <f>K200*INDEX(Parameters!$B$89:$E$89,MATCH(I200,Parameters!$B$30:$E$30,0))/100*IF($F200="yes",Parameters!$C$49,Parameters!$B$49)</f>
        <v/>
      </c>
      <c r="R200" s="29">
        <f>K200*INDEX(Parameters!$B$90:$E$90,MATCH(I200,Parameters!$B$30:$E$30,0))/100*IF($F200="yes",Parameters!$C$49,Parameters!$B$49)</f>
        <v/>
      </c>
      <c r="S200" s="29">
        <f>K200*INDEX(Parameters!$B$91:$E$91,MATCH(I200,Parameters!$B$30:$E$30,0))/100*IF($F200="yes",Parameters!$C$49,Parameters!$B$49)</f>
        <v/>
      </c>
      <c r="T200" s="29">
        <f>K200*INDEX(Parameters!$B$92:$E$92,MATCH(I200,Parameters!$B$30:$E$30,0))/100*IF($F200="yes",Parameters!$C$49,Parameters!$B$49)</f>
        <v/>
      </c>
      <c r="U200" s="29">
        <f>INDEX(Parameters!$B$32:$E$32,MATCH(I200,Parameters!$B$30:$E$30,0))*Parameters!$B$36/100*IF($F200="yes",Parameters!$E$49,Parameters!$D$49)</f>
        <v/>
      </c>
      <c r="V200" s="29">
        <f>U200*INDEX(Parameters!$B$99:$E$99,MATCH(I200,Parameters!$B$30:$E$30,0))</f>
        <v/>
      </c>
      <c r="W200" s="29">
        <f>U200*INDEX(Parameters!$B$100:$E$100,MATCH(I200,Parameters!$B$30:$E$30,0))</f>
        <v/>
      </c>
      <c r="X200" s="29">
        <f>U200*INDEX(Parameters!$B$101:$E$101,MATCH(I200,Parameters!$B$30:$E$30,0))</f>
        <v/>
      </c>
      <c r="Y200" s="29">
        <f>U200*INDEX(Parameters!$B$102:$E$102,MATCH(I200,Parameters!$B$30:$E$30,0))</f>
        <v/>
      </c>
      <c r="Z200" s="29">
        <f>U200*INDEX(Parameters!$B$103:$E$103,MATCH(I200,Parameters!$B$30:$E$30,0))</f>
        <v/>
      </c>
      <c r="AA200" s="29">
        <f>U200*INDEX(Parameters!$B$104:$E$104,MATCH(I200,Parameters!$B$30:$E$30,0))</f>
        <v/>
      </c>
      <c r="AB200" s="29">
        <f>U200*Parameters!$B$39</f>
        <v/>
      </c>
      <c r="AC200">
        <f>J200</f>
        <v/>
      </c>
      <c r="AD200">
        <f>IF(J200=1,Parameters!$B$40,Parameters!$B$41)</f>
        <v/>
      </c>
      <c r="AE200" s="29">
        <f>AC200*O200+(1-AC200)*L200</f>
        <v/>
      </c>
      <c r="AF200" s="29">
        <f>AC200*P200+(1-AC200)*M200</f>
        <v/>
      </c>
      <c r="AG200" s="29">
        <f>AC200*Q200+(1-AC200)*N200</f>
        <v/>
      </c>
      <c r="AH200" s="29">
        <f>AD200*O200+(1-AD200)*L200</f>
        <v/>
      </c>
      <c r="AI200" s="29">
        <f>AD200*P200+(1-AD200)*M200</f>
        <v/>
      </c>
      <c r="AJ200" s="29">
        <f>AD200*Q200+(1-AD200)*N200</f>
        <v/>
      </c>
      <c r="AK200" s="29">
        <f>AC200*V200+(1-AC200)*U200</f>
        <v/>
      </c>
      <c r="AL200" s="29">
        <f>AC200*W200+(1-AC200)*U200</f>
        <v/>
      </c>
      <c r="AM200" s="29">
        <f>AC200*X200+(1-AC200)*U200</f>
        <v/>
      </c>
      <c r="AN200" s="29">
        <f>AD200*V200+(1-AD200)*U200</f>
        <v/>
      </c>
      <c r="AO200" s="29">
        <f>AD200*W200+(1-AD200)*U200</f>
        <v/>
      </c>
      <c r="AP200" s="29">
        <f>AD200*X200+(1-AD200)*U200</f>
        <v/>
      </c>
      <c r="AQ200">
        <f>IF(OR(Scenario!$B$5="Any",Scenario!$B$5=A200),1,0)</f>
        <v/>
      </c>
      <c r="AR200">
        <f>IF(OR(Scenario!$B$6="Any",Scenario!$B$6=B200),1,0)</f>
        <v/>
      </c>
      <c r="AS200">
        <f>IF(OR(Scenario!$B$7="Any",Scenario!$B$7=C200),1,0)</f>
        <v/>
      </c>
      <c r="AT200">
        <f>IF(OR(Scenario!$B$8="Any",Scenario!$B$8=D200),1,0)</f>
        <v/>
      </c>
      <c r="AU200">
        <f>IF(OR(Scenario!$B$9="Any",Scenario!$B$9=E200),1,0)</f>
        <v/>
      </c>
      <c r="AV200">
        <f>IF(OR(Scenario!$B$10="Any",Scenario!$B$10=F200),1,0)</f>
        <v/>
      </c>
      <c r="AW200">
        <f>G200*AQ200*AR200*AS200*AT200*AU200*AV200</f>
        <v/>
      </c>
      <c r="AX200">
        <f>IF(Scenario!$B$11="mean",L200,IF(Scenario!$B$11="5th pct",M200,N200))</f>
        <v/>
      </c>
      <c r="AY200">
        <f>IF(Scenario!$B$11="mean",O200,IF(Scenario!$B$11="5th pct",P200,Q200))</f>
        <v/>
      </c>
      <c r="AZ200">
        <f>IF(Scenario!$B$11="mean",R200,IF(Scenario!$B$11="5th pct",S200,T200))</f>
        <v/>
      </c>
      <c r="BA200">
        <f>IF(Scenario!$B$11="mean",AE200,IF(Scenario!$B$11="5th pct",AF200,AG200))</f>
        <v/>
      </c>
      <c r="BB200">
        <f>IF(Scenario!$B$11="mean",AH200,IF(Scenario!$B$11="5th pct",AI200,AJ200))</f>
        <v/>
      </c>
      <c r="BC200">
        <f>U200</f>
        <v/>
      </c>
      <c r="BD200">
        <f>IF(Scenario!$B$11="mean",V200,IF(Scenario!$B$11="5th pct",W200,X200))</f>
        <v/>
      </c>
      <c r="BE200">
        <f>IF(Scenario!$B$11="mean",Y200,IF(Scenario!$B$11="5th pct",Z200,AA200))</f>
        <v/>
      </c>
      <c r="BF200">
        <f>IF(Scenario!$B$11="mean",AK200,IF(Scenario!$B$11="5th pct",AL200,AM200))</f>
        <v/>
      </c>
      <c r="BG200">
        <f>IF(Scenario!$B$11="mean",AN200,IF(Scenario!$B$11="5th pct",AO200,AP200))</f>
        <v/>
      </c>
    </row>
    <row r="201">
      <c r="A201" s="7" t="inlineStr">
        <is>
          <t>F</t>
        </is>
      </c>
      <c r="B201" s="7" t="inlineStr">
        <is>
          <t>75-79</t>
        </is>
      </c>
      <c r="C201" s="7" t="inlineStr">
        <is>
          <t>&lt;=110</t>
        </is>
      </c>
      <c r="D201" s="7" t="inlineStr">
        <is>
          <t>&lt;1.0</t>
        </is>
      </c>
      <c r="E201" s="7" t="inlineStr">
        <is>
          <t>persistent</t>
        </is>
      </c>
      <c r="F201" s="7" t="inlineStr">
        <is>
          <t>yes</t>
        </is>
      </c>
      <c r="G201" s="30">
        <f>Parameters!$B$5*Parameters!$B$8*Parameters!$B$10/SUM(Parameters!$B$10:$G$10)*Parameters!$H$22*Parameters!$B$53*Parameters!$B$46</f>
        <v/>
      </c>
      <c r="H201" s="31">
        <f>(140-Parameters!$C$25)*Parameters!$B$26*0.45359237*0.85/(72*Parameters!$B$27)</f>
        <v/>
      </c>
      <c r="I201" s="7">
        <f>IF(H201&gt;80,"&gt;80",IF(H201&gt;50,"50-80",IF(H201&gt;=25,"25-50","&lt;25")))</f>
        <v/>
      </c>
      <c r="J201" s="7">
        <f>IF(((B201="80+")+1+(OR(D201="1.5-2.0",D201="&gt;=2.0")))&gt;=2,1,0)</f>
        <v/>
      </c>
      <c r="K201" s="32">
        <f>INDEX(Parameters!$B$31:$E$31,MATCH(I201,Parameters!$B$30:$E$30,0))</f>
        <v/>
      </c>
      <c r="L201" s="33">
        <f>K201*INDEX(Parameters!$B$84:$E$84,MATCH(I201,Parameters!$B$30:$E$30,0))/100*IF($F201="yes",Parameters!$C$49,Parameters!$B$49)</f>
        <v/>
      </c>
      <c r="M201" s="33">
        <f>K201*INDEX(Parameters!$B$85:$E$85,MATCH(I201,Parameters!$B$30:$E$30,0))/100*IF($F201="yes",Parameters!$C$49,Parameters!$B$49)</f>
        <v/>
      </c>
      <c r="N201" s="33">
        <f>K201*INDEX(Parameters!$B$86:$E$86,MATCH(I201,Parameters!$B$30:$E$30,0))/100*IF($F201="yes",Parameters!$C$49,Parameters!$B$49)</f>
        <v/>
      </c>
      <c r="O201" s="33">
        <f>K201*INDEX(Parameters!$B$87:$E$87,MATCH(I201,Parameters!$B$30:$E$30,0))/100*IF($F201="yes",Parameters!$C$49,Parameters!$B$49)</f>
        <v/>
      </c>
      <c r="P201" s="33">
        <f>K201*INDEX(Parameters!$B$88:$E$88,MATCH(I201,Parameters!$B$30:$E$30,0))/100*IF($F201="yes",Parameters!$C$49,Parameters!$B$49)</f>
        <v/>
      </c>
      <c r="Q201" s="33">
        <f>K201*INDEX(Parameters!$B$89:$E$89,MATCH(I201,Parameters!$B$30:$E$30,0))/100*IF($F201="yes",Parameters!$C$49,Parameters!$B$49)</f>
        <v/>
      </c>
      <c r="R201" s="33">
        <f>K201*INDEX(Parameters!$B$90:$E$90,MATCH(I201,Parameters!$B$30:$E$30,0))/100*IF($F201="yes",Parameters!$C$49,Parameters!$B$49)</f>
        <v/>
      </c>
      <c r="S201" s="33">
        <f>K201*INDEX(Parameters!$B$91:$E$91,MATCH(I201,Parameters!$B$30:$E$30,0))/100*IF($F201="yes",Parameters!$C$49,Parameters!$B$49)</f>
        <v/>
      </c>
      <c r="T201" s="33">
        <f>K201*INDEX(Parameters!$B$92:$E$92,MATCH(I201,Parameters!$B$30:$E$30,0))/100*IF($F201="yes",Parameters!$C$49,Parameters!$B$49)</f>
        <v/>
      </c>
      <c r="U201" s="33">
        <f>INDEX(Parameters!$B$32:$E$32,MATCH(I201,Parameters!$B$30:$E$30,0))*Parameters!$B$36/100*IF($F201="yes",Parameters!$E$49,Parameters!$D$49)</f>
        <v/>
      </c>
      <c r="V201" s="33">
        <f>U201*INDEX(Parameters!$B$99:$E$99,MATCH(I201,Parameters!$B$30:$E$30,0))</f>
        <v/>
      </c>
      <c r="W201" s="33">
        <f>U201*INDEX(Parameters!$B$100:$E$100,MATCH(I201,Parameters!$B$30:$E$30,0))</f>
        <v/>
      </c>
      <c r="X201" s="33">
        <f>U201*INDEX(Parameters!$B$101:$E$101,MATCH(I201,Parameters!$B$30:$E$30,0))</f>
        <v/>
      </c>
      <c r="Y201" s="33">
        <f>U201*INDEX(Parameters!$B$102:$E$102,MATCH(I201,Parameters!$B$30:$E$30,0))</f>
        <v/>
      </c>
      <c r="Z201" s="33">
        <f>U201*INDEX(Parameters!$B$103:$E$103,MATCH(I201,Parameters!$B$30:$E$30,0))</f>
        <v/>
      </c>
      <c r="AA201" s="33">
        <f>U201*INDEX(Parameters!$B$104:$E$104,MATCH(I201,Parameters!$B$30:$E$30,0))</f>
        <v/>
      </c>
      <c r="AB201" s="33">
        <f>U201*Parameters!$B$39</f>
        <v/>
      </c>
      <c r="AC201" s="7">
        <f>J201</f>
        <v/>
      </c>
      <c r="AD201" s="7">
        <f>IF(J201=1,Parameters!$B$40,Parameters!$B$41)</f>
        <v/>
      </c>
      <c r="AE201" s="33">
        <f>AC201*O201+(1-AC201)*L201</f>
        <v/>
      </c>
      <c r="AF201" s="33">
        <f>AC201*P201+(1-AC201)*M201</f>
        <v/>
      </c>
      <c r="AG201" s="33">
        <f>AC201*Q201+(1-AC201)*N201</f>
        <v/>
      </c>
      <c r="AH201" s="33">
        <f>AD201*O201+(1-AD201)*L201</f>
        <v/>
      </c>
      <c r="AI201" s="33">
        <f>AD201*P201+(1-AD201)*M201</f>
        <v/>
      </c>
      <c r="AJ201" s="33">
        <f>AD201*Q201+(1-AD201)*N201</f>
        <v/>
      </c>
      <c r="AK201" s="33">
        <f>AC201*V201+(1-AC201)*U201</f>
        <v/>
      </c>
      <c r="AL201" s="33">
        <f>AC201*W201+(1-AC201)*U201</f>
        <v/>
      </c>
      <c r="AM201" s="33">
        <f>AC201*X201+(1-AC201)*U201</f>
        <v/>
      </c>
      <c r="AN201" s="33">
        <f>AD201*V201+(1-AD201)*U201</f>
        <v/>
      </c>
      <c r="AO201" s="33">
        <f>AD201*W201+(1-AD201)*U201</f>
        <v/>
      </c>
      <c r="AP201" s="33">
        <f>AD201*X201+(1-AD201)*U201</f>
        <v/>
      </c>
      <c r="AQ201" s="7">
        <f>IF(OR(Scenario!$B$5="Any",Scenario!$B$5=A201),1,0)</f>
        <v/>
      </c>
      <c r="AR201" s="7">
        <f>IF(OR(Scenario!$B$6="Any",Scenario!$B$6=B201),1,0)</f>
        <v/>
      </c>
      <c r="AS201" s="7">
        <f>IF(OR(Scenario!$B$7="Any",Scenario!$B$7=C201),1,0)</f>
        <v/>
      </c>
      <c r="AT201" s="7">
        <f>IF(OR(Scenario!$B$8="Any",Scenario!$B$8=D201),1,0)</f>
        <v/>
      </c>
      <c r="AU201" s="7">
        <f>IF(OR(Scenario!$B$9="Any",Scenario!$B$9=E201),1,0)</f>
        <v/>
      </c>
      <c r="AV201" s="7">
        <f>IF(OR(Scenario!$B$10="Any",Scenario!$B$10=F201),1,0)</f>
        <v/>
      </c>
      <c r="AW201" s="7">
        <f>G201*AQ201*AR201*AS201*AT201*AU201*AV201</f>
        <v/>
      </c>
      <c r="AX201" s="7">
        <f>IF(Scenario!$B$11="mean",L201,IF(Scenario!$B$11="5th pct",M201,N201))</f>
        <v/>
      </c>
      <c r="AY201" s="7">
        <f>IF(Scenario!$B$11="mean",O201,IF(Scenario!$B$11="5th pct",P201,Q201))</f>
        <v/>
      </c>
      <c r="AZ201" s="7">
        <f>IF(Scenario!$B$11="mean",R201,IF(Scenario!$B$11="5th pct",S201,T201))</f>
        <v/>
      </c>
      <c r="BA201" s="7">
        <f>IF(Scenario!$B$11="mean",AE201,IF(Scenario!$B$11="5th pct",AF201,AG201))</f>
        <v/>
      </c>
      <c r="BB201" s="7">
        <f>IF(Scenario!$B$11="mean",AH201,IF(Scenario!$B$11="5th pct",AI201,AJ201))</f>
        <v/>
      </c>
      <c r="BC201" s="7">
        <f>U201</f>
        <v/>
      </c>
      <c r="BD201" s="7">
        <f>IF(Scenario!$B$11="mean",V201,IF(Scenario!$B$11="5th pct",W201,X201))</f>
        <v/>
      </c>
      <c r="BE201" s="7">
        <f>IF(Scenario!$B$11="mean",Y201,IF(Scenario!$B$11="5th pct",Z201,AA201))</f>
        <v/>
      </c>
      <c r="BF201" s="7">
        <f>IF(Scenario!$B$11="mean",AK201,IF(Scenario!$B$11="5th pct",AL201,AM201))</f>
        <v/>
      </c>
      <c r="BG201" s="7">
        <f>IF(Scenario!$B$11="mean",AN201,IF(Scenario!$B$11="5th pct",AO201,AP201))</f>
        <v/>
      </c>
    </row>
    <row r="202">
      <c r="A202" t="inlineStr">
        <is>
          <t>F</t>
        </is>
      </c>
      <c r="B202" t="inlineStr">
        <is>
          <t>75-79</t>
        </is>
      </c>
      <c r="C202" t="inlineStr">
        <is>
          <t>&lt;=110</t>
        </is>
      </c>
      <c r="D202" t="inlineStr">
        <is>
          <t>1.0-1.5</t>
        </is>
      </c>
      <c r="E202" t="inlineStr">
        <is>
          <t>subclinical</t>
        </is>
      </c>
      <c r="F202" t="inlineStr">
        <is>
          <t>no</t>
        </is>
      </c>
      <c r="G202" s="26">
        <f>Parameters!$B$5*Parameters!$B$8*Parameters!$B$10/SUM(Parameters!$B$10:$G$10)*Parameters!$I$22*Parameters!$B$50*(1-Parameters!$B$46)</f>
        <v/>
      </c>
      <c r="H202" s="27">
        <f>(140-Parameters!$C$25)*Parameters!$B$26*0.45359237*0.85/(72*Parameters!$C$27)</f>
        <v/>
      </c>
      <c r="I202">
        <f>IF(H202&gt;80,"&gt;80",IF(H202&gt;50,"50-80",IF(H202&gt;=25,"25-50","&lt;25")))</f>
        <v/>
      </c>
      <c r="J202">
        <f>IF(((B202="80+")+1+(OR(D202="1.5-2.0",D202="&gt;=2.0")))&gt;=2,1,0)</f>
        <v/>
      </c>
      <c r="K202" s="28">
        <f>INDEX(Parameters!$B$31:$E$31,MATCH(I202,Parameters!$B$30:$E$30,0))</f>
        <v/>
      </c>
      <c r="L202" s="29">
        <f>K202*INDEX(Parameters!$B$57:$E$57,MATCH(I202,Parameters!$B$30:$E$30,0))/100*IF($F202="yes",Parameters!$C$49,Parameters!$B$49)</f>
        <v/>
      </c>
      <c r="M202" s="29">
        <f>K202*INDEX(Parameters!$B$58:$E$58,MATCH(I202,Parameters!$B$30:$E$30,0))/100*IF($F202="yes",Parameters!$C$49,Parameters!$B$49)</f>
        <v/>
      </c>
      <c r="N202" s="29">
        <f>K202*INDEX(Parameters!$B$59:$E$59,MATCH(I202,Parameters!$B$30:$E$30,0))/100*IF($F202="yes",Parameters!$C$49,Parameters!$B$49)</f>
        <v/>
      </c>
      <c r="O202" s="29">
        <f>K202*INDEX(Parameters!$B$60:$E$60,MATCH(I202,Parameters!$B$30:$E$30,0))/100*IF($F202="yes",Parameters!$C$49,Parameters!$B$49)</f>
        <v/>
      </c>
      <c r="P202" s="29">
        <f>K202*INDEX(Parameters!$B$61:$E$61,MATCH(I202,Parameters!$B$30:$E$30,0))/100*IF($F202="yes",Parameters!$C$49,Parameters!$B$49)</f>
        <v/>
      </c>
      <c r="Q202" s="29">
        <f>K202*INDEX(Parameters!$B$62:$E$62,MATCH(I202,Parameters!$B$30:$E$30,0))/100*IF($F202="yes",Parameters!$C$49,Parameters!$B$49)</f>
        <v/>
      </c>
      <c r="R202" s="29">
        <f>K202*INDEX(Parameters!$B$63:$E$63,MATCH(I202,Parameters!$B$30:$E$30,0))/100*IF($F202="yes",Parameters!$C$49,Parameters!$B$49)</f>
        <v/>
      </c>
      <c r="S202" s="29">
        <f>K202*INDEX(Parameters!$B$64:$E$64,MATCH(I202,Parameters!$B$30:$E$30,0))/100*IF($F202="yes",Parameters!$C$49,Parameters!$B$49)</f>
        <v/>
      </c>
      <c r="T202" s="29">
        <f>K202*INDEX(Parameters!$B$65:$E$65,MATCH(I202,Parameters!$B$30:$E$30,0))/100*IF($F202="yes",Parameters!$C$49,Parameters!$B$49)</f>
        <v/>
      </c>
      <c r="U202" s="29">
        <f>INDEX(Parameters!$B$32:$E$32,MATCH(I202,Parameters!$B$30:$E$30,0))*Parameters!$B$36/100*IF($F202="yes",Parameters!$E$49,Parameters!$D$49)</f>
        <v/>
      </c>
      <c r="V202" s="29">
        <f>U202*INDEX(Parameters!$B$99:$E$99,MATCH(I202,Parameters!$B$30:$E$30,0))</f>
        <v/>
      </c>
      <c r="W202" s="29">
        <f>U202*INDEX(Parameters!$B$100:$E$100,MATCH(I202,Parameters!$B$30:$E$30,0))</f>
        <v/>
      </c>
      <c r="X202" s="29">
        <f>U202*INDEX(Parameters!$B$101:$E$101,MATCH(I202,Parameters!$B$30:$E$30,0))</f>
        <v/>
      </c>
      <c r="Y202" s="29">
        <f>U202*INDEX(Parameters!$B$102:$E$102,MATCH(I202,Parameters!$B$30:$E$30,0))</f>
        <v/>
      </c>
      <c r="Z202" s="29">
        <f>U202*INDEX(Parameters!$B$103:$E$103,MATCH(I202,Parameters!$B$30:$E$30,0))</f>
        <v/>
      </c>
      <c r="AA202" s="29">
        <f>U202*INDEX(Parameters!$B$104:$E$104,MATCH(I202,Parameters!$B$30:$E$30,0))</f>
        <v/>
      </c>
      <c r="AB202" s="29">
        <f>U202*Parameters!$B$39</f>
        <v/>
      </c>
      <c r="AC202">
        <f>J202</f>
        <v/>
      </c>
      <c r="AD202">
        <f>IF(J202=1,Parameters!$B$40,Parameters!$B$41)</f>
        <v/>
      </c>
      <c r="AE202" s="29">
        <f>AC202*O202+(1-AC202)*L202</f>
        <v/>
      </c>
      <c r="AF202" s="29">
        <f>AC202*P202+(1-AC202)*M202</f>
        <v/>
      </c>
      <c r="AG202" s="29">
        <f>AC202*Q202+(1-AC202)*N202</f>
        <v/>
      </c>
      <c r="AH202" s="29">
        <f>AD202*O202+(1-AD202)*L202</f>
        <v/>
      </c>
      <c r="AI202" s="29">
        <f>AD202*P202+(1-AD202)*M202</f>
        <v/>
      </c>
      <c r="AJ202" s="29">
        <f>AD202*Q202+(1-AD202)*N202</f>
        <v/>
      </c>
      <c r="AK202" s="29">
        <f>AC202*V202+(1-AC202)*U202</f>
        <v/>
      </c>
      <c r="AL202" s="29">
        <f>AC202*W202+(1-AC202)*U202</f>
        <v/>
      </c>
      <c r="AM202" s="29">
        <f>AC202*X202+(1-AC202)*U202</f>
        <v/>
      </c>
      <c r="AN202" s="29">
        <f>AD202*V202+(1-AD202)*U202</f>
        <v/>
      </c>
      <c r="AO202" s="29">
        <f>AD202*W202+(1-AD202)*U202</f>
        <v/>
      </c>
      <c r="AP202" s="29">
        <f>AD202*X202+(1-AD202)*U202</f>
        <v/>
      </c>
      <c r="AQ202">
        <f>IF(OR(Scenario!$B$5="Any",Scenario!$B$5=A202),1,0)</f>
        <v/>
      </c>
      <c r="AR202">
        <f>IF(OR(Scenario!$B$6="Any",Scenario!$B$6=B202),1,0)</f>
        <v/>
      </c>
      <c r="AS202">
        <f>IF(OR(Scenario!$B$7="Any",Scenario!$B$7=C202),1,0)</f>
        <v/>
      </c>
      <c r="AT202">
        <f>IF(OR(Scenario!$B$8="Any",Scenario!$B$8=D202),1,0)</f>
        <v/>
      </c>
      <c r="AU202">
        <f>IF(OR(Scenario!$B$9="Any",Scenario!$B$9=E202),1,0)</f>
        <v/>
      </c>
      <c r="AV202">
        <f>IF(OR(Scenario!$B$10="Any",Scenario!$B$10=F202),1,0)</f>
        <v/>
      </c>
      <c r="AW202">
        <f>G202*AQ202*AR202*AS202*AT202*AU202*AV202</f>
        <v/>
      </c>
      <c r="AX202">
        <f>IF(Scenario!$B$11="mean",L202,IF(Scenario!$B$11="5th pct",M202,N202))</f>
        <v/>
      </c>
      <c r="AY202">
        <f>IF(Scenario!$B$11="mean",O202,IF(Scenario!$B$11="5th pct",P202,Q202))</f>
        <v/>
      </c>
      <c r="AZ202">
        <f>IF(Scenario!$B$11="mean",R202,IF(Scenario!$B$11="5th pct",S202,T202))</f>
        <v/>
      </c>
      <c r="BA202">
        <f>IF(Scenario!$B$11="mean",AE202,IF(Scenario!$B$11="5th pct",AF202,AG202))</f>
        <v/>
      </c>
      <c r="BB202">
        <f>IF(Scenario!$B$11="mean",AH202,IF(Scenario!$B$11="5th pct",AI202,AJ202))</f>
        <v/>
      </c>
      <c r="BC202">
        <f>U202</f>
        <v/>
      </c>
      <c r="BD202">
        <f>IF(Scenario!$B$11="mean",V202,IF(Scenario!$B$11="5th pct",W202,X202))</f>
        <v/>
      </c>
      <c r="BE202">
        <f>IF(Scenario!$B$11="mean",Y202,IF(Scenario!$B$11="5th pct",Z202,AA202))</f>
        <v/>
      </c>
      <c r="BF202">
        <f>IF(Scenario!$B$11="mean",AK202,IF(Scenario!$B$11="5th pct",AL202,AM202))</f>
        <v/>
      </c>
      <c r="BG202">
        <f>IF(Scenario!$B$11="mean",AN202,IF(Scenario!$B$11="5th pct",AO202,AP202))</f>
        <v/>
      </c>
    </row>
    <row r="203">
      <c r="A203" s="7" t="inlineStr">
        <is>
          <t>F</t>
        </is>
      </c>
      <c r="B203" s="7" t="inlineStr">
        <is>
          <t>75-79</t>
        </is>
      </c>
      <c r="C203" s="7" t="inlineStr">
        <is>
          <t>&lt;=110</t>
        </is>
      </c>
      <c r="D203" s="7" t="inlineStr">
        <is>
          <t>1.0-1.5</t>
        </is>
      </c>
      <c r="E203" s="7" t="inlineStr">
        <is>
          <t>subclinical</t>
        </is>
      </c>
      <c r="F203" s="7" t="inlineStr">
        <is>
          <t>yes</t>
        </is>
      </c>
      <c r="G203" s="30">
        <f>Parameters!$B$5*Parameters!$B$8*Parameters!$B$10/SUM(Parameters!$B$10:$G$10)*Parameters!$I$22*Parameters!$B$50*Parameters!$B$46</f>
        <v/>
      </c>
      <c r="H203" s="31">
        <f>(140-Parameters!$C$25)*Parameters!$B$26*0.45359237*0.85/(72*Parameters!$C$27)</f>
        <v/>
      </c>
      <c r="I203" s="7">
        <f>IF(H203&gt;80,"&gt;80",IF(H203&gt;50,"50-80",IF(H203&gt;=25,"25-50","&lt;25")))</f>
        <v/>
      </c>
      <c r="J203" s="7">
        <f>IF(((B203="80+")+1+(OR(D203="1.5-2.0",D203="&gt;=2.0")))&gt;=2,1,0)</f>
        <v/>
      </c>
      <c r="K203" s="32">
        <f>INDEX(Parameters!$B$31:$E$31,MATCH(I203,Parameters!$B$30:$E$30,0))</f>
        <v/>
      </c>
      <c r="L203" s="33">
        <f>K203*INDEX(Parameters!$B$57:$E$57,MATCH(I203,Parameters!$B$30:$E$30,0))/100*IF($F203="yes",Parameters!$C$49,Parameters!$B$49)</f>
        <v/>
      </c>
      <c r="M203" s="33">
        <f>K203*INDEX(Parameters!$B$58:$E$58,MATCH(I203,Parameters!$B$30:$E$30,0))/100*IF($F203="yes",Parameters!$C$49,Parameters!$B$49)</f>
        <v/>
      </c>
      <c r="N203" s="33">
        <f>K203*INDEX(Parameters!$B$59:$E$59,MATCH(I203,Parameters!$B$30:$E$30,0))/100*IF($F203="yes",Parameters!$C$49,Parameters!$B$49)</f>
        <v/>
      </c>
      <c r="O203" s="33">
        <f>K203*INDEX(Parameters!$B$60:$E$60,MATCH(I203,Parameters!$B$30:$E$30,0))/100*IF($F203="yes",Parameters!$C$49,Parameters!$B$49)</f>
        <v/>
      </c>
      <c r="P203" s="33">
        <f>K203*INDEX(Parameters!$B$61:$E$61,MATCH(I203,Parameters!$B$30:$E$30,0))/100*IF($F203="yes",Parameters!$C$49,Parameters!$B$49)</f>
        <v/>
      </c>
      <c r="Q203" s="33">
        <f>K203*INDEX(Parameters!$B$62:$E$62,MATCH(I203,Parameters!$B$30:$E$30,0))/100*IF($F203="yes",Parameters!$C$49,Parameters!$B$49)</f>
        <v/>
      </c>
      <c r="R203" s="33">
        <f>K203*INDEX(Parameters!$B$63:$E$63,MATCH(I203,Parameters!$B$30:$E$30,0))/100*IF($F203="yes",Parameters!$C$49,Parameters!$B$49)</f>
        <v/>
      </c>
      <c r="S203" s="33">
        <f>K203*INDEX(Parameters!$B$64:$E$64,MATCH(I203,Parameters!$B$30:$E$30,0))/100*IF($F203="yes",Parameters!$C$49,Parameters!$B$49)</f>
        <v/>
      </c>
      <c r="T203" s="33">
        <f>K203*INDEX(Parameters!$B$65:$E$65,MATCH(I203,Parameters!$B$30:$E$30,0))/100*IF($F203="yes",Parameters!$C$49,Parameters!$B$49)</f>
        <v/>
      </c>
      <c r="U203" s="33">
        <f>INDEX(Parameters!$B$32:$E$32,MATCH(I203,Parameters!$B$30:$E$30,0))*Parameters!$B$36/100*IF($F203="yes",Parameters!$E$49,Parameters!$D$49)</f>
        <v/>
      </c>
      <c r="V203" s="33">
        <f>U203*INDEX(Parameters!$B$99:$E$99,MATCH(I203,Parameters!$B$30:$E$30,0))</f>
        <v/>
      </c>
      <c r="W203" s="33">
        <f>U203*INDEX(Parameters!$B$100:$E$100,MATCH(I203,Parameters!$B$30:$E$30,0))</f>
        <v/>
      </c>
      <c r="X203" s="33">
        <f>U203*INDEX(Parameters!$B$101:$E$101,MATCH(I203,Parameters!$B$30:$E$30,0))</f>
        <v/>
      </c>
      <c r="Y203" s="33">
        <f>U203*INDEX(Parameters!$B$102:$E$102,MATCH(I203,Parameters!$B$30:$E$30,0))</f>
        <v/>
      </c>
      <c r="Z203" s="33">
        <f>U203*INDEX(Parameters!$B$103:$E$103,MATCH(I203,Parameters!$B$30:$E$30,0))</f>
        <v/>
      </c>
      <c r="AA203" s="33">
        <f>U203*INDEX(Parameters!$B$104:$E$104,MATCH(I203,Parameters!$B$30:$E$30,0))</f>
        <v/>
      </c>
      <c r="AB203" s="33">
        <f>U203*Parameters!$B$39</f>
        <v/>
      </c>
      <c r="AC203" s="7">
        <f>J203</f>
        <v/>
      </c>
      <c r="AD203" s="7">
        <f>IF(J203=1,Parameters!$B$40,Parameters!$B$41)</f>
        <v/>
      </c>
      <c r="AE203" s="33">
        <f>AC203*O203+(1-AC203)*L203</f>
        <v/>
      </c>
      <c r="AF203" s="33">
        <f>AC203*P203+(1-AC203)*M203</f>
        <v/>
      </c>
      <c r="AG203" s="33">
        <f>AC203*Q203+(1-AC203)*N203</f>
        <v/>
      </c>
      <c r="AH203" s="33">
        <f>AD203*O203+(1-AD203)*L203</f>
        <v/>
      </c>
      <c r="AI203" s="33">
        <f>AD203*P203+(1-AD203)*M203</f>
        <v/>
      </c>
      <c r="AJ203" s="33">
        <f>AD203*Q203+(1-AD203)*N203</f>
        <v/>
      </c>
      <c r="AK203" s="33">
        <f>AC203*V203+(1-AC203)*U203</f>
        <v/>
      </c>
      <c r="AL203" s="33">
        <f>AC203*W203+(1-AC203)*U203</f>
        <v/>
      </c>
      <c r="AM203" s="33">
        <f>AC203*X203+(1-AC203)*U203</f>
        <v/>
      </c>
      <c r="AN203" s="33">
        <f>AD203*V203+(1-AD203)*U203</f>
        <v/>
      </c>
      <c r="AO203" s="33">
        <f>AD203*W203+(1-AD203)*U203</f>
        <v/>
      </c>
      <c r="AP203" s="33">
        <f>AD203*X203+(1-AD203)*U203</f>
        <v/>
      </c>
      <c r="AQ203" s="7">
        <f>IF(OR(Scenario!$B$5="Any",Scenario!$B$5=A203),1,0)</f>
        <v/>
      </c>
      <c r="AR203" s="7">
        <f>IF(OR(Scenario!$B$6="Any",Scenario!$B$6=B203),1,0)</f>
        <v/>
      </c>
      <c r="AS203" s="7">
        <f>IF(OR(Scenario!$B$7="Any",Scenario!$B$7=C203),1,0)</f>
        <v/>
      </c>
      <c r="AT203" s="7">
        <f>IF(OR(Scenario!$B$8="Any",Scenario!$B$8=D203),1,0)</f>
        <v/>
      </c>
      <c r="AU203" s="7">
        <f>IF(OR(Scenario!$B$9="Any",Scenario!$B$9=E203),1,0)</f>
        <v/>
      </c>
      <c r="AV203" s="7">
        <f>IF(OR(Scenario!$B$10="Any",Scenario!$B$10=F203),1,0)</f>
        <v/>
      </c>
      <c r="AW203" s="7">
        <f>G203*AQ203*AR203*AS203*AT203*AU203*AV203</f>
        <v/>
      </c>
      <c r="AX203" s="7">
        <f>IF(Scenario!$B$11="mean",L203,IF(Scenario!$B$11="5th pct",M203,N203))</f>
        <v/>
      </c>
      <c r="AY203" s="7">
        <f>IF(Scenario!$B$11="mean",O203,IF(Scenario!$B$11="5th pct",P203,Q203))</f>
        <v/>
      </c>
      <c r="AZ203" s="7">
        <f>IF(Scenario!$B$11="mean",R203,IF(Scenario!$B$11="5th pct",S203,T203))</f>
        <v/>
      </c>
      <c r="BA203" s="7">
        <f>IF(Scenario!$B$11="mean",AE203,IF(Scenario!$B$11="5th pct",AF203,AG203))</f>
        <v/>
      </c>
      <c r="BB203" s="7">
        <f>IF(Scenario!$B$11="mean",AH203,IF(Scenario!$B$11="5th pct",AI203,AJ203))</f>
        <v/>
      </c>
      <c r="BC203" s="7">
        <f>U203</f>
        <v/>
      </c>
      <c r="BD203" s="7">
        <f>IF(Scenario!$B$11="mean",V203,IF(Scenario!$B$11="5th pct",W203,X203))</f>
        <v/>
      </c>
      <c r="BE203" s="7">
        <f>IF(Scenario!$B$11="mean",Y203,IF(Scenario!$B$11="5th pct",Z203,AA203))</f>
        <v/>
      </c>
      <c r="BF203" s="7">
        <f>IF(Scenario!$B$11="mean",AK203,IF(Scenario!$B$11="5th pct",AL203,AM203))</f>
        <v/>
      </c>
      <c r="BG203" s="7">
        <f>IF(Scenario!$B$11="mean",AN203,IF(Scenario!$B$11="5th pct",AO203,AP203))</f>
        <v/>
      </c>
    </row>
    <row r="204">
      <c r="A204" t="inlineStr">
        <is>
          <t>F</t>
        </is>
      </c>
      <c r="B204" t="inlineStr">
        <is>
          <t>75-79</t>
        </is>
      </c>
      <c r="C204" t="inlineStr">
        <is>
          <t>&lt;=110</t>
        </is>
      </c>
      <c r="D204" t="inlineStr">
        <is>
          <t>1.0-1.5</t>
        </is>
      </c>
      <c r="E204" t="inlineStr">
        <is>
          <t>low parox</t>
        </is>
      </c>
      <c r="F204" t="inlineStr">
        <is>
          <t>no</t>
        </is>
      </c>
      <c r="G204" s="26">
        <f>Parameters!$B$5*Parameters!$B$8*Parameters!$B$10/SUM(Parameters!$B$10:$G$10)*Parameters!$I$22*Parameters!$B$51*(1-Parameters!$B$46)</f>
        <v/>
      </c>
      <c r="H204" s="27">
        <f>(140-Parameters!$C$25)*Parameters!$B$26*0.45359237*0.85/(72*Parameters!$C$27)</f>
        <v/>
      </c>
      <c r="I204">
        <f>IF(H204&gt;80,"&gt;80",IF(H204&gt;50,"50-80",IF(H204&gt;=25,"25-50","&lt;25")))</f>
        <v/>
      </c>
      <c r="J204">
        <f>IF(((B204="80+")+1+(OR(D204="1.5-2.0",D204="&gt;=2.0")))&gt;=2,1,0)</f>
        <v/>
      </c>
      <c r="K204" s="28">
        <f>INDEX(Parameters!$B$31:$E$31,MATCH(I204,Parameters!$B$30:$E$30,0))</f>
        <v/>
      </c>
      <c r="L204" s="29">
        <f>K204*INDEX(Parameters!$B$66:$E$66,MATCH(I204,Parameters!$B$30:$E$30,0))/100*IF($F204="yes",Parameters!$C$49,Parameters!$B$49)</f>
        <v/>
      </c>
      <c r="M204" s="29">
        <f>K204*INDEX(Parameters!$B$67:$E$67,MATCH(I204,Parameters!$B$30:$E$30,0))/100*IF($F204="yes",Parameters!$C$49,Parameters!$B$49)</f>
        <v/>
      </c>
      <c r="N204" s="29">
        <f>K204*INDEX(Parameters!$B$68:$E$68,MATCH(I204,Parameters!$B$30:$E$30,0))/100*IF($F204="yes",Parameters!$C$49,Parameters!$B$49)</f>
        <v/>
      </c>
      <c r="O204" s="29">
        <f>K204*INDEX(Parameters!$B$69:$E$69,MATCH(I204,Parameters!$B$30:$E$30,0))/100*IF($F204="yes",Parameters!$C$49,Parameters!$B$49)</f>
        <v/>
      </c>
      <c r="P204" s="29">
        <f>K204*INDEX(Parameters!$B$70:$E$70,MATCH(I204,Parameters!$B$30:$E$30,0))/100*IF($F204="yes",Parameters!$C$49,Parameters!$B$49)</f>
        <v/>
      </c>
      <c r="Q204" s="29">
        <f>K204*INDEX(Parameters!$B$71:$E$71,MATCH(I204,Parameters!$B$30:$E$30,0))/100*IF($F204="yes",Parameters!$C$49,Parameters!$B$49)</f>
        <v/>
      </c>
      <c r="R204" s="29">
        <f>K204*INDEX(Parameters!$B$72:$E$72,MATCH(I204,Parameters!$B$30:$E$30,0))/100*IF($F204="yes",Parameters!$C$49,Parameters!$B$49)</f>
        <v/>
      </c>
      <c r="S204" s="29">
        <f>K204*INDEX(Parameters!$B$73:$E$73,MATCH(I204,Parameters!$B$30:$E$30,0))/100*IF($F204="yes",Parameters!$C$49,Parameters!$B$49)</f>
        <v/>
      </c>
      <c r="T204" s="29">
        <f>K204*INDEX(Parameters!$B$74:$E$74,MATCH(I204,Parameters!$B$30:$E$30,0))/100*IF($F204="yes",Parameters!$C$49,Parameters!$B$49)</f>
        <v/>
      </c>
      <c r="U204" s="29">
        <f>INDEX(Parameters!$B$32:$E$32,MATCH(I204,Parameters!$B$30:$E$30,0))*Parameters!$B$36/100*IF($F204="yes",Parameters!$E$49,Parameters!$D$49)</f>
        <v/>
      </c>
      <c r="V204" s="29">
        <f>U204*INDEX(Parameters!$B$99:$E$99,MATCH(I204,Parameters!$B$30:$E$30,0))</f>
        <v/>
      </c>
      <c r="W204" s="29">
        <f>U204*INDEX(Parameters!$B$100:$E$100,MATCH(I204,Parameters!$B$30:$E$30,0))</f>
        <v/>
      </c>
      <c r="X204" s="29">
        <f>U204*INDEX(Parameters!$B$101:$E$101,MATCH(I204,Parameters!$B$30:$E$30,0))</f>
        <v/>
      </c>
      <c r="Y204" s="29">
        <f>U204*INDEX(Parameters!$B$102:$E$102,MATCH(I204,Parameters!$B$30:$E$30,0))</f>
        <v/>
      </c>
      <c r="Z204" s="29">
        <f>U204*INDEX(Parameters!$B$103:$E$103,MATCH(I204,Parameters!$B$30:$E$30,0))</f>
        <v/>
      </c>
      <c r="AA204" s="29">
        <f>U204*INDEX(Parameters!$B$104:$E$104,MATCH(I204,Parameters!$B$30:$E$30,0))</f>
        <v/>
      </c>
      <c r="AB204" s="29">
        <f>U204*Parameters!$B$39</f>
        <v/>
      </c>
      <c r="AC204">
        <f>J204</f>
        <v/>
      </c>
      <c r="AD204">
        <f>IF(J204=1,Parameters!$B$40,Parameters!$B$41)</f>
        <v/>
      </c>
      <c r="AE204" s="29">
        <f>AC204*O204+(1-AC204)*L204</f>
        <v/>
      </c>
      <c r="AF204" s="29">
        <f>AC204*P204+(1-AC204)*M204</f>
        <v/>
      </c>
      <c r="AG204" s="29">
        <f>AC204*Q204+(1-AC204)*N204</f>
        <v/>
      </c>
      <c r="AH204" s="29">
        <f>AD204*O204+(1-AD204)*L204</f>
        <v/>
      </c>
      <c r="AI204" s="29">
        <f>AD204*P204+(1-AD204)*M204</f>
        <v/>
      </c>
      <c r="AJ204" s="29">
        <f>AD204*Q204+(1-AD204)*N204</f>
        <v/>
      </c>
      <c r="AK204" s="29">
        <f>AC204*V204+(1-AC204)*U204</f>
        <v/>
      </c>
      <c r="AL204" s="29">
        <f>AC204*W204+(1-AC204)*U204</f>
        <v/>
      </c>
      <c r="AM204" s="29">
        <f>AC204*X204+(1-AC204)*U204</f>
        <v/>
      </c>
      <c r="AN204" s="29">
        <f>AD204*V204+(1-AD204)*U204</f>
        <v/>
      </c>
      <c r="AO204" s="29">
        <f>AD204*W204+(1-AD204)*U204</f>
        <v/>
      </c>
      <c r="AP204" s="29">
        <f>AD204*X204+(1-AD204)*U204</f>
        <v/>
      </c>
      <c r="AQ204">
        <f>IF(OR(Scenario!$B$5="Any",Scenario!$B$5=A204),1,0)</f>
        <v/>
      </c>
      <c r="AR204">
        <f>IF(OR(Scenario!$B$6="Any",Scenario!$B$6=B204),1,0)</f>
        <v/>
      </c>
      <c r="AS204">
        <f>IF(OR(Scenario!$B$7="Any",Scenario!$B$7=C204),1,0)</f>
        <v/>
      </c>
      <c r="AT204">
        <f>IF(OR(Scenario!$B$8="Any",Scenario!$B$8=D204),1,0)</f>
        <v/>
      </c>
      <c r="AU204">
        <f>IF(OR(Scenario!$B$9="Any",Scenario!$B$9=E204),1,0)</f>
        <v/>
      </c>
      <c r="AV204">
        <f>IF(OR(Scenario!$B$10="Any",Scenario!$B$10=F204),1,0)</f>
        <v/>
      </c>
      <c r="AW204">
        <f>G204*AQ204*AR204*AS204*AT204*AU204*AV204</f>
        <v/>
      </c>
      <c r="AX204">
        <f>IF(Scenario!$B$11="mean",L204,IF(Scenario!$B$11="5th pct",M204,N204))</f>
        <v/>
      </c>
      <c r="AY204">
        <f>IF(Scenario!$B$11="mean",O204,IF(Scenario!$B$11="5th pct",P204,Q204))</f>
        <v/>
      </c>
      <c r="AZ204">
        <f>IF(Scenario!$B$11="mean",R204,IF(Scenario!$B$11="5th pct",S204,T204))</f>
        <v/>
      </c>
      <c r="BA204">
        <f>IF(Scenario!$B$11="mean",AE204,IF(Scenario!$B$11="5th pct",AF204,AG204))</f>
        <v/>
      </c>
      <c r="BB204">
        <f>IF(Scenario!$B$11="mean",AH204,IF(Scenario!$B$11="5th pct",AI204,AJ204))</f>
        <v/>
      </c>
      <c r="BC204">
        <f>U204</f>
        <v/>
      </c>
      <c r="BD204">
        <f>IF(Scenario!$B$11="mean",V204,IF(Scenario!$B$11="5th pct",W204,X204))</f>
        <v/>
      </c>
      <c r="BE204">
        <f>IF(Scenario!$B$11="mean",Y204,IF(Scenario!$B$11="5th pct",Z204,AA204))</f>
        <v/>
      </c>
      <c r="BF204">
        <f>IF(Scenario!$B$11="mean",AK204,IF(Scenario!$B$11="5th pct",AL204,AM204))</f>
        <v/>
      </c>
      <c r="BG204">
        <f>IF(Scenario!$B$11="mean",AN204,IF(Scenario!$B$11="5th pct",AO204,AP204))</f>
        <v/>
      </c>
    </row>
    <row r="205">
      <c r="A205" s="7" t="inlineStr">
        <is>
          <t>F</t>
        </is>
      </c>
      <c r="B205" s="7" t="inlineStr">
        <is>
          <t>75-79</t>
        </is>
      </c>
      <c r="C205" s="7" t="inlineStr">
        <is>
          <t>&lt;=110</t>
        </is>
      </c>
      <c r="D205" s="7" t="inlineStr">
        <is>
          <t>1.0-1.5</t>
        </is>
      </c>
      <c r="E205" s="7" t="inlineStr">
        <is>
          <t>low parox</t>
        </is>
      </c>
      <c r="F205" s="7" t="inlineStr">
        <is>
          <t>yes</t>
        </is>
      </c>
      <c r="G205" s="30">
        <f>Parameters!$B$5*Parameters!$B$8*Parameters!$B$10/SUM(Parameters!$B$10:$G$10)*Parameters!$I$22*Parameters!$B$51*Parameters!$B$46</f>
        <v/>
      </c>
      <c r="H205" s="31">
        <f>(140-Parameters!$C$25)*Parameters!$B$26*0.45359237*0.85/(72*Parameters!$C$27)</f>
        <v/>
      </c>
      <c r="I205" s="7">
        <f>IF(H205&gt;80,"&gt;80",IF(H205&gt;50,"50-80",IF(H205&gt;=25,"25-50","&lt;25")))</f>
        <v/>
      </c>
      <c r="J205" s="7">
        <f>IF(((B205="80+")+1+(OR(D205="1.5-2.0",D205="&gt;=2.0")))&gt;=2,1,0)</f>
        <v/>
      </c>
      <c r="K205" s="32">
        <f>INDEX(Parameters!$B$31:$E$31,MATCH(I205,Parameters!$B$30:$E$30,0))</f>
        <v/>
      </c>
      <c r="L205" s="33">
        <f>K205*INDEX(Parameters!$B$66:$E$66,MATCH(I205,Parameters!$B$30:$E$30,0))/100*IF($F205="yes",Parameters!$C$49,Parameters!$B$49)</f>
        <v/>
      </c>
      <c r="M205" s="33">
        <f>K205*INDEX(Parameters!$B$67:$E$67,MATCH(I205,Parameters!$B$30:$E$30,0))/100*IF($F205="yes",Parameters!$C$49,Parameters!$B$49)</f>
        <v/>
      </c>
      <c r="N205" s="33">
        <f>K205*INDEX(Parameters!$B$68:$E$68,MATCH(I205,Parameters!$B$30:$E$30,0))/100*IF($F205="yes",Parameters!$C$49,Parameters!$B$49)</f>
        <v/>
      </c>
      <c r="O205" s="33">
        <f>K205*INDEX(Parameters!$B$69:$E$69,MATCH(I205,Parameters!$B$30:$E$30,0))/100*IF($F205="yes",Parameters!$C$49,Parameters!$B$49)</f>
        <v/>
      </c>
      <c r="P205" s="33">
        <f>K205*INDEX(Parameters!$B$70:$E$70,MATCH(I205,Parameters!$B$30:$E$30,0))/100*IF($F205="yes",Parameters!$C$49,Parameters!$B$49)</f>
        <v/>
      </c>
      <c r="Q205" s="33">
        <f>K205*INDEX(Parameters!$B$71:$E$71,MATCH(I205,Parameters!$B$30:$E$30,0))/100*IF($F205="yes",Parameters!$C$49,Parameters!$B$49)</f>
        <v/>
      </c>
      <c r="R205" s="33">
        <f>K205*INDEX(Parameters!$B$72:$E$72,MATCH(I205,Parameters!$B$30:$E$30,0))/100*IF($F205="yes",Parameters!$C$49,Parameters!$B$49)</f>
        <v/>
      </c>
      <c r="S205" s="33">
        <f>K205*INDEX(Parameters!$B$73:$E$73,MATCH(I205,Parameters!$B$30:$E$30,0))/100*IF($F205="yes",Parameters!$C$49,Parameters!$B$49)</f>
        <v/>
      </c>
      <c r="T205" s="33">
        <f>K205*INDEX(Parameters!$B$74:$E$74,MATCH(I205,Parameters!$B$30:$E$30,0))/100*IF($F205="yes",Parameters!$C$49,Parameters!$B$49)</f>
        <v/>
      </c>
      <c r="U205" s="33">
        <f>INDEX(Parameters!$B$32:$E$32,MATCH(I205,Parameters!$B$30:$E$30,0))*Parameters!$B$36/100*IF($F205="yes",Parameters!$E$49,Parameters!$D$49)</f>
        <v/>
      </c>
      <c r="V205" s="33">
        <f>U205*INDEX(Parameters!$B$99:$E$99,MATCH(I205,Parameters!$B$30:$E$30,0))</f>
        <v/>
      </c>
      <c r="W205" s="33">
        <f>U205*INDEX(Parameters!$B$100:$E$100,MATCH(I205,Parameters!$B$30:$E$30,0))</f>
        <v/>
      </c>
      <c r="X205" s="33">
        <f>U205*INDEX(Parameters!$B$101:$E$101,MATCH(I205,Parameters!$B$30:$E$30,0))</f>
        <v/>
      </c>
      <c r="Y205" s="33">
        <f>U205*INDEX(Parameters!$B$102:$E$102,MATCH(I205,Parameters!$B$30:$E$30,0))</f>
        <v/>
      </c>
      <c r="Z205" s="33">
        <f>U205*INDEX(Parameters!$B$103:$E$103,MATCH(I205,Parameters!$B$30:$E$30,0))</f>
        <v/>
      </c>
      <c r="AA205" s="33">
        <f>U205*INDEX(Parameters!$B$104:$E$104,MATCH(I205,Parameters!$B$30:$E$30,0))</f>
        <v/>
      </c>
      <c r="AB205" s="33">
        <f>U205*Parameters!$B$39</f>
        <v/>
      </c>
      <c r="AC205" s="7">
        <f>J205</f>
        <v/>
      </c>
      <c r="AD205" s="7">
        <f>IF(J205=1,Parameters!$B$40,Parameters!$B$41)</f>
        <v/>
      </c>
      <c r="AE205" s="33">
        <f>AC205*O205+(1-AC205)*L205</f>
        <v/>
      </c>
      <c r="AF205" s="33">
        <f>AC205*P205+(1-AC205)*M205</f>
        <v/>
      </c>
      <c r="AG205" s="33">
        <f>AC205*Q205+(1-AC205)*N205</f>
        <v/>
      </c>
      <c r="AH205" s="33">
        <f>AD205*O205+(1-AD205)*L205</f>
        <v/>
      </c>
      <c r="AI205" s="33">
        <f>AD205*P205+(1-AD205)*M205</f>
        <v/>
      </c>
      <c r="AJ205" s="33">
        <f>AD205*Q205+(1-AD205)*N205</f>
        <v/>
      </c>
      <c r="AK205" s="33">
        <f>AC205*V205+(1-AC205)*U205</f>
        <v/>
      </c>
      <c r="AL205" s="33">
        <f>AC205*W205+(1-AC205)*U205</f>
        <v/>
      </c>
      <c r="AM205" s="33">
        <f>AC205*X205+(1-AC205)*U205</f>
        <v/>
      </c>
      <c r="AN205" s="33">
        <f>AD205*V205+(1-AD205)*U205</f>
        <v/>
      </c>
      <c r="AO205" s="33">
        <f>AD205*W205+(1-AD205)*U205</f>
        <v/>
      </c>
      <c r="AP205" s="33">
        <f>AD205*X205+(1-AD205)*U205</f>
        <v/>
      </c>
      <c r="AQ205" s="7">
        <f>IF(OR(Scenario!$B$5="Any",Scenario!$B$5=A205),1,0)</f>
        <v/>
      </c>
      <c r="AR205" s="7">
        <f>IF(OR(Scenario!$B$6="Any",Scenario!$B$6=B205),1,0)</f>
        <v/>
      </c>
      <c r="AS205" s="7">
        <f>IF(OR(Scenario!$B$7="Any",Scenario!$B$7=C205),1,0)</f>
        <v/>
      </c>
      <c r="AT205" s="7">
        <f>IF(OR(Scenario!$B$8="Any",Scenario!$B$8=D205),1,0)</f>
        <v/>
      </c>
      <c r="AU205" s="7">
        <f>IF(OR(Scenario!$B$9="Any",Scenario!$B$9=E205),1,0)</f>
        <v/>
      </c>
      <c r="AV205" s="7">
        <f>IF(OR(Scenario!$B$10="Any",Scenario!$B$10=F205),1,0)</f>
        <v/>
      </c>
      <c r="AW205" s="7">
        <f>G205*AQ205*AR205*AS205*AT205*AU205*AV205</f>
        <v/>
      </c>
      <c r="AX205" s="7">
        <f>IF(Scenario!$B$11="mean",L205,IF(Scenario!$B$11="5th pct",M205,N205))</f>
        <v/>
      </c>
      <c r="AY205" s="7">
        <f>IF(Scenario!$B$11="mean",O205,IF(Scenario!$B$11="5th pct",P205,Q205))</f>
        <v/>
      </c>
      <c r="AZ205" s="7">
        <f>IF(Scenario!$B$11="mean",R205,IF(Scenario!$B$11="5th pct",S205,T205))</f>
        <v/>
      </c>
      <c r="BA205" s="7">
        <f>IF(Scenario!$B$11="mean",AE205,IF(Scenario!$B$11="5th pct",AF205,AG205))</f>
        <v/>
      </c>
      <c r="BB205" s="7">
        <f>IF(Scenario!$B$11="mean",AH205,IF(Scenario!$B$11="5th pct",AI205,AJ205))</f>
        <v/>
      </c>
      <c r="BC205" s="7">
        <f>U205</f>
        <v/>
      </c>
      <c r="BD205" s="7">
        <f>IF(Scenario!$B$11="mean",V205,IF(Scenario!$B$11="5th pct",W205,X205))</f>
        <v/>
      </c>
      <c r="BE205" s="7">
        <f>IF(Scenario!$B$11="mean",Y205,IF(Scenario!$B$11="5th pct",Z205,AA205))</f>
        <v/>
      </c>
      <c r="BF205" s="7">
        <f>IF(Scenario!$B$11="mean",AK205,IF(Scenario!$B$11="5th pct",AL205,AM205))</f>
        <v/>
      </c>
      <c r="BG205" s="7">
        <f>IF(Scenario!$B$11="mean",AN205,IF(Scenario!$B$11="5th pct",AO205,AP205))</f>
        <v/>
      </c>
    </row>
    <row r="206">
      <c r="A206" t="inlineStr">
        <is>
          <t>F</t>
        </is>
      </c>
      <c r="B206" t="inlineStr">
        <is>
          <t>75-79</t>
        </is>
      </c>
      <c r="C206" t="inlineStr">
        <is>
          <t>&lt;=110</t>
        </is>
      </c>
      <c r="D206" t="inlineStr">
        <is>
          <t>1.0-1.5</t>
        </is>
      </c>
      <c r="E206" t="inlineStr">
        <is>
          <t>high parox</t>
        </is>
      </c>
      <c r="F206" t="inlineStr">
        <is>
          <t>no</t>
        </is>
      </c>
      <c r="G206" s="26">
        <f>Parameters!$B$5*Parameters!$B$8*Parameters!$B$10/SUM(Parameters!$B$10:$G$10)*Parameters!$I$22*Parameters!$B$52*(1-Parameters!$B$46)</f>
        <v/>
      </c>
      <c r="H206" s="27">
        <f>(140-Parameters!$C$25)*Parameters!$B$26*0.45359237*0.85/(72*Parameters!$C$27)</f>
        <v/>
      </c>
      <c r="I206">
        <f>IF(H206&gt;80,"&gt;80",IF(H206&gt;50,"50-80",IF(H206&gt;=25,"25-50","&lt;25")))</f>
        <v/>
      </c>
      <c r="J206">
        <f>IF(((B206="80+")+1+(OR(D206="1.5-2.0",D206="&gt;=2.0")))&gt;=2,1,0)</f>
        <v/>
      </c>
      <c r="K206" s="28">
        <f>INDEX(Parameters!$B$31:$E$31,MATCH(I206,Parameters!$B$30:$E$30,0))</f>
        <v/>
      </c>
      <c r="L206" s="29">
        <f>K206*INDEX(Parameters!$B$75:$E$75,MATCH(I206,Parameters!$B$30:$E$30,0))/100*IF($F206="yes",Parameters!$C$49,Parameters!$B$49)</f>
        <v/>
      </c>
      <c r="M206" s="29">
        <f>K206*INDEX(Parameters!$B$76:$E$76,MATCH(I206,Parameters!$B$30:$E$30,0))/100*IF($F206="yes",Parameters!$C$49,Parameters!$B$49)</f>
        <v/>
      </c>
      <c r="N206" s="29">
        <f>K206*INDEX(Parameters!$B$77:$E$77,MATCH(I206,Parameters!$B$30:$E$30,0))/100*IF($F206="yes",Parameters!$C$49,Parameters!$B$49)</f>
        <v/>
      </c>
      <c r="O206" s="29">
        <f>K206*INDEX(Parameters!$B$78:$E$78,MATCH(I206,Parameters!$B$30:$E$30,0))/100*IF($F206="yes",Parameters!$C$49,Parameters!$B$49)</f>
        <v/>
      </c>
      <c r="P206" s="29">
        <f>K206*INDEX(Parameters!$B$79:$E$79,MATCH(I206,Parameters!$B$30:$E$30,0))/100*IF($F206="yes",Parameters!$C$49,Parameters!$B$49)</f>
        <v/>
      </c>
      <c r="Q206" s="29">
        <f>K206*INDEX(Parameters!$B$80:$E$80,MATCH(I206,Parameters!$B$30:$E$30,0))/100*IF($F206="yes",Parameters!$C$49,Parameters!$B$49)</f>
        <v/>
      </c>
      <c r="R206" s="29">
        <f>K206*INDEX(Parameters!$B$81:$E$81,MATCH(I206,Parameters!$B$30:$E$30,0))/100*IF($F206="yes",Parameters!$C$49,Parameters!$B$49)</f>
        <v/>
      </c>
      <c r="S206" s="29">
        <f>K206*INDEX(Parameters!$B$82:$E$82,MATCH(I206,Parameters!$B$30:$E$30,0))/100*IF($F206="yes",Parameters!$C$49,Parameters!$B$49)</f>
        <v/>
      </c>
      <c r="T206" s="29">
        <f>K206*INDEX(Parameters!$B$83:$E$83,MATCH(I206,Parameters!$B$30:$E$30,0))/100*IF($F206="yes",Parameters!$C$49,Parameters!$B$49)</f>
        <v/>
      </c>
      <c r="U206" s="29">
        <f>INDEX(Parameters!$B$32:$E$32,MATCH(I206,Parameters!$B$30:$E$30,0))*Parameters!$B$36/100*IF($F206="yes",Parameters!$E$49,Parameters!$D$49)</f>
        <v/>
      </c>
      <c r="V206" s="29">
        <f>U206*INDEX(Parameters!$B$99:$E$99,MATCH(I206,Parameters!$B$30:$E$30,0))</f>
        <v/>
      </c>
      <c r="W206" s="29">
        <f>U206*INDEX(Parameters!$B$100:$E$100,MATCH(I206,Parameters!$B$30:$E$30,0))</f>
        <v/>
      </c>
      <c r="X206" s="29">
        <f>U206*INDEX(Parameters!$B$101:$E$101,MATCH(I206,Parameters!$B$30:$E$30,0))</f>
        <v/>
      </c>
      <c r="Y206" s="29">
        <f>U206*INDEX(Parameters!$B$102:$E$102,MATCH(I206,Parameters!$B$30:$E$30,0))</f>
        <v/>
      </c>
      <c r="Z206" s="29">
        <f>U206*INDEX(Parameters!$B$103:$E$103,MATCH(I206,Parameters!$B$30:$E$30,0))</f>
        <v/>
      </c>
      <c r="AA206" s="29">
        <f>U206*INDEX(Parameters!$B$104:$E$104,MATCH(I206,Parameters!$B$30:$E$30,0))</f>
        <v/>
      </c>
      <c r="AB206" s="29">
        <f>U206*Parameters!$B$39</f>
        <v/>
      </c>
      <c r="AC206">
        <f>J206</f>
        <v/>
      </c>
      <c r="AD206">
        <f>IF(J206=1,Parameters!$B$40,Parameters!$B$41)</f>
        <v/>
      </c>
      <c r="AE206" s="29">
        <f>AC206*O206+(1-AC206)*L206</f>
        <v/>
      </c>
      <c r="AF206" s="29">
        <f>AC206*P206+(1-AC206)*M206</f>
        <v/>
      </c>
      <c r="AG206" s="29">
        <f>AC206*Q206+(1-AC206)*N206</f>
        <v/>
      </c>
      <c r="AH206" s="29">
        <f>AD206*O206+(1-AD206)*L206</f>
        <v/>
      </c>
      <c r="AI206" s="29">
        <f>AD206*P206+(1-AD206)*M206</f>
        <v/>
      </c>
      <c r="AJ206" s="29">
        <f>AD206*Q206+(1-AD206)*N206</f>
        <v/>
      </c>
      <c r="AK206" s="29">
        <f>AC206*V206+(1-AC206)*U206</f>
        <v/>
      </c>
      <c r="AL206" s="29">
        <f>AC206*W206+(1-AC206)*U206</f>
        <v/>
      </c>
      <c r="AM206" s="29">
        <f>AC206*X206+(1-AC206)*U206</f>
        <v/>
      </c>
      <c r="AN206" s="29">
        <f>AD206*V206+(1-AD206)*U206</f>
        <v/>
      </c>
      <c r="AO206" s="29">
        <f>AD206*W206+(1-AD206)*U206</f>
        <v/>
      </c>
      <c r="AP206" s="29">
        <f>AD206*X206+(1-AD206)*U206</f>
        <v/>
      </c>
      <c r="AQ206">
        <f>IF(OR(Scenario!$B$5="Any",Scenario!$B$5=A206),1,0)</f>
        <v/>
      </c>
      <c r="AR206">
        <f>IF(OR(Scenario!$B$6="Any",Scenario!$B$6=B206),1,0)</f>
        <v/>
      </c>
      <c r="AS206">
        <f>IF(OR(Scenario!$B$7="Any",Scenario!$B$7=C206),1,0)</f>
        <v/>
      </c>
      <c r="AT206">
        <f>IF(OR(Scenario!$B$8="Any",Scenario!$B$8=D206),1,0)</f>
        <v/>
      </c>
      <c r="AU206">
        <f>IF(OR(Scenario!$B$9="Any",Scenario!$B$9=E206),1,0)</f>
        <v/>
      </c>
      <c r="AV206">
        <f>IF(OR(Scenario!$B$10="Any",Scenario!$B$10=F206),1,0)</f>
        <v/>
      </c>
      <c r="AW206">
        <f>G206*AQ206*AR206*AS206*AT206*AU206*AV206</f>
        <v/>
      </c>
      <c r="AX206">
        <f>IF(Scenario!$B$11="mean",L206,IF(Scenario!$B$11="5th pct",M206,N206))</f>
        <v/>
      </c>
      <c r="AY206">
        <f>IF(Scenario!$B$11="mean",O206,IF(Scenario!$B$11="5th pct",P206,Q206))</f>
        <v/>
      </c>
      <c r="AZ206">
        <f>IF(Scenario!$B$11="mean",R206,IF(Scenario!$B$11="5th pct",S206,T206))</f>
        <v/>
      </c>
      <c r="BA206">
        <f>IF(Scenario!$B$11="mean",AE206,IF(Scenario!$B$11="5th pct",AF206,AG206))</f>
        <v/>
      </c>
      <c r="BB206">
        <f>IF(Scenario!$B$11="mean",AH206,IF(Scenario!$B$11="5th pct",AI206,AJ206))</f>
        <v/>
      </c>
      <c r="BC206">
        <f>U206</f>
        <v/>
      </c>
      <c r="BD206">
        <f>IF(Scenario!$B$11="mean",V206,IF(Scenario!$B$11="5th pct",W206,X206))</f>
        <v/>
      </c>
      <c r="BE206">
        <f>IF(Scenario!$B$11="mean",Y206,IF(Scenario!$B$11="5th pct",Z206,AA206))</f>
        <v/>
      </c>
      <c r="BF206">
        <f>IF(Scenario!$B$11="mean",AK206,IF(Scenario!$B$11="5th pct",AL206,AM206))</f>
        <v/>
      </c>
      <c r="BG206">
        <f>IF(Scenario!$B$11="mean",AN206,IF(Scenario!$B$11="5th pct",AO206,AP206))</f>
        <v/>
      </c>
    </row>
    <row r="207">
      <c r="A207" s="7" t="inlineStr">
        <is>
          <t>F</t>
        </is>
      </c>
      <c r="B207" s="7" t="inlineStr">
        <is>
          <t>75-79</t>
        </is>
      </c>
      <c r="C207" s="7" t="inlineStr">
        <is>
          <t>&lt;=110</t>
        </is>
      </c>
      <c r="D207" s="7" t="inlineStr">
        <is>
          <t>1.0-1.5</t>
        </is>
      </c>
      <c r="E207" s="7" t="inlineStr">
        <is>
          <t>high parox</t>
        </is>
      </c>
      <c r="F207" s="7" t="inlineStr">
        <is>
          <t>yes</t>
        </is>
      </c>
      <c r="G207" s="30">
        <f>Parameters!$B$5*Parameters!$B$8*Parameters!$B$10/SUM(Parameters!$B$10:$G$10)*Parameters!$I$22*Parameters!$B$52*Parameters!$B$46</f>
        <v/>
      </c>
      <c r="H207" s="31">
        <f>(140-Parameters!$C$25)*Parameters!$B$26*0.45359237*0.85/(72*Parameters!$C$27)</f>
        <v/>
      </c>
      <c r="I207" s="7">
        <f>IF(H207&gt;80,"&gt;80",IF(H207&gt;50,"50-80",IF(H207&gt;=25,"25-50","&lt;25")))</f>
        <v/>
      </c>
      <c r="J207" s="7">
        <f>IF(((B207="80+")+1+(OR(D207="1.5-2.0",D207="&gt;=2.0")))&gt;=2,1,0)</f>
        <v/>
      </c>
      <c r="K207" s="32">
        <f>INDEX(Parameters!$B$31:$E$31,MATCH(I207,Parameters!$B$30:$E$30,0))</f>
        <v/>
      </c>
      <c r="L207" s="33">
        <f>K207*INDEX(Parameters!$B$75:$E$75,MATCH(I207,Parameters!$B$30:$E$30,0))/100*IF($F207="yes",Parameters!$C$49,Parameters!$B$49)</f>
        <v/>
      </c>
      <c r="M207" s="33">
        <f>K207*INDEX(Parameters!$B$76:$E$76,MATCH(I207,Parameters!$B$30:$E$30,0))/100*IF($F207="yes",Parameters!$C$49,Parameters!$B$49)</f>
        <v/>
      </c>
      <c r="N207" s="33">
        <f>K207*INDEX(Parameters!$B$77:$E$77,MATCH(I207,Parameters!$B$30:$E$30,0))/100*IF($F207="yes",Parameters!$C$49,Parameters!$B$49)</f>
        <v/>
      </c>
      <c r="O207" s="33">
        <f>K207*INDEX(Parameters!$B$78:$E$78,MATCH(I207,Parameters!$B$30:$E$30,0))/100*IF($F207="yes",Parameters!$C$49,Parameters!$B$49)</f>
        <v/>
      </c>
      <c r="P207" s="33">
        <f>K207*INDEX(Parameters!$B$79:$E$79,MATCH(I207,Parameters!$B$30:$E$30,0))/100*IF($F207="yes",Parameters!$C$49,Parameters!$B$49)</f>
        <v/>
      </c>
      <c r="Q207" s="33">
        <f>K207*INDEX(Parameters!$B$80:$E$80,MATCH(I207,Parameters!$B$30:$E$30,0))/100*IF($F207="yes",Parameters!$C$49,Parameters!$B$49)</f>
        <v/>
      </c>
      <c r="R207" s="33">
        <f>K207*INDEX(Parameters!$B$81:$E$81,MATCH(I207,Parameters!$B$30:$E$30,0))/100*IF($F207="yes",Parameters!$C$49,Parameters!$B$49)</f>
        <v/>
      </c>
      <c r="S207" s="33">
        <f>K207*INDEX(Parameters!$B$82:$E$82,MATCH(I207,Parameters!$B$30:$E$30,0))/100*IF($F207="yes",Parameters!$C$49,Parameters!$B$49)</f>
        <v/>
      </c>
      <c r="T207" s="33">
        <f>K207*INDEX(Parameters!$B$83:$E$83,MATCH(I207,Parameters!$B$30:$E$30,0))/100*IF($F207="yes",Parameters!$C$49,Parameters!$B$49)</f>
        <v/>
      </c>
      <c r="U207" s="33">
        <f>INDEX(Parameters!$B$32:$E$32,MATCH(I207,Parameters!$B$30:$E$30,0))*Parameters!$B$36/100*IF($F207="yes",Parameters!$E$49,Parameters!$D$49)</f>
        <v/>
      </c>
      <c r="V207" s="33">
        <f>U207*INDEX(Parameters!$B$99:$E$99,MATCH(I207,Parameters!$B$30:$E$30,0))</f>
        <v/>
      </c>
      <c r="W207" s="33">
        <f>U207*INDEX(Parameters!$B$100:$E$100,MATCH(I207,Parameters!$B$30:$E$30,0))</f>
        <v/>
      </c>
      <c r="X207" s="33">
        <f>U207*INDEX(Parameters!$B$101:$E$101,MATCH(I207,Parameters!$B$30:$E$30,0))</f>
        <v/>
      </c>
      <c r="Y207" s="33">
        <f>U207*INDEX(Parameters!$B$102:$E$102,MATCH(I207,Parameters!$B$30:$E$30,0))</f>
        <v/>
      </c>
      <c r="Z207" s="33">
        <f>U207*INDEX(Parameters!$B$103:$E$103,MATCH(I207,Parameters!$B$30:$E$30,0))</f>
        <v/>
      </c>
      <c r="AA207" s="33">
        <f>U207*INDEX(Parameters!$B$104:$E$104,MATCH(I207,Parameters!$B$30:$E$30,0))</f>
        <v/>
      </c>
      <c r="AB207" s="33">
        <f>U207*Parameters!$B$39</f>
        <v/>
      </c>
      <c r="AC207" s="7">
        <f>J207</f>
        <v/>
      </c>
      <c r="AD207" s="7">
        <f>IF(J207=1,Parameters!$B$40,Parameters!$B$41)</f>
        <v/>
      </c>
      <c r="AE207" s="33">
        <f>AC207*O207+(1-AC207)*L207</f>
        <v/>
      </c>
      <c r="AF207" s="33">
        <f>AC207*P207+(1-AC207)*M207</f>
        <v/>
      </c>
      <c r="AG207" s="33">
        <f>AC207*Q207+(1-AC207)*N207</f>
        <v/>
      </c>
      <c r="AH207" s="33">
        <f>AD207*O207+(1-AD207)*L207</f>
        <v/>
      </c>
      <c r="AI207" s="33">
        <f>AD207*P207+(1-AD207)*M207</f>
        <v/>
      </c>
      <c r="AJ207" s="33">
        <f>AD207*Q207+(1-AD207)*N207</f>
        <v/>
      </c>
      <c r="AK207" s="33">
        <f>AC207*V207+(1-AC207)*U207</f>
        <v/>
      </c>
      <c r="AL207" s="33">
        <f>AC207*W207+(1-AC207)*U207</f>
        <v/>
      </c>
      <c r="AM207" s="33">
        <f>AC207*X207+(1-AC207)*U207</f>
        <v/>
      </c>
      <c r="AN207" s="33">
        <f>AD207*V207+(1-AD207)*U207</f>
        <v/>
      </c>
      <c r="AO207" s="33">
        <f>AD207*W207+(1-AD207)*U207</f>
        <v/>
      </c>
      <c r="AP207" s="33">
        <f>AD207*X207+(1-AD207)*U207</f>
        <v/>
      </c>
      <c r="AQ207" s="7">
        <f>IF(OR(Scenario!$B$5="Any",Scenario!$B$5=A207),1,0)</f>
        <v/>
      </c>
      <c r="AR207" s="7">
        <f>IF(OR(Scenario!$B$6="Any",Scenario!$B$6=B207),1,0)</f>
        <v/>
      </c>
      <c r="AS207" s="7">
        <f>IF(OR(Scenario!$B$7="Any",Scenario!$B$7=C207),1,0)</f>
        <v/>
      </c>
      <c r="AT207" s="7">
        <f>IF(OR(Scenario!$B$8="Any",Scenario!$B$8=D207),1,0)</f>
        <v/>
      </c>
      <c r="AU207" s="7">
        <f>IF(OR(Scenario!$B$9="Any",Scenario!$B$9=E207),1,0)</f>
        <v/>
      </c>
      <c r="AV207" s="7">
        <f>IF(OR(Scenario!$B$10="Any",Scenario!$B$10=F207),1,0)</f>
        <v/>
      </c>
      <c r="AW207" s="7">
        <f>G207*AQ207*AR207*AS207*AT207*AU207*AV207</f>
        <v/>
      </c>
      <c r="AX207" s="7">
        <f>IF(Scenario!$B$11="mean",L207,IF(Scenario!$B$11="5th pct",M207,N207))</f>
        <v/>
      </c>
      <c r="AY207" s="7">
        <f>IF(Scenario!$B$11="mean",O207,IF(Scenario!$B$11="5th pct",P207,Q207))</f>
        <v/>
      </c>
      <c r="AZ207" s="7">
        <f>IF(Scenario!$B$11="mean",R207,IF(Scenario!$B$11="5th pct",S207,T207))</f>
        <v/>
      </c>
      <c r="BA207" s="7">
        <f>IF(Scenario!$B$11="mean",AE207,IF(Scenario!$B$11="5th pct",AF207,AG207))</f>
        <v/>
      </c>
      <c r="BB207" s="7">
        <f>IF(Scenario!$B$11="mean",AH207,IF(Scenario!$B$11="5th pct",AI207,AJ207))</f>
        <v/>
      </c>
      <c r="BC207" s="7">
        <f>U207</f>
        <v/>
      </c>
      <c r="BD207" s="7">
        <f>IF(Scenario!$B$11="mean",V207,IF(Scenario!$B$11="5th pct",W207,X207))</f>
        <v/>
      </c>
      <c r="BE207" s="7">
        <f>IF(Scenario!$B$11="mean",Y207,IF(Scenario!$B$11="5th pct",Z207,AA207))</f>
        <v/>
      </c>
      <c r="BF207" s="7">
        <f>IF(Scenario!$B$11="mean",AK207,IF(Scenario!$B$11="5th pct",AL207,AM207))</f>
        <v/>
      </c>
      <c r="BG207" s="7">
        <f>IF(Scenario!$B$11="mean",AN207,IF(Scenario!$B$11="5th pct",AO207,AP207))</f>
        <v/>
      </c>
    </row>
    <row r="208">
      <c r="A208" t="inlineStr">
        <is>
          <t>F</t>
        </is>
      </c>
      <c r="B208" t="inlineStr">
        <is>
          <t>75-79</t>
        </is>
      </c>
      <c r="C208" t="inlineStr">
        <is>
          <t>&lt;=110</t>
        </is>
      </c>
      <c r="D208" t="inlineStr">
        <is>
          <t>1.0-1.5</t>
        </is>
      </c>
      <c r="E208" t="inlineStr">
        <is>
          <t>persistent</t>
        </is>
      </c>
      <c r="F208" t="inlineStr">
        <is>
          <t>no</t>
        </is>
      </c>
      <c r="G208" s="26">
        <f>Parameters!$B$5*Parameters!$B$8*Parameters!$B$10/SUM(Parameters!$B$10:$G$10)*Parameters!$I$22*Parameters!$B$53*(1-Parameters!$B$46)</f>
        <v/>
      </c>
      <c r="H208" s="27">
        <f>(140-Parameters!$C$25)*Parameters!$B$26*0.45359237*0.85/(72*Parameters!$C$27)</f>
        <v/>
      </c>
      <c r="I208">
        <f>IF(H208&gt;80,"&gt;80",IF(H208&gt;50,"50-80",IF(H208&gt;=25,"25-50","&lt;25")))</f>
        <v/>
      </c>
      <c r="J208">
        <f>IF(((B208="80+")+1+(OR(D208="1.5-2.0",D208="&gt;=2.0")))&gt;=2,1,0)</f>
        <v/>
      </c>
      <c r="K208" s="28">
        <f>INDEX(Parameters!$B$31:$E$31,MATCH(I208,Parameters!$B$30:$E$30,0))</f>
        <v/>
      </c>
      <c r="L208" s="29">
        <f>K208*INDEX(Parameters!$B$84:$E$84,MATCH(I208,Parameters!$B$30:$E$30,0))/100*IF($F208="yes",Parameters!$C$49,Parameters!$B$49)</f>
        <v/>
      </c>
      <c r="M208" s="29">
        <f>K208*INDEX(Parameters!$B$85:$E$85,MATCH(I208,Parameters!$B$30:$E$30,0))/100*IF($F208="yes",Parameters!$C$49,Parameters!$B$49)</f>
        <v/>
      </c>
      <c r="N208" s="29">
        <f>K208*INDEX(Parameters!$B$86:$E$86,MATCH(I208,Parameters!$B$30:$E$30,0))/100*IF($F208="yes",Parameters!$C$49,Parameters!$B$49)</f>
        <v/>
      </c>
      <c r="O208" s="29">
        <f>K208*INDEX(Parameters!$B$87:$E$87,MATCH(I208,Parameters!$B$30:$E$30,0))/100*IF($F208="yes",Parameters!$C$49,Parameters!$B$49)</f>
        <v/>
      </c>
      <c r="P208" s="29">
        <f>K208*INDEX(Parameters!$B$88:$E$88,MATCH(I208,Parameters!$B$30:$E$30,0))/100*IF($F208="yes",Parameters!$C$49,Parameters!$B$49)</f>
        <v/>
      </c>
      <c r="Q208" s="29">
        <f>K208*INDEX(Parameters!$B$89:$E$89,MATCH(I208,Parameters!$B$30:$E$30,0))/100*IF($F208="yes",Parameters!$C$49,Parameters!$B$49)</f>
        <v/>
      </c>
      <c r="R208" s="29">
        <f>K208*INDEX(Parameters!$B$90:$E$90,MATCH(I208,Parameters!$B$30:$E$30,0))/100*IF($F208="yes",Parameters!$C$49,Parameters!$B$49)</f>
        <v/>
      </c>
      <c r="S208" s="29">
        <f>K208*INDEX(Parameters!$B$91:$E$91,MATCH(I208,Parameters!$B$30:$E$30,0))/100*IF($F208="yes",Parameters!$C$49,Parameters!$B$49)</f>
        <v/>
      </c>
      <c r="T208" s="29">
        <f>K208*INDEX(Parameters!$B$92:$E$92,MATCH(I208,Parameters!$B$30:$E$30,0))/100*IF($F208="yes",Parameters!$C$49,Parameters!$B$49)</f>
        <v/>
      </c>
      <c r="U208" s="29">
        <f>INDEX(Parameters!$B$32:$E$32,MATCH(I208,Parameters!$B$30:$E$30,0))*Parameters!$B$36/100*IF($F208="yes",Parameters!$E$49,Parameters!$D$49)</f>
        <v/>
      </c>
      <c r="V208" s="29">
        <f>U208*INDEX(Parameters!$B$99:$E$99,MATCH(I208,Parameters!$B$30:$E$30,0))</f>
        <v/>
      </c>
      <c r="W208" s="29">
        <f>U208*INDEX(Parameters!$B$100:$E$100,MATCH(I208,Parameters!$B$30:$E$30,0))</f>
        <v/>
      </c>
      <c r="X208" s="29">
        <f>U208*INDEX(Parameters!$B$101:$E$101,MATCH(I208,Parameters!$B$30:$E$30,0))</f>
        <v/>
      </c>
      <c r="Y208" s="29">
        <f>U208*INDEX(Parameters!$B$102:$E$102,MATCH(I208,Parameters!$B$30:$E$30,0))</f>
        <v/>
      </c>
      <c r="Z208" s="29">
        <f>U208*INDEX(Parameters!$B$103:$E$103,MATCH(I208,Parameters!$B$30:$E$30,0))</f>
        <v/>
      </c>
      <c r="AA208" s="29">
        <f>U208*INDEX(Parameters!$B$104:$E$104,MATCH(I208,Parameters!$B$30:$E$30,0))</f>
        <v/>
      </c>
      <c r="AB208" s="29">
        <f>U208*Parameters!$B$39</f>
        <v/>
      </c>
      <c r="AC208">
        <f>J208</f>
        <v/>
      </c>
      <c r="AD208">
        <f>IF(J208=1,Parameters!$B$40,Parameters!$B$41)</f>
        <v/>
      </c>
      <c r="AE208" s="29">
        <f>AC208*O208+(1-AC208)*L208</f>
        <v/>
      </c>
      <c r="AF208" s="29">
        <f>AC208*P208+(1-AC208)*M208</f>
        <v/>
      </c>
      <c r="AG208" s="29">
        <f>AC208*Q208+(1-AC208)*N208</f>
        <v/>
      </c>
      <c r="AH208" s="29">
        <f>AD208*O208+(1-AD208)*L208</f>
        <v/>
      </c>
      <c r="AI208" s="29">
        <f>AD208*P208+(1-AD208)*M208</f>
        <v/>
      </c>
      <c r="AJ208" s="29">
        <f>AD208*Q208+(1-AD208)*N208</f>
        <v/>
      </c>
      <c r="AK208" s="29">
        <f>AC208*V208+(1-AC208)*U208</f>
        <v/>
      </c>
      <c r="AL208" s="29">
        <f>AC208*W208+(1-AC208)*U208</f>
        <v/>
      </c>
      <c r="AM208" s="29">
        <f>AC208*X208+(1-AC208)*U208</f>
        <v/>
      </c>
      <c r="AN208" s="29">
        <f>AD208*V208+(1-AD208)*U208</f>
        <v/>
      </c>
      <c r="AO208" s="29">
        <f>AD208*W208+(1-AD208)*U208</f>
        <v/>
      </c>
      <c r="AP208" s="29">
        <f>AD208*X208+(1-AD208)*U208</f>
        <v/>
      </c>
      <c r="AQ208">
        <f>IF(OR(Scenario!$B$5="Any",Scenario!$B$5=A208),1,0)</f>
        <v/>
      </c>
      <c r="AR208">
        <f>IF(OR(Scenario!$B$6="Any",Scenario!$B$6=B208),1,0)</f>
        <v/>
      </c>
      <c r="AS208">
        <f>IF(OR(Scenario!$B$7="Any",Scenario!$B$7=C208),1,0)</f>
        <v/>
      </c>
      <c r="AT208">
        <f>IF(OR(Scenario!$B$8="Any",Scenario!$B$8=D208),1,0)</f>
        <v/>
      </c>
      <c r="AU208">
        <f>IF(OR(Scenario!$B$9="Any",Scenario!$B$9=E208),1,0)</f>
        <v/>
      </c>
      <c r="AV208">
        <f>IF(OR(Scenario!$B$10="Any",Scenario!$B$10=F208),1,0)</f>
        <v/>
      </c>
      <c r="AW208">
        <f>G208*AQ208*AR208*AS208*AT208*AU208*AV208</f>
        <v/>
      </c>
      <c r="AX208">
        <f>IF(Scenario!$B$11="mean",L208,IF(Scenario!$B$11="5th pct",M208,N208))</f>
        <v/>
      </c>
      <c r="AY208">
        <f>IF(Scenario!$B$11="mean",O208,IF(Scenario!$B$11="5th pct",P208,Q208))</f>
        <v/>
      </c>
      <c r="AZ208">
        <f>IF(Scenario!$B$11="mean",R208,IF(Scenario!$B$11="5th pct",S208,T208))</f>
        <v/>
      </c>
      <c r="BA208">
        <f>IF(Scenario!$B$11="mean",AE208,IF(Scenario!$B$11="5th pct",AF208,AG208))</f>
        <v/>
      </c>
      <c r="BB208">
        <f>IF(Scenario!$B$11="mean",AH208,IF(Scenario!$B$11="5th pct",AI208,AJ208))</f>
        <v/>
      </c>
      <c r="BC208">
        <f>U208</f>
        <v/>
      </c>
      <c r="BD208">
        <f>IF(Scenario!$B$11="mean",V208,IF(Scenario!$B$11="5th pct",W208,X208))</f>
        <v/>
      </c>
      <c r="BE208">
        <f>IF(Scenario!$B$11="mean",Y208,IF(Scenario!$B$11="5th pct",Z208,AA208))</f>
        <v/>
      </c>
      <c r="BF208">
        <f>IF(Scenario!$B$11="mean",AK208,IF(Scenario!$B$11="5th pct",AL208,AM208))</f>
        <v/>
      </c>
      <c r="BG208">
        <f>IF(Scenario!$B$11="mean",AN208,IF(Scenario!$B$11="5th pct",AO208,AP208))</f>
        <v/>
      </c>
    </row>
    <row r="209">
      <c r="A209" s="7" t="inlineStr">
        <is>
          <t>F</t>
        </is>
      </c>
      <c r="B209" s="7" t="inlineStr">
        <is>
          <t>75-79</t>
        </is>
      </c>
      <c r="C209" s="7" t="inlineStr">
        <is>
          <t>&lt;=110</t>
        </is>
      </c>
      <c r="D209" s="7" t="inlineStr">
        <is>
          <t>1.0-1.5</t>
        </is>
      </c>
      <c r="E209" s="7" t="inlineStr">
        <is>
          <t>persistent</t>
        </is>
      </c>
      <c r="F209" s="7" t="inlineStr">
        <is>
          <t>yes</t>
        </is>
      </c>
      <c r="G209" s="30">
        <f>Parameters!$B$5*Parameters!$B$8*Parameters!$B$10/SUM(Parameters!$B$10:$G$10)*Parameters!$I$22*Parameters!$B$53*Parameters!$B$46</f>
        <v/>
      </c>
      <c r="H209" s="31">
        <f>(140-Parameters!$C$25)*Parameters!$B$26*0.45359237*0.85/(72*Parameters!$C$27)</f>
        <v/>
      </c>
      <c r="I209" s="7">
        <f>IF(H209&gt;80,"&gt;80",IF(H209&gt;50,"50-80",IF(H209&gt;=25,"25-50","&lt;25")))</f>
        <v/>
      </c>
      <c r="J209" s="7">
        <f>IF(((B209="80+")+1+(OR(D209="1.5-2.0",D209="&gt;=2.0")))&gt;=2,1,0)</f>
        <v/>
      </c>
      <c r="K209" s="32">
        <f>INDEX(Parameters!$B$31:$E$31,MATCH(I209,Parameters!$B$30:$E$30,0))</f>
        <v/>
      </c>
      <c r="L209" s="33">
        <f>K209*INDEX(Parameters!$B$84:$E$84,MATCH(I209,Parameters!$B$30:$E$30,0))/100*IF($F209="yes",Parameters!$C$49,Parameters!$B$49)</f>
        <v/>
      </c>
      <c r="M209" s="33">
        <f>K209*INDEX(Parameters!$B$85:$E$85,MATCH(I209,Parameters!$B$30:$E$30,0))/100*IF($F209="yes",Parameters!$C$49,Parameters!$B$49)</f>
        <v/>
      </c>
      <c r="N209" s="33">
        <f>K209*INDEX(Parameters!$B$86:$E$86,MATCH(I209,Parameters!$B$30:$E$30,0))/100*IF($F209="yes",Parameters!$C$49,Parameters!$B$49)</f>
        <v/>
      </c>
      <c r="O209" s="33">
        <f>K209*INDEX(Parameters!$B$87:$E$87,MATCH(I209,Parameters!$B$30:$E$30,0))/100*IF($F209="yes",Parameters!$C$49,Parameters!$B$49)</f>
        <v/>
      </c>
      <c r="P209" s="33">
        <f>K209*INDEX(Parameters!$B$88:$E$88,MATCH(I209,Parameters!$B$30:$E$30,0))/100*IF($F209="yes",Parameters!$C$49,Parameters!$B$49)</f>
        <v/>
      </c>
      <c r="Q209" s="33">
        <f>K209*INDEX(Parameters!$B$89:$E$89,MATCH(I209,Parameters!$B$30:$E$30,0))/100*IF($F209="yes",Parameters!$C$49,Parameters!$B$49)</f>
        <v/>
      </c>
      <c r="R209" s="33">
        <f>K209*INDEX(Parameters!$B$90:$E$90,MATCH(I209,Parameters!$B$30:$E$30,0))/100*IF($F209="yes",Parameters!$C$49,Parameters!$B$49)</f>
        <v/>
      </c>
      <c r="S209" s="33">
        <f>K209*INDEX(Parameters!$B$91:$E$91,MATCH(I209,Parameters!$B$30:$E$30,0))/100*IF($F209="yes",Parameters!$C$49,Parameters!$B$49)</f>
        <v/>
      </c>
      <c r="T209" s="33">
        <f>K209*INDEX(Parameters!$B$92:$E$92,MATCH(I209,Parameters!$B$30:$E$30,0))/100*IF($F209="yes",Parameters!$C$49,Parameters!$B$49)</f>
        <v/>
      </c>
      <c r="U209" s="33">
        <f>INDEX(Parameters!$B$32:$E$32,MATCH(I209,Parameters!$B$30:$E$30,0))*Parameters!$B$36/100*IF($F209="yes",Parameters!$E$49,Parameters!$D$49)</f>
        <v/>
      </c>
      <c r="V209" s="33">
        <f>U209*INDEX(Parameters!$B$99:$E$99,MATCH(I209,Parameters!$B$30:$E$30,0))</f>
        <v/>
      </c>
      <c r="W209" s="33">
        <f>U209*INDEX(Parameters!$B$100:$E$100,MATCH(I209,Parameters!$B$30:$E$30,0))</f>
        <v/>
      </c>
      <c r="X209" s="33">
        <f>U209*INDEX(Parameters!$B$101:$E$101,MATCH(I209,Parameters!$B$30:$E$30,0))</f>
        <v/>
      </c>
      <c r="Y209" s="33">
        <f>U209*INDEX(Parameters!$B$102:$E$102,MATCH(I209,Parameters!$B$30:$E$30,0))</f>
        <v/>
      </c>
      <c r="Z209" s="33">
        <f>U209*INDEX(Parameters!$B$103:$E$103,MATCH(I209,Parameters!$B$30:$E$30,0))</f>
        <v/>
      </c>
      <c r="AA209" s="33">
        <f>U209*INDEX(Parameters!$B$104:$E$104,MATCH(I209,Parameters!$B$30:$E$30,0))</f>
        <v/>
      </c>
      <c r="AB209" s="33">
        <f>U209*Parameters!$B$39</f>
        <v/>
      </c>
      <c r="AC209" s="7">
        <f>J209</f>
        <v/>
      </c>
      <c r="AD209" s="7">
        <f>IF(J209=1,Parameters!$B$40,Parameters!$B$41)</f>
        <v/>
      </c>
      <c r="AE209" s="33">
        <f>AC209*O209+(1-AC209)*L209</f>
        <v/>
      </c>
      <c r="AF209" s="33">
        <f>AC209*P209+(1-AC209)*M209</f>
        <v/>
      </c>
      <c r="AG209" s="33">
        <f>AC209*Q209+(1-AC209)*N209</f>
        <v/>
      </c>
      <c r="AH209" s="33">
        <f>AD209*O209+(1-AD209)*L209</f>
        <v/>
      </c>
      <c r="AI209" s="33">
        <f>AD209*P209+(1-AD209)*M209</f>
        <v/>
      </c>
      <c r="AJ209" s="33">
        <f>AD209*Q209+(1-AD209)*N209</f>
        <v/>
      </c>
      <c r="AK209" s="33">
        <f>AC209*V209+(1-AC209)*U209</f>
        <v/>
      </c>
      <c r="AL209" s="33">
        <f>AC209*W209+(1-AC209)*U209</f>
        <v/>
      </c>
      <c r="AM209" s="33">
        <f>AC209*X209+(1-AC209)*U209</f>
        <v/>
      </c>
      <c r="AN209" s="33">
        <f>AD209*V209+(1-AD209)*U209</f>
        <v/>
      </c>
      <c r="AO209" s="33">
        <f>AD209*W209+(1-AD209)*U209</f>
        <v/>
      </c>
      <c r="AP209" s="33">
        <f>AD209*X209+(1-AD209)*U209</f>
        <v/>
      </c>
      <c r="AQ209" s="7">
        <f>IF(OR(Scenario!$B$5="Any",Scenario!$B$5=A209),1,0)</f>
        <v/>
      </c>
      <c r="AR209" s="7">
        <f>IF(OR(Scenario!$B$6="Any",Scenario!$B$6=B209),1,0)</f>
        <v/>
      </c>
      <c r="AS209" s="7">
        <f>IF(OR(Scenario!$B$7="Any",Scenario!$B$7=C209),1,0)</f>
        <v/>
      </c>
      <c r="AT209" s="7">
        <f>IF(OR(Scenario!$B$8="Any",Scenario!$B$8=D209),1,0)</f>
        <v/>
      </c>
      <c r="AU209" s="7">
        <f>IF(OR(Scenario!$B$9="Any",Scenario!$B$9=E209),1,0)</f>
        <v/>
      </c>
      <c r="AV209" s="7">
        <f>IF(OR(Scenario!$B$10="Any",Scenario!$B$10=F209),1,0)</f>
        <v/>
      </c>
      <c r="AW209" s="7">
        <f>G209*AQ209*AR209*AS209*AT209*AU209*AV209</f>
        <v/>
      </c>
      <c r="AX209" s="7">
        <f>IF(Scenario!$B$11="mean",L209,IF(Scenario!$B$11="5th pct",M209,N209))</f>
        <v/>
      </c>
      <c r="AY209" s="7">
        <f>IF(Scenario!$B$11="mean",O209,IF(Scenario!$B$11="5th pct",P209,Q209))</f>
        <v/>
      </c>
      <c r="AZ209" s="7">
        <f>IF(Scenario!$B$11="mean",R209,IF(Scenario!$B$11="5th pct",S209,T209))</f>
        <v/>
      </c>
      <c r="BA209" s="7">
        <f>IF(Scenario!$B$11="mean",AE209,IF(Scenario!$B$11="5th pct",AF209,AG209))</f>
        <v/>
      </c>
      <c r="BB209" s="7">
        <f>IF(Scenario!$B$11="mean",AH209,IF(Scenario!$B$11="5th pct",AI209,AJ209))</f>
        <v/>
      </c>
      <c r="BC209" s="7">
        <f>U209</f>
        <v/>
      </c>
      <c r="BD209" s="7">
        <f>IF(Scenario!$B$11="mean",V209,IF(Scenario!$B$11="5th pct",W209,X209))</f>
        <v/>
      </c>
      <c r="BE209" s="7">
        <f>IF(Scenario!$B$11="mean",Y209,IF(Scenario!$B$11="5th pct",Z209,AA209))</f>
        <v/>
      </c>
      <c r="BF209" s="7">
        <f>IF(Scenario!$B$11="mean",AK209,IF(Scenario!$B$11="5th pct",AL209,AM209))</f>
        <v/>
      </c>
      <c r="BG209" s="7">
        <f>IF(Scenario!$B$11="mean",AN209,IF(Scenario!$B$11="5th pct",AO209,AP209))</f>
        <v/>
      </c>
    </row>
    <row r="210">
      <c r="A210" t="inlineStr">
        <is>
          <t>F</t>
        </is>
      </c>
      <c r="B210" t="inlineStr">
        <is>
          <t>75-79</t>
        </is>
      </c>
      <c r="C210" t="inlineStr">
        <is>
          <t>&lt;=110</t>
        </is>
      </c>
      <c r="D210" t="inlineStr">
        <is>
          <t>1.5-2.0</t>
        </is>
      </c>
      <c r="E210" t="inlineStr">
        <is>
          <t>subclinical</t>
        </is>
      </c>
      <c r="F210" t="inlineStr">
        <is>
          <t>no</t>
        </is>
      </c>
      <c r="G210" s="26">
        <f>Parameters!$B$5*Parameters!$B$8*Parameters!$B$10/SUM(Parameters!$B$10:$G$10)*Parameters!$J$22*Parameters!$B$50*(1-Parameters!$B$46)</f>
        <v/>
      </c>
      <c r="H210" s="27">
        <f>(140-Parameters!$C$25)*Parameters!$B$26*0.45359237*0.85/(72*Parameters!$D$27)</f>
        <v/>
      </c>
      <c r="I210">
        <f>IF(H210&gt;80,"&gt;80",IF(H210&gt;50,"50-80",IF(H210&gt;=25,"25-50","&lt;25")))</f>
        <v/>
      </c>
      <c r="J210">
        <f>IF(((B210="80+")+1+(OR(D210="1.5-2.0",D210="&gt;=2.0")))&gt;=2,1,0)</f>
        <v/>
      </c>
      <c r="K210" s="28">
        <f>INDEX(Parameters!$B$31:$E$31,MATCH(I210,Parameters!$B$30:$E$30,0))</f>
        <v/>
      </c>
      <c r="L210" s="29">
        <f>K210*INDEX(Parameters!$B$57:$E$57,MATCH(I210,Parameters!$B$30:$E$30,0))/100*IF($F210="yes",Parameters!$C$49,Parameters!$B$49)</f>
        <v/>
      </c>
      <c r="M210" s="29">
        <f>K210*INDEX(Parameters!$B$58:$E$58,MATCH(I210,Parameters!$B$30:$E$30,0))/100*IF($F210="yes",Parameters!$C$49,Parameters!$B$49)</f>
        <v/>
      </c>
      <c r="N210" s="29">
        <f>K210*INDEX(Parameters!$B$59:$E$59,MATCH(I210,Parameters!$B$30:$E$30,0))/100*IF($F210="yes",Parameters!$C$49,Parameters!$B$49)</f>
        <v/>
      </c>
      <c r="O210" s="29">
        <f>K210*INDEX(Parameters!$B$60:$E$60,MATCH(I210,Parameters!$B$30:$E$30,0))/100*IF($F210="yes",Parameters!$C$49,Parameters!$B$49)</f>
        <v/>
      </c>
      <c r="P210" s="29">
        <f>K210*INDEX(Parameters!$B$61:$E$61,MATCH(I210,Parameters!$B$30:$E$30,0))/100*IF($F210="yes",Parameters!$C$49,Parameters!$B$49)</f>
        <v/>
      </c>
      <c r="Q210" s="29">
        <f>K210*INDEX(Parameters!$B$62:$E$62,MATCH(I210,Parameters!$B$30:$E$30,0))/100*IF($F210="yes",Parameters!$C$49,Parameters!$B$49)</f>
        <v/>
      </c>
      <c r="R210" s="29">
        <f>K210*INDEX(Parameters!$B$63:$E$63,MATCH(I210,Parameters!$B$30:$E$30,0))/100*IF($F210="yes",Parameters!$C$49,Parameters!$B$49)</f>
        <v/>
      </c>
      <c r="S210" s="29">
        <f>K210*INDEX(Parameters!$B$64:$E$64,MATCH(I210,Parameters!$B$30:$E$30,0))/100*IF($F210="yes",Parameters!$C$49,Parameters!$B$49)</f>
        <v/>
      </c>
      <c r="T210" s="29">
        <f>K210*INDEX(Parameters!$B$65:$E$65,MATCH(I210,Parameters!$B$30:$E$30,0))/100*IF($F210="yes",Parameters!$C$49,Parameters!$B$49)</f>
        <v/>
      </c>
      <c r="U210" s="29">
        <f>INDEX(Parameters!$B$32:$E$32,MATCH(I210,Parameters!$B$30:$E$30,0))*Parameters!$B$36/100*IF($F210="yes",Parameters!$E$49,Parameters!$D$49)</f>
        <v/>
      </c>
      <c r="V210" s="29">
        <f>U210*INDEX(Parameters!$B$99:$E$99,MATCH(I210,Parameters!$B$30:$E$30,0))</f>
        <v/>
      </c>
      <c r="W210" s="29">
        <f>U210*INDEX(Parameters!$B$100:$E$100,MATCH(I210,Parameters!$B$30:$E$30,0))</f>
        <v/>
      </c>
      <c r="X210" s="29">
        <f>U210*INDEX(Parameters!$B$101:$E$101,MATCH(I210,Parameters!$B$30:$E$30,0))</f>
        <v/>
      </c>
      <c r="Y210" s="29">
        <f>U210*INDEX(Parameters!$B$102:$E$102,MATCH(I210,Parameters!$B$30:$E$30,0))</f>
        <v/>
      </c>
      <c r="Z210" s="29">
        <f>U210*INDEX(Parameters!$B$103:$E$103,MATCH(I210,Parameters!$B$30:$E$30,0))</f>
        <v/>
      </c>
      <c r="AA210" s="29">
        <f>U210*INDEX(Parameters!$B$104:$E$104,MATCH(I210,Parameters!$B$30:$E$30,0))</f>
        <v/>
      </c>
      <c r="AB210" s="29">
        <f>U210*Parameters!$B$39</f>
        <v/>
      </c>
      <c r="AC210">
        <f>J210</f>
        <v/>
      </c>
      <c r="AD210">
        <f>IF(J210=1,Parameters!$B$40,Parameters!$B$41)</f>
        <v/>
      </c>
      <c r="AE210" s="29">
        <f>AC210*O210+(1-AC210)*L210</f>
        <v/>
      </c>
      <c r="AF210" s="29">
        <f>AC210*P210+(1-AC210)*M210</f>
        <v/>
      </c>
      <c r="AG210" s="29">
        <f>AC210*Q210+(1-AC210)*N210</f>
        <v/>
      </c>
      <c r="AH210" s="29">
        <f>AD210*O210+(1-AD210)*L210</f>
        <v/>
      </c>
      <c r="AI210" s="29">
        <f>AD210*P210+(1-AD210)*M210</f>
        <v/>
      </c>
      <c r="AJ210" s="29">
        <f>AD210*Q210+(1-AD210)*N210</f>
        <v/>
      </c>
      <c r="AK210" s="29">
        <f>AC210*V210+(1-AC210)*U210</f>
        <v/>
      </c>
      <c r="AL210" s="29">
        <f>AC210*W210+(1-AC210)*U210</f>
        <v/>
      </c>
      <c r="AM210" s="29">
        <f>AC210*X210+(1-AC210)*U210</f>
        <v/>
      </c>
      <c r="AN210" s="29">
        <f>AD210*V210+(1-AD210)*U210</f>
        <v/>
      </c>
      <c r="AO210" s="29">
        <f>AD210*W210+(1-AD210)*U210</f>
        <v/>
      </c>
      <c r="AP210" s="29">
        <f>AD210*X210+(1-AD210)*U210</f>
        <v/>
      </c>
      <c r="AQ210">
        <f>IF(OR(Scenario!$B$5="Any",Scenario!$B$5=A210),1,0)</f>
        <v/>
      </c>
      <c r="AR210">
        <f>IF(OR(Scenario!$B$6="Any",Scenario!$B$6=B210),1,0)</f>
        <v/>
      </c>
      <c r="AS210">
        <f>IF(OR(Scenario!$B$7="Any",Scenario!$B$7=C210),1,0)</f>
        <v/>
      </c>
      <c r="AT210">
        <f>IF(OR(Scenario!$B$8="Any",Scenario!$B$8=D210),1,0)</f>
        <v/>
      </c>
      <c r="AU210">
        <f>IF(OR(Scenario!$B$9="Any",Scenario!$B$9=E210),1,0)</f>
        <v/>
      </c>
      <c r="AV210">
        <f>IF(OR(Scenario!$B$10="Any",Scenario!$B$10=F210),1,0)</f>
        <v/>
      </c>
      <c r="AW210">
        <f>G210*AQ210*AR210*AS210*AT210*AU210*AV210</f>
        <v/>
      </c>
      <c r="AX210">
        <f>IF(Scenario!$B$11="mean",L210,IF(Scenario!$B$11="5th pct",M210,N210))</f>
        <v/>
      </c>
      <c r="AY210">
        <f>IF(Scenario!$B$11="mean",O210,IF(Scenario!$B$11="5th pct",P210,Q210))</f>
        <v/>
      </c>
      <c r="AZ210">
        <f>IF(Scenario!$B$11="mean",R210,IF(Scenario!$B$11="5th pct",S210,T210))</f>
        <v/>
      </c>
      <c r="BA210">
        <f>IF(Scenario!$B$11="mean",AE210,IF(Scenario!$B$11="5th pct",AF210,AG210))</f>
        <v/>
      </c>
      <c r="BB210">
        <f>IF(Scenario!$B$11="mean",AH210,IF(Scenario!$B$11="5th pct",AI210,AJ210))</f>
        <v/>
      </c>
      <c r="BC210">
        <f>U210</f>
        <v/>
      </c>
      <c r="BD210">
        <f>IF(Scenario!$B$11="mean",V210,IF(Scenario!$B$11="5th pct",W210,X210))</f>
        <v/>
      </c>
      <c r="BE210">
        <f>IF(Scenario!$B$11="mean",Y210,IF(Scenario!$B$11="5th pct",Z210,AA210))</f>
        <v/>
      </c>
      <c r="BF210">
        <f>IF(Scenario!$B$11="mean",AK210,IF(Scenario!$B$11="5th pct",AL210,AM210))</f>
        <v/>
      </c>
      <c r="BG210">
        <f>IF(Scenario!$B$11="mean",AN210,IF(Scenario!$B$11="5th pct",AO210,AP210))</f>
        <v/>
      </c>
    </row>
    <row r="211">
      <c r="A211" s="7" t="inlineStr">
        <is>
          <t>F</t>
        </is>
      </c>
      <c r="B211" s="7" t="inlineStr">
        <is>
          <t>75-79</t>
        </is>
      </c>
      <c r="C211" s="7" t="inlineStr">
        <is>
          <t>&lt;=110</t>
        </is>
      </c>
      <c r="D211" s="7" t="inlineStr">
        <is>
          <t>1.5-2.0</t>
        </is>
      </c>
      <c r="E211" s="7" t="inlineStr">
        <is>
          <t>subclinical</t>
        </is>
      </c>
      <c r="F211" s="7" t="inlineStr">
        <is>
          <t>yes</t>
        </is>
      </c>
      <c r="G211" s="30">
        <f>Parameters!$B$5*Parameters!$B$8*Parameters!$B$10/SUM(Parameters!$B$10:$G$10)*Parameters!$J$22*Parameters!$B$50*Parameters!$B$46</f>
        <v/>
      </c>
      <c r="H211" s="31">
        <f>(140-Parameters!$C$25)*Parameters!$B$26*0.45359237*0.85/(72*Parameters!$D$27)</f>
        <v/>
      </c>
      <c r="I211" s="7">
        <f>IF(H211&gt;80,"&gt;80",IF(H211&gt;50,"50-80",IF(H211&gt;=25,"25-50","&lt;25")))</f>
        <v/>
      </c>
      <c r="J211" s="7">
        <f>IF(((B211="80+")+1+(OR(D211="1.5-2.0",D211="&gt;=2.0")))&gt;=2,1,0)</f>
        <v/>
      </c>
      <c r="K211" s="32">
        <f>INDEX(Parameters!$B$31:$E$31,MATCH(I211,Parameters!$B$30:$E$30,0))</f>
        <v/>
      </c>
      <c r="L211" s="33">
        <f>K211*INDEX(Parameters!$B$57:$E$57,MATCH(I211,Parameters!$B$30:$E$30,0))/100*IF($F211="yes",Parameters!$C$49,Parameters!$B$49)</f>
        <v/>
      </c>
      <c r="M211" s="33">
        <f>K211*INDEX(Parameters!$B$58:$E$58,MATCH(I211,Parameters!$B$30:$E$30,0))/100*IF($F211="yes",Parameters!$C$49,Parameters!$B$49)</f>
        <v/>
      </c>
      <c r="N211" s="33">
        <f>K211*INDEX(Parameters!$B$59:$E$59,MATCH(I211,Parameters!$B$30:$E$30,0))/100*IF($F211="yes",Parameters!$C$49,Parameters!$B$49)</f>
        <v/>
      </c>
      <c r="O211" s="33">
        <f>K211*INDEX(Parameters!$B$60:$E$60,MATCH(I211,Parameters!$B$30:$E$30,0))/100*IF($F211="yes",Parameters!$C$49,Parameters!$B$49)</f>
        <v/>
      </c>
      <c r="P211" s="33">
        <f>K211*INDEX(Parameters!$B$61:$E$61,MATCH(I211,Parameters!$B$30:$E$30,0))/100*IF($F211="yes",Parameters!$C$49,Parameters!$B$49)</f>
        <v/>
      </c>
      <c r="Q211" s="33">
        <f>K211*INDEX(Parameters!$B$62:$E$62,MATCH(I211,Parameters!$B$30:$E$30,0))/100*IF($F211="yes",Parameters!$C$49,Parameters!$B$49)</f>
        <v/>
      </c>
      <c r="R211" s="33">
        <f>K211*INDEX(Parameters!$B$63:$E$63,MATCH(I211,Parameters!$B$30:$E$30,0))/100*IF($F211="yes",Parameters!$C$49,Parameters!$B$49)</f>
        <v/>
      </c>
      <c r="S211" s="33">
        <f>K211*INDEX(Parameters!$B$64:$E$64,MATCH(I211,Parameters!$B$30:$E$30,0))/100*IF($F211="yes",Parameters!$C$49,Parameters!$B$49)</f>
        <v/>
      </c>
      <c r="T211" s="33">
        <f>K211*INDEX(Parameters!$B$65:$E$65,MATCH(I211,Parameters!$B$30:$E$30,0))/100*IF($F211="yes",Parameters!$C$49,Parameters!$B$49)</f>
        <v/>
      </c>
      <c r="U211" s="33">
        <f>INDEX(Parameters!$B$32:$E$32,MATCH(I211,Parameters!$B$30:$E$30,0))*Parameters!$B$36/100*IF($F211="yes",Parameters!$E$49,Parameters!$D$49)</f>
        <v/>
      </c>
      <c r="V211" s="33">
        <f>U211*INDEX(Parameters!$B$99:$E$99,MATCH(I211,Parameters!$B$30:$E$30,0))</f>
        <v/>
      </c>
      <c r="W211" s="33">
        <f>U211*INDEX(Parameters!$B$100:$E$100,MATCH(I211,Parameters!$B$30:$E$30,0))</f>
        <v/>
      </c>
      <c r="X211" s="33">
        <f>U211*INDEX(Parameters!$B$101:$E$101,MATCH(I211,Parameters!$B$30:$E$30,0))</f>
        <v/>
      </c>
      <c r="Y211" s="33">
        <f>U211*INDEX(Parameters!$B$102:$E$102,MATCH(I211,Parameters!$B$30:$E$30,0))</f>
        <v/>
      </c>
      <c r="Z211" s="33">
        <f>U211*INDEX(Parameters!$B$103:$E$103,MATCH(I211,Parameters!$B$30:$E$30,0))</f>
        <v/>
      </c>
      <c r="AA211" s="33">
        <f>U211*INDEX(Parameters!$B$104:$E$104,MATCH(I211,Parameters!$B$30:$E$30,0))</f>
        <v/>
      </c>
      <c r="AB211" s="33">
        <f>U211*Parameters!$B$39</f>
        <v/>
      </c>
      <c r="AC211" s="7">
        <f>J211</f>
        <v/>
      </c>
      <c r="AD211" s="7">
        <f>IF(J211=1,Parameters!$B$40,Parameters!$B$41)</f>
        <v/>
      </c>
      <c r="AE211" s="33">
        <f>AC211*O211+(1-AC211)*L211</f>
        <v/>
      </c>
      <c r="AF211" s="33">
        <f>AC211*P211+(1-AC211)*M211</f>
        <v/>
      </c>
      <c r="AG211" s="33">
        <f>AC211*Q211+(1-AC211)*N211</f>
        <v/>
      </c>
      <c r="AH211" s="33">
        <f>AD211*O211+(1-AD211)*L211</f>
        <v/>
      </c>
      <c r="AI211" s="33">
        <f>AD211*P211+(1-AD211)*M211</f>
        <v/>
      </c>
      <c r="AJ211" s="33">
        <f>AD211*Q211+(1-AD211)*N211</f>
        <v/>
      </c>
      <c r="AK211" s="33">
        <f>AC211*V211+(1-AC211)*U211</f>
        <v/>
      </c>
      <c r="AL211" s="33">
        <f>AC211*W211+(1-AC211)*U211</f>
        <v/>
      </c>
      <c r="AM211" s="33">
        <f>AC211*X211+(1-AC211)*U211</f>
        <v/>
      </c>
      <c r="AN211" s="33">
        <f>AD211*V211+(1-AD211)*U211</f>
        <v/>
      </c>
      <c r="AO211" s="33">
        <f>AD211*W211+(1-AD211)*U211</f>
        <v/>
      </c>
      <c r="AP211" s="33">
        <f>AD211*X211+(1-AD211)*U211</f>
        <v/>
      </c>
      <c r="AQ211" s="7">
        <f>IF(OR(Scenario!$B$5="Any",Scenario!$B$5=A211),1,0)</f>
        <v/>
      </c>
      <c r="AR211" s="7">
        <f>IF(OR(Scenario!$B$6="Any",Scenario!$B$6=B211),1,0)</f>
        <v/>
      </c>
      <c r="AS211" s="7">
        <f>IF(OR(Scenario!$B$7="Any",Scenario!$B$7=C211),1,0)</f>
        <v/>
      </c>
      <c r="AT211" s="7">
        <f>IF(OR(Scenario!$B$8="Any",Scenario!$B$8=D211),1,0)</f>
        <v/>
      </c>
      <c r="AU211" s="7">
        <f>IF(OR(Scenario!$B$9="Any",Scenario!$B$9=E211),1,0)</f>
        <v/>
      </c>
      <c r="AV211" s="7">
        <f>IF(OR(Scenario!$B$10="Any",Scenario!$B$10=F211),1,0)</f>
        <v/>
      </c>
      <c r="AW211" s="7">
        <f>G211*AQ211*AR211*AS211*AT211*AU211*AV211</f>
        <v/>
      </c>
      <c r="AX211" s="7">
        <f>IF(Scenario!$B$11="mean",L211,IF(Scenario!$B$11="5th pct",M211,N211))</f>
        <v/>
      </c>
      <c r="AY211" s="7">
        <f>IF(Scenario!$B$11="mean",O211,IF(Scenario!$B$11="5th pct",P211,Q211))</f>
        <v/>
      </c>
      <c r="AZ211" s="7">
        <f>IF(Scenario!$B$11="mean",R211,IF(Scenario!$B$11="5th pct",S211,T211))</f>
        <v/>
      </c>
      <c r="BA211" s="7">
        <f>IF(Scenario!$B$11="mean",AE211,IF(Scenario!$B$11="5th pct",AF211,AG211))</f>
        <v/>
      </c>
      <c r="BB211" s="7">
        <f>IF(Scenario!$B$11="mean",AH211,IF(Scenario!$B$11="5th pct",AI211,AJ211))</f>
        <v/>
      </c>
      <c r="BC211" s="7">
        <f>U211</f>
        <v/>
      </c>
      <c r="BD211" s="7">
        <f>IF(Scenario!$B$11="mean",V211,IF(Scenario!$B$11="5th pct",W211,X211))</f>
        <v/>
      </c>
      <c r="BE211" s="7">
        <f>IF(Scenario!$B$11="mean",Y211,IF(Scenario!$B$11="5th pct",Z211,AA211))</f>
        <v/>
      </c>
      <c r="BF211" s="7">
        <f>IF(Scenario!$B$11="mean",AK211,IF(Scenario!$B$11="5th pct",AL211,AM211))</f>
        <v/>
      </c>
      <c r="BG211" s="7">
        <f>IF(Scenario!$B$11="mean",AN211,IF(Scenario!$B$11="5th pct",AO211,AP211))</f>
        <v/>
      </c>
    </row>
    <row r="212">
      <c r="A212" t="inlineStr">
        <is>
          <t>F</t>
        </is>
      </c>
      <c r="B212" t="inlineStr">
        <is>
          <t>75-79</t>
        </is>
      </c>
      <c r="C212" t="inlineStr">
        <is>
          <t>&lt;=110</t>
        </is>
      </c>
      <c r="D212" t="inlineStr">
        <is>
          <t>1.5-2.0</t>
        </is>
      </c>
      <c r="E212" t="inlineStr">
        <is>
          <t>low parox</t>
        </is>
      </c>
      <c r="F212" t="inlineStr">
        <is>
          <t>no</t>
        </is>
      </c>
      <c r="G212" s="26">
        <f>Parameters!$B$5*Parameters!$B$8*Parameters!$B$10/SUM(Parameters!$B$10:$G$10)*Parameters!$J$22*Parameters!$B$51*(1-Parameters!$B$46)</f>
        <v/>
      </c>
      <c r="H212" s="27">
        <f>(140-Parameters!$C$25)*Parameters!$B$26*0.45359237*0.85/(72*Parameters!$D$27)</f>
        <v/>
      </c>
      <c r="I212">
        <f>IF(H212&gt;80,"&gt;80",IF(H212&gt;50,"50-80",IF(H212&gt;=25,"25-50","&lt;25")))</f>
        <v/>
      </c>
      <c r="J212">
        <f>IF(((B212="80+")+1+(OR(D212="1.5-2.0",D212="&gt;=2.0")))&gt;=2,1,0)</f>
        <v/>
      </c>
      <c r="K212" s="28">
        <f>INDEX(Parameters!$B$31:$E$31,MATCH(I212,Parameters!$B$30:$E$30,0))</f>
        <v/>
      </c>
      <c r="L212" s="29">
        <f>K212*INDEX(Parameters!$B$66:$E$66,MATCH(I212,Parameters!$B$30:$E$30,0))/100*IF($F212="yes",Parameters!$C$49,Parameters!$B$49)</f>
        <v/>
      </c>
      <c r="M212" s="29">
        <f>K212*INDEX(Parameters!$B$67:$E$67,MATCH(I212,Parameters!$B$30:$E$30,0))/100*IF($F212="yes",Parameters!$C$49,Parameters!$B$49)</f>
        <v/>
      </c>
      <c r="N212" s="29">
        <f>K212*INDEX(Parameters!$B$68:$E$68,MATCH(I212,Parameters!$B$30:$E$30,0))/100*IF($F212="yes",Parameters!$C$49,Parameters!$B$49)</f>
        <v/>
      </c>
      <c r="O212" s="29">
        <f>K212*INDEX(Parameters!$B$69:$E$69,MATCH(I212,Parameters!$B$30:$E$30,0))/100*IF($F212="yes",Parameters!$C$49,Parameters!$B$49)</f>
        <v/>
      </c>
      <c r="P212" s="29">
        <f>K212*INDEX(Parameters!$B$70:$E$70,MATCH(I212,Parameters!$B$30:$E$30,0))/100*IF($F212="yes",Parameters!$C$49,Parameters!$B$49)</f>
        <v/>
      </c>
      <c r="Q212" s="29">
        <f>K212*INDEX(Parameters!$B$71:$E$71,MATCH(I212,Parameters!$B$30:$E$30,0))/100*IF($F212="yes",Parameters!$C$49,Parameters!$B$49)</f>
        <v/>
      </c>
      <c r="R212" s="29">
        <f>K212*INDEX(Parameters!$B$72:$E$72,MATCH(I212,Parameters!$B$30:$E$30,0))/100*IF($F212="yes",Parameters!$C$49,Parameters!$B$49)</f>
        <v/>
      </c>
      <c r="S212" s="29">
        <f>K212*INDEX(Parameters!$B$73:$E$73,MATCH(I212,Parameters!$B$30:$E$30,0))/100*IF($F212="yes",Parameters!$C$49,Parameters!$B$49)</f>
        <v/>
      </c>
      <c r="T212" s="29">
        <f>K212*INDEX(Parameters!$B$74:$E$74,MATCH(I212,Parameters!$B$30:$E$30,0))/100*IF($F212="yes",Parameters!$C$49,Parameters!$B$49)</f>
        <v/>
      </c>
      <c r="U212" s="29">
        <f>INDEX(Parameters!$B$32:$E$32,MATCH(I212,Parameters!$B$30:$E$30,0))*Parameters!$B$36/100*IF($F212="yes",Parameters!$E$49,Parameters!$D$49)</f>
        <v/>
      </c>
      <c r="V212" s="29">
        <f>U212*INDEX(Parameters!$B$99:$E$99,MATCH(I212,Parameters!$B$30:$E$30,0))</f>
        <v/>
      </c>
      <c r="W212" s="29">
        <f>U212*INDEX(Parameters!$B$100:$E$100,MATCH(I212,Parameters!$B$30:$E$30,0))</f>
        <v/>
      </c>
      <c r="X212" s="29">
        <f>U212*INDEX(Parameters!$B$101:$E$101,MATCH(I212,Parameters!$B$30:$E$30,0))</f>
        <v/>
      </c>
      <c r="Y212" s="29">
        <f>U212*INDEX(Parameters!$B$102:$E$102,MATCH(I212,Parameters!$B$30:$E$30,0))</f>
        <v/>
      </c>
      <c r="Z212" s="29">
        <f>U212*INDEX(Parameters!$B$103:$E$103,MATCH(I212,Parameters!$B$30:$E$30,0))</f>
        <v/>
      </c>
      <c r="AA212" s="29">
        <f>U212*INDEX(Parameters!$B$104:$E$104,MATCH(I212,Parameters!$B$30:$E$30,0))</f>
        <v/>
      </c>
      <c r="AB212" s="29">
        <f>U212*Parameters!$B$39</f>
        <v/>
      </c>
      <c r="AC212">
        <f>J212</f>
        <v/>
      </c>
      <c r="AD212">
        <f>IF(J212=1,Parameters!$B$40,Parameters!$B$41)</f>
        <v/>
      </c>
      <c r="AE212" s="29">
        <f>AC212*O212+(1-AC212)*L212</f>
        <v/>
      </c>
      <c r="AF212" s="29">
        <f>AC212*P212+(1-AC212)*M212</f>
        <v/>
      </c>
      <c r="AG212" s="29">
        <f>AC212*Q212+(1-AC212)*N212</f>
        <v/>
      </c>
      <c r="AH212" s="29">
        <f>AD212*O212+(1-AD212)*L212</f>
        <v/>
      </c>
      <c r="AI212" s="29">
        <f>AD212*P212+(1-AD212)*M212</f>
        <v/>
      </c>
      <c r="AJ212" s="29">
        <f>AD212*Q212+(1-AD212)*N212</f>
        <v/>
      </c>
      <c r="AK212" s="29">
        <f>AC212*V212+(1-AC212)*U212</f>
        <v/>
      </c>
      <c r="AL212" s="29">
        <f>AC212*W212+(1-AC212)*U212</f>
        <v/>
      </c>
      <c r="AM212" s="29">
        <f>AC212*X212+(1-AC212)*U212</f>
        <v/>
      </c>
      <c r="AN212" s="29">
        <f>AD212*V212+(1-AD212)*U212</f>
        <v/>
      </c>
      <c r="AO212" s="29">
        <f>AD212*W212+(1-AD212)*U212</f>
        <v/>
      </c>
      <c r="AP212" s="29">
        <f>AD212*X212+(1-AD212)*U212</f>
        <v/>
      </c>
      <c r="AQ212">
        <f>IF(OR(Scenario!$B$5="Any",Scenario!$B$5=A212),1,0)</f>
        <v/>
      </c>
      <c r="AR212">
        <f>IF(OR(Scenario!$B$6="Any",Scenario!$B$6=B212),1,0)</f>
        <v/>
      </c>
      <c r="AS212">
        <f>IF(OR(Scenario!$B$7="Any",Scenario!$B$7=C212),1,0)</f>
        <v/>
      </c>
      <c r="AT212">
        <f>IF(OR(Scenario!$B$8="Any",Scenario!$B$8=D212),1,0)</f>
        <v/>
      </c>
      <c r="AU212">
        <f>IF(OR(Scenario!$B$9="Any",Scenario!$B$9=E212),1,0)</f>
        <v/>
      </c>
      <c r="AV212">
        <f>IF(OR(Scenario!$B$10="Any",Scenario!$B$10=F212),1,0)</f>
        <v/>
      </c>
      <c r="AW212">
        <f>G212*AQ212*AR212*AS212*AT212*AU212*AV212</f>
        <v/>
      </c>
      <c r="AX212">
        <f>IF(Scenario!$B$11="mean",L212,IF(Scenario!$B$11="5th pct",M212,N212))</f>
        <v/>
      </c>
      <c r="AY212">
        <f>IF(Scenario!$B$11="mean",O212,IF(Scenario!$B$11="5th pct",P212,Q212))</f>
        <v/>
      </c>
      <c r="AZ212">
        <f>IF(Scenario!$B$11="mean",R212,IF(Scenario!$B$11="5th pct",S212,T212))</f>
        <v/>
      </c>
      <c r="BA212">
        <f>IF(Scenario!$B$11="mean",AE212,IF(Scenario!$B$11="5th pct",AF212,AG212))</f>
        <v/>
      </c>
      <c r="BB212">
        <f>IF(Scenario!$B$11="mean",AH212,IF(Scenario!$B$11="5th pct",AI212,AJ212))</f>
        <v/>
      </c>
      <c r="BC212">
        <f>U212</f>
        <v/>
      </c>
      <c r="BD212">
        <f>IF(Scenario!$B$11="mean",V212,IF(Scenario!$B$11="5th pct",W212,X212))</f>
        <v/>
      </c>
      <c r="BE212">
        <f>IF(Scenario!$B$11="mean",Y212,IF(Scenario!$B$11="5th pct",Z212,AA212))</f>
        <v/>
      </c>
      <c r="BF212">
        <f>IF(Scenario!$B$11="mean",AK212,IF(Scenario!$B$11="5th pct",AL212,AM212))</f>
        <v/>
      </c>
      <c r="BG212">
        <f>IF(Scenario!$B$11="mean",AN212,IF(Scenario!$B$11="5th pct",AO212,AP212))</f>
        <v/>
      </c>
    </row>
    <row r="213">
      <c r="A213" s="7" t="inlineStr">
        <is>
          <t>F</t>
        </is>
      </c>
      <c r="B213" s="7" t="inlineStr">
        <is>
          <t>75-79</t>
        </is>
      </c>
      <c r="C213" s="7" t="inlineStr">
        <is>
          <t>&lt;=110</t>
        </is>
      </c>
      <c r="D213" s="7" t="inlineStr">
        <is>
          <t>1.5-2.0</t>
        </is>
      </c>
      <c r="E213" s="7" t="inlineStr">
        <is>
          <t>low parox</t>
        </is>
      </c>
      <c r="F213" s="7" t="inlineStr">
        <is>
          <t>yes</t>
        </is>
      </c>
      <c r="G213" s="30">
        <f>Parameters!$B$5*Parameters!$B$8*Parameters!$B$10/SUM(Parameters!$B$10:$G$10)*Parameters!$J$22*Parameters!$B$51*Parameters!$B$46</f>
        <v/>
      </c>
      <c r="H213" s="31">
        <f>(140-Parameters!$C$25)*Parameters!$B$26*0.45359237*0.85/(72*Parameters!$D$27)</f>
        <v/>
      </c>
      <c r="I213" s="7">
        <f>IF(H213&gt;80,"&gt;80",IF(H213&gt;50,"50-80",IF(H213&gt;=25,"25-50","&lt;25")))</f>
        <v/>
      </c>
      <c r="J213" s="7">
        <f>IF(((B213="80+")+1+(OR(D213="1.5-2.0",D213="&gt;=2.0")))&gt;=2,1,0)</f>
        <v/>
      </c>
      <c r="K213" s="32">
        <f>INDEX(Parameters!$B$31:$E$31,MATCH(I213,Parameters!$B$30:$E$30,0))</f>
        <v/>
      </c>
      <c r="L213" s="33">
        <f>K213*INDEX(Parameters!$B$66:$E$66,MATCH(I213,Parameters!$B$30:$E$30,0))/100*IF($F213="yes",Parameters!$C$49,Parameters!$B$49)</f>
        <v/>
      </c>
      <c r="M213" s="33">
        <f>K213*INDEX(Parameters!$B$67:$E$67,MATCH(I213,Parameters!$B$30:$E$30,0))/100*IF($F213="yes",Parameters!$C$49,Parameters!$B$49)</f>
        <v/>
      </c>
      <c r="N213" s="33">
        <f>K213*INDEX(Parameters!$B$68:$E$68,MATCH(I213,Parameters!$B$30:$E$30,0))/100*IF($F213="yes",Parameters!$C$49,Parameters!$B$49)</f>
        <v/>
      </c>
      <c r="O213" s="33">
        <f>K213*INDEX(Parameters!$B$69:$E$69,MATCH(I213,Parameters!$B$30:$E$30,0))/100*IF($F213="yes",Parameters!$C$49,Parameters!$B$49)</f>
        <v/>
      </c>
      <c r="P213" s="33">
        <f>K213*INDEX(Parameters!$B$70:$E$70,MATCH(I213,Parameters!$B$30:$E$30,0))/100*IF($F213="yes",Parameters!$C$49,Parameters!$B$49)</f>
        <v/>
      </c>
      <c r="Q213" s="33">
        <f>K213*INDEX(Parameters!$B$71:$E$71,MATCH(I213,Parameters!$B$30:$E$30,0))/100*IF($F213="yes",Parameters!$C$49,Parameters!$B$49)</f>
        <v/>
      </c>
      <c r="R213" s="33">
        <f>K213*INDEX(Parameters!$B$72:$E$72,MATCH(I213,Parameters!$B$30:$E$30,0))/100*IF($F213="yes",Parameters!$C$49,Parameters!$B$49)</f>
        <v/>
      </c>
      <c r="S213" s="33">
        <f>K213*INDEX(Parameters!$B$73:$E$73,MATCH(I213,Parameters!$B$30:$E$30,0))/100*IF($F213="yes",Parameters!$C$49,Parameters!$B$49)</f>
        <v/>
      </c>
      <c r="T213" s="33">
        <f>K213*INDEX(Parameters!$B$74:$E$74,MATCH(I213,Parameters!$B$30:$E$30,0))/100*IF($F213="yes",Parameters!$C$49,Parameters!$B$49)</f>
        <v/>
      </c>
      <c r="U213" s="33">
        <f>INDEX(Parameters!$B$32:$E$32,MATCH(I213,Parameters!$B$30:$E$30,0))*Parameters!$B$36/100*IF($F213="yes",Parameters!$E$49,Parameters!$D$49)</f>
        <v/>
      </c>
      <c r="V213" s="33">
        <f>U213*INDEX(Parameters!$B$99:$E$99,MATCH(I213,Parameters!$B$30:$E$30,0))</f>
        <v/>
      </c>
      <c r="W213" s="33">
        <f>U213*INDEX(Parameters!$B$100:$E$100,MATCH(I213,Parameters!$B$30:$E$30,0))</f>
        <v/>
      </c>
      <c r="X213" s="33">
        <f>U213*INDEX(Parameters!$B$101:$E$101,MATCH(I213,Parameters!$B$30:$E$30,0))</f>
        <v/>
      </c>
      <c r="Y213" s="33">
        <f>U213*INDEX(Parameters!$B$102:$E$102,MATCH(I213,Parameters!$B$30:$E$30,0))</f>
        <v/>
      </c>
      <c r="Z213" s="33">
        <f>U213*INDEX(Parameters!$B$103:$E$103,MATCH(I213,Parameters!$B$30:$E$30,0))</f>
        <v/>
      </c>
      <c r="AA213" s="33">
        <f>U213*INDEX(Parameters!$B$104:$E$104,MATCH(I213,Parameters!$B$30:$E$30,0))</f>
        <v/>
      </c>
      <c r="AB213" s="33">
        <f>U213*Parameters!$B$39</f>
        <v/>
      </c>
      <c r="AC213" s="7">
        <f>J213</f>
        <v/>
      </c>
      <c r="AD213" s="7">
        <f>IF(J213=1,Parameters!$B$40,Parameters!$B$41)</f>
        <v/>
      </c>
      <c r="AE213" s="33">
        <f>AC213*O213+(1-AC213)*L213</f>
        <v/>
      </c>
      <c r="AF213" s="33">
        <f>AC213*P213+(1-AC213)*M213</f>
        <v/>
      </c>
      <c r="AG213" s="33">
        <f>AC213*Q213+(1-AC213)*N213</f>
        <v/>
      </c>
      <c r="AH213" s="33">
        <f>AD213*O213+(1-AD213)*L213</f>
        <v/>
      </c>
      <c r="AI213" s="33">
        <f>AD213*P213+(1-AD213)*M213</f>
        <v/>
      </c>
      <c r="AJ213" s="33">
        <f>AD213*Q213+(1-AD213)*N213</f>
        <v/>
      </c>
      <c r="AK213" s="33">
        <f>AC213*V213+(1-AC213)*U213</f>
        <v/>
      </c>
      <c r="AL213" s="33">
        <f>AC213*W213+(1-AC213)*U213</f>
        <v/>
      </c>
      <c r="AM213" s="33">
        <f>AC213*X213+(1-AC213)*U213</f>
        <v/>
      </c>
      <c r="AN213" s="33">
        <f>AD213*V213+(1-AD213)*U213</f>
        <v/>
      </c>
      <c r="AO213" s="33">
        <f>AD213*W213+(1-AD213)*U213</f>
        <v/>
      </c>
      <c r="AP213" s="33">
        <f>AD213*X213+(1-AD213)*U213</f>
        <v/>
      </c>
      <c r="AQ213" s="7">
        <f>IF(OR(Scenario!$B$5="Any",Scenario!$B$5=A213),1,0)</f>
        <v/>
      </c>
      <c r="AR213" s="7">
        <f>IF(OR(Scenario!$B$6="Any",Scenario!$B$6=B213),1,0)</f>
        <v/>
      </c>
      <c r="AS213" s="7">
        <f>IF(OR(Scenario!$B$7="Any",Scenario!$B$7=C213),1,0)</f>
        <v/>
      </c>
      <c r="AT213" s="7">
        <f>IF(OR(Scenario!$B$8="Any",Scenario!$B$8=D213),1,0)</f>
        <v/>
      </c>
      <c r="AU213" s="7">
        <f>IF(OR(Scenario!$B$9="Any",Scenario!$B$9=E213),1,0)</f>
        <v/>
      </c>
      <c r="AV213" s="7">
        <f>IF(OR(Scenario!$B$10="Any",Scenario!$B$10=F213),1,0)</f>
        <v/>
      </c>
      <c r="AW213" s="7">
        <f>G213*AQ213*AR213*AS213*AT213*AU213*AV213</f>
        <v/>
      </c>
      <c r="AX213" s="7">
        <f>IF(Scenario!$B$11="mean",L213,IF(Scenario!$B$11="5th pct",M213,N213))</f>
        <v/>
      </c>
      <c r="AY213" s="7">
        <f>IF(Scenario!$B$11="mean",O213,IF(Scenario!$B$11="5th pct",P213,Q213))</f>
        <v/>
      </c>
      <c r="AZ213" s="7">
        <f>IF(Scenario!$B$11="mean",R213,IF(Scenario!$B$11="5th pct",S213,T213))</f>
        <v/>
      </c>
      <c r="BA213" s="7">
        <f>IF(Scenario!$B$11="mean",AE213,IF(Scenario!$B$11="5th pct",AF213,AG213))</f>
        <v/>
      </c>
      <c r="BB213" s="7">
        <f>IF(Scenario!$B$11="mean",AH213,IF(Scenario!$B$11="5th pct",AI213,AJ213))</f>
        <v/>
      </c>
      <c r="BC213" s="7">
        <f>U213</f>
        <v/>
      </c>
      <c r="BD213" s="7">
        <f>IF(Scenario!$B$11="mean",V213,IF(Scenario!$B$11="5th pct",W213,X213))</f>
        <v/>
      </c>
      <c r="BE213" s="7">
        <f>IF(Scenario!$B$11="mean",Y213,IF(Scenario!$B$11="5th pct",Z213,AA213))</f>
        <v/>
      </c>
      <c r="BF213" s="7">
        <f>IF(Scenario!$B$11="mean",AK213,IF(Scenario!$B$11="5th pct",AL213,AM213))</f>
        <v/>
      </c>
      <c r="BG213" s="7">
        <f>IF(Scenario!$B$11="mean",AN213,IF(Scenario!$B$11="5th pct",AO213,AP213))</f>
        <v/>
      </c>
    </row>
    <row r="214">
      <c r="A214" t="inlineStr">
        <is>
          <t>F</t>
        </is>
      </c>
      <c r="B214" t="inlineStr">
        <is>
          <t>75-79</t>
        </is>
      </c>
      <c r="C214" t="inlineStr">
        <is>
          <t>&lt;=110</t>
        </is>
      </c>
      <c r="D214" t="inlineStr">
        <is>
          <t>1.5-2.0</t>
        </is>
      </c>
      <c r="E214" t="inlineStr">
        <is>
          <t>high parox</t>
        </is>
      </c>
      <c r="F214" t="inlineStr">
        <is>
          <t>no</t>
        </is>
      </c>
      <c r="G214" s="26">
        <f>Parameters!$B$5*Parameters!$B$8*Parameters!$B$10/SUM(Parameters!$B$10:$G$10)*Parameters!$J$22*Parameters!$B$52*(1-Parameters!$B$46)</f>
        <v/>
      </c>
      <c r="H214" s="27">
        <f>(140-Parameters!$C$25)*Parameters!$B$26*0.45359237*0.85/(72*Parameters!$D$27)</f>
        <v/>
      </c>
      <c r="I214">
        <f>IF(H214&gt;80,"&gt;80",IF(H214&gt;50,"50-80",IF(H214&gt;=25,"25-50","&lt;25")))</f>
        <v/>
      </c>
      <c r="J214">
        <f>IF(((B214="80+")+1+(OR(D214="1.5-2.0",D214="&gt;=2.0")))&gt;=2,1,0)</f>
        <v/>
      </c>
      <c r="K214" s="28">
        <f>INDEX(Parameters!$B$31:$E$31,MATCH(I214,Parameters!$B$30:$E$30,0))</f>
        <v/>
      </c>
      <c r="L214" s="29">
        <f>K214*INDEX(Parameters!$B$75:$E$75,MATCH(I214,Parameters!$B$30:$E$30,0))/100*IF($F214="yes",Parameters!$C$49,Parameters!$B$49)</f>
        <v/>
      </c>
      <c r="M214" s="29">
        <f>K214*INDEX(Parameters!$B$76:$E$76,MATCH(I214,Parameters!$B$30:$E$30,0))/100*IF($F214="yes",Parameters!$C$49,Parameters!$B$49)</f>
        <v/>
      </c>
      <c r="N214" s="29">
        <f>K214*INDEX(Parameters!$B$77:$E$77,MATCH(I214,Parameters!$B$30:$E$30,0))/100*IF($F214="yes",Parameters!$C$49,Parameters!$B$49)</f>
        <v/>
      </c>
      <c r="O214" s="29">
        <f>K214*INDEX(Parameters!$B$78:$E$78,MATCH(I214,Parameters!$B$30:$E$30,0))/100*IF($F214="yes",Parameters!$C$49,Parameters!$B$49)</f>
        <v/>
      </c>
      <c r="P214" s="29">
        <f>K214*INDEX(Parameters!$B$79:$E$79,MATCH(I214,Parameters!$B$30:$E$30,0))/100*IF($F214="yes",Parameters!$C$49,Parameters!$B$49)</f>
        <v/>
      </c>
      <c r="Q214" s="29">
        <f>K214*INDEX(Parameters!$B$80:$E$80,MATCH(I214,Parameters!$B$30:$E$30,0))/100*IF($F214="yes",Parameters!$C$49,Parameters!$B$49)</f>
        <v/>
      </c>
      <c r="R214" s="29">
        <f>K214*INDEX(Parameters!$B$81:$E$81,MATCH(I214,Parameters!$B$30:$E$30,0))/100*IF($F214="yes",Parameters!$C$49,Parameters!$B$49)</f>
        <v/>
      </c>
      <c r="S214" s="29">
        <f>K214*INDEX(Parameters!$B$82:$E$82,MATCH(I214,Parameters!$B$30:$E$30,0))/100*IF($F214="yes",Parameters!$C$49,Parameters!$B$49)</f>
        <v/>
      </c>
      <c r="T214" s="29">
        <f>K214*INDEX(Parameters!$B$83:$E$83,MATCH(I214,Parameters!$B$30:$E$30,0))/100*IF($F214="yes",Parameters!$C$49,Parameters!$B$49)</f>
        <v/>
      </c>
      <c r="U214" s="29">
        <f>INDEX(Parameters!$B$32:$E$32,MATCH(I214,Parameters!$B$30:$E$30,0))*Parameters!$B$36/100*IF($F214="yes",Parameters!$E$49,Parameters!$D$49)</f>
        <v/>
      </c>
      <c r="V214" s="29">
        <f>U214*INDEX(Parameters!$B$99:$E$99,MATCH(I214,Parameters!$B$30:$E$30,0))</f>
        <v/>
      </c>
      <c r="W214" s="29">
        <f>U214*INDEX(Parameters!$B$100:$E$100,MATCH(I214,Parameters!$B$30:$E$30,0))</f>
        <v/>
      </c>
      <c r="X214" s="29">
        <f>U214*INDEX(Parameters!$B$101:$E$101,MATCH(I214,Parameters!$B$30:$E$30,0))</f>
        <v/>
      </c>
      <c r="Y214" s="29">
        <f>U214*INDEX(Parameters!$B$102:$E$102,MATCH(I214,Parameters!$B$30:$E$30,0))</f>
        <v/>
      </c>
      <c r="Z214" s="29">
        <f>U214*INDEX(Parameters!$B$103:$E$103,MATCH(I214,Parameters!$B$30:$E$30,0))</f>
        <v/>
      </c>
      <c r="AA214" s="29">
        <f>U214*INDEX(Parameters!$B$104:$E$104,MATCH(I214,Parameters!$B$30:$E$30,0))</f>
        <v/>
      </c>
      <c r="AB214" s="29">
        <f>U214*Parameters!$B$39</f>
        <v/>
      </c>
      <c r="AC214">
        <f>J214</f>
        <v/>
      </c>
      <c r="AD214">
        <f>IF(J214=1,Parameters!$B$40,Parameters!$B$41)</f>
        <v/>
      </c>
      <c r="AE214" s="29">
        <f>AC214*O214+(1-AC214)*L214</f>
        <v/>
      </c>
      <c r="AF214" s="29">
        <f>AC214*P214+(1-AC214)*M214</f>
        <v/>
      </c>
      <c r="AG214" s="29">
        <f>AC214*Q214+(1-AC214)*N214</f>
        <v/>
      </c>
      <c r="AH214" s="29">
        <f>AD214*O214+(1-AD214)*L214</f>
        <v/>
      </c>
      <c r="AI214" s="29">
        <f>AD214*P214+(1-AD214)*M214</f>
        <v/>
      </c>
      <c r="AJ214" s="29">
        <f>AD214*Q214+(1-AD214)*N214</f>
        <v/>
      </c>
      <c r="AK214" s="29">
        <f>AC214*V214+(1-AC214)*U214</f>
        <v/>
      </c>
      <c r="AL214" s="29">
        <f>AC214*W214+(1-AC214)*U214</f>
        <v/>
      </c>
      <c r="AM214" s="29">
        <f>AC214*X214+(1-AC214)*U214</f>
        <v/>
      </c>
      <c r="AN214" s="29">
        <f>AD214*V214+(1-AD214)*U214</f>
        <v/>
      </c>
      <c r="AO214" s="29">
        <f>AD214*W214+(1-AD214)*U214</f>
        <v/>
      </c>
      <c r="AP214" s="29">
        <f>AD214*X214+(1-AD214)*U214</f>
        <v/>
      </c>
      <c r="AQ214">
        <f>IF(OR(Scenario!$B$5="Any",Scenario!$B$5=A214),1,0)</f>
        <v/>
      </c>
      <c r="AR214">
        <f>IF(OR(Scenario!$B$6="Any",Scenario!$B$6=B214),1,0)</f>
        <v/>
      </c>
      <c r="AS214">
        <f>IF(OR(Scenario!$B$7="Any",Scenario!$B$7=C214),1,0)</f>
        <v/>
      </c>
      <c r="AT214">
        <f>IF(OR(Scenario!$B$8="Any",Scenario!$B$8=D214),1,0)</f>
        <v/>
      </c>
      <c r="AU214">
        <f>IF(OR(Scenario!$B$9="Any",Scenario!$B$9=E214),1,0)</f>
        <v/>
      </c>
      <c r="AV214">
        <f>IF(OR(Scenario!$B$10="Any",Scenario!$B$10=F214),1,0)</f>
        <v/>
      </c>
      <c r="AW214">
        <f>G214*AQ214*AR214*AS214*AT214*AU214*AV214</f>
        <v/>
      </c>
      <c r="AX214">
        <f>IF(Scenario!$B$11="mean",L214,IF(Scenario!$B$11="5th pct",M214,N214))</f>
        <v/>
      </c>
      <c r="AY214">
        <f>IF(Scenario!$B$11="mean",O214,IF(Scenario!$B$11="5th pct",P214,Q214))</f>
        <v/>
      </c>
      <c r="AZ214">
        <f>IF(Scenario!$B$11="mean",R214,IF(Scenario!$B$11="5th pct",S214,T214))</f>
        <v/>
      </c>
      <c r="BA214">
        <f>IF(Scenario!$B$11="mean",AE214,IF(Scenario!$B$11="5th pct",AF214,AG214))</f>
        <v/>
      </c>
      <c r="BB214">
        <f>IF(Scenario!$B$11="mean",AH214,IF(Scenario!$B$11="5th pct",AI214,AJ214))</f>
        <v/>
      </c>
      <c r="BC214">
        <f>U214</f>
        <v/>
      </c>
      <c r="BD214">
        <f>IF(Scenario!$B$11="mean",V214,IF(Scenario!$B$11="5th pct",W214,X214))</f>
        <v/>
      </c>
      <c r="BE214">
        <f>IF(Scenario!$B$11="mean",Y214,IF(Scenario!$B$11="5th pct",Z214,AA214))</f>
        <v/>
      </c>
      <c r="BF214">
        <f>IF(Scenario!$B$11="mean",AK214,IF(Scenario!$B$11="5th pct",AL214,AM214))</f>
        <v/>
      </c>
      <c r="BG214">
        <f>IF(Scenario!$B$11="mean",AN214,IF(Scenario!$B$11="5th pct",AO214,AP214))</f>
        <v/>
      </c>
    </row>
    <row r="215">
      <c r="A215" s="7" t="inlineStr">
        <is>
          <t>F</t>
        </is>
      </c>
      <c r="B215" s="7" t="inlineStr">
        <is>
          <t>75-79</t>
        </is>
      </c>
      <c r="C215" s="7" t="inlineStr">
        <is>
          <t>&lt;=110</t>
        </is>
      </c>
      <c r="D215" s="7" t="inlineStr">
        <is>
          <t>1.5-2.0</t>
        </is>
      </c>
      <c r="E215" s="7" t="inlineStr">
        <is>
          <t>high parox</t>
        </is>
      </c>
      <c r="F215" s="7" t="inlineStr">
        <is>
          <t>yes</t>
        </is>
      </c>
      <c r="G215" s="30">
        <f>Parameters!$B$5*Parameters!$B$8*Parameters!$B$10/SUM(Parameters!$B$10:$G$10)*Parameters!$J$22*Parameters!$B$52*Parameters!$B$46</f>
        <v/>
      </c>
      <c r="H215" s="31">
        <f>(140-Parameters!$C$25)*Parameters!$B$26*0.45359237*0.85/(72*Parameters!$D$27)</f>
        <v/>
      </c>
      <c r="I215" s="7">
        <f>IF(H215&gt;80,"&gt;80",IF(H215&gt;50,"50-80",IF(H215&gt;=25,"25-50","&lt;25")))</f>
        <v/>
      </c>
      <c r="J215" s="7">
        <f>IF(((B215="80+")+1+(OR(D215="1.5-2.0",D215="&gt;=2.0")))&gt;=2,1,0)</f>
        <v/>
      </c>
      <c r="K215" s="32">
        <f>INDEX(Parameters!$B$31:$E$31,MATCH(I215,Parameters!$B$30:$E$30,0))</f>
        <v/>
      </c>
      <c r="L215" s="33">
        <f>K215*INDEX(Parameters!$B$75:$E$75,MATCH(I215,Parameters!$B$30:$E$30,0))/100*IF($F215="yes",Parameters!$C$49,Parameters!$B$49)</f>
        <v/>
      </c>
      <c r="M215" s="33">
        <f>K215*INDEX(Parameters!$B$76:$E$76,MATCH(I215,Parameters!$B$30:$E$30,0))/100*IF($F215="yes",Parameters!$C$49,Parameters!$B$49)</f>
        <v/>
      </c>
      <c r="N215" s="33">
        <f>K215*INDEX(Parameters!$B$77:$E$77,MATCH(I215,Parameters!$B$30:$E$30,0))/100*IF($F215="yes",Parameters!$C$49,Parameters!$B$49)</f>
        <v/>
      </c>
      <c r="O215" s="33">
        <f>K215*INDEX(Parameters!$B$78:$E$78,MATCH(I215,Parameters!$B$30:$E$30,0))/100*IF($F215="yes",Parameters!$C$49,Parameters!$B$49)</f>
        <v/>
      </c>
      <c r="P215" s="33">
        <f>K215*INDEX(Parameters!$B$79:$E$79,MATCH(I215,Parameters!$B$30:$E$30,0))/100*IF($F215="yes",Parameters!$C$49,Parameters!$B$49)</f>
        <v/>
      </c>
      <c r="Q215" s="33">
        <f>K215*INDEX(Parameters!$B$80:$E$80,MATCH(I215,Parameters!$B$30:$E$30,0))/100*IF($F215="yes",Parameters!$C$49,Parameters!$B$49)</f>
        <v/>
      </c>
      <c r="R215" s="33">
        <f>K215*INDEX(Parameters!$B$81:$E$81,MATCH(I215,Parameters!$B$30:$E$30,0))/100*IF($F215="yes",Parameters!$C$49,Parameters!$B$49)</f>
        <v/>
      </c>
      <c r="S215" s="33">
        <f>K215*INDEX(Parameters!$B$82:$E$82,MATCH(I215,Parameters!$B$30:$E$30,0))/100*IF($F215="yes",Parameters!$C$49,Parameters!$B$49)</f>
        <v/>
      </c>
      <c r="T215" s="33">
        <f>K215*INDEX(Parameters!$B$83:$E$83,MATCH(I215,Parameters!$B$30:$E$30,0))/100*IF($F215="yes",Parameters!$C$49,Parameters!$B$49)</f>
        <v/>
      </c>
      <c r="U215" s="33">
        <f>INDEX(Parameters!$B$32:$E$32,MATCH(I215,Parameters!$B$30:$E$30,0))*Parameters!$B$36/100*IF($F215="yes",Parameters!$E$49,Parameters!$D$49)</f>
        <v/>
      </c>
      <c r="V215" s="33">
        <f>U215*INDEX(Parameters!$B$99:$E$99,MATCH(I215,Parameters!$B$30:$E$30,0))</f>
        <v/>
      </c>
      <c r="W215" s="33">
        <f>U215*INDEX(Parameters!$B$100:$E$100,MATCH(I215,Parameters!$B$30:$E$30,0))</f>
        <v/>
      </c>
      <c r="X215" s="33">
        <f>U215*INDEX(Parameters!$B$101:$E$101,MATCH(I215,Parameters!$B$30:$E$30,0))</f>
        <v/>
      </c>
      <c r="Y215" s="33">
        <f>U215*INDEX(Parameters!$B$102:$E$102,MATCH(I215,Parameters!$B$30:$E$30,0))</f>
        <v/>
      </c>
      <c r="Z215" s="33">
        <f>U215*INDEX(Parameters!$B$103:$E$103,MATCH(I215,Parameters!$B$30:$E$30,0))</f>
        <v/>
      </c>
      <c r="AA215" s="33">
        <f>U215*INDEX(Parameters!$B$104:$E$104,MATCH(I215,Parameters!$B$30:$E$30,0))</f>
        <v/>
      </c>
      <c r="AB215" s="33">
        <f>U215*Parameters!$B$39</f>
        <v/>
      </c>
      <c r="AC215" s="7">
        <f>J215</f>
        <v/>
      </c>
      <c r="AD215" s="7">
        <f>IF(J215=1,Parameters!$B$40,Parameters!$B$41)</f>
        <v/>
      </c>
      <c r="AE215" s="33">
        <f>AC215*O215+(1-AC215)*L215</f>
        <v/>
      </c>
      <c r="AF215" s="33">
        <f>AC215*P215+(1-AC215)*M215</f>
        <v/>
      </c>
      <c r="AG215" s="33">
        <f>AC215*Q215+(1-AC215)*N215</f>
        <v/>
      </c>
      <c r="AH215" s="33">
        <f>AD215*O215+(1-AD215)*L215</f>
        <v/>
      </c>
      <c r="AI215" s="33">
        <f>AD215*P215+(1-AD215)*M215</f>
        <v/>
      </c>
      <c r="AJ215" s="33">
        <f>AD215*Q215+(1-AD215)*N215</f>
        <v/>
      </c>
      <c r="AK215" s="33">
        <f>AC215*V215+(1-AC215)*U215</f>
        <v/>
      </c>
      <c r="AL215" s="33">
        <f>AC215*W215+(1-AC215)*U215</f>
        <v/>
      </c>
      <c r="AM215" s="33">
        <f>AC215*X215+(1-AC215)*U215</f>
        <v/>
      </c>
      <c r="AN215" s="33">
        <f>AD215*V215+(1-AD215)*U215</f>
        <v/>
      </c>
      <c r="AO215" s="33">
        <f>AD215*W215+(1-AD215)*U215</f>
        <v/>
      </c>
      <c r="AP215" s="33">
        <f>AD215*X215+(1-AD215)*U215</f>
        <v/>
      </c>
      <c r="AQ215" s="7">
        <f>IF(OR(Scenario!$B$5="Any",Scenario!$B$5=A215),1,0)</f>
        <v/>
      </c>
      <c r="AR215" s="7">
        <f>IF(OR(Scenario!$B$6="Any",Scenario!$B$6=B215),1,0)</f>
        <v/>
      </c>
      <c r="AS215" s="7">
        <f>IF(OR(Scenario!$B$7="Any",Scenario!$B$7=C215),1,0)</f>
        <v/>
      </c>
      <c r="AT215" s="7">
        <f>IF(OR(Scenario!$B$8="Any",Scenario!$B$8=D215),1,0)</f>
        <v/>
      </c>
      <c r="AU215" s="7">
        <f>IF(OR(Scenario!$B$9="Any",Scenario!$B$9=E215),1,0)</f>
        <v/>
      </c>
      <c r="AV215" s="7">
        <f>IF(OR(Scenario!$B$10="Any",Scenario!$B$10=F215),1,0)</f>
        <v/>
      </c>
      <c r="AW215" s="7">
        <f>G215*AQ215*AR215*AS215*AT215*AU215*AV215</f>
        <v/>
      </c>
      <c r="AX215" s="7">
        <f>IF(Scenario!$B$11="mean",L215,IF(Scenario!$B$11="5th pct",M215,N215))</f>
        <v/>
      </c>
      <c r="AY215" s="7">
        <f>IF(Scenario!$B$11="mean",O215,IF(Scenario!$B$11="5th pct",P215,Q215))</f>
        <v/>
      </c>
      <c r="AZ215" s="7">
        <f>IF(Scenario!$B$11="mean",R215,IF(Scenario!$B$11="5th pct",S215,T215))</f>
        <v/>
      </c>
      <c r="BA215" s="7">
        <f>IF(Scenario!$B$11="mean",AE215,IF(Scenario!$B$11="5th pct",AF215,AG215))</f>
        <v/>
      </c>
      <c r="BB215" s="7">
        <f>IF(Scenario!$B$11="mean",AH215,IF(Scenario!$B$11="5th pct",AI215,AJ215))</f>
        <v/>
      </c>
      <c r="BC215" s="7">
        <f>U215</f>
        <v/>
      </c>
      <c r="BD215" s="7">
        <f>IF(Scenario!$B$11="mean",V215,IF(Scenario!$B$11="5th pct",W215,X215))</f>
        <v/>
      </c>
      <c r="BE215" s="7">
        <f>IF(Scenario!$B$11="mean",Y215,IF(Scenario!$B$11="5th pct",Z215,AA215))</f>
        <v/>
      </c>
      <c r="BF215" s="7">
        <f>IF(Scenario!$B$11="mean",AK215,IF(Scenario!$B$11="5th pct",AL215,AM215))</f>
        <v/>
      </c>
      <c r="BG215" s="7">
        <f>IF(Scenario!$B$11="mean",AN215,IF(Scenario!$B$11="5th pct",AO215,AP215))</f>
        <v/>
      </c>
    </row>
    <row r="216">
      <c r="A216" t="inlineStr">
        <is>
          <t>F</t>
        </is>
      </c>
      <c r="B216" t="inlineStr">
        <is>
          <t>75-79</t>
        </is>
      </c>
      <c r="C216" t="inlineStr">
        <is>
          <t>&lt;=110</t>
        </is>
      </c>
      <c r="D216" t="inlineStr">
        <is>
          <t>1.5-2.0</t>
        </is>
      </c>
      <c r="E216" t="inlineStr">
        <is>
          <t>persistent</t>
        </is>
      </c>
      <c r="F216" t="inlineStr">
        <is>
          <t>no</t>
        </is>
      </c>
      <c r="G216" s="26">
        <f>Parameters!$B$5*Parameters!$B$8*Parameters!$B$10/SUM(Parameters!$B$10:$G$10)*Parameters!$J$22*Parameters!$B$53*(1-Parameters!$B$46)</f>
        <v/>
      </c>
      <c r="H216" s="27">
        <f>(140-Parameters!$C$25)*Parameters!$B$26*0.45359237*0.85/(72*Parameters!$D$27)</f>
        <v/>
      </c>
      <c r="I216">
        <f>IF(H216&gt;80,"&gt;80",IF(H216&gt;50,"50-80",IF(H216&gt;=25,"25-50","&lt;25")))</f>
        <v/>
      </c>
      <c r="J216">
        <f>IF(((B216="80+")+1+(OR(D216="1.5-2.0",D216="&gt;=2.0")))&gt;=2,1,0)</f>
        <v/>
      </c>
      <c r="K216" s="28">
        <f>INDEX(Parameters!$B$31:$E$31,MATCH(I216,Parameters!$B$30:$E$30,0))</f>
        <v/>
      </c>
      <c r="L216" s="29">
        <f>K216*INDEX(Parameters!$B$84:$E$84,MATCH(I216,Parameters!$B$30:$E$30,0))/100*IF($F216="yes",Parameters!$C$49,Parameters!$B$49)</f>
        <v/>
      </c>
      <c r="M216" s="29">
        <f>K216*INDEX(Parameters!$B$85:$E$85,MATCH(I216,Parameters!$B$30:$E$30,0))/100*IF($F216="yes",Parameters!$C$49,Parameters!$B$49)</f>
        <v/>
      </c>
      <c r="N216" s="29">
        <f>K216*INDEX(Parameters!$B$86:$E$86,MATCH(I216,Parameters!$B$30:$E$30,0))/100*IF($F216="yes",Parameters!$C$49,Parameters!$B$49)</f>
        <v/>
      </c>
      <c r="O216" s="29">
        <f>K216*INDEX(Parameters!$B$87:$E$87,MATCH(I216,Parameters!$B$30:$E$30,0))/100*IF($F216="yes",Parameters!$C$49,Parameters!$B$49)</f>
        <v/>
      </c>
      <c r="P216" s="29">
        <f>K216*INDEX(Parameters!$B$88:$E$88,MATCH(I216,Parameters!$B$30:$E$30,0))/100*IF($F216="yes",Parameters!$C$49,Parameters!$B$49)</f>
        <v/>
      </c>
      <c r="Q216" s="29">
        <f>K216*INDEX(Parameters!$B$89:$E$89,MATCH(I216,Parameters!$B$30:$E$30,0))/100*IF($F216="yes",Parameters!$C$49,Parameters!$B$49)</f>
        <v/>
      </c>
      <c r="R216" s="29">
        <f>K216*INDEX(Parameters!$B$90:$E$90,MATCH(I216,Parameters!$B$30:$E$30,0))/100*IF($F216="yes",Parameters!$C$49,Parameters!$B$49)</f>
        <v/>
      </c>
      <c r="S216" s="29">
        <f>K216*INDEX(Parameters!$B$91:$E$91,MATCH(I216,Parameters!$B$30:$E$30,0))/100*IF($F216="yes",Parameters!$C$49,Parameters!$B$49)</f>
        <v/>
      </c>
      <c r="T216" s="29">
        <f>K216*INDEX(Parameters!$B$92:$E$92,MATCH(I216,Parameters!$B$30:$E$30,0))/100*IF($F216="yes",Parameters!$C$49,Parameters!$B$49)</f>
        <v/>
      </c>
      <c r="U216" s="29">
        <f>INDEX(Parameters!$B$32:$E$32,MATCH(I216,Parameters!$B$30:$E$30,0))*Parameters!$B$36/100*IF($F216="yes",Parameters!$E$49,Parameters!$D$49)</f>
        <v/>
      </c>
      <c r="V216" s="29">
        <f>U216*INDEX(Parameters!$B$99:$E$99,MATCH(I216,Parameters!$B$30:$E$30,0))</f>
        <v/>
      </c>
      <c r="W216" s="29">
        <f>U216*INDEX(Parameters!$B$100:$E$100,MATCH(I216,Parameters!$B$30:$E$30,0))</f>
        <v/>
      </c>
      <c r="X216" s="29">
        <f>U216*INDEX(Parameters!$B$101:$E$101,MATCH(I216,Parameters!$B$30:$E$30,0))</f>
        <v/>
      </c>
      <c r="Y216" s="29">
        <f>U216*INDEX(Parameters!$B$102:$E$102,MATCH(I216,Parameters!$B$30:$E$30,0))</f>
        <v/>
      </c>
      <c r="Z216" s="29">
        <f>U216*INDEX(Parameters!$B$103:$E$103,MATCH(I216,Parameters!$B$30:$E$30,0))</f>
        <v/>
      </c>
      <c r="AA216" s="29">
        <f>U216*INDEX(Parameters!$B$104:$E$104,MATCH(I216,Parameters!$B$30:$E$30,0))</f>
        <v/>
      </c>
      <c r="AB216" s="29">
        <f>U216*Parameters!$B$39</f>
        <v/>
      </c>
      <c r="AC216">
        <f>J216</f>
        <v/>
      </c>
      <c r="AD216">
        <f>IF(J216=1,Parameters!$B$40,Parameters!$B$41)</f>
        <v/>
      </c>
      <c r="AE216" s="29">
        <f>AC216*O216+(1-AC216)*L216</f>
        <v/>
      </c>
      <c r="AF216" s="29">
        <f>AC216*P216+(1-AC216)*M216</f>
        <v/>
      </c>
      <c r="AG216" s="29">
        <f>AC216*Q216+(1-AC216)*N216</f>
        <v/>
      </c>
      <c r="AH216" s="29">
        <f>AD216*O216+(1-AD216)*L216</f>
        <v/>
      </c>
      <c r="AI216" s="29">
        <f>AD216*P216+(1-AD216)*M216</f>
        <v/>
      </c>
      <c r="AJ216" s="29">
        <f>AD216*Q216+(1-AD216)*N216</f>
        <v/>
      </c>
      <c r="AK216" s="29">
        <f>AC216*V216+(1-AC216)*U216</f>
        <v/>
      </c>
      <c r="AL216" s="29">
        <f>AC216*W216+(1-AC216)*U216</f>
        <v/>
      </c>
      <c r="AM216" s="29">
        <f>AC216*X216+(1-AC216)*U216</f>
        <v/>
      </c>
      <c r="AN216" s="29">
        <f>AD216*V216+(1-AD216)*U216</f>
        <v/>
      </c>
      <c r="AO216" s="29">
        <f>AD216*W216+(1-AD216)*U216</f>
        <v/>
      </c>
      <c r="AP216" s="29">
        <f>AD216*X216+(1-AD216)*U216</f>
        <v/>
      </c>
      <c r="AQ216">
        <f>IF(OR(Scenario!$B$5="Any",Scenario!$B$5=A216),1,0)</f>
        <v/>
      </c>
      <c r="AR216">
        <f>IF(OR(Scenario!$B$6="Any",Scenario!$B$6=B216),1,0)</f>
        <v/>
      </c>
      <c r="AS216">
        <f>IF(OR(Scenario!$B$7="Any",Scenario!$B$7=C216),1,0)</f>
        <v/>
      </c>
      <c r="AT216">
        <f>IF(OR(Scenario!$B$8="Any",Scenario!$B$8=D216),1,0)</f>
        <v/>
      </c>
      <c r="AU216">
        <f>IF(OR(Scenario!$B$9="Any",Scenario!$B$9=E216),1,0)</f>
        <v/>
      </c>
      <c r="AV216">
        <f>IF(OR(Scenario!$B$10="Any",Scenario!$B$10=F216),1,0)</f>
        <v/>
      </c>
      <c r="AW216">
        <f>G216*AQ216*AR216*AS216*AT216*AU216*AV216</f>
        <v/>
      </c>
      <c r="AX216">
        <f>IF(Scenario!$B$11="mean",L216,IF(Scenario!$B$11="5th pct",M216,N216))</f>
        <v/>
      </c>
      <c r="AY216">
        <f>IF(Scenario!$B$11="mean",O216,IF(Scenario!$B$11="5th pct",P216,Q216))</f>
        <v/>
      </c>
      <c r="AZ216">
        <f>IF(Scenario!$B$11="mean",R216,IF(Scenario!$B$11="5th pct",S216,T216))</f>
        <v/>
      </c>
      <c r="BA216">
        <f>IF(Scenario!$B$11="mean",AE216,IF(Scenario!$B$11="5th pct",AF216,AG216))</f>
        <v/>
      </c>
      <c r="BB216">
        <f>IF(Scenario!$B$11="mean",AH216,IF(Scenario!$B$11="5th pct",AI216,AJ216))</f>
        <v/>
      </c>
      <c r="BC216">
        <f>U216</f>
        <v/>
      </c>
      <c r="BD216">
        <f>IF(Scenario!$B$11="mean",V216,IF(Scenario!$B$11="5th pct",W216,X216))</f>
        <v/>
      </c>
      <c r="BE216">
        <f>IF(Scenario!$B$11="mean",Y216,IF(Scenario!$B$11="5th pct",Z216,AA216))</f>
        <v/>
      </c>
      <c r="BF216">
        <f>IF(Scenario!$B$11="mean",AK216,IF(Scenario!$B$11="5th pct",AL216,AM216))</f>
        <v/>
      </c>
      <c r="BG216">
        <f>IF(Scenario!$B$11="mean",AN216,IF(Scenario!$B$11="5th pct",AO216,AP216))</f>
        <v/>
      </c>
    </row>
    <row r="217">
      <c r="A217" s="7" t="inlineStr">
        <is>
          <t>F</t>
        </is>
      </c>
      <c r="B217" s="7" t="inlineStr">
        <is>
          <t>75-79</t>
        </is>
      </c>
      <c r="C217" s="7" t="inlineStr">
        <is>
          <t>&lt;=110</t>
        </is>
      </c>
      <c r="D217" s="7" t="inlineStr">
        <is>
          <t>1.5-2.0</t>
        </is>
      </c>
      <c r="E217" s="7" t="inlineStr">
        <is>
          <t>persistent</t>
        </is>
      </c>
      <c r="F217" s="7" t="inlineStr">
        <is>
          <t>yes</t>
        </is>
      </c>
      <c r="G217" s="30">
        <f>Parameters!$B$5*Parameters!$B$8*Parameters!$B$10/SUM(Parameters!$B$10:$G$10)*Parameters!$J$22*Parameters!$B$53*Parameters!$B$46</f>
        <v/>
      </c>
      <c r="H217" s="31">
        <f>(140-Parameters!$C$25)*Parameters!$B$26*0.45359237*0.85/(72*Parameters!$D$27)</f>
        <v/>
      </c>
      <c r="I217" s="7">
        <f>IF(H217&gt;80,"&gt;80",IF(H217&gt;50,"50-80",IF(H217&gt;=25,"25-50","&lt;25")))</f>
        <v/>
      </c>
      <c r="J217" s="7">
        <f>IF(((B217="80+")+1+(OR(D217="1.5-2.0",D217="&gt;=2.0")))&gt;=2,1,0)</f>
        <v/>
      </c>
      <c r="K217" s="32">
        <f>INDEX(Parameters!$B$31:$E$31,MATCH(I217,Parameters!$B$30:$E$30,0))</f>
        <v/>
      </c>
      <c r="L217" s="33">
        <f>K217*INDEX(Parameters!$B$84:$E$84,MATCH(I217,Parameters!$B$30:$E$30,0))/100*IF($F217="yes",Parameters!$C$49,Parameters!$B$49)</f>
        <v/>
      </c>
      <c r="M217" s="33">
        <f>K217*INDEX(Parameters!$B$85:$E$85,MATCH(I217,Parameters!$B$30:$E$30,0))/100*IF($F217="yes",Parameters!$C$49,Parameters!$B$49)</f>
        <v/>
      </c>
      <c r="N217" s="33">
        <f>K217*INDEX(Parameters!$B$86:$E$86,MATCH(I217,Parameters!$B$30:$E$30,0))/100*IF($F217="yes",Parameters!$C$49,Parameters!$B$49)</f>
        <v/>
      </c>
      <c r="O217" s="33">
        <f>K217*INDEX(Parameters!$B$87:$E$87,MATCH(I217,Parameters!$B$30:$E$30,0))/100*IF($F217="yes",Parameters!$C$49,Parameters!$B$49)</f>
        <v/>
      </c>
      <c r="P217" s="33">
        <f>K217*INDEX(Parameters!$B$88:$E$88,MATCH(I217,Parameters!$B$30:$E$30,0))/100*IF($F217="yes",Parameters!$C$49,Parameters!$B$49)</f>
        <v/>
      </c>
      <c r="Q217" s="33">
        <f>K217*INDEX(Parameters!$B$89:$E$89,MATCH(I217,Parameters!$B$30:$E$30,0))/100*IF($F217="yes",Parameters!$C$49,Parameters!$B$49)</f>
        <v/>
      </c>
      <c r="R217" s="33">
        <f>K217*INDEX(Parameters!$B$90:$E$90,MATCH(I217,Parameters!$B$30:$E$30,0))/100*IF($F217="yes",Parameters!$C$49,Parameters!$B$49)</f>
        <v/>
      </c>
      <c r="S217" s="33">
        <f>K217*INDEX(Parameters!$B$91:$E$91,MATCH(I217,Parameters!$B$30:$E$30,0))/100*IF($F217="yes",Parameters!$C$49,Parameters!$B$49)</f>
        <v/>
      </c>
      <c r="T217" s="33">
        <f>K217*INDEX(Parameters!$B$92:$E$92,MATCH(I217,Parameters!$B$30:$E$30,0))/100*IF($F217="yes",Parameters!$C$49,Parameters!$B$49)</f>
        <v/>
      </c>
      <c r="U217" s="33">
        <f>INDEX(Parameters!$B$32:$E$32,MATCH(I217,Parameters!$B$30:$E$30,0))*Parameters!$B$36/100*IF($F217="yes",Parameters!$E$49,Parameters!$D$49)</f>
        <v/>
      </c>
      <c r="V217" s="33">
        <f>U217*INDEX(Parameters!$B$99:$E$99,MATCH(I217,Parameters!$B$30:$E$30,0))</f>
        <v/>
      </c>
      <c r="W217" s="33">
        <f>U217*INDEX(Parameters!$B$100:$E$100,MATCH(I217,Parameters!$B$30:$E$30,0))</f>
        <v/>
      </c>
      <c r="X217" s="33">
        <f>U217*INDEX(Parameters!$B$101:$E$101,MATCH(I217,Parameters!$B$30:$E$30,0))</f>
        <v/>
      </c>
      <c r="Y217" s="33">
        <f>U217*INDEX(Parameters!$B$102:$E$102,MATCH(I217,Parameters!$B$30:$E$30,0))</f>
        <v/>
      </c>
      <c r="Z217" s="33">
        <f>U217*INDEX(Parameters!$B$103:$E$103,MATCH(I217,Parameters!$B$30:$E$30,0))</f>
        <v/>
      </c>
      <c r="AA217" s="33">
        <f>U217*INDEX(Parameters!$B$104:$E$104,MATCH(I217,Parameters!$B$30:$E$30,0))</f>
        <v/>
      </c>
      <c r="AB217" s="33">
        <f>U217*Parameters!$B$39</f>
        <v/>
      </c>
      <c r="AC217" s="7">
        <f>J217</f>
        <v/>
      </c>
      <c r="AD217" s="7">
        <f>IF(J217=1,Parameters!$B$40,Parameters!$B$41)</f>
        <v/>
      </c>
      <c r="AE217" s="33">
        <f>AC217*O217+(1-AC217)*L217</f>
        <v/>
      </c>
      <c r="AF217" s="33">
        <f>AC217*P217+(1-AC217)*M217</f>
        <v/>
      </c>
      <c r="AG217" s="33">
        <f>AC217*Q217+(1-AC217)*N217</f>
        <v/>
      </c>
      <c r="AH217" s="33">
        <f>AD217*O217+(1-AD217)*L217</f>
        <v/>
      </c>
      <c r="AI217" s="33">
        <f>AD217*P217+(1-AD217)*M217</f>
        <v/>
      </c>
      <c r="AJ217" s="33">
        <f>AD217*Q217+(1-AD217)*N217</f>
        <v/>
      </c>
      <c r="AK217" s="33">
        <f>AC217*V217+(1-AC217)*U217</f>
        <v/>
      </c>
      <c r="AL217" s="33">
        <f>AC217*W217+(1-AC217)*U217</f>
        <v/>
      </c>
      <c r="AM217" s="33">
        <f>AC217*X217+(1-AC217)*U217</f>
        <v/>
      </c>
      <c r="AN217" s="33">
        <f>AD217*V217+(1-AD217)*U217</f>
        <v/>
      </c>
      <c r="AO217" s="33">
        <f>AD217*W217+(1-AD217)*U217</f>
        <v/>
      </c>
      <c r="AP217" s="33">
        <f>AD217*X217+(1-AD217)*U217</f>
        <v/>
      </c>
      <c r="AQ217" s="7">
        <f>IF(OR(Scenario!$B$5="Any",Scenario!$B$5=A217),1,0)</f>
        <v/>
      </c>
      <c r="AR217" s="7">
        <f>IF(OR(Scenario!$B$6="Any",Scenario!$B$6=B217),1,0)</f>
        <v/>
      </c>
      <c r="AS217" s="7">
        <f>IF(OR(Scenario!$B$7="Any",Scenario!$B$7=C217),1,0)</f>
        <v/>
      </c>
      <c r="AT217" s="7">
        <f>IF(OR(Scenario!$B$8="Any",Scenario!$B$8=D217),1,0)</f>
        <v/>
      </c>
      <c r="AU217" s="7">
        <f>IF(OR(Scenario!$B$9="Any",Scenario!$B$9=E217),1,0)</f>
        <v/>
      </c>
      <c r="AV217" s="7">
        <f>IF(OR(Scenario!$B$10="Any",Scenario!$B$10=F217),1,0)</f>
        <v/>
      </c>
      <c r="AW217" s="7">
        <f>G217*AQ217*AR217*AS217*AT217*AU217*AV217</f>
        <v/>
      </c>
      <c r="AX217" s="7">
        <f>IF(Scenario!$B$11="mean",L217,IF(Scenario!$B$11="5th pct",M217,N217))</f>
        <v/>
      </c>
      <c r="AY217" s="7">
        <f>IF(Scenario!$B$11="mean",O217,IF(Scenario!$B$11="5th pct",P217,Q217))</f>
        <v/>
      </c>
      <c r="AZ217" s="7">
        <f>IF(Scenario!$B$11="mean",R217,IF(Scenario!$B$11="5th pct",S217,T217))</f>
        <v/>
      </c>
      <c r="BA217" s="7">
        <f>IF(Scenario!$B$11="mean",AE217,IF(Scenario!$B$11="5th pct",AF217,AG217))</f>
        <v/>
      </c>
      <c r="BB217" s="7">
        <f>IF(Scenario!$B$11="mean",AH217,IF(Scenario!$B$11="5th pct",AI217,AJ217))</f>
        <v/>
      </c>
      <c r="BC217" s="7">
        <f>U217</f>
        <v/>
      </c>
      <c r="BD217" s="7">
        <f>IF(Scenario!$B$11="mean",V217,IF(Scenario!$B$11="5th pct",W217,X217))</f>
        <v/>
      </c>
      <c r="BE217" s="7">
        <f>IF(Scenario!$B$11="mean",Y217,IF(Scenario!$B$11="5th pct",Z217,AA217))</f>
        <v/>
      </c>
      <c r="BF217" s="7">
        <f>IF(Scenario!$B$11="mean",AK217,IF(Scenario!$B$11="5th pct",AL217,AM217))</f>
        <v/>
      </c>
      <c r="BG217" s="7">
        <f>IF(Scenario!$B$11="mean",AN217,IF(Scenario!$B$11="5th pct",AO217,AP217))</f>
        <v/>
      </c>
    </row>
    <row r="218">
      <c r="A218" t="inlineStr">
        <is>
          <t>F</t>
        </is>
      </c>
      <c r="B218" t="inlineStr">
        <is>
          <t>75-79</t>
        </is>
      </c>
      <c r="C218" t="inlineStr">
        <is>
          <t>&lt;=110</t>
        </is>
      </c>
      <c r="D218" t="inlineStr">
        <is>
          <t>&gt;=2.0</t>
        </is>
      </c>
      <c r="E218" t="inlineStr">
        <is>
          <t>subclinical</t>
        </is>
      </c>
      <c r="F218" t="inlineStr">
        <is>
          <t>no</t>
        </is>
      </c>
      <c r="G218" s="26">
        <f>Parameters!$B$5*Parameters!$B$8*Parameters!$B$10/SUM(Parameters!$B$10:$G$10)*Parameters!$K$22*Parameters!$B$50*(1-Parameters!$B$46)</f>
        <v/>
      </c>
      <c r="H218" s="27">
        <f>(140-Parameters!$C$25)*Parameters!$B$26*0.45359237*0.85/(72*Parameters!$E$27)</f>
        <v/>
      </c>
      <c r="I218">
        <f>IF(H218&gt;80,"&gt;80",IF(H218&gt;50,"50-80",IF(H218&gt;=25,"25-50","&lt;25")))</f>
        <v/>
      </c>
      <c r="J218">
        <f>IF(((B218="80+")+1+(OR(D218="1.5-2.0",D218="&gt;=2.0")))&gt;=2,1,0)</f>
        <v/>
      </c>
      <c r="K218" s="28">
        <f>INDEX(Parameters!$B$31:$E$31,MATCH(I218,Parameters!$B$30:$E$30,0))</f>
        <v/>
      </c>
      <c r="L218" s="29">
        <f>K218*INDEX(Parameters!$B$57:$E$57,MATCH(I218,Parameters!$B$30:$E$30,0))/100*IF($F218="yes",Parameters!$C$49,Parameters!$B$49)</f>
        <v/>
      </c>
      <c r="M218" s="29">
        <f>K218*INDEX(Parameters!$B$58:$E$58,MATCH(I218,Parameters!$B$30:$E$30,0))/100*IF($F218="yes",Parameters!$C$49,Parameters!$B$49)</f>
        <v/>
      </c>
      <c r="N218" s="29">
        <f>K218*INDEX(Parameters!$B$59:$E$59,MATCH(I218,Parameters!$B$30:$E$30,0))/100*IF($F218="yes",Parameters!$C$49,Parameters!$B$49)</f>
        <v/>
      </c>
      <c r="O218" s="29">
        <f>K218*INDEX(Parameters!$B$60:$E$60,MATCH(I218,Parameters!$B$30:$E$30,0))/100*IF($F218="yes",Parameters!$C$49,Parameters!$B$49)</f>
        <v/>
      </c>
      <c r="P218" s="29">
        <f>K218*INDEX(Parameters!$B$61:$E$61,MATCH(I218,Parameters!$B$30:$E$30,0))/100*IF($F218="yes",Parameters!$C$49,Parameters!$B$49)</f>
        <v/>
      </c>
      <c r="Q218" s="29">
        <f>K218*INDEX(Parameters!$B$62:$E$62,MATCH(I218,Parameters!$B$30:$E$30,0))/100*IF($F218="yes",Parameters!$C$49,Parameters!$B$49)</f>
        <v/>
      </c>
      <c r="R218" s="29">
        <f>K218*INDEX(Parameters!$B$63:$E$63,MATCH(I218,Parameters!$B$30:$E$30,0))/100*IF($F218="yes",Parameters!$C$49,Parameters!$B$49)</f>
        <v/>
      </c>
      <c r="S218" s="29">
        <f>K218*INDEX(Parameters!$B$64:$E$64,MATCH(I218,Parameters!$B$30:$E$30,0))/100*IF($F218="yes",Parameters!$C$49,Parameters!$B$49)</f>
        <v/>
      </c>
      <c r="T218" s="29">
        <f>K218*INDEX(Parameters!$B$65:$E$65,MATCH(I218,Parameters!$B$30:$E$30,0))/100*IF($F218="yes",Parameters!$C$49,Parameters!$B$49)</f>
        <v/>
      </c>
      <c r="U218" s="29">
        <f>INDEX(Parameters!$B$32:$E$32,MATCH(I218,Parameters!$B$30:$E$30,0))*Parameters!$B$36/100*IF($F218="yes",Parameters!$E$49,Parameters!$D$49)</f>
        <v/>
      </c>
      <c r="V218" s="29">
        <f>U218*INDEX(Parameters!$B$99:$E$99,MATCH(I218,Parameters!$B$30:$E$30,0))</f>
        <v/>
      </c>
      <c r="W218" s="29">
        <f>U218*INDEX(Parameters!$B$100:$E$100,MATCH(I218,Parameters!$B$30:$E$30,0))</f>
        <v/>
      </c>
      <c r="X218" s="29">
        <f>U218*INDEX(Parameters!$B$101:$E$101,MATCH(I218,Parameters!$B$30:$E$30,0))</f>
        <v/>
      </c>
      <c r="Y218" s="29">
        <f>U218*INDEX(Parameters!$B$102:$E$102,MATCH(I218,Parameters!$B$30:$E$30,0))</f>
        <v/>
      </c>
      <c r="Z218" s="29">
        <f>U218*INDEX(Parameters!$B$103:$E$103,MATCH(I218,Parameters!$B$30:$E$30,0))</f>
        <v/>
      </c>
      <c r="AA218" s="29">
        <f>U218*INDEX(Parameters!$B$104:$E$104,MATCH(I218,Parameters!$B$30:$E$30,0))</f>
        <v/>
      </c>
      <c r="AB218" s="29">
        <f>U218*Parameters!$B$39</f>
        <v/>
      </c>
      <c r="AC218">
        <f>J218</f>
        <v/>
      </c>
      <c r="AD218">
        <f>IF(J218=1,Parameters!$B$40,Parameters!$B$41)</f>
        <v/>
      </c>
      <c r="AE218" s="29">
        <f>AC218*O218+(1-AC218)*L218</f>
        <v/>
      </c>
      <c r="AF218" s="29">
        <f>AC218*P218+(1-AC218)*M218</f>
        <v/>
      </c>
      <c r="AG218" s="29">
        <f>AC218*Q218+(1-AC218)*N218</f>
        <v/>
      </c>
      <c r="AH218" s="29">
        <f>AD218*O218+(1-AD218)*L218</f>
        <v/>
      </c>
      <c r="AI218" s="29">
        <f>AD218*P218+(1-AD218)*M218</f>
        <v/>
      </c>
      <c r="AJ218" s="29">
        <f>AD218*Q218+(1-AD218)*N218</f>
        <v/>
      </c>
      <c r="AK218" s="29">
        <f>AC218*V218+(1-AC218)*U218</f>
        <v/>
      </c>
      <c r="AL218" s="29">
        <f>AC218*W218+(1-AC218)*U218</f>
        <v/>
      </c>
      <c r="AM218" s="29">
        <f>AC218*X218+(1-AC218)*U218</f>
        <v/>
      </c>
      <c r="AN218" s="29">
        <f>AD218*V218+(1-AD218)*U218</f>
        <v/>
      </c>
      <c r="AO218" s="29">
        <f>AD218*W218+(1-AD218)*U218</f>
        <v/>
      </c>
      <c r="AP218" s="29">
        <f>AD218*X218+(1-AD218)*U218</f>
        <v/>
      </c>
      <c r="AQ218">
        <f>IF(OR(Scenario!$B$5="Any",Scenario!$B$5=A218),1,0)</f>
        <v/>
      </c>
      <c r="AR218">
        <f>IF(OR(Scenario!$B$6="Any",Scenario!$B$6=B218),1,0)</f>
        <v/>
      </c>
      <c r="AS218">
        <f>IF(OR(Scenario!$B$7="Any",Scenario!$B$7=C218),1,0)</f>
        <v/>
      </c>
      <c r="AT218">
        <f>IF(OR(Scenario!$B$8="Any",Scenario!$B$8=D218),1,0)</f>
        <v/>
      </c>
      <c r="AU218">
        <f>IF(OR(Scenario!$B$9="Any",Scenario!$B$9=E218),1,0)</f>
        <v/>
      </c>
      <c r="AV218">
        <f>IF(OR(Scenario!$B$10="Any",Scenario!$B$10=F218),1,0)</f>
        <v/>
      </c>
      <c r="AW218">
        <f>G218*AQ218*AR218*AS218*AT218*AU218*AV218</f>
        <v/>
      </c>
      <c r="AX218">
        <f>IF(Scenario!$B$11="mean",L218,IF(Scenario!$B$11="5th pct",M218,N218))</f>
        <v/>
      </c>
      <c r="AY218">
        <f>IF(Scenario!$B$11="mean",O218,IF(Scenario!$B$11="5th pct",P218,Q218))</f>
        <v/>
      </c>
      <c r="AZ218">
        <f>IF(Scenario!$B$11="mean",R218,IF(Scenario!$B$11="5th pct",S218,T218))</f>
        <v/>
      </c>
      <c r="BA218">
        <f>IF(Scenario!$B$11="mean",AE218,IF(Scenario!$B$11="5th pct",AF218,AG218))</f>
        <v/>
      </c>
      <c r="BB218">
        <f>IF(Scenario!$B$11="mean",AH218,IF(Scenario!$B$11="5th pct",AI218,AJ218))</f>
        <v/>
      </c>
      <c r="BC218">
        <f>U218</f>
        <v/>
      </c>
      <c r="BD218">
        <f>IF(Scenario!$B$11="mean",V218,IF(Scenario!$B$11="5th pct",W218,X218))</f>
        <v/>
      </c>
      <c r="BE218">
        <f>IF(Scenario!$B$11="mean",Y218,IF(Scenario!$B$11="5th pct",Z218,AA218))</f>
        <v/>
      </c>
      <c r="BF218">
        <f>IF(Scenario!$B$11="mean",AK218,IF(Scenario!$B$11="5th pct",AL218,AM218))</f>
        <v/>
      </c>
      <c r="BG218">
        <f>IF(Scenario!$B$11="mean",AN218,IF(Scenario!$B$11="5th pct",AO218,AP218))</f>
        <v/>
      </c>
    </row>
    <row r="219">
      <c r="A219" s="7" t="inlineStr">
        <is>
          <t>F</t>
        </is>
      </c>
      <c r="B219" s="7" t="inlineStr">
        <is>
          <t>75-79</t>
        </is>
      </c>
      <c r="C219" s="7" t="inlineStr">
        <is>
          <t>&lt;=110</t>
        </is>
      </c>
      <c r="D219" s="7" t="inlineStr">
        <is>
          <t>&gt;=2.0</t>
        </is>
      </c>
      <c r="E219" s="7" t="inlineStr">
        <is>
          <t>subclinical</t>
        </is>
      </c>
      <c r="F219" s="7" t="inlineStr">
        <is>
          <t>yes</t>
        </is>
      </c>
      <c r="G219" s="30">
        <f>Parameters!$B$5*Parameters!$B$8*Parameters!$B$10/SUM(Parameters!$B$10:$G$10)*Parameters!$K$22*Parameters!$B$50*Parameters!$B$46</f>
        <v/>
      </c>
      <c r="H219" s="31">
        <f>(140-Parameters!$C$25)*Parameters!$B$26*0.45359237*0.85/(72*Parameters!$E$27)</f>
        <v/>
      </c>
      <c r="I219" s="7">
        <f>IF(H219&gt;80,"&gt;80",IF(H219&gt;50,"50-80",IF(H219&gt;=25,"25-50","&lt;25")))</f>
        <v/>
      </c>
      <c r="J219" s="7">
        <f>IF(((B219="80+")+1+(OR(D219="1.5-2.0",D219="&gt;=2.0")))&gt;=2,1,0)</f>
        <v/>
      </c>
      <c r="K219" s="32">
        <f>INDEX(Parameters!$B$31:$E$31,MATCH(I219,Parameters!$B$30:$E$30,0))</f>
        <v/>
      </c>
      <c r="L219" s="33">
        <f>K219*INDEX(Parameters!$B$57:$E$57,MATCH(I219,Parameters!$B$30:$E$30,0))/100*IF($F219="yes",Parameters!$C$49,Parameters!$B$49)</f>
        <v/>
      </c>
      <c r="M219" s="33">
        <f>K219*INDEX(Parameters!$B$58:$E$58,MATCH(I219,Parameters!$B$30:$E$30,0))/100*IF($F219="yes",Parameters!$C$49,Parameters!$B$49)</f>
        <v/>
      </c>
      <c r="N219" s="33">
        <f>K219*INDEX(Parameters!$B$59:$E$59,MATCH(I219,Parameters!$B$30:$E$30,0))/100*IF($F219="yes",Parameters!$C$49,Parameters!$B$49)</f>
        <v/>
      </c>
      <c r="O219" s="33">
        <f>K219*INDEX(Parameters!$B$60:$E$60,MATCH(I219,Parameters!$B$30:$E$30,0))/100*IF($F219="yes",Parameters!$C$49,Parameters!$B$49)</f>
        <v/>
      </c>
      <c r="P219" s="33">
        <f>K219*INDEX(Parameters!$B$61:$E$61,MATCH(I219,Parameters!$B$30:$E$30,0))/100*IF($F219="yes",Parameters!$C$49,Parameters!$B$49)</f>
        <v/>
      </c>
      <c r="Q219" s="33">
        <f>K219*INDEX(Parameters!$B$62:$E$62,MATCH(I219,Parameters!$B$30:$E$30,0))/100*IF($F219="yes",Parameters!$C$49,Parameters!$B$49)</f>
        <v/>
      </c>
      <c r="R219" s="33">
        <f>K219*INDEX(Parameters!$B$63:$E$63,MATCH(I219,Parameters!$B$30:$E$30,0))/100*IF($F219="yes",Parameters!$C$49,Parameters!$B$49)</f>
        <v/>
      </c>
      <c r="S219" s="33">
        <f>K219*INDEX(Parameters!$B$64:$E$64,MATCH(I219,Parameters!$B$30:$E$30,0))/100*IF($F219="yes",Parameters!$C$49,Parameters!$B$49)</f>
        <v/>
      </c>
      <c r="T219" s="33">
        <f>K219*INDEX(Parameters!$B$65:$E$65,MATCH(I219,Parameters!$B$30:$E$30,0))/100*IF($F219="yes",Parameters!$C$49,Parameters!$B$49)</f>
        <v/>
      </c>
      <c r="U219" s="33">
        <f>INDEX(Parameters!$B$32:$E$32,MATCH(I219,Parameters!$B$30:$E$30,0))*Parameters!$B$36/100*IF($F219="yes",Parameters!$E$49,Parameters!$D$49)</f>
        <v/>
      </c>
      <c r="V219" s="33">
        <f>U219*INDEX(Parameters!$B$99:$E$99,MATCH(I219,Parameters!$B$30:$E$30,0))</f>
        <v/>
      </c>
      <c r="W219" s="33">
        <f>U219*INDEX(Parameters!$B$100:$E$100,MATCH(I219,Parameters!$B$30:$E$30,0))</f>
        <v/>
      </c>
      <c r="X219" s="33">
        <f>U219*INDEX(Parameters!$B$101:$E$101,MATCH(I219,Parameters!$B$30:$E$30,0))</f>
        <v/>
      </c>
      <c r="Y219" s="33">
        <f>U219*INDEX(Parameters!$B$102:$E$102,MATCH(I219,Parameters!$B$30:$E$30,0))</f>
        <v/>
      </c>
      <c r="Z219" s="33">
        <f>U219*INDEX(Parameters!$B$103:$E$103,MATCH(I219,Parameters!$B$30:$E$30,0))</f>
        <v/>
      </c>
      <c r="AA219" s="33">
        <f>U219*INDEX(Parameters!$B$104:$E$104,MATCH(I219,Parameters!$B$30:$E$30,0))</f>
        <v/>
      </c>
      <c r="AB219" s="33">
        <f>U219*Parameters!$B$39</f>
        <v/>
      </c>
      <c r="AC219" s="7">
        <f>J219</f>
        <v/>
      </c>
      <c r="AD219" s="7">
        <f>IF(J219=1,Parameters!$B$40,Parameters!$B$41)</f>
        <v/>
      </c>
      <c r="AE219" s="33">
        <f>AC219*O219+(1-AC219)*L219</f>
        <v/>
      </c>
      <c r="AF219" s="33">
        <f>AC219*P219+(1-AC219)*M219</f>
        <v/>
      </c>
      <c r="AG219" s="33">
        <f>AC219*Q219+(1-AC219)*N219</f>
        <v/>
      </c>
      <c r="AH219" s="33">
        <f>AD219*O219+(1-AD219)*L219</f>
        <v/>
      </c>
      <c r="AI219" s="33">
        <f>AD219*P219+(1-AD219)*M219</f>
        <v/>
      </c>
      <c r="AJ219" s="33">
        <f>AD219*Q219+(1-AD219)*N219</f>
        <v/>
      </c>
      <c r="AK219" s="33">
        <f>AC219*V219+(1-AC219)*U219</f>
        <v/>
      </c>
      <c r="AL219" s="33">
        <f>AC219*W219+(1-AC219)*U219</f>
        <v/>
      </c>
      <c r="AM219" s="33">
        <f>AC219*X219+(1-AC219)*U219</f>
        <v/>
      </c>
      <c r="AN219" s="33">
        <f>AD219*V219+(1-AD219)*U219</f>
        <v/>
      </c>
      <c r="AO219" s="33">
        <f>AD219*W219+(1-AD219)*U219</f>
        <v/>
      </c>
      <c r="AP219" s="33">
        <f>AD219*X219+(1-AD219)*U219</f>
        <v/>
      </c>
      <c r="AQ219" s="7">
        <f>IF(OR(Scenario!$B$5="Any",Scenario!$B$5=A219),1,0)</f>
        <v/>
      </c>
      <c r="AR219" s="7">
        <f>IF(OR(Scenario!$B$6="Any",Scenario!$B$6=B219),1,0)</f>
        <v/>
      </c>
      <c r="AS219" s="7">
        <f>IF(OR(Scenario!$B$7="Any",Scenario!$B$7=C219),1,0)</f>
        <v/>
      </c>
      <c r="AT219" s="7">
        <f>IF(OR(Scenario!$B$8="Any",Scenario!$B$8=D219),1,0)</f>
        <v/>
      </c>
      <c r="AU219" s="7">
        <f>IF(OR(Scenario!$B$9="Any",Scenario!$B$9=E219),1,0)</f>
        <v/>
      </c>
      <c r="AV219" s="7">
        <f>IF(OR(Scenario!$B$10="Any",Scenario!$B$10=F219),1,0)</f>
        <v/>
      </c>
      <c r="AW219" s="7">
        <f>G219*AQ219*AR219*AS219*AT219*AU219*AV219</f>
        <v/>
      </c>
      <c r="AX219" s="7">
        <f>IF(Scenario!$B$11="mean",L219,IF(Scenario!$B$11="5th pct",M219,N219))</f>
        <v/>
      </c>
      <c r="AY219" s="7">
        <f>IF(Scenario!$B$11="mean",O219,IF(Scenario!$B$11="5th pct",P219,Q219))</f>
        <v/>
      </c>
      <c r="AZ219" s="7">
        <f>IF(Scenario!$B$11="mean",R219,IF(Scenario!$B$11="5th pct",S219,T219))</f>
        <v/>
      </c>
      <c r="BA219" s="7">
        <f>IF(Scenario!$B$11="mean",AE219,IF(Scenario!$B$11="5th pct",AF219,AG219))</f>
        <v/>
      </c>
      <c r="BB219" s="7">
        <f>IF(Scenario!$B$11="mean",AH219,IF(Scenario!$B$11="5th pct",AI219,AJ219))</f>
        <v/>
      </c>
      <c r="BC219" s="7">
        <f>U219</f>
        <v/>
      </c>
      <c r="BD219" s="7">
        <f>IF(Scenario!$B$11="mean",V219,IF(Scenario!$B$11="5th pct",W219,X219))</f>
        <v/>
      </c>
      <c r="BE219" s="7">
        <f>IF(Scenario!$B$11="mean",Y219,IF(Scenario!$B$11="5th pct",Z219,AA219))</f>
        <v/>
      </c>
      <c r="BF219" s="7">
        <f>IF(Scenario!$B$11="mean",AK219,IF(Scenario!$B$11="5th pct",AL219,AM219))</f>
        <v/>
      </c>
      <c r="BG219" s="7">
        <f>IF(Scenario!$B$11="mean",AN219,IF(Scenario!$B$11="5th pct",AO219,AP219))</f>
        <v/>
      </c>
    </row>
    <row r="220">
      <c r="A220" t="inlineStr">
        <is>
          <t>F</t>
        </is>
      </c>
      <c r="B220" t="inlineStr">
        <is>
          <t>75-79</t>
        </is>
      </c>
      <c r="C220" t="inlineStr">
        <is>
          <t>&lt;=110</t>
        </is>
      </c>
      <c r="D220" t="inlineStr">
        <is>
          <t>&gt;=2.0</t>
        </is>
      </c>
      <c r="E220" t="inlineStr">
        <is>
          <t>low parox</t>
        </is>
      </c>
      <c r="F220" t="inlineStr">
        <is>
          <t>no</t>
        </is>
      </c>
      <c r="G220" s="26">
        <f>Parameters!$B$5*Parameters!$B$8*Parameters!$B$10/SUM(Parameters!$B$10:$G$10)*Parameters!$K$22*Parameters!$B$51*(1-Parameters!$B$46)</f>
        <v/>
      </c>
      <c r="H220" s="27">
        <f>(140-Parameters!$C$25)*Parameters!$B$26*0.45359237*0.85/(72*Parameters!$E$27)</f>
        <v/>
      </c>
      <c r="I220">
        <f>IF(H220&gt;80,"&gt;80",IF(H220&gt;50,"50-80",IF(H220&gt;=25,"25-50","&lt;25")))</f>
        <v/>
      </c>
      <c r="J220">
        <f>IF(((B220="80+")+1+(OR(D220="1.5-2.0",D220="&gt;=2.0")))&gt;=2,1,0)</f>
        <v/>
      </c>
      <c r="K220" s="28">
        <f>INDEX(Parameters!$B$31:$E$31,MATCH(I220,Parameters!$B$30:$E$30,0))</f>
        <v/>
      </c>
      <c r="L220" s="29">
        <f>K220*INDEX(Parameters!$B$66:$E$66,MATCH(I220,Parameters!$B$30:$E$30,0))/100*IF($F220="yes",Parameters!$C$49,Parameters!$B$49)</f>
        <v/>
      </c>
      <c r="M220" s="29">
        <f>K220*INDEX(Parameters!$B$67:$E$67,MATCH(I220,Parameters!$B$30:$E$30,0))/100*IF($F220="yes",Parameters!$C$49,Parameters!$B$49)</f>
        <v/>
      </c>
      <c r="N220" s="29">
        <f>K220*INDEX(Parameters!$B$68:$E$68,MATCH(I220,Parameters!$B$30:$E$30,0))/100*IF($F220="yes",Parameters!$C$49,Parameters!$B$49)</f>
        <v/>
      </c>
      <c r="O220" s="29">
        <f>K220*INDEX(Parameters!$B$69:$E$69,MATCH(I220,Parameters!$B$30:$E$30,0))/100*IF($F220="yes",Parameters!$C$49,Parameters!$B$49)</f>
        <v/>
      </c>
      <c r="P220" s="29">
        <f>K220*INDEX(Parameters!$B$70:$E$70,MATCH(I220,Parameters!$B$30:$E$30,0))/100*IF($F220="yes",Parameters!$C$49,Parameters!$B$49)</f>
        <v/>
      </c>
      <c r="Q220" s="29">
        <f>K220*INDEX(Parameters!$B$71:$E$71,MATCH(I220,Parameters!$B$30:$E$30,0))/100*IF($F220="yes",Parameters!$C$49,Parameters!$B$49)</f>
        <v/>
      </c>
      <c r="R220" s="29">
        <f>K220*INDEX(Parameters!$B$72:$E$72,MATCH(I220,Parameters!$B$30:$E$30,0))/100*IF($F220="yes",Parameters!$C$49,Parameters!$B$49)</f>
        <v/>
      </c>
      <c r="S220" s="29">
        <f>K220*INDEX(Parameters!$B$73:$E$73,MATCH(I220,Parameters!$B$30:$E$30,0))/100*IF($F220="yes",Parameters!$C$49,Parameters!$B$49)</f>
        <v/>
      </c>
      <c r="T220" s="29">
        <f>K220*INDEX(Parameters!$B$74:$E$74,MATCH(I220,Parameters!$B$30:$E$30,0))/100*IF($F220="yes",Parameters!$C$49,Parameters!$B$49)</f>
        <v/>
      </c>
      <c r="U220" s="29">
        <f>INDEX(Parameters!$B$32:$E$32,MATCH(I220,Parameters!$B$30:$E$30,0))*Parameters!$B$36/100*IF($F220="yes",Parameters!$E$49,Parameters!$D$49)</f>
        <v/>
      </c>
      <c r="V220" s="29">
        <f>U220*INDEX(Parameters!$B$99:$E$99,MATCH(I220,Parameters!$B$30:$E$30,0))</f>
        <v/>
      </c>
      <c r="W220" s="29">
        <f>U220*INDEX(Parameters!$B$100:$E$100,MATCH(I220,Parameters!$B$30:$E$30,0))</f>
        <v/>
      </c>
      <c r="X220" s="29">
        <f>U220*INDEX(Parameters!$B$101:$E$101,MATCH(I220,Parameters!$B$30:$E$30,0))</f>
        <v/>
      </c>
      <c r="Y220" s="29">
        <f>U220*INDEX(Parameters!$B$102:$E$102,MATCH(I220,Parameters!$B$30:$E$30,0))</f>
        <v/>
      </c>
      <c r="Z220" s="29">
        <f>U220*INDEX(Parameters!$B$103:$E$103,MATCH(I220,Parameters!$B$30:$E$30,0))</f>
        <v/>
      </c>
      <c r="AA220" s="29">
        <f>U220*INDEX(Parameters!$B$104:$E$104,MATCH(I220,Parameters!$B$30:$E$30,0))</f>
        <v/>
      </c>
      <c r="AB220" s="29">
        <f>U220*Parameters!$B$39</f>
        <v/>
      </c>
      <c r="AC220">
        <f>J220</f>
        <v/>
      </c>
      <c r="AD220">
        <f>IF(J220=1,Parameters!$B$40,Parameters!$B$41)</f>
        <v/>
      </c>
      <c r="AE220" s="29">
        <f>AC220*O220+(1-AC220)*L220</f>
        <v/>
      </c>
      <c r="AF220" s="29">
        <f>AC220*P220+(1-AC220)*M220</f>
        <v/>
      </c>
      <c r="AG220" s="29">
        <f>AC220*Q220+(1-AC220)*N220</f>
        <v/>
      </c>
      <c r="AH220" s="29">
        <f>AD220*O220+(1-AD220)*L220</f>
        <v/>
      </c>
      <c r="AI220" s="29">
        <f>AD220*P220+(1-AD220)*M220</f>
        <v/>
      </c>
      <c r="AJ220" s="29">
        <f>AD220*Q220+(1-AD220)*N220</f>
        <v/>
      </c>
      <c r="AK220" s="29">
        <f>AC220*V220+(1-AC220)*U220</f>
        <v/>
      </c>
      <c r="AL220" s="29">
        <f>AC220*W220+(1-AC220)*U220</f>
        <v/>
      </c>
      <c r="AM220" s="29">
        <f>AC220*X220+(1-AC220)*U220</f>
        <v/>
      </c>
      <c r="AN220" s="29">
        <f>AD220*V220+(1-AD220)*U220</f>
        <v/>
      </c>
      <c r="AO220" s="29">
        <f>AD220*W220+(1-AD220)*U220</f>
        <v/>
      </c>
      <c r="AP220" s="29">
        <f>AD220*X220+(1-AD220)*U220</f>
        <v/>
      </c>
      <c r="AQ220">
        <f>IF(OR(Scenario!$B$5="Any",Scenario!$B$5=A220),1,0)</f>
        <v/>
      </c>
      <c r="AR220">
        <f>IF(OR(Scenario!$B$6="Any",Scenario!$B$6=B220),1,0)</f>
        <v/>
      </c>
      <c r="AS220">
        <f>IF(OR(Scenario!$B$7="Any",Scenario!$B$7=C220),1,0)</f>
        <v/>
      </c>
      <c r="AT220">
        <f>IF(OR(Scenario!$B$8="Any",Scenario!$B$8=D220),1,0)</f>
        <v/>
      </c>
      <c r="AU220">
        <f>IF(OR(Scenario!$B$9="Any",Scenario!$B$9=E220),1,0)</f>
        <v/>
      </c>
      <c r="AV220">
        <f>IF(OR(Scenario!$B$10="Any",Scenario!$B$10=F220),1,0)</f>
        <v/>
      </c>
      <c r="AW220">
        <f>G220*AQ220*AR220*AS220*AT220*AU220*AV220</f>
        <v/>
      </c>
      <c r="AX220">
        <f>IF(Scenario!$B$11="mean",L220,IF(Scenario!$B$11="5th pct",M220,N220))</f>
        <v/>
      </c>
      <c r="AY220">
        <f>IF(Scenario!$B$11="mean",O220,IF(Scenario!$B$11="5th pct",P220,Q220))</f>
        <v/>
      </c>
      <c r="AZ220">
        <f>IF(Scenario!$B$11="mean",R220,IF(Scenario!$B$11="5th pct",S220,T220))</f>
        <v/>
      </c>
      <c r="BA220">
        <f>IF(Scenario!$B$11="mean",AE220,IF(Scenario!$B$11="5th pct",AF220,AG220))</f>
        <v/>
      </c>
      <c r="BB220">
        <f>IF(Scenario!$B$11="mean",AH220,IF(Scenario!$B$11="5th pct",AI220,AJ220))</f>
        <v/>
      </c>
      <c r="BC220">
        <f>U220</f>
        <v/>
      </c>
      <c r="BD220">
        <f>IF(Scenario!$B$11="mean",V220,IF(Scenario!$B$11="5th pct",W220,X220))</f>
        <v/>
      </c>
      <c r="BE220">
        <f>IF(Scenario!$B$11="mean",Y220,IF(Scenario!$B$11="5th pct",Z220,AA220))</f>
        <v/>
      </c>
      <c r="BF220">
        <f>IF(Scenario!$B$11="mean",AK220,IF(Scenario!$B$11="5th pct",AL220,AM220))</f>
        <v/>
      </c>
      <c r="BG220">
        <f>IF(Scenario!$B$11="mean",AN220,IF(Scenario!$B$11="5th pct",AO220,AP220))</f>
        <v/>
      </c>
    </row>
    <row r="221">
      <c r="A221" s="7" t="inlineStr">
        <is>
          <t>F</t>
        </is>
      </c>
      <c r="B221" s="7" t="inlineStr">
        <is>
          <t>75-79</t>
        </is>
      </c>
      <c r="C221" s="7" t="inlineStr">
        <is>
          <t>&lt;=110</t>
        </is>
      </c>
      <c r="D221" s="7" t="inlineStr">
        <is>
          <t>&gt;=2.0</t>
        </is>
      </c>
      <c r="E221" s="7" t="inlineStr">
        <is>
          <t>low parox</t>
        </is>
      </c>
      <c r="F221" s="7" t="inlineStr">
        <is>
          <t>yes</t>
        </is>
      </c>
      <c r="G221" s="30">
        <f>Parameters!$B$5*Parameters!$B$8*Parameters!$B$10/SUM(Parameters!$B$10:$G$10)*Parameters!$K$22*Parameters!$B$51*Parameters!$B$46</f>
        <v/>
      </c>
      <c r="H221" s="31">
        <f>(140-Parameters!$C$25)*Parameters!$B$26*0.45359237*0.85/(72*Parameters!$E$27)</f>
        <v/>
      </c>
      <c r="I221" s="7">
        <f>IF(H221&gt;80,"&gt;80",IF(H221&gt;50,"50-80",IF(H221&gt;=25,"25-50","&lt;25")))</f>
        <v/>
      </c>
      <c r="J221" s="7">
        <f>IF(((B221="80+")+1+(OR(D221="1.5-2.0",D221="&gt;=2.0")))&gt;=2,1,0)</f>
        <v/>
      </c>
      <c r="K221" s="32">
        <f>INDEX(Parameters!$B$31:$E$31,MATCH(I221,Parameters!$B$30:$E$30,0))</f>
        <v/>
      </c>
      <c r="L221" s="33">
        <f>K221*INDEX(Parameters!$B$66:$E$66,MATCH(I221,Parameters!$B$30:$E$30,0))/100*IF($F221="yes",Parameters!$C$49,Parameters!$B$49)</f>
        <v/>
      </c>
      <c r="M221" s="33">
        <f>K221*INDEX(Parameters!$B$67:$E$67,MATCH(I221,Parameters!$B$30:$E$30,0))/100*IF($F221="yes",Parameters!$C$49,Parameters!$B$49)</f>
        <v/>
      </c>
      <c r="N221" s="33">
        <f>K221*INDEX(Parameters!$B$68:$E$68,MATCH(I221,Parameters!$B$30:$E$30,0))/100*IF($F221="yes",Parameters!$C$49,Parameters!$B$49)</f>
        <v/>
      </c>
      <c r="O221" s="33">
        <f>K221*INDEX(Parameters!$B$69:$E$69,MATCH(I221,Parameters!$B$30:$E$30,0))/100*IF($F221="yes",Parameters!$C$49,Parameters!$B$49)</f>
        <v/>
      </c>
      <c r="P221" s="33">
        <f>K221*INDEX(Parameters!$B$70:$E$70,MATCH(I221,Parameters!$B$30:$E$30,0))/100*IF($F221="yes",Parameters!$C$49,Parameters!$B$49)</f>
        <v/>
      </c>
      <c r="Q221" s="33">
        <f>K221*INDEX(Parameters!$B$71:$E$71,MATCH(I221,Parameters!$B$30:$E$30,0))/100*IF($F221="yes",Parameters!$C$49,Parameters!$B$49)</f>
        <v/>
      </c>
      <c r="R221" s="33">
        <f>K221*INDEX(Parameters!$B$72:$E$72,MATCH(I221,Parameters!$B$30:$E$30,0))/100*IF($F221="yes",Parameters!$C$49,Parameters!$B$49)</f>
        <v/>
      </c>
      <c r="S221" s="33">
        <f>K221*INDEX(Parameters!$B$73:$E$73,MATCH(I221,Parameters!$B$30:$E$30,0))/100*IF($F221="yes",Parameters!$C$49,Parameters!$B$49)</f>
        <v/>
      </c>
      <c r="T221" s="33">
        <f>K221*INDEX(Parameters!$B$74:$E$74,MATCH(I221,Parameters!$B$30:$E$30,0))/100*IF($F221="yes",Parameters!$C$49,Parameters!$B$49)</f>
        <v/>
      </c>
      <c r="U221" s="33">
        <f>INDEX(Parameters!$B$32:$E$32,MATCH(I221,Parameters!$B$30:$E$30,0))*Parameters!$B$36/100*IF($F221="yes",Parameters!$E$49,Parameters!$D$49)</f>
        <v/>
      </c>
      <c r="V221" s="33">
        <f>U221*INDEX(Parameters!$B$99:$E$99,MATCH(I221,Parameters!$B$30:$E$30,0))</f>
        <v/>
      </c>
      <c r="W221" s="33">
        <f>U221*INDEX(Parameters!$B$100:$E$100,MATCH(I221,Parameters!$B$30:$E$30,0))</f>
        <v/>
      </c>
      <c r="X221" s="33">
        <f>U221*INDEX(Parameters!$B$101:$E$101,MATCH(I221,Parameters!$B$30:$E$30,0))</f>
        <v/>
      </c>
      <c r="Y221" s="33">
        <f>U221*INDEX(Parameters!$B$102:$E$102,MATCH(I221,Parameters!$B$30:$E$30,0))</f>
        <v/>
      </c>
      <c r="Z221" s="33">
        <f>U221*INDEX(Parameters!$B$103:$E$103,MATCH(I221,Parameters!$B$30:$E$30,0))</f>
        <v/>
      </c>
      <c r="AA221" s="33">
        <f>U221*INDEX(Parameters!$B$104:$E$104,MATCH(I221,Parameters!$B$30:$E$30,0))</f>
        <v/>
      </c>
      <c r="AB221" s="33">
        <f>U221*Parameters!$B$39</f>
        <v/>
      </c>
      <c r="AC221" s="7">
        <f>J221</f>
        <v/>
      </c>
      <c r="AD221" s="7">
        <f>IF(J221=1,Parameters!$B$40,Parameters!$B$41)</f>
        <v/>
      </c>
      <c r="AE221" s="33">
        <f>AC221*O221+(1-AC221)*L221</f>
        <v/>
      </c>
      <c r="AF221" s="33">
        <f>AC221*P221+(1-AC221)*M221</f>
        <v/>
      </c>
      <c r="AG221" s="33">
        <f>AC221*Q221+(1-AC221)*N221</f>
        <v/>
      </c>
      <c r="AH221" s="33">
        <f>AD221*O221+(1-AD221)*L221</f>
        <v/>
      </c>
      <c r="AI221" s="33">
        <f>AD221*P221+(1-AD221)*M221</f>
        <v/>
      </c>
      <c r="AJ221" s="33">
        <f>AD221*Q221+(1-AD221)*N221</f>
        <v/>
      </c>
      <c r="AK221" s="33">
        <f>AC221*V221+(1-AC221)*U221</f>
        <v/>
      </c>
      <c r="AL221" s="33">
        <f>AC221*W221+(1-AC221)*U221</f>
        <v/>
      </c>
      <c r="AM221" s="33">
        <f>AC221*X221+(1-AC221)*U221</f>
        <v/>
      </c>
      <c r="AN221" s="33">
        <f>AD221*V221+(1-AD221)*U221</f>
        <v/>
      </c>
      <c r="AO221" s="33">
        <f>AD221*W221+(1-AD221)*U221</f>
        <v/>
      </c>
      <c r="AP221" s="33">
        <f>AD221*X221+(1-AD221)*U221</f>
        <v/>
      </c>
      <c r="AQ221" s="7">
        <f>IF(OR(Scenario!$B$5="Any",Scenario!$B$5=A221),1,0)</f>
        <v/>
      </c>
      <c r="AR221" s="7">
        <f>IF(OR(Scenario!$B$6="Any",Scenario!$B$6=B221),1,0)</f>
        <v/>
      </c>
      <c r="AS221" s="7">
        <f>IF(OR(Scenario!$B$7="Any",Scenario!$B$7=C221),1,0)</f>
        <v/>
      </c>
      <c r="AT221" s="7">
        <f>IF(OR(Scenario!$B$8="Any",Scenario!$B$8=D221),1,0)</f>
        <v/>
      </c>
      <c r="AU221" s="7">
        <f>IF(OR(Scenario!$B$9="Any",Scenario!$B$9=E221),1,0)</f>
        <v/>
      </c>
      <c r="AV221" s="7">
        <f>IF(OR(Scenario!$B$10="Any",Scenario!$B$10=F221),1,0)</f>
        <v/>
      </c>
      <c r="AW221" s="7">
        <f>G221*AQ221*AR221*AS221*AT221*AU221*AV221</f>
        <v/>
      </c>
      <c r="AX221" s="7">
        <f>IF(Scenario!$B$11="mean",L221,IF(Scenario!$B$11="5th pct",M221,N221))</f>
        <v/>
      </c>
      <c r="AY221" s="7">
        <f>IF(Scenario!$B$11="mean",O221,IF(Scenario!$B$11="5th pct",P221,Q221))</f>
        <v/>
      </c>
      <c r="AZ221" s="7">
        <f>IF(Scenario!$B$11="mean",R221,IF(Scenario!$B$11="5th pct",S221,T221))</f>
        <v/>
      </c>
      <c r="BA221" s="7">
        <f>IF(Scenario!$B$11="mean",AE221,IF(Scenario!$B$11="5th pct",AF221,AG221))</f>
        <v/>
      </c>
      <c r="BB221" s="7">
        <f>IF(Scenario!$B$11="mean",AH221,IF(Scenario!$B$11="5th pct",AI221,AJ221))</f>
        <v/>
      </c>
      <c r="BC221" s="7">
        <f>U221</f>
        <v/>
      </c>
      <c r="BD221" s="7">
        <f>IF(Scenario!$B$11="mean",V221,IF(Scenario!$B$11="5th pct",W221,X221))</f>
        <v/>
      </c>
      <c r="BE221" s="7">
        <f>IF(Scenario!$B$11="mean",Y221,IF(Scenario!$B$11="5th pct",Z221,AA221))</f>
        <v/>
      </c>
      <c r="BF221" s="7">
        <f>IF(Scenario!$B$11="mean",AK221,IF(Scenario!$B$11="5th pct",AL221,AM221))</f>
        <v/>
      </c>
      <c r="BG221" s="7">
        <f>IF(Scenario!$B$11="mean",AN221,IF(Scenario!$B$11="5th pct",AO221,AP221))</f>
        <v/>
      </c>
    </row>
    <row r="222">
      <c r="A222" t="inlineStr">
        <is>
          <t>F</t>
        </is>
      </c>
      <c r="B222" t="inlineStr">
        <is>
          <t>75-79</t>
        </is>
      </c>
      <c r="C222" t="inlineStr">
        <is>
          <t>&lt;=110</t>
        </is>
      </c>
      <c r="D222" t="inlineStr">
        <is>
          <t>&gt;=2.0</t>
        </is>
      </c>
      <c r="E222" t="inlineStr">
        <is>
          <t>high parox</t>
        </is>
      </c>
      <c r="F222" t="inlineStr">
        <is>
          <t>no</t>
        </is>
      </c>
      <c r="G222" s="26">
        <f>Parameters!$B$5*Parameters!$B$8*Parameters!$B$10/SUM(Parameters!$B$10:$G$10)*Parameters!$K$22*Parameters!$B$52*(1-Parameters!$B$46)</f>
        <v/>
      </c>
      <c r="H222" s="27">
        <f>(140-Parameters!$C$25)*Parameters!$B$26*0.45359237*0.85/(72*Parameters!$E$27)</f>
        <v/>
      </c>
      <c r="I222">
        <f>IF(H222&gt;80,"&gt;80",IF(H222&gt;50,"50-80",IF(H222&gt;=25,"25-50","&lt;25")))</f>
        <v/>
      </c>
      <c r="J222">
        <f>IF(((B222="80+")+1+(OR(D222="1.5-2.0",D222="&gt;=2.0")))&gt;=2,1,0)</f>
        <v/>
      </c>
      <c r="K222" s="28">
        <f>INDEX(Parameters!$B$31:$E$31,MATCH(I222,Parameters!$B$30:$E$30,0))</f>
        <v/>
      </c>
      <c r="L222" s="29">
        <f>K222*INDEX(Parameters!$B$75:$E$75,MATCH(I222,Parameters!$B$30:$E$30,0))/100*IF($F222="yes",Parameters!$C$49,Parameters!$B$49)</f>
        <v/>
      </c>
      <c r="M222" s="29">
        <f>K222*INDEX(Parameters!$B$76:$E$76,MATCH(I222,Parameters!$B$30:$E$30,0))/100*IF($F222="yes",Parameters!$C$49,Parameters!$B$49)</f>
        <v/>
      </c>
      <c r="N222" s="29">
        <f>K222*INDEX(Parameters!$B$77:$E$77,MATCH(I222,Parameters!$B$30:$E$30,0))/100*IF($F222="yes",Parameters!$C$49,Parameters!$B$49)</f>
        <v/>
      </c>
      <c r="O222" s="29">
        <f>K222*INDEX(Parameters!$B$78:$E$78,MATCH(I222,Parameters!$B$30:$E$30,0))/100*IF($F222="yes",Parameters!$C$49,Parameters!$B$49)</f>
        <v/>
      </c>
      <c r="P222" s="29">
        <f>K222*INDEX(Parameters!$B$79:$E$79,MATCH(I222,Parameters!$B$30:$E$30,0))/100*IF($F222="yes",Parameters!$C$49,Parameters!$B$49)</f>
        <v/>
      </c>
      <c r="Q222" s="29">
        <f>K222*INDEX(Parameters!$B$80:$E$80,MATCH(I222,Parameters!$B$30:$E$30,0))/100*IF($F222="yes",Parameters!$C$49,Parameters!$B$49)</f>
        <v/>
      </c>
      <c r="R222" s="29">
        <f>K222*INDEX(Parameters!$B$81:$E$81,MATCH(I222,Parameters!$B$30:$E$30,0))/100*IF($F222="yes",Parameters!$C$49,Parameters!$B$49)</f>
        <v/>
      </c>
      <c r="S222" s="29">
        <f>K222*INDEX(Parameters!$B$82:$E$82,MATCH(I222,Parameters!$B$30:$E$30,0))/100*IF($F222="yes",Parameters!$C$49,Parameters!$B$49)</f>
        <v/>
      </c>
      <c r="T222" s="29">
        <f>K222*INDEX(Parameters!$B$83:$E$83,MATCH(I222,Parameters!$B$30:$E$30,0))/100*IF($F222="yes",Parameters!$C$49,Parameters!$B$49)</f>
        <v/>
      </c>
      <c r="U222" s="29">
        <f>INDEX(Parameters!$B$32:$E$32,MATCH(I222,Parameters!$B$30:$E$30,0))*Parameters!$B$36/100*IF($F222="yes",Parameters!$E$49,Parameters!$D$49)</f>
        <v/>
      </c>
      <c r="V222" s="29">
        <f>U222*INDEX(Parameters!$B$99:$E$99,MATCH(I222,Parameters!$B$30:$E$30,0))</f>
        <v/>
      </c>
      <c r="W222" s="29">
        <f>U222*INDEX(Parameters!$B$100:$E$100,MATCH(I222,Parameters!$B$30:$E$30,0))</f>
        <v/>
      </c>
      <c r="X222" s="29">
        <f>U222*INDEX(Parameters!$B$101:$E$101,MATCH(I222,Parameters!$B$30:$E$30,0))</f>
        <v/>
      </c>
      <c r="Y222" s="29">
        <f>U222*INDEX(Parameters!$B$102:$E$102,MATCH(I222,Parameters!$B$30:$E$30,0))</f>
        <v/>
      </c>
      <c r="Z222" s="29">
        <f>U222*INDEX(Parameters!$B$103:$E$103,MATCH(I222,Parameters!$B$30:$E$30,0))</f>
        <v/>
      </c>
      <c r="AA222" s="29">
        <f>U222*INDEX(Parameters!$B$104:$E$104,MATCH(I222,Parameters!$B$30:$E$30,0))</f>
        <v/>
      </c>
      <c r="AB222" s="29">
        <f>U222*Parameters!$B$39</f>
        <v/>
      </c>
      <c r="AC222">
        <f>J222</f>
        <v/>
      </c>
      <c r="AD222">
        <f>IF(J222=1,Parameters!$B$40,Parameters!$B$41)</f>
        <v/>
      </c>
      <c r="AE222" s="29">
        <f>AC222*O222+(1-AC222)*L222</f>
        <v/>
      </c>
      <c r="AF222" s="29">
        <f>AC222*P222+(1-AC222)*M222</f>
        <v/>
      </c>
      <c r="AG222" s="29">
        <f>AC222*Q222+(1-AC222)*N222</f>
        <v/>
      </c>
      <c r="AH222" s="29">
        <f>AD222*O222+(1-AD222)*L222</f>
        <v/>
      </c>
      <c r="AI222" s="29">
        <f>AD222*P222+(1-AD222)*M222</f>
        <v/>
      </c>
      <c r="AJ222" s="29">
        <f>AD222*Q222+(1-AD222)*N222</f>
        <v/>
      </c>
      <c r="AK222" s="29">
        <f>AC222*V222+(1-AC222)*U222</f>
        <v/>
      </c>
      <c r="AL222" s="29">
        <f>AC222*W222+(1-AC222)*U222</f>
        <v/>
      </c>
      <c r="AM222" s="29">
        <f>AC222*X222+(1-AC222)*U222</f>
        <v/>
      </c>
      <c r="AN222" s="29">
        <f>AD222*V222+(1-AD222)*U222</f>
        <v/>
      </c>
      <c r="AO222" s="29">
        <f>AD222*W222+(1-AD222)*U222</f>
        <v/>
      </c>
      <c r="AP222" s="29">
        <f>AD222*X222+(1-AD222)*U222</f>
        <v/>
      </c>
      <c r="AQ222">
        <f>IF(OR(Scenario!$B$5="Any",Scenario!$B$5=A222),1,0)</f>
        <v/>
      </c>
      <c r="AR222">
        <f>IF(OR(Scenario!$B$6="Any",Scenario!$B$6=B222),1,0)</f>
        <v/>
      </c>
      <c r="AS222">
        <f>IF(OR(Scenario!$B$7="Any",Scenario!$B$7=C222),1,0)</f>
        <v/>
      </c>
      <c r="AT222">
        <f>IF(OR(Scenario!$B$8="Any",Scenario!$B$8=D222),1,0)</f>
        <v/>
      </c>
      <c r="AU222">
        <f>IF(OR(Scenario!$B$9="Any",Scenario!$B$9=E222),1,0)</f>
        <v/>
      </c>
      <c r="AV222">
        <f>IF(OR(Scenario!$B$10="Any",Scenario!$B$10=F222),1,0)</f>
        <v/>
      </c>
      <c r="AW222">
        <f>G222*AQ222*AR222*AS222*AT222*AU222*AV222</f>
        <v/>
      </c>
      <c r="AX222">
        <f>IF(Scenario!$B$11="mean",L222,IF(Scenario!$B$11="5th pct",M222,N222))</f>
        <v/>
      </c>
      <c r="AY222">
        <f>IF(Scenario!$B$11="mean",O222,IF(Scenario!$B$11="5th pct",P222,Q222))</f>
        <v/>
      </c>
      <c r="AZ222">
        <f>IF(Scenario!$B$11="mean",R222,IF(Scenario!$B$11="5th pct",S222,T222))</f>
        <v/>
      </c>
      <c r="BA222">
        <f>IF(Scenario!$B$11="mean",AE222,IF(Scenario!$B$11="5th pct",AF222,AG222))</f>
        <v/>
      </c>
      <c r="BB222">
        <f>IF(Scenario!$B$11="mean",AH222,IF(Scenario!$B$11="5th pct",AI222,AJ222))</f>
        <v/>
      </c>
      <c r="BC222">
        <f>U222</f>
        <v/>
      </c>
      <c r="BD222">
        <f>IF(Scenario!$B$11="mean",V222,IF(Scenario!$B$11="5th pct",W222,X222))</f>
        <v/>
      </c>
      <c r="BE222">
        <f>IF(Scenario!$B$11="mean",Y222,IF(Scenario!$B$11="5th pct",Z222,AA222))</f>
        <v/>
      </c>
      <c r="BF222">
        <f>IF(Scenario!$B$11="mean",AK222,IF(Scenario!$B$11="5th pct",AL222,AM222))</f>
        <v/>
      </c>
      <c r="BG222">
        <f>IF(Scenario!$B$11="mean",AN222,IF(Scenario!$B$11="5th pct",AO222,AP222))</f>
        <v/>
      </c>
    </row>
    <row r="223">
      <c r="A223" s="7" t="inlineStr">
        <is>
          <t>F</t>
        </is>
      </c>
      <c r="B223" s="7" t="inlineStr">
        <is>
          <t>75-79</t>
        </is>
      </c>
      <c r="C223" s="7" t="inlineStr">
        <is>
          <t>&lt;=110</t>
        </is>
      </c>
      <c r="D223" s="7" t="inlineStr">
        <is>
          <t>&gt;=2.0</t>
        </is>
      </c>
      <c r="E223" s="7" t="inlineStr">
        <is>
          <t>high parox</t>
        </is>
      </c>
      <c r="F223" s="7" t="inlineStr">
        <is>
          <t>yes</t>
        </is>
      </c>
      <c r="G223" s="30">
        <f>Parameters!$B$5*Parameters!$B$8*Parameters!$B$10/SUM(Parameters!$B$10:$G$10)*Parameters!$K$22*Parameters!$B$52*Parameters!$B$46</f>
        <v/>
      </c>
      <c r="H223" s="31">
        <f>(140-Parameters!$C$25)*Parameters!$B$26*0.45359237*0.85/(72*Parameters!$E$27)</f>
        <v/>
      </c>
      <c r="I223" s="7">
        <f>IF(H223&gt;80,"&gt;80",IF(H223&gt;50,"50-80",IF(H223&gt;=25,"25-50","&lt;25")))</f>
        <v/>
      </c>
      <c r="J223" s="7">
        <f>IF(((B223="80+")+1+(OR(D223="1.5-2.0",D223="&gt;=2.0")))&gt;=2,1,0)</f>
        <v/>
      </c>
      <c r="K223" s="32">
        <f>INDEX(Parameters!$B$31:$E$31,MATCH(I223,Parameters!$B$30:$E$30,0))</f>
        <v/>
      </c>
      <c r="L223" s="33">
        <f>K223*INDEX(Parameters!$B$75:$E$75,MATCH(I223,Parameters!$B$30:$E$30,0))/100*IF($F223="yes",Parameters!$C$49,Parameters!$B$49)</f>
        <v/>
      </c>
      <c r="M223" s="33">
        <f>K223*INDEX(Parameters!$B$76:$E$76,MATCH(I223,Parameters!$B$30:$E$30,0))/100*IF($F223="yes",Parameters!$C$49,Parameters!$B$49)</f>
        <v/>
      </c>
      <c r="N223" s="33">
        <f>K223*INDEX(Parameters!$B$77:$E$77,MATCH(I223,Parameters!$B$30:$E$30,0))/100*IF($F223="yes",Parameters!$C$49,Parameters!$B$49)</f>
        <v/>
      </c>
      <c r="O223" s="33">
        <f>K223*INDEX(Parameters!$B$78:$E$78,MATCH(I223,Parameters!$B$30:$E$30,0))/100*IF($F223="yes",Parameters!$C$49,Parameters!$B$49)</f>
        <v/>
      </c>
      <c r="P223" s="33">
        <f>K223*INDEX(Parameters!$B$79:$E$79,MATCH(I223,Parameters!$B$30:$E$30,0))/100*IF($F223="yes",Parameters!$C$49,Parameters!$B$49)</f>
        <v/>
      </c>
      <c r="Q223" s="33">
        <f>K223*INDEX(Parameters!$B$80:$E$80,MATCH(I223,Parameters!$B$30:$E$30,0))/100*IF($F223="yes",Parameters!$C$49,Parameters!$B$49)</f>
        <v/>
      </c>
      <c r="R223" s="33">
        <f>K223*INDEX(Parameters!$B$81:$E$81,MATCH(I223,Parameters!$B$30:$E$30,0))/100*IF($F223="yes",Parameters!$C$49,Parameters!$B$49)</f>
        <v/>
      </c>
      <c r="S223" s="33">
        <f>K223*INDEX(Parameters!$B$82:$E$82,MATCH(I223,Parameters!$B$30:$E$30,0))/100*IF($F223="yes",Parameters!$C$49,Parameters!$B$49)</f>
        <v/>
      </c>
      <c r="T223" s="33">
        <f>K223*INDEX(Parameters!$B$83:$E$83,MATCH(I223,Parameters!$B$30:$E$30,0))/100*IF($F223="yes",Parameters!$C$49,Parameters!$B$49)</f>
        <v/>
      </c>
      <c r="U223" s="33">
        <f>INDEX(Parameters!$B$32:$E$32,MATCH(I223,Parameters!$B$30:$E$30,0))*Parameters!$B$36/100*IF($F223="yes",Parameters!$E$49,Parameters!$D$49)</f>
        <v/>
      </c>
      <c r="V223" s="33">
        <f>U223*INDEX(Parameters!$B$99:$E$99,MATCH(I223,Parameters!$B$30:$E$30,0))</f>
        <v/>
      </c>
      <c r="W223" s="33">
        <f>U223*INDEX(Parameters!$B$100:$E$100,MATCH(I223,Parameters!$B$30:$E$30,0))</f>
        <v/>
      </c>
      <c r="X223" s="33">
        <f>U223*INDEX(Parameters!$B$101:$E$101,MATCH(I223,Parameters!$B$30:$E$30,0))</f>
        <v/>
      </c>
      <c r="Y223" s="33">
        <f>U223*INDEX(Parameters!$B$102:$E$102,MATCH(I223,Parameters!$B$30:$E$30,0))</f>
        <v/>
      </c>
      <c r="Z223" s="33">
        <f>U223*INDEX(Parameters!$B$103:$E$103,MATCH(I223,Parameters!$B$30:$E$30,0))</f>
        <v/>
      </c>
      <c r="AA223" s="33">
        <f>U223*INDEX(Parameters!$B$104:$E$104,MATCH(I223,Parameters!$B$30:$E$30,0))</f>
        <v/>
      </c>
      <c r="AB223" s="33">
        <f>U223*Parameters!$B$39</f>
        <v/>
      </c>
      <c r="AC223" s="7">
        <f>J223</f>
        <v/>
      </c>
      <c r="AD223" s="7">
        <f>IF(J223=1,Parameters!$B$40,Parameters!$B$41)</f>
        <v/>
      </c>
      <c r="AE223" s="33">
        <f>AC223*O223+(1-AC223)*L223</f>
        <v/>
      </c>
      <c r="AF223" s="33">
        <f>AC223*P223+(1-AC223)*M223</f>
        <v/>
      </c>
      <c r="AG223" s="33">
        <f>AC223*Q223+(1-AC223)*N223</f>
        <v/>
      </c>
      <c r="AH223" s="33">
        <f>AD223*O223+(1-AD223)*L223</f>
        <v/>
      </c>
      <c r="AI223" s="33">
        <f>AD223*P223+(1-AD223)*M223</f>
        <v/>
      </c>
      <c r="AJ223" s="33">
        <f>AD223*Q223+(1-AD223)*N223</f>
        <v/>
      </c>
      <c r="AK223" s="33">
        <f>AC223*V223+(1-AC223)*U223</f>
        <v/>
      </c>
      <c r="AL223" s="33">
        <f>AC223*W223+(1-AC223)*U223</f>
        <v/>
      </c>
      <c r="AM223" s="33">
        <f>AC223*X223+(1-AC223)*U223</f>
        <v/>
      </c>
      <c r="AN223" s="33">
        <f>AD223*V223+(1-AD223)*U223</f>
        <v/>
      </c>
      <c r="AO223" s="33">
        <f>AD223*W223+(1-AD223)*U223</f>
        <v/>
      </c>
      <c r="AP223" s="33">
        <f>AD223*X223+(1-AD223)*U223</f>
        <v/>
      </c>
      <c r="AQ223" s="7">
        <f>IF(OR(Scenario!$B$5="Any",Scenario!$B$5=A223),1,0)</f>
        <v/>
      </c>
      <c r="AR223" s="7">
        <f>IF(OR(Scenario!$B$6="Any",Scenario!$B$6=B223),1,0)</f>
        <v/>
      </c>
      <c r="AS223" s="7">
        <f>IF(OR(Scenario!$B$7="Any",Scenario!$B$7=C223),1,0)</f>
        <v/>
      </c>
      <c r="AT223" s="7">
        <f>IF(OR(Scenario!$B$8="Any",Scenario!$B$8=D223),1,0)</f>
        <v/>
      </c>
      <c r="AU223" s="7">
        <f>IF(OR(Scenario!$B$9="Any",Scenario!$B$9=E223),1,0)</f>
        <v/>
      </c>
      <c r="AV223" s="7">
        <f>IF(OR(Scenario!$B$10="Any",Scenario!$B$10=F223),1,0)</f>
        <v/>
      </c>
      <c r="AW223" s="7">
        <f>G223*AQ223*AR223*AS223*AT223*AU223*AV223</f>
        <v/>
      </c>
      <c r="AX223" s="7">
        <f>IF(Scenario!$B$11="mean",L223,IF(Scenario!$B$11="5th pct",M223,N223))</f>
        <v/>
      </c>
      <c r="AY223" s="7">
        <f>IF(Scenario!$B$11="mean",O223,IF(Scenario!$B$11="5th pct",P223,Q223))</f>
        <v/>
      </c>
      <c r="AZ223" s="7">
        <f>IF(Scenario!$B$11="mean",R223,IF(Scenario!$B$11="5th pct",S223,T223))</f>
        <v/>
      </c>
      <c r="BA223" s="7">
        <f>IF(Scenario!$B$11="mean",AE223,IF(Scenario!$B$11="5th pct",AF223,AG223))</f>
        <v/>
      </c>
      <c r="BB223" s="7">
        <f>IF(Scenario!$B$11="mean",AH223,IF(Scenario!$B$11="5th pct",AI223,AJ223))</f>
        <v/>
      </c>
      <c r="BC223" s="7">
        <f>U223</f>
        <v/>
      </c>
      <c r="BD223" s="7">
        <f>IF(Scenario!$B$11="mean",V223,IF(Scenario!$B$11="5th pct",W223,X223))</f>
        <v/>
      </c>
      <c r="BE223" s="7">
        <f>IF(Scenario!$B$11="mean",Y223,IF(Scenario!$B$11="5th pct",Z223,AA223))</f>
        <v/>
      </c>
      <c r="BF223" s="7">
        <f>IF(Scenario!$B$11="mean",AK223,IF(Scenario!$B$11="5th pct",AL223,AM223))</f>
        <v/>
      </c>
      <c r="BG223" s="7">
        <f>IF(Scenario!$B$11="mean",AN223,IF(Scenario!$B$11="5th pct",AO223,AP223))</f>
        <v/>
      </c>
    </row>
    <row r="224">
      <c r="A224" t="inlineStr">
        <is>
          <t>F</t>
        </is>
      </c>
      <c r="B224" t="inlineStr">
        <is>
          <t>75-79</t>
        </is>
      </c>
      <c r="C224" t="inlineStr">
        <is>
          <t>&lt;=110</t>
        </is>
      </c>
      <c r="D224" t="inlineStr">
        <is>
          <t>&gt;=2.0</t>
        </is>
      </c>
      <c r="E224" t="inlineStr">
        <is>
          <t>persistent</t>
        </is>
      </c>
      <c r="F224" t="inlineStr">
        <is>
          <t>no</t>
        </is>
      </c>
      <c r="G224" s="26">
        <f>Parameters!$B$5*Parameters!$B$8*Parameters!$B$10/SUM(Parameters!$B$10:$G$10)*Parameters!$K$22*Parameters!$B$53*(1-Parameters!$B$46)</f>
        <v/>
      </c>
      <c r="H224" s="27">
        <f>(140-Parameters!$C$25)*Parameters!$B$26*0.45359237*0.85/(72*Parameters!$E$27)</f>
        <v/>
      </c>
      <c r="I224">
        <f>IF(H224&gt;80,"&gt;80",IF(H224&gt;50,"50-80",IF(H224&gt;=25,"25-50","&lt;25")))</f>
        <v/>
      </c>
      <c r="J224">
        <f>IF(((B224="80+")+1+(OR(D224="1.5-2.0",D224="&gt;=2.0")))&gt;=2,1,0)</f>
        <v/>
      </c>
      <c r="K224" s="28">
        <f>INDEX(Parameters!$B$31:$E$31,MATCH(I224,Parameters!$B$30:$E$30,0))</f>
        <v/>
      </c>
      <c r="L224" s="29">
        <f>K224*INDEX(Parameters!$B$84:$E$84,MATCH(I224,Parameters!$B$30:$E$30,0))/100*IF($F224="yes",Parameters!$C$49,Parameters!$B$49)</f>
        <v/>
      </c>
      <c r="M224" s="29">
        <f>K224*INDEX(Parameters!$B$85:$E$85,MATCH(I224,Parameters!$B$30:$E$30,0))/100*IF($F224="yes",Parameters!$C$49,Parameters!$B$49)</f>
        <v/>
      </c>
      <c r="N224" s="29">
        <f>K224*INDEX(Parameters!$B$86:$E$86,MATCH(I224,Parameters!$B$30:$E$30,0))/100*IF($F224="yes",Parameters!$C$49,Parameters!$B$49)</f>
        <v/>
      </c>
      <c r="O224" s="29">
        <f>K224*INDEX(Parameters!$B$87:$E$87,MATCH(I224,Parameters!$B$30:$E$30,0))/100*IF($F224="yes",Parameters!$C$49,Parameters!$B$49)</f>
        <v/>
      </c>
      <c r="P224" s="29">
        <f>K224*INDEX(Parameters!$B$88:$E$88,MATCH(I224,Parameters!$B$30:$E$30,0))/100*IF($F224="yes",Parameters!$C$49,Parameters!$B$49)</f>
        <v/>
      </c>
      <c r="Q224" s="29">
        <f>K224*INDEX(Parameters!$B$89:$E$89,MATCH(I224,Parameters!$B$30:$E$30,0))/100*IF($F224="yes",Parameters!$C$49,Parameters!$B$49)</f>
        <v/>
      </c>
      <c r="R224" s="29">
        <f>K224*INDEX(Parameters!$B$90:$E$90,MATCH(I224,Parameters!$B$30:$E$30,0))/100*IF($F224="yes",Parameters!$C$49,Parameters!$B$49)</f>
        <v/>
      </c>
      <c r="S224" s="29">
        <f>K224*INDEX(Parameters!$B$91:$E$91,MATCH(I224,Parameters!$B$30:$E$30,0))/100*IF($F224="yes",Parameters!$C$49,Parameters!$B$49)</f>
        <v/>
      </c>
      <c r="T224" s="29">
        <f>K224*INDEX(Parameters!$B$92:$E$92,MATCH(I224,Parameters!$B$30:$E$30,0))/100*IF($F224="yes",Parameters!$C$49,Parameters!$B$49)</f>
        <v/>
      </c>
      <c r="U224" s="29">
        <f>INDEX(Parameters!$B$32:$E$32,MATCH(I224,Parameters!$B$30:$E$30,0))*Parameters!$B$36/100*IF($F224="yes",Parameters!$E$49,Parameters!$D$49)</f>
        <v/>
      </c>
      <c r="V224" s="29">
        <f>U224*INDEX(Parameters!$B$99:$E$99,MATCH(I224,Parameters!$B$30:$E$30,0))</f>
        <v/>
      </c>
      <c r="W224" s="29">
        <f>U224*INDEX(Parameters!$B$100:$E$100,MATCH(I224,Parameters!$B$30:$E$30,0))</f>
        <v/>
      </c>
      <c r="X224" s="29">
        <f>U224*INDEX(Parameters!$B$101:$E$101,MATCH(I224,Parameters!$B$30:$E$30,0))</f>
        <v/>
      </c>
      <c r="Y224" s="29">
        <f>U224*INDEX(Parameters!$B$102:$E$102,MATCH(I224,Parameters!$B$30:$E$30,0))</f>
        <v/>
      </c>
      <c r="Z224" s="29">
        <f>U224*INDEX(Parameters!$B$103:$E$103,MATCH(I224,Parameters!$B$30:$E$30,0))</f>
        <v/>
      </c>
      <c r="AA224" s="29">
        <f>U224*INDEX(Parameters!$B$104:$E$104,MATCH(I224,Parameters!$B$30:$E$30,0))</f>
        <v/>
      </c>
      <c r="AB224" s="29">
        <f>U224*Parameters!$B$39</f>
        <v/>
      </c>
      <c r="AC224">
        <f>J224</f>
        <v/>
      </c>
      <c r="AD224">
        <f>IF(J224=1,Parameters!$B$40,Parameters!$B$41)</f>
        <v/>
      </c>
      <c r="AE224" s="29">
        <f>AC224*O224+(1-AC224)*L224</f>
        <v/>
      </c>
      <c r="AF224" s="29">
        <f>AC224*P224+(1-AC224)*M224</f>
        <v/>
      </c>
      <c r="AG224" s="29">
        <f>AC224*Q224+(1-AC224)*N224</f>
        <v/>
      </c>
      <c r="AH224" s="29">
        <f>AD224*O224+(1-AD224)*L224</f>
        <v/>
      </c>
      <c r="AI224" s="29">
        <f>AD224*P224+(1-AD224)*M224</f>
        <v/>
      </c>
      <c r="AJ224" s="29">
        <f>AD224*Q224+(1-AD224)*N224</f>
        <v/>
      </c>
      <c r="AK224" s="29">
        <f>AC224*V224+(1-AC224)*U224</f>
        <v/>
      </c>
      <c r="AL224" s="29">
        <f>AC224*W224+(1-AC224)*U224</f>
        <v/>
      </c>
      <c r="AM224" s="29">
        <f>AC224*X224+(1-AC224)*U224</f>
        <v/>
      </c>
      <c r="AN224" s="29">
        <f>AD224*V224+(1-AD224)*U224</f>
        <v/>
      </c>
      <c r="AO224" s="29">
        <f>AD224*W224+(1-AD224)*U224</f>
        <v/>
      </c>
      <c r="AP224" s="29">
        <f>AD224*X224+(1-AD224)*U224</f>
        <v/>
      </c>
      <c r="AQ224">
        <f>IF(OR(Scenario!$B$5="Any",Scenario!$B$5=A224),1,0)</f>
        <v/>
      </c>
      <c r="AR224">
        <f>IF(OR(Scenario!$B$6="Any",Scenario!$B$6=B224),1,0)</f>
        <v/>
      </c>
      <c r="AS224">
        <f>IF(OR(Scenario!$B$7="Any",Scenario!$B$7=C224),1,0)</f>
        <v/>
      </c>
      <c r="AT224">
        <f>IF(OR(Scenario!$B$8="Any",Scenario!$B$8=D224),1,0)</f>
        <v/>
      </c>
      <c r="AU224">
        <f>IF(OR(Scenario!$B$9="Any",Scenario!$B$9=E224),1,0)</f>
        <v/>
      </c>
      <c r="AV224">
        <f>IF(OR(Scenario!$B$10="Any",Scenario!$B$10=F224),1,0)</f>
        <v/>
      </c>
      <c r="AW224">
        <f>G224*AQ224*AR224*AS224*AT224*AU224*AV224</f>
        <v/>
      </c>
      <c r="AX224">
        <f>IF(Scenario!$B$11="mean",L224,IF(Scenario!$B$11="5th pct",M224,N224))</f>
        <v/>
      </c>
      <c r="AY224">
        <f>IF(Scenario!$B$11="mean",O224,IF(Scenario!$B$11="5th pct",P224,Q224))</f>
        <v/>
      </c>
      <c r="AZ224">
        <f>IF(Scenario!$B$11="mean",R224,IF(Scenario!$B$11="5th pct",S224,T224))</f>
        <v/>
      </c>
      <c r="BA224">
        <f>IF(Scenario!$B$11="mean",AE224,IF(Scenario!$B$11="5th pct",AF224,AG224))</f>
        <v/>
      </c>
      <c r="BB224">
        <f>IF(Scenario!$B$11="mean",AH224,IF(Scenario!$B$11="5th pct",AI224,AJ224))</f>
        <v/>
      </c>
      <c r="BC224">
        <f>U224</f>
        <v/>
      </c>
      <c r="BD224">
        <f>IF(Scenario!$B$11="mean",V224,IF(Scenario!$B$11="5th pct",W224,X224))</f>
        <v/>
      </c>
      <c r="BE224">
        <f>IF(Scenario!$B$11="mean",Y224,IF(Scenario!$B$11="5th pct",Z224,AA224))</f>
        <v/>
      </c>
      <c r="BF224">
        <f>IF(Scenario!$B$11="mean",AK224,IF(Scenario!$B$11="5th pct",AL224,AM224))</f>
        <v/>
      </c>
      <c r="BG224">
        <f>IF(Scenario!$B$11="mean",AN224,IF(Scenario!$B$11="5th pct",AO224,AP224))</f>
        <v/>
      </c>
    </row>
    <row r="225">
      <c r="A225" s="7" t="inlineStr">
        <is>
          <t>F</t>
        </is>
      </c>
      <c r="B225" s="7" t="inlineStr">
        <is>
          <t>75-79</t>
        </is>
      </c>
      <c r="C225" s="7" t="inlineStr">
        <is>
          <t>&lt;=110</t>
        </is>
      </c>
      <c r="D225" s="7" t="inlineStr">
        <is>
          <t>&gt;=2.0</t>
        </is>
      </c>
      <c r="E225" s="7" t="inlineStr">
        <is>
          <t>persistent</t>
        </is>
      </c>
      <c r="F225" s="7" t="inlineStr">
        <is>
          <t>yes</t>
        </is>
      </c>
      <c r="G225" s="30">
        <f>Parameters!$B$5*Parameters!$B$8*Parameters!$B$10/SUM(Parameters!$B$10:$G$10)*Parameters!$K$22*Parameters!$B$53*Parameters!$B$46</f>
        <v/>
      </c>
      <c r="H225" s="31">
        <f>(140-Parameters!$C$25)*Parameters!$B$26*0.45359237*0.85/(72*Parameters!$E$27)</f>
        <v/>
      </c>
      <c r="I225" s="7">
        <f>IF(H225&gt;80,"&gt;80",IF(H225&gt;50,"50-80",IF(H225&gt;=25,"25-50","&lt;25")))</f>
        <v/>
      </c>
      <c r="J225" s="7">
        <f>IF(((B225="80+")+1+(OR(D225="1.5-2.0",D225="&gt;=2.0")))&gt;=2,1,0)</f>
        <v/>
      </c>
      <c r="K225" s="32">
        <f>INDEX(Parameters!$B$31:$E$31,MATCH(I225,Parameters!$B$30:$E$30,0))</f>
        <v/>
      </c>
      <c r="L225" s="33">
        <f>K225*INDEX(Parameters!$B$84:$E$84,MATCH(I225,Parameters!$B$30:$E$30,0))/100*IF($F225="yes",Parameters!$C$49,Parameters!$B$49)</f>
        <v/>
      </c>
      <c r="M225" s="33">
        <f>K225*INDEX(Parameters!$B$85:$E$85,MATCH(I225,Parameters!$B$30:$E$30,0))/100*IF($F225="yes",Parameters!$C$49,Parameters!$B$49)</f>
        <v/>
      </c>
      <c r="N225" s="33">
        <f>K225*INDEX(Parameters!$B$86:$E$86,MATCH(I225,Parameters!$B$30:$E$30,0))/100*IF($F225="yes",Parameters!$C$49,Parameters!$B$49)</f>
        <v/>
      </c>
      <c r="O225" s="33">
        <f>K225*INDEX(Parameters!$B$87:$E$87,MATCH(I225,Parameters!$B$30:$E$30,0))/100*IF($F225="yes",Parameters!$C$49,Parameters!$B$49)</f>
        <v/>
      </c>
      <c r="P225" s="33">
        <f>K225*INDEX(Parameters!$B$88:$E$88,MATCH(I225,Parameters!$B$30:$E$30,0))/100*IF($F225="yes",Parameters!$C$49,Parameters!$B$49)</f>
        <v/>
      </c>
      <c r="Q225" s="33">
        <f>K225*INDEX(Parameters!$B$89:$E$89,MATCH(I225,Parameters!$B$30:$E$30,0))/100*IF($F225="yes",Parameters!$C$49,Parameters!$B$49)</f>
        <v/>
      </c>
      <c r="R225" s="33">
        <f>K225*INDEX(Parameters!$B$90:$E$90,MATCH(I225,Parameters!$B$30:$E$30,0))/100*IF($F225="yes",Parameters!$C$49,Parameters!$B$49)</f>
        <v/>
      </c>
      <c r="S225" s="33">
        <f>K225*INDEX(Parameters!$B$91:$E$91,MATCH(I225,Parameters!$B$30:$E$30,0))/100*IF($F225="yes",Parameters!$C$49,Parameters!$B$49)</f>
        <v/>
      </c>
      <c r="T225" s="33">
        <f>K225*INDEX(Parameters!$B$92:$E$92,MATCH(I225,Parameters!$B$30:$E$30,0))/100*IF($F225="yes",Parameters!$C$49,Parameters!$B$49)</f>
        <v/>
      </c>
      <c r="U225" s="33">
        <f>INDEX(Parameters!$B$32:$E$32,MATCH(I225,Parameters!$B$30:$E$30,0))*Parameters!$B$36/100*IF($F225="yes",Parameters!$E$49,Parameters!$D$49)</f>
        <v/>
      </c>
      <c r="V225" s="33">
        <f>U225*INDEX(Parameters!$B$99:$E$99,MATCH(I225,Parameters!$B$30:$E$30,0))</f>
        <v/>
      </c>
      <c r="W225" s="33">
        <f>U225*INDEX(Parameters!$B$100:$E$100,MATCH(I225,Parameters!$B$30:$E$30,0))</f>
        <v/>
      </c>
      <c r="X225" s="33">
        <f>U225*INDEX(Parameters!$B$101:$E$101,MATCH(I225,Parameters!$B$30:$E$30,0))</f>
        <v/>
      </c>
      <c r="Y225" s="33">
        <f>U225*INDEX(Parameters!$B$102:$E$102,MATCH(I225,Parameters!$B$30:$E$30,0))</f>
        <v/>
      </c>
      <c r="Z225" s="33">
        <f>U225*INDEX(Parameters!$B$103:$E$103,MATCH(I225,Parameters!$B$30:$E$30,0))</f>
        <v/>
      </c>
      <c r="AA225" s="33">
        <f>U225*INDEX(Parameters!$B$104:$E$104,MATCH(I225,Parameters!$B$30:$E$30,0))</f>
        <v/>
      </c>
      <c r="AB225" s="33">
        <f>U225*Parameters!$B$39</f>
        <v/>
      </c>
      <c r="AC225" s="7">
        <f>J225</f>
        <v/>
      </c>
      <c r="AD225" s="7">
        <f>IF(J225=1,Parameters!$B$40,Parameters!$B$41)</f>
        <v/>
      </c>
      <c r="AE225" s="33">
        <f>AC225*O225+(1-AC225)*L225</f>
        <v/>
      </c>
      <c r="AF225" s="33">
        <f>AC225*P225+(1-AC225)*M225</f>
        <v/>
      </c>
      <c r="AG225" s="33">
        <f>AC225*Q225+(1-AC225)*N225</f>
        <v/>
      </c>
      <c r="AH225" s="33">
        <f>AD225*O225+(1-AD225)*L225</f>
        <v/>
      </c>
      <c r="AI225" s="33">
        <f>AD225*P225+(1-AD225)*M225</f>
        <v/>
      </c>
      <c r="AJ225" s="33">
        <f>AD225*Q225+(1-AD225)*N225</f>
        <v/>
      </c>
      <c r="AK225" s="33">
        <f>AC225*V225+(1-AC225)*U225</f>
        <v/>
      </c>
      <c r="AL225" s="33">
        <f>AC225*W225+(1-AC225)*U225</f>
        <v/>
      </c>
      <c r="AM225" s="33">
        <f>AC225*X225+(1-AC225)*U225</f>
        <v/>
      </c>
      <c r="AN225" s="33">
        <f>AD225*V225+(1-AD225)*U225</f>
        <v/>
      </c>
      <c r="AO225" s="33">
        <f>AD225*W225+(1-AD225)*U225</f>
        <v/>
      </c>
      <c r="AP225" s="33">
        <f>AD225*X225+(1-AD225)*U225</f>
        <v/>
      </c>
      <c r="AQ225" s="7">
        <f>IF(OR(Scenario!$B$5="Any",Scenario!$B$5=A225),1,0)</f>
        <v/>
      </c>
      <c r="AR225" s="7">
        <f>IF(OR(Scenario!$B$6="Any",Scenario!$B$6=B225),1,0)</f>
        <v/>
      </c>
      <c r="AS225" s="7">
        <f>IF(OR(Scenario!$B$7="Any",Scenario!$B$7=C225),1,0)</f>
        <v/>
      </c>
      <c r="AT225" s="7">
        <f>IF(OR(Scenario!$B$8="Any",Scenario!$B$8=D225),1,0)</f>
        <v/>
      </c>
      <c r="AU225" s="7">
        <f>IF(OR(Scenario!$B$9="Any",Scenario!$B$9=E225),1,0)</f>
        <v/>
      </c>
      <c r="AV225" s="7">
        <f>IF(OR(Scenario!$B$10="Any",Scenario!$B$10=F225),1,0)</f>
        <v/>
      </c>
      <c r="AW225" s="7">
        <f>G225*AQ225*AR225*AS225*AT225*AU225*AV225</f>
        <v/>
      </c>
      <c r="AX225" s="7">
        <f>IF(Scenario!$B$11="mean",L225,IF(Scenario!$B$11="5th pct",M225,N225))</f>
        <v/>
      </c>
      <c r="AY225" s="7">
        <f>IF(Scenario!$B$11="mean",O225,IF(Scenario!$B$11="5th pct",P225,Q225))</f>
        <v/>
      </c>
      <c r="AZ225" s="7">
        <f>IF(Scenario!$B$11="mean",R225,IF(Scenario!$B$11="5th pct",S225,T225))</f>
        <v/>
      </c>
      <c r="BA225" s="7">
        <f>IF(Scenario!$B$11="mean",AE225,IF(Scenario!$B$11="5th pct",AF225,AG225))</f>
        <v/>
      </c>
      <c r="BB225" s="7">
        <f>IF(Scenario!$B$11="mean",AH225,IF(Scenario!$B$11="5th pct",AI225,AJ225))</f>
        <v/>
      </c>
      <c r="BC225" s="7">
        <f>U225</f>
        <v/>
      </c>
      <c r="BD225" s="7">
        <f>IF(Scenario!$B$11="mean",V225,IF(Scenario!$B$11="5th pct",W225,X225))</f>
        <v/>
      </c>
      <c r="BE225" s="7">
        <f>IF(Scenario!$B$11="mean",Y225,IF(Scenario!$B$11="5th pct",Z225,AA225))</f>
        <v/>
      </c>
      <c r="BF225" s="7">
        <f>IF(Scenario!$B$11="mean",AK225,IF(Scenario!$B$11="5th pct",AL225,AM225))</f>
        <v/>
      </c>
      <c r="BG225" s="7">
        <f>IF(Scenario!$B$11="mean",AN225,IF(Scenario!$B$11="5th pct",AO225,AP225))</f>
        <v/>
      </c>
    </row>
    <row r="226">
      <c r="A226" t="inlineStr">
        <is>
          <t>F</t>
        </is>
      </c>
      <c r="B226" t="inlineStr">
        <is>
          <t>75-79</t>
        </is>
      </c>
      <c r="C226" t="inlineStr">
        <is>
          <t>110-132</t>
        </is>
      </c>
      <c r="D226" t="inlineStr">
        <is>
          <t>&lt;1.0</t>
        </is>
      </c>
      <c r="E226" t="inlineStr">
        <is>
          <t>subclinical</t>
        </is>
      </c>
      <c r="F226" t="inlineStr">
        <is>
          <t>no</t>
        </is>
      </c>
      <c r="G226" s="26">
        <f>Parameters!$B$5*Parameters!$B$8*Parameters!$C$10/SUM(Parameters!$B$10:$G$10)*Parameters!$H$22*Parameters!$B$50*(1-Parameters!$B$46)</f>
        <v/>
      </c>
      <c r="H226" s="27">
        <f>(140-Parameters!$C$25)*Parameters!$C$26*0.45359237*0.85/(72*Parameters!$B$27)</f>
        <v/>
      </c>
      <c r="I226">
        <f>IF(H226&gt;80,"&gt;80",IF(H226&gt;50,"50-80",IF(H226&gt;=25,"25-50","&lt;25")))</f>
        <v/>
      </c>
      <c r="J226">
        <f>IF(((B226="80+")+1+(OR(D226="1.5-2.0",D226="&gt;=2.0")))&gt;=2,1,0)</f>
        <v/>
      </c>
      <c r="K226" s="28">
        <f>INDEX(Parameters!$B$31:$E$31,MATCH(I226,Parameters!$B$30:$E$30,0))</f>
        <v/>
      </c>
      <c r="L226" s="29">
        <f>K226*INDEX(Parameters!$B$57:$E$57,MATCH(I226,Parameters!$B$30:$E$30,0))/100*IF($F226="yes",Parameters!$C$49,Parameters!$B$49)</f>
        <v/>
      </c>
      <c r="M226" s="29">
        <f>K226*INDEX(Parameters!$B$58:$E$58,MATCH(I226,Parameters!$B$30:$E$30,0))/100*IF($F226="yes",Parameters!$C$49,Parameters!$B$49)</f>
        <v/>
      </c>
      <c r="N226" s="29">
        <f>K226*INDEX(Parameters!$B$59:$E$59,MATCH(I226,Parameters!$B$30:$E$30,0))/100*IF($F226="yes",Parameters!$C$49,Parameters!$B$49)</f>
        <v/>
      </c>
      <c r="O226" s="29">
        <f>K226*INDEX(Parameters!$B$60:$E$60,MATCH(I226,Parameters!$B$30:$E$30,0))/100*IF($F226="yes",Parameters!$C$49,Parameters!$B$49)</f>
        <v/>
      </c>
      <c r="P226" s="29">
        <f>K226*INDEX(Parameters!$B$61:$E$61,MATCH(I226,Parameters!$B$30:$E$30,0))/100*IF($F226="yes",Parameters!$C$49,Parameters!$B$49)</f>
        <v/>
      </c>
      <c r="Q226" s="29">
        <f>K226*INDEX(Parameters!$B$62:$E$62,MATCH(I226,Parameters!$B$30:$E$30,0))/100*IF($F226="yes",Parameters!$C$49,Parameters!$B$49)</f>
        <v/>
      </c>
      <c r="R226" s="29">
        <f>K226*INDEX(Parameters!$B$63:$E$63,MATCH(I226,Parameters!$B$30:$E$30,0))/100*IF($F226="yes",Parameters!$C$49,Parameters!$B$49)</f>
        <v/>
      </c>
      <c r="S226" s="29">
        <f>K226*INDEX(Parameters!$B$64:$E$64,MATCH(I226,Parameters!$B$30:$E$30,0))/100*IF($F226="yes",Parameters!$C$49,Parameters!$B$49)</f>
        <v/>
      </c>
      <c r="T226" s="29">
        <f>K226*INDEX(Parameters!$B$65:$E$65,MATCH(I226,Parameters!$B$30:$E$30,0))/100*IF($F226="yes",Parameters!$C$49,Parameters!$B$49)</f>
        <v/>
      </c>
      <c r="U226" s="29">
        <f>INDEX(Parameters!$B$32:$E$32,MATCH(I226,Parameters!$B$30:$E$30,0))*Parameters!$B$36/100*IF($F226="yes",Parameters!$E$49,Parameters!$D$49)</f>
        <v/>
      </c>
      <c r="V226" s="29">
        <f>U226*INDEX(Parameters!$B$99:$E$99,MATCH(I226,Parameters!$B$30:$E$30,0))</f>
        <v/>
      </c>
      <c r="W226" s="29">
        <f>U226*INDEX(Parameters!$B$100:$E$100,MATCH(I226,Parameters!$B$30:$E$30,0))</f>
        <v/>
      </c>
      <c r="X226" s="29">
        <f>U226*INDEX(Parameters!$B$101:$E$101,MATCH(I226,Parameters!$B$30:$E$30,0))</f>
        <v/>
      </c>
      <c r="Y226" s="29">
        <f>U226*INDEX(Parameters!$B$102:$E$102,MATCH(I226,Parameters!$B$30:$E$30,0))</f>
        <v/>
      </c>
      <c r="Z226" s="29">
        <f>U226*INDEX(Parameters!$B$103:$E$103,MATCH(I226,Parameters!$B$30:$E$30,0))</f>
        <v/>
      </c>
      <c r="AA226" s="29">
        <f>U226*INDEX(Parameters!$B$104:$E$104,MATCH(I226,Parameters!$B$30:$E$30,0))</f>
        <v/>
      </c>
      <c r="AB226" s="29">
        <f>U226*Parameters!$B$39</f>
        <v/>
      </c>
      <c r="AC226">
        <f>J226</f>
        <v/>
      </c>
      <c r="AD226">
        <f>IF(J226=1,Parameters!$B$40,Parameters!$B$41)</f>
        <v/>
      </c>
      <c r="AE226" s="29">
        <f>AC226*O226+(1-AC226)*L226</f>
        <v/>
      </c>
      <c r="AF226" s="29">
        <f>AC226*P226+(1-AC226)*M226</f>
        <v/>
      </c>
      <c r="AG226" s="29">
        <f>AC226*Q226+(1-AC226)*N226</f>
        <v/>
      </c>
      <c r="AH226" s="29">
        <f>AD226*O226+(1-AD226)*L226</f>
        <v/>
      </c>
      <c r="AI226" s="29">
        <f>AD226*P226+(1-AD226)*M226</f>
        <v/>
      </c>
      <c r="AJ226" s="29">
        <f>AD226*Q226+(1-AD226)*N226</f>
        <v/>
      </c>
      <c r="AK226" s="29">
        <f>AC226*V226+(1-AC226)*U226</f>
        <v/>
      </c>
      <c r="AL226" s="29">
        <f>AC226*W226+(1-AC226)*U226</f>
        <v/>
      </c>
      <c r="AM226" s="29">
        <f>AC226*X226+(1-AC226)*U226</f>
        <v/>
      </c>
      <c r="AN226" s="29">
        <f>AD226*V226+(1-AD226)*U226</f>
        <v/>
      </c>
      <c r="AO226" s="29">
        <f>AD226*W226+(1-AD226)*U226</f>
        <v/>
      </c>
      <c r="AP226" s="29">
        <f>AD226*X226+(1-AD226)*U226</f>
        <v/>
      </c>
      <c r="AQ226">
        <f>IF(OR(Scenario!$B$5="Any",Scenario!$B$5=A226),1,0)</f>
        <v/>
      </c>
      <c r="AR226">
        <f>IF(OR(Scenario!$B$6="Any",Scenario!$B$6=B226),1,0)</f>
        <v/>
      </c>
      <c r="AS226">
        <f>IF(OR(Scenario!$B$7="Any",Scenario!$B$7=C226),1,0)</f>
        <v/>
      </c>
      <c r="AT226">
        <f>IF(OR(Scenario!$B$8="Any",Scenario!$B$8=D226),1,0)</f>
        <v/>
      </c>
      <c r="AU226">
        <f>IF(OR(Scenario!$B$9="Any",Scenario!$B$9=E226),1,0)</f>
        <v/>
      </c>
      <c r="AV226">
        <f>IF(OR(Scenario!$B$10="Any",Scenario!$B$10=F226),1,0)</f>
        <v/>
      </c>
      <c r="AW226">
        <f>G226*AQ226*AR226*AS226*AT226*AU226*AV226</f>
        <v/>
      </c>
      <c r="AX226">
        <f>IF(Scenario!$B$11="mean",L226,IF(Scenario!$B$11="5th pct",M226,N226))</f>
        <v/>
      </c>
      <c r="AY226">
        <f>IF(Scenario!$B$11="mean",O226,IF(Scenario!$B$11="5th pct",P226,Q226))</f>
        <v/>
      </c>
      <c r="AZ226">
        <f>IF(Scenario!$B$11="mean",R226,IF(Scenario!$B$11="5th pct",S226,T226))</f>
        <v/>
      </c>
      <c r="BA226">
        <f>IF(Scenario!$B$11="mean",AE226,IF(Scenario!$B$11="5th pct",AF226,AG226))</f>
        <v/>
      </c>
      <c r="BB226">
        <f>IF(Scenario!$B$11="mean",AH226,IF(Scenario!$B$11="5th pct",AI226,AJ226))</f>
        <v/>
      </c>
      <c r="BC226">
        <f>U226</f>
        <v/>
      </c>
      <c r="BD226">
        <f>IF(Scenario!$B$11="mean",V226,IF(Scenario!$B$11="5th pct",W226,X226))</f>
        <v/>
      </c>
      <c r="BE226">
        <f>IF(Scenario!$B$11="mean",Y226,IF(Scenario!$B$11="5th pct",Z226,AA226))</f>
        <v/>
      </c>
      <c r="BF226">
        <f>IF(Scenario!$B$11="mean",AK226,IF(Scenario!$B$11="5th pct",AL226,AM226))</f>
        <v/>
      </c>
      <c r="BG226">
        <f>IF(Scenario!$B$11="mean",AN226,IF(Scenario!$B$11="5th pct",AO226,AP226))</f>
        <v/>
      </c>
    </row>
    <row r="227">
      <c r="A227" s="7" t="inlineStr">
        <is>
          <t>F</t>
        </is>
      </c>
      <c r="B227" s="7" t="inlineStr">
        <is>
          <t>75-79</t>
        </is>
      </c>
      <c r="C227" s="7" t="inlineStr">
        <is>
          <t>110-132</t>
        </is>
      </c>
      <c r="D227" s="7" t="inlineStr">
        <is>
          <t>&lt;1.0</t>
        </is>
      </c>
      <c r="E227" s="7" t="inlineStr">
        <is>
          <t>subclinical</t>
        </is>
      </c>
      <c r="F227" s="7" t="inlineStr">
        <is>
          <t>yes</t>
        </is>
      </c>
      <c r="G227" s="30">
        <f>Parameters!$B$5*Parameters!$B$8*Parameters!$C$10/SUM(Parameters!$B$10:$G$10)*Parameters!$H$22*Parameters!$B$50*Parameters!$B$46</f>
        <v/>
      </c>
      <c r="H227" s="31">
        <f>(140-Parameters!$C$25)*Parameters!$C$26*0.45359237*0.85/(72*Parameters!$B$27)</f>
        <v/>
      </c>
      <c r="I227" s="7">
        <f>IF(H227&gt;80,"&gt;80",IF(H227&gt;50,"50-80",IF(H227&gt;=25,"25-50","&lt;25")))</f>
        <v/>
      </c>
      <c r="J227" s="7">
        <f>IF(((B227="80+")+1+(OR(D227="1.5-2.0",D227="&gt;=2.0")))&gt;=2,1,0)</f>
        <v/>
      </c>
      <c r="K227" s="32">
        <f>INDEX(Parameters!$B$31:$E$31,MATCH(I227,Parameters!$B$30:$E$30,0))</f>
        <v/>
      </c>
      <c r="L227" s="33">
        <f>K227*INDEX(Parameters!$B$57:$E$57,MATCH(I227,Parameters!$B$30:$E$30,0))/100*IF($F227="yes",Parameters!$C$49,Parameters!$B$49)</f>
        <v/>
      </c>
      <c r="M227" s="33">
        <f>K227*INDEX(Parameters!$B$58:$E$58,MATCH(I227,Parameters!$B$30:$E$30,0))/100*IF($F227="yes",Parameters!$C$49,Parameters!$B$49)</f>
        <v/>
      </c>
      <c r="N227" s="33">
        <f>K227*INDEX(Parameters!$B$59:$E$59,MATCH(I227,Parameters!$B$30:$E$30,0))/100*IF($F227="yes",Parameters!$C$49,Parameters!$B$49)</f>
        <v/>
      </c>
      <c r="O227" s="33">
        <f>K227*INDEX(Parameters!$B$60:$E$60,MATCH(I227,Parameters!$B$30:$E$30,0))/100*IF($F227="yes",Parameters!$C$49,Parameters!$B$49)</f>
        <v/>
      </c>
      <c r="P227" s="33">
        <f>K227*INDEX(Parameters!$B$61:$E$61,MATCH(I227,Parameters!$B$30:$E$30,0))/100*IF($F227="yes",Parameters!$C$49,Parameters!$B$49)</f>
        <v/>
      </c>
      <c r="Q227" s="33">
        <f>K227*INDEX(Parameters!$B$62:$E$62,MATCH(I227,Parameters!$B$30:$E$30,0))/100*IF($F227="yes",Parameters!$C$49,Parameters!$B$49)</f>
        <v/>
      </c>
      <c r="R227" s="33">
        <f>K227*INDEX(Parameters!$B$63:$E$63,MATCH(I227,Parameters!$B$30:$E$30,0))/100*IF($F227="yes",Parameters!$C$49,Parameters!$B$49)</f>
        <v/>
      </c>
      <c r="S227" s="33">
        <f>K227*INDEX(Parameters!$B$64:$E$64,MATCH(I227,Parameters!$B$30:$E$30,0))/100*IF($F227="yes",Parameters!$C$49,Parameters!$B$49)</f>
        <v/>
      </c>
      <c r="T227" s="33">
        <f>K227*INDEX(Parameters!$B$65:$E$65,MATCH(I227,Parameters!$B$30:$E$30,0))/100*IF($F227="yes",Parameters!$C$49,Parameters!$B$49)</f>
        <v/>
      </c>
      <c r="U227" s="33">
        <f>INDEX(Parameters!$B$32:$E$32,MATCH(I227,Parameters!$B$30:$E$30,0))*Parameters!$B$36/100*IF($F227="yes",Parameters!$E$49,Parameters!$D$49)</f>
        <v/>
      </c>
      <c r="V227" s="33">
        <f>U227*INDEX(Parameters!$B$99:$E$99,MATCH(I227,Parameters!$B$30:$E$30,0))</f>
        <v/>
      </c>
      <c r="W227" s="33">
        <f>U227*INDEX(Parameters!$B$100:$E$100,MATCH(I227,Parameters!$B$30:$E$30,0))</f>
        <v/>
      </c>
      <c r="X227" s="33">
        <f>U227*INDEX(Parameters!$B$101:$E$101,MATCH(I227,Parameters!$B$30:$E$30,0))</f>
        <v/>
      </c>
      <c r="Y227" s="33">
        <f>U227*INDEX(Parameters!$B$102:$E$102,MATCH(I227,Parameters!$B$30:$E$30,0))</f>
        <v/>
      </c>
      <c r="Z227" s="33">
        <f>U227*INDEX(Parameters!$B$103:$E$103,MATCH(I227,Parameters!$B$30:$E$30,0))</f>
        <v/>
      </c>
      <c r="AA227" s="33">
        <f>U227*INDEX(Parameters!$B$104:$E$104,MATCH(I227,Parameters!$B$30:$E$30,0))</f>
        <v/>
      </c>
      <c r="AB227" s="33">
        <f>U227*Parameters!$B$39</f>
        <v/>
      </c>
      <c r="AC227" s="7">
        <f>J227</f>
        <v/>
      </c>
      <c r="AD227" s="7">
        <f>IF(J227=1,Parameters!$B$40,Parameters!$B$41)</f>
        <v/>
      </c>
      <c r="AE227" s="33">
        <f>AC227*O227+(1-AC227)*L227</f>
        <v/>
      </c>
      <c r="AF227" s="33">
        <f>AC227*P227+(1-AC227)*M227</f>
        <v/>
      </c>
      <c r="AG227" s="33">
        <f>AC227*Q227+(1-AC227)*N227</f>
        <v/>
      </c>
      <c r="AH227" s="33">
        <f>AD227*O227+(1-AD227)*L227</f>
        <v/>
      </c>
      <c r="AI227" s="33">
        <f>AD227*P227+(1-AD227)*M227</f>
        <v/>
      </c>
      <c r="AJ227" s="33">
        <f>AD227*Q227+(1-AD227)*N227</f>
        <v/>
      </c>
      <c r="AK227" s="33">
        <f>AC227*V227+(1-AC227)*U227</f>
        <v/>
      </c>
      <c r="AL227" s="33">
        <f>AC227*W227+(1-AC227)*U227</f>
        <v/>
      </c>
      <c r="AM227" s="33">
        <f>AC227*X227+(1-AC227)*U227</f>
        <v/>
      </c>
      <c r="AN227" s="33">
        <f>AD227*V227+(1-AD227)*U227</f>
        <v/>
      </c>
      <c r="AO227" s="33">
        <f>AD227*W227+(1-AD227)*U227</f>
        <v/>
      </c>
      <c r="AP227" s="33">
        <f>AD227*X227+(1-AD227)*U227</f>
        <v/>
      </c>
      <c r="AQ227" s="7">
        <f>IF(OR(Scenario!$B$5="Any",Scenario!$B$5=A227),1,0)</f>
        <v/>
      </c>
      <c r="AR227" s="7">
        <f>IF(OR(Scenario!$B$6="Any",Scenario!$B$6=B227),1,0)</f>
        <v/>
      </c>
      <c r="AS227" s="7">
        <f>IF(OR(Scenario!$B$7="Any",Scenario!$B$7=C227),1,0)</f>
        <v/>
      </c>
      <c r="AT227" s="7">
        <f>IF(OR(Scenario!$B$8="Any",Scenario!$B$8=D227),1,0)</f>
        <v/>
      </c>
      <c r="AU227" s="7">
        <f>IF(OR(Scenario!$B$9="Any",Scenario!$B$9=E227),1,0)</f>
        <v/>
      </c>
      <c r="AV227" s="7">
        <f>IF(OR(Scenario!$B$10="Any",Scenario!$B$10=F227),1,0)</f>
        <v/>
      </c>
      <c r="AW227" s="7">
        <f>G227*AQ227*AR227*AS227*AT227*AU227*AV227</f>
        <v/>
      </c>
      <c r="AX227" s="7">
        <f>IF(Scenario!$B$11="mean",L227,IF(Scenario!$B$11="5th pct",M227,N227))</f>
        <v/>
      </c>
      <c r="AY227" s="7">
        <f>IF(Scenario!$B$11="mean",O227,IF(Scenario!$B$11="5th pct",P227,Q227))</f>
        <v/>
      </c>
      <c r="AZ227" s="7">
        <f>IF(Scenario!$B$11="mean",R227,IF(Scenario!$B$11="5th pct",S227,T227))</f>
        <v/>
      </c>
      <c r="BA227" s="7">
        <f>IF(Scenario!$B$11="mean",AE227,IF(Scenario!$B$11="5th pct",AF227,AG227))</f>
        <v/>
      </c>
      <c r="BB227" s="7">
        <f>IF(Scenario!$B$11="mean",AH227,IF(Scenario!$B$11="5th pct",AI227,AJ227))</f>
        <v/>
      </c>
      <c r="BC227" s="7">
        <f>U227</f>
        <v/>
      </c>
      <c r="BD227" s="7">
        <f>IF(Scenario!$B$11="mean",V227,IF(Scenario!$B$11="5th pct",W227,X227))</f>
        <v/>
      </c>
      <c r="BE227" s="7">
        <f>IF(Scenario!$B$11="mean",Y227,IF(Scenario!$B$11="5th pct",Z227,AA227))</f>
        <v/>
      </c>
      <c r="BF227" s="7">
        <f>IF(Scenario!$B$11="mean",AK227,IF(Scenario!$B$11="5th pct",AL227,AM227))</f>
        <v/>
      </c>
      <c r="BG227" s="7">
        <f>IF(Scenario!$B$11="mean",AN227,IF(Scenario!$B$11="5th pct",AO227,AP227))</f>
        <v/>
      </c>
    </row>
    <row r="228">
      <c r="A228" t="inlineStr">
        <is>
          <t>F</t>
        </is>
      </c>
      <c r="B228" t="inlineStr">
        <is>
          <t>75-79</t>
        </is>
      </c>
      <c r="C228" t="inlineStr">
        <is>
          <t>110-132</t>
        </is>
      </c>
      <c r="D228" t="inlineStr">
        <is>
          <t>&lt;1.0</t>
        </is>
      </c>
      <c r="E228" t="inlineStr">
        <is>
          <t>low parox</t>
        </is>
      </c>
      <c r="F228" t="inlineStr">
        <is>
          <t>no</t>
        </is>
      </c>
      <c r="G228" s="26">
        <f>Parameters!$B$5*Parameters!$B$8*Parameters!$C$10/SUM(Parameters!$B$10:$G$10)*Parameters!$H$22*Parameters!$B$51*(1-Parameters!$B$46)</f>
        <v/>
      </c>
      <c r="H228" s="27">
        <f>(140-Parameters!$C$25)*Parameters!$C$26*0.45359237*0.85/(72*Parameters!$B$27)</f>
        <v/>
      </c>
      <c r="I228">
        <f>IF(H228&gt;80,"&gt;80",IF(H228&gt;50,"50-80",IF(H228&gt;=25,"25-50","&lt;25")))</f>
        <v/>
      </c>
      <c r="J228">
        <f>IF(((B228="80+")+1+(OR(D228="1.5-2.0",D228="&gt;=2.0")))&gt;=2,1,0)</f>
        <v/>
      </c>
      <c r="K228" s="28">
        <f>INDEX(Parameters!$B$31:$E$31,MATCH(I228,Parameters!$B$30:$E$30,0))</f>
        <v/>
      </c>
      <c r="L228" s="29">
        <f>K228*INDEX(Parameters!$B$66:$E$66,MATCH(I228,Parameters!$B$30:$E$30,0))/100*IF($F228="yes",Parameters!$C$49,Parameters!$B$49)</f>
        <v/>
      </c>
      <c r="M228" s="29">
        <f>K228*INDEX(Parameters!$B$67:$E$67,MATCH(I228,Parameters!$B$30:$E$30,0))/100*IF($F228="yes",Parameters!$C$49,Parameters!$B$49)</f>
        <v/>
      </c>
      <c r="N228" s="29">
        <f>K228*INDEX(Parameters!$B$68:$E$68,MATCH(I228,Parameters!$B$30:$E$30,0))/100*IF($F228="yes",Parameters!$C$49,Parameters!$B$49)</f>
        <v/>
      </c>
      <c r="O228" s="29">
        <f>K228*INDEX(Parameters!$B$69:$E$69,MATCH(I228,Parameters!$B$30:$E$30,0))/100*IF($F228="yes",Parameters!$C$49,Parameters!$B$49)</f>
        <v/>
      </c>
      <c r="P228" s="29">
        <f>K228*INDEX(Parameters!$B$70:$E$70,MATCH(I228,Parameters!$B$30:$E$30,0))/100*IF($F228="yes",Parameters!$C$49,Parameters!$B$49)</f>
        <v/>
      </c>
      <c r="Q228" s="29">
        <f>K228*INDEX(Parameters!$B$71:$E$71,MATCH(I228,Parameters!$B$30:$E$30,0))/100*IF($F228="yes",Parameters!$C$49,Parameters!$B$49)</f>
        <v/>
      </c>
      <c r="R228" s="29">
        <f>K228*INDEX(Parameters!$B$72:$E$72,MATCH(I228,Parameters!$B$30:$E$30,0))/100*IF($F228="yes",Parameters!$C$49,Parameters!$B$49)</f>
        <v/>
      </c>
      <c r="S228" s="29">
        <f>K228*INDEX(Parameters!$B$73:$E$73,MATCH(I228,Parameters!$B$30:$E$30,0))/100*IF($F228="yes",Parameters!$C$49,Parameters!$B$49)</f>
        <v/>
      </c>
      <c r="T228" s="29">
        <f>K228*INDEX(Parameters!$B$74:$E$74,MATCH(I228,Parameters!$B$30:$E$30,0))/100*IF($F228="yes",Parameters!$C$49,Parameters!$B$49)</f>
        <v/>
      </c>
      <c r="U228" s="29">
        <f>INDEX(Parameters!$B$32:$E$32,MATCH(I228,Parameters!$B$30:$E$30,0))*Parameters!$B$36/100*IF($F228="yes",Parameters!$E$49,Parameters!$D$49)</f>
        <v/>
      </c>
      <c r="V228" s="29">
        <f>U228*INDEX(Parameters!$B$99:$E$99,MATCH(I228,Parameters!$B$30:$E$30,0))</f>
        <v/>
      </c>
      <c r="W228" s="29">
        <f>U228*INDEX(Parameters!$B$100:$E$100,MATCH(I228,Parameters!$B$30:$E$30,0))</f>
        <v/>
      </c>
      <c r="X228" s="29">
        <f>U228*INDEX(Parameters!$B$101:$E$101,MATCH(I228,Parameters!$B$30:$E$30,0))</f>
        <v/>
      </c>
      <c r="Y228" s="29">
        <f>U228*INDEX(Parameters!$B$102:$E$102,MATCH(I228,Parameters!$B$30:$E$30,0))</f>
        <v/>
      </c>
      <c r="Z228" s="29">
        <f>U228*INDEX(Parameters!$B$103:$E$103,MATCH(I228,Parameters!$B$30:$E$30,0))</f>
        <v/>
      </c>
      <c r="AA228" s="29">
        <f>U228*INDEX(Parameters!$B$104:$E$104,MATCH(I228,Parameters!$B$30:$E$30,0))</f>
        <v/>
      </c>
      <c r="AB228" s="29">
        <f>U228*Parameters!$B$39</f>
        <v/>
      </c>
      <c r="AC228">
        <f>J228</f>
        <v/>
      </c>
      <c r="AD228">
        <f>IF(J228=1,Parameters!$B$40,Parameters!$B$41)</f>
        <v/>
      </c>
      <c r="AE228" s="29">
        <f>AC228*O228+(1-AC228)*L228</f>
        <v/>
      </c>
      <c r="AF228" s="29">
        <f>AC228*P228+(1-AC228)*M228</f>
        <v/>
      </c>
      <c r="AG228" s="29">
        <f>AC228*Q228+(1-AC228)*N228</f>
        <v/>
      </c>
      <c r="AH228" s="29">
        <f>AD228*O228+(1-AD228)*L228</f>
        <v/>
      </c>
      <c r="AI228" s="29">
        <f>AD228*P228+(1-AD228)*M228</f>
        <v/>
      </c>
      <c r="AJ228" s="29">
        <f>AD228*Q228+(1-AD228)*N228</f>
        <v/>
      </c>
      <c r="AK228" s="29">
        <f>AC228*V228+(1-AC228)*U228</f>
        <v/>
      </c>
      <c r="AL228" s="29">
        <f>AC228*W228+(1-AC228)*U228</f>
        <v/>
      </c>
      <c r="AM228" s="29">
        <f>AC228*X228+(1-AC228)*U228</f>
        <v/>
      </c>
      <c r="AN228" s="29">
        <f>AD228*V228+(1-AD228)*U228</f>
        <v/>
      </c>
      <c r="AO228" s="29">
        <f>AD228*W228+(1-AD228)*U228</f>
        <v/>
      </c>
      <c r="AP228" s="29">
        <f>AD228*X228+(1-AD228)*U228</f>
        <v/>
      </c>
      <c r="AQ228">
        <f>IF(OR(Scenario!$B$5="Any",Scenario!$B$5=A228),1,0)</f>
        <v/>
      </c>
      <c r="AR228">
        <f>IF(OR(Scenario!$B$6="Any",Scenario!$B$6=B228),1,0)</f>
        <v/>
      </c>
      <c r="AS228">
        <f>IF(OR(Scenario!$B$7="Any",Scenario!$B$7=C228),1,0)</f>
        <v/>
      </c>
      <c r="AT228">
        <f>IF(OR(Scenario!$B$8="Any",Scenario!$B$8=D228),1,0)</f>
        <v/>
      </c>
      <c r="AU228">
        <f>IF(OR(Scenario!$B$9="Any",Scenario!$B$9=E228),1,0)</f>
        <v/>
      </c>
      <c r="AV228">
        <f>IF(OR(Scenario!$B$10="Any",Scenario!$B$10=F228),1,0)</f>
        <v/>
      </c>
      <c r="AW228">
        <f>G228*AQ228*AR228*AS228*AT228*AU228*AV228</f>
        <v/>
      </c>
      <c r="AX228">
        <f>IF(Scenario!$B$11="mean",L228,IF(Scenario!$B$11="5th pct",M228,N228))</f>
        <v/>
      </c>
      <c r="AY228">
        <f>IF(Scenario!$B$11="mean",O228,IF(Scenario!$B$11="5th pct",P228,Q228))</f>
        <v/>
      </c>
      <c r="AZ228">
        <f>IF(Scenario!$B$11="mean",R228,IF(Scenario!$B$11="5th pct",S228,T228))</f>
        <v/>
      </c>
      <c r="BA228">
        <f>IF(Scenario!$B$11="mean",AE228,IF(Scenario!$B$11="5th pct",AF228,AG228))</f>
        <v/>
      </c>
      <c r="BB228">
        <f>IF(Scenario!$B$11="mean",AH228,IF(Scenario!$B$11="5th pct",AI228,AJ228))</f>
        <v/>
      </c>
      <c r="BC228">
        <f>U228</f>
        <v/>
      </c>
      <c r="BD228">
        <f>IF(Scenario!$B$11="mean",V228,IF(Scenario!$B$11="5th pct",W228,X228))</f>
        <v/>
      </c>
      <c r="BE228">
        <f>IF(Scenario!$B$11="mean",Y228,IF(Scenario!$B$11="5th pct",Z228,AA228))</f>
        <v/>
      </c>
      <c r="BF228">
        <f>IF(Scenario!$B$11="mean",AK228,IF(Scenario!$B$11="5th pct",AL228,AM228))</f>
        <v/>
      </c>
      <c r="BG228">
        <f>IF(Scenario!$B$11="mean",AN228,IF(Scenario!$B$11="5th pct",AO228,AP228))</f>
        <v/>
      </c>
    </row>
    <row r="229">
      <c r="A229" s="7" t="inlineStr">
        <is>
          <t>F</t>
        </is>
      </c>
      <c r="B229" s="7" t="inlineStr">
        <is>
          <t>75-79</t>
        </is>
      </c>
      <c r="C229" s="7" t="inlineStr">
        <is>
          <t>110-132</t>
        </is>
      </c>
      <c r="D229" s="7" t="inlineStr">
        <is>
          <t>&lt;1.0</t>
        </is>
      </c>
      <c r="E229" s="7" t="inlineStr">
        <is>
          <t>low parox</t>
        </is>
      </c>
      <c r="F229" s="7" t="inlineStr">
        <is>
          <t>yes</t>
        </is>
      </c>
      <c r="G229" s="30">
        <f>Parameters!$B$5*Parameters!$B$8*Parameters!$C$10/SUM(Parameters!$B$10:$G$10)*Parameters!$H$22*Parameters!$B$51*Parameters!$B$46</f>
        <v/>
      </c>
      <c r="H229" s="31">
        <f>(140-Parameters!$C$25)*Parameters!$C$26*0.45359237*0.85/(72*Parameters!$B$27)</f>
        <v/>
      </c>
      <c r="I229" s="7">
        <f>IF(H229&gt;80,"&gt;80",IF(H229&gt;50,"50-80",IF(H229&gt;=25,"25-50","&lt;25")))</f>
        <v/>
      </c>
      <c r="J229" s="7">
        <f>IF(((B229="80+")+1+(OR(D229="1.5-2.0",D229="&gt;=2.0")))&gt;=2,1,0)</f>
        <v/>
      </c>
      <c r="K229" s="32">
        <f>INDEX(Parameters!$B$31:$E$31,MATCH(I229,Parameters!$B$30:$E$30,0))</f>
        <v/>
      </c>
      <c r="L229" s="33">
        <f>K229*INDEX(Parameters!$B$66:$E$66,MATCH(I229,Parameters!$B$30:$E$30,0))/100*IF($F229="yes",Parameters!$C$49,Parameters!$B$49)</f>
        <v/>
      </c>
      <c r="M229" s="33">
        <f>K229*INDEX(Parameters!$B$67:$E$67,MATCH(I229,Parameters!$B$30:$E$30,0))/100*IF($F229="yes",Parameters!$C$49,Parameters!$B$49)</f>
        <v/>
      </c>
      <c r="N229" s="33">
        <f>K229*INDEX(Parameters!$B$68:$E$68,MATCH(I229,Parameters!$B$30:$E$30,0))/100*IF($F229="yes",Parameters!$C$49,Parameters!$B$49)</f>
        <v/>
      </c>
      <c r="O229" s="33">
        <f>K229*INDEX(Parameters!$B$69:$E$69,MATCH(I229,Parameters!$B$30:$E$30,0))/100*IF($F229="yes",Parameters!$C$49,Parameters!$B$49)</f>
        <v/>
      </c>
      <c r="P229" s="33">
        <f>K229*INDEX(Parameters!$B$70:$E$70,MATCH(I229,Parameters!$B$30:$E$30,0))/100*IF($F229="yes",Parameters!$C$49,Parameters!$B$49)</f>
        <v/>
      </c>
      <c r="Q229" s="33">
        <f>K229*INDEX(Parameters!$B$71:$E$71,MATCH(I229,Parameters!$B$30:$E$30,0))/100*IF($F229="yes",Parameters!$C$49,Parameters!$B$49)</f>
        <v/>
      </c>
      <c r="R229" s="33">
        <f>K229*INDEX(Parameters!$B$72:$E$72,MATCH(I229,Parameters!$B$30:$E$30,0))/100*IF($F229="yes",Parameters!$C$49,Parameters!$B$49)</f>
        <v/>
      </c>
      <c r="S229" s="33">
        <f>K229*INDEX(Parameters!$B$73:$E$73,MATCH(I229,Parameters!$B$30:$E$30,0))/100*IF($F229="yes",Parameters!$C$49,Parameters!$B$49)</f>
        <v/>
      </c>
      <c r="T229" s="33">
        <f>K229*INDEX(Parameters!$B$74:$E$74,MATCH(I229,Parameters!$B$30:$E$30,0))/100*IF($F229="yes",Parameters!$C$49,Parameters!$B$49)</f>
        <v/>
      </c>
      <c r="U229" s="33">
        <f>INDEX(Parameters!$B$32:$E$32,MATCH(I229,Parameters!$B$30:$E$30,0))*Parameters!$B$36/100*IF($F229="yes",Parameters!$E$49,Parameters!$D$49)</f>
        <v/>
      </c>
      <c r="V229" s="33">
        <f>U229*INDEX(Parameters!$B$99:$E$99,MATCH(I229,Parameters!$B$30:$E$30,0))</f>
        <v/>
      </c>
      <c r="W229" s="33">
        <f>U229*INDEX(Parameters!$B$100:$E$100,MATCH(I229,Parameters!$B$30:$E$30,0))</f>
        <v/>
      </c>
      <c r="X229" s="33">
        <f>U229*INDEX(Parameters!$B$101:$E$101,MATCH(I229,Parameters!$B$30:$E$30,0))</f>
        <v/>
      </c>
      <c r="Y229" s="33">
        <f>U229*INDEX(Parameters!$B$102:$E$102,MATCH(I229,Parameters!$B$30:$E$30,0))</f>
        <v/>
      </c>
      <c r="Z229" s="33">
        <f>U229*INDEX(Parameters!$B$103:$E$103,MATCH(I229,Parameters!$B$30:$E$30,0))</f>
        <v/>
      </c>
      <c r="AA229" s="33">
        <f>U229*INDEX(Parameters!$B$104:$E$104,MATCH(I229,Parameters!$B$30:$E$30,0))</f>
        <v/>
      </c>
      <c r="AB229" s="33">
        <f>U229*Parameters!$B$39</f>
        <v/>
      </c>
      <c r="AC229" s="7">
        <f>J229</f>
        <v/>
      </c>
      <c r="AD229" s="7">
        <f>IF(J229=1,Parameters!$B$40,Parameters!$B$41)</f>
        <v/>
      </c>
      <c r="AE229" s="33">
        <f>AC229*O229+(1-AC229)*L229</f>
        <v/>
      </c>
      <c r="AF229" s="33">
        <f>AC229*P229+(1-AC229)*M229</f>
        <v/>
      </c>
      <c r="AG229" s="33">
        <f>AC229*Q229+(1-AC229)*N229</f>
        <v/>
      </c>
      <c r="AH229" s="33">
        <f>AD229*O229+(1-AD229)*L229</f>
        <v/>
      </c>
      <c r="AI229" s="33">
        <f>AD229*P229+(1-AD229)*M229</f>
        <v/>
      </c>
      <c r="AJ229" s="33">
        <f>AD229*Q229+(1-AD229)*N229</f>
        <v/>
      </c>
      <c r="AK229" s="33">
        <f>AC229*V229+(1-AC229)*U229</f>
        <v/>
      </c>
      <c r="AL229" s="33">
        <f>AC229*W229+(1-AC229)*U229</f>
        <v/>
      </c>
      <c r="AM229" s="33">
        <f>AC229*X229+(1-AC229)*U229</f>
        <v/>
      </c>
      <c r="AN229" s="33">
        <f>AD229*V229+(1-AD229)*U229</f>
        <v/>
      </c>
      <c r="AO229" s="33">
        <f>AD229*W229+(1-AD229)*U229</f>
        <v/>
      </c>
      <c r="AP229" s="33">
        <f>AD229*X229+(1-AD229)*U229</f>
        <v/>
      </c>
      <c r="AQ229" s="7">
        <f>IF(OR(Scenario!$B$5="Any",Scenario!$B$5=A229),1,0)</f>
        <v/>
      </c>
      <c r="AR229" s="7">
        <f>IF(OR(Scenario!$B$6="Any",Scenario!$B$6=B229),1,0)</f>
        <v/>
      </c>
      <c r="AS229" s="7">
        <f>IF(OR(Scenario!$B$7="Any",Scenario!$B$7=C229),1,0)</f>
        <v/>
      </c>
      <c r="AT229" s="7">
        <f>IF(OR(Scenario!$B$8="Any",Scenario!$B$8=D229),1,0)</f>
        <v/>
      </c>
      <c r="AU229" s="7">
        <f>IF(OR(Scenario!$B$9="Any",Scenario!$B$9=E229),1,0)</f>
        <v/>
      </c>
      <c r="AV229" s="7">
        <f>IF(OR(Scenario!$B$10="Any",Scenario!$B$10=F229),1,0)</f>
        <v/>
      </c>
      <c r="AW229" s="7">
        <f>G229*AQ229*AR229*AS229*AT229*AU229*AV229</f>
        <v/>
      </c>
      <c r="AX229" s="7">
        <f>IF(Scenario!$B$11="mean",L229,IF(Scenario!$B$11="5th pct",M229,N229))</f>
        <v/>
      </c>
      <c r="AY229" s="7">
        <f>IF(Scenario!$B$11="mean",O229,IF(Scenario!$B$11="5th pct",P229,Q229))</f>
        <v/>
      </c>
      <c r="AZ229" s="7">
        <f>IF(Scenario!$B$11="mean",R229,IF(Scenario!$B$11="5th pct",S229,T229))</f>
        <v/>
      </c>
      <c r="BA229" s="7">
        <f>IF(Scenario!$B$11="mean",AE229,IF(Scenario!$B$11="5th pct",AF229,AG229))</f>
        <v/>
      </c>
      <c r="BB229" s="7">
        <f>IF(Scenario!$B$11="mean",AH229,IF(Scenario!$B$11="5th pct",AI229,AJ229))</f>
        <v/>
      </c>
      <c r="BC229" s="7">
        <f>U229</f>
        <v/>
      </c>
      <c r="BD229" s="7">
        <f>IF(Scenario!$B$11="mean",V229,IF(Scenario!$B$11="5th pct",W229,X229))</f>
        <v/>
      </c>
      <c r="BE229" s="7">
        <f>IF(Scenario!$B$11="mean",Y229,IF(Scenario!$B$11="5th pct",Z229,AA229))</f>
        <v/>
      </c>
      <c r="BF229" s="7">
        <f>IF(Scenario!$B$11="mean",AK229,IF(Scenario!$B$11="5th pct",AL229,AM229))</f>
        <v/>
      </c>
      <c r="BG229" s="7">
        <f>IF(Scenario!$B$11="mean",AN229,IF(Scenario!$B$11="5th pct",AO229,AP229))</f>
        <v/>
      </c>
    </row>
    <row r="230">
      <c r="A230" t="inlineStr">
        <is>
          <t>F</t>
        </is>
      </c>
      <c r="B230" t="inlineStr">
        <is>
          <t>75-79</t>
        </is>
      </c>
      <c r="C230" t="inlineStr">
        <is>
          <t>110-132</t>
        </is>
      </c>
      <c r="D230" t="inlineStr">
        <is>
          <t>&lt;1.0</t>
        </is>
      </c>
      <c r="E230" t="inlineStr">
        <is>
          <t>high parox</t>
        </is>
      </c>
      <c r="F230" t="inlineStr">
        <is>
          <t>no</t>
        </is>
      </c>
      <c r="G230" s="26">
        <f>Parameters!$B$5*Parameters!$B$8*Parameters!$C$10/SUM(Parameters!$B$10:$G$10)*Parameters!$H$22*Parameters!$B$52*(1-Parameters!$B$46)</f>
        <v/>
      </c>
      <c r="H230" s="27">
        <f>(140-Parameters!$C$25)*Parameters!$C$26*0.45359237*0.85/(72*Parameters!$B$27)</f>
        <v/>
      </c>
      <c r="I230">
        <f>IF(H230&gt;80,"&gt;80",IF(H230&gt;50,"50-80",IF(H230&gt;=25,"25-50","&lt;25")))</f>
        <v/>
      </c>
      <c r="J230">
        <f>IF(((B230="80+")+1+(OR(D230="1.5-2.0",D230="&gt;=2.0")))&gt;=2,1,0)</f>
        <v/>
      </c>
      <c r="K230" s="28">
        <f>INDEX(Parameters!$B$31:$E$31,MATCH(I230,Parameters!$B$30:$E$30,0))</f>
        <v/>
      </c>
      <c r="L230" s="29">
        <f>K230*INDEX(Parameters!$B$75:$E$75,MATCH(I230,Parameters!$B$30:$E$30,0))/100*IF($F230="yes",Parameters!$C$49,Parameters!$B$49)</f>
        <v/>
      </c>
      <c r="M230" s="29">
        <f>K230*INDEX(Parameters!$B$76:$E$76,MATCH(I230,Parameters!$B$30:$E$30,0))/100*IF($F230="yes",Parameters!$C$49,Parameters!$B$49)</f>
        <v/>
      </c>
      <c r="N230" s="29">
        <f>K230*INDEX(Parameters!$B$77:$E$77,MATCH(I230,Parameters!$B$30:$E$30,0))/100*IF($F230="yes",Parameters!$C$49,Parameters!$B$49)</f>
        <v/>
      </c>
      <c r="O230" s="29">
        <f>K230*INDEX(Parameters!$B$78:$E$78,MATCH(I230,Parameters!$B$30:$E$30,0))/100*IF($F230="yes",Parameters!$C$49,Parameters!$B$49)</f>
        <v/>
      </c>
      <c r="P230" s="29">
        <f>K230*INDEX(Parameters!$B$79:$E$79,MATCH(I230,Parameters!$B$30:$E$30,0))/100*IF($F230="yes",Parameters!$C$49,Parameters!$B$49)</f>
        <v/>
      </c>
      <c r="Q230" s="29">
        <f>K230*INDEX(Parameters!$B$80:$E$80,MATCH(I230,Parameters!$B$30:$E$30,0))/100*IF($F230="yes",Parameters!$C$49,Parameters!$B$49)</f>
        <v/>
      </c>
      <c r="R230" s="29">
        <f>K230*INDEX(Parameters!$B$81:$E$81,MATCH(I230,Parameters!$B$30:$E$30,0))/100*IF($F230="yes",Parameters!$C$49,Parameters!$B$49)</f>
        <v/>
      </c>
      <c r="S230" s="29">
        <f>K230*INDEX(Parameters!$B$82:$E$82,MATCH(I230,Parameters!$B$30:$E$30,0))/100*IF($F230="yes",Parameters!$C$49,Parameters!$B$49)</f>
        <v/>
      </c>
      <c r="T230" s="29">
        <f>K230*INDEX(Parameters!$B$83:$E$83,MATCH(I230,Parameters!$B$30:$E$30,0))/100*IF($F230="yes",Parameters!$C$49,Parameters!$B$49)</f>
        <v/>
      </c>
      <c r="U230" s="29">
        <f>INDEX(Parameters!$B$32:$E$32,MATCH(I230,Parameters!$B$30:$E$30,0))*Parameters!$B$36/100*IF($F230="yes",Parameters!$E$49,Parameters!$D$49)</f>
        <v/>
      </c>
      <c r="V230" s="29">
        <f>U230*INDEX(Parameters!$B$99:$E$99,MATCH(I230,Parameters!$B$30:$E$30,0))</f>
        <v/>
      </c>
      <c r="W230" s="29">
        <f>U230*INDEX(Parameters!$B$100:$E$100,MATCH(I230,Parameters!$B$30:$E$30,0))</f>
        <v/>
      </c>
      <c r="X230" s="29">
        <f>U230*INDEX(Parameters!$B$101:$E$101,MATCH(I230,Parameters!$B$30:$E$30,0))</f>
        <v/>
      </c>
      <c r="Y230" s="29">
        <f>U230*INDEX(Parameters!$B$102:$E$102,MATCH(I230,Parameters!$B$30:$E$30,0))</f>
        <v/>
      </c>
      <c r="Z230" s="29">
        <f>U230*INDEX(Parameters!$B$103:$E$103,MATCH(I230,Parameters!$B$30:$E$30,0))</f>
        <v/>
      </c>
      <c r="AA230" s="29">
        <f>U230*INDEX(Parameters!$B$104:$E$104,MATCH(I230,Parameters!$B$30:$E$30,0))</f>
        <v/>
      </c>
      <c r="AB230" s="29">
        <f>U230*Parameters!$B$39</f>
        <v/>
      </c>
      <c r="AC230">
        <f>J230</f>
        <v/>
      </c>
      <c r="AD230">
        <f>IF(J230=1,Parameters!$B$40,Parameters!$B$41)</f>
        <v/>
      </c>
      <c r="AE230" s="29">
        <f>AC230*O230+(1-AC230)*L230</f>
        <v/>
      </c>
      <c r="AF230" s="29">
        <f>AC230*P230+(1-AC230)*M230</f>
        <v/>
      </c>
      <c r="AG230" s="29">
        <f>AC230*Q230+(1-AC230)*N230</f>
        <v/>
      </c>
      <c r="AH230" s="29">
        <f>AD230*O230+(1-AD230)*L230</f>
        <v/>
      </c>
      <c r="AI230" s="29">
        <f>AD230*P230+(1-AD230)*M230</f>
        <v/>
      </c>
      <c r="AJ230" s="29">
        <f>AD230*Q230+(1-AD230)*N230</f>
        <v/>
      </c>
      <c r="AK230" s="29">
        <f>AC230*V230+(1-AC230)*U230</f>
        <v/>
      </c>
      <c r="AL230" s="29">
        <f>AC230*W230+(1-AC230)*U230</f>
        <v/>
      </c>
      <c r="AM230" s="29">
        <f>AC230*X230+(1-AC230)*U230</f>
        <v/>
      </c>
      <c r="AN230" s="29">
        <f>AD230*V230+(1-AD230)*U230</f>
        <v/>
      </c>
      <c r="AO230" s="29">
        <f>AD230*W230+(1-AD230)*U230</f>
        <v/>
      </c>
      <c r="AP230" s="29">
        <f>AD230*X230+(1-AD230)*U230</f>
        <v/>
      </c>
      <c r="AQ230">
        <f>IF(OR(Scenario!$B$5="Any",Scenario!$B$5=A230),1,0)</f>
        <v/>
      </c>
      <c r="AR230">
        <f>IF(OR(Scenario!$B$6="Any",Scenario!$B$6=B230),1,0)</f>
        <v/>
      </c>
      <c r="AS230">
        <f>IF(OR(Scenario!$B$7="Any",Scenario!$B$7=C230),1,0)</f>
        <v/>
      </c>
      <c r="AT230">
        <f>IF(OR(Scenario!$B$8="Any",Scenario!$B$8=D230),1,0)</f>
        <v/>
      </c>
      <c r="AU230">
        <f>IF(OR(Scenario!$B$9="Any",Scenario!$B$9=E230),1,0)</f>
        <v/>
      </c>
      <c r="AV230">
        <f>IF(OR(Scenario!$B$10="Any",Scenario!$B$10=F230),1,0)</f>
        <v/>
      </c>
      <c r="AW230">
        <f>G230*AQ230*AR230*AS230*AT230*AU230*AV230</f>
        <v/>
      </c>
      <c r="AX230">
        <f>IF(Scenario!$B$11="mean",L230,IF(Scenario!$B$11="5th pct",M230,N230))</f>
        <v/>
      </c>
      <c r="AY230">
        <f>IF(Scenario!$B$11="mean",O230,IF(Scenario!$B$11="5th pct",P230,Q230))</f>
        <v/>
      </c>
      <c r="AZ230">
        <f>IF(Scenario!$B$11="mean",R230,IF(Scenario!$B$11="5th pct",S230,T230))</f>
        <v/>
      </c>
      <c r="BA230">
        <f>IF(Scenario!$B$11="mean",AE230,IF(Scenario!$B$11="5th pct",AF230,AG230))</f>
        <v/>
      </c>
      <c r="BB230">
        <f>IF(Scenario!$B$11="mean",AH230,IF(Scenario!$B$11="5th pct",AI230,AJ230))</f>
        <v/>
      </c>
      <c r="BC230">
        <f>U230</f>
        <v/>
      </c>
      <c r="BD230">
        <f>IF(Scenario!$B$11="mean",V230,IF(Scenario!$B$11="5th pct",W230,X230))</f>
        <v/>
      </c>
      <c r="BE230">
        <f>IF(Scenario!$B$11="mean",Y230,IF(Scenario!$B$11="5th pct",Z230,AA230))</f>
        <v/>
      </c>
      <c r="BF230">
        <f>IF(Scenario!$B$11="mean",AK230,IF(Scenario!$B$11="5th pct",AL230,AM230))</f>
        <v/>
      </c>
      <c r="BG230">
        <f>IF(Scenario!$B$11="mean",AN230,IF(Scenario!$B$11="5th pct",AO230,AP230))</f>
        <v/>
      </c>
    </row>
    <row r="231">
      <c r="A231" s="7" t="inlineStr">
        <is>
          <t>F</t>
        </is>
      </c>
      <c r="B231" s="7" t="inlineStr">
        <is>
          <t>75-79</t>
        </is>
      </c>
      <c r="C231" s="7" t="inlineStr">
        <is>
          <t>110-132</t>
        </is>
      </c>
      <c r="D231" s="7" t="inlineStr">
        <is>
          <t>&lt;1.0</t>
        </is>
      </c>
      <c r="E231" s="7" t="inlineStr">
        <is>
          <t>high parox</t>
        </is>
      </c>
      <c r="F231" s="7" t="inlineStr">
        <is>
          <t>yes</t>
        </is>
      </c>
      <c r="G231" s="30">
        <f>Parameters!$B$5*Parameters!$B$8*Parameters!$C$10/SUM(Parameters!$B$10:$G$10)*Parameters!$H$22*Parameters!$B$52*Parameters!$B$46</f>
        <v/>
      </c>
      <c r="H231" s="31">
        <f>(140-Parameters!$C$25)*Parameters!$C$26*0.45359237*0.85/(72*Parameters!$B$27)</f>
        <v/>
      </c>
      <c r="I231" s="7">
        <f>IF(H231&gt;80,"&gt;80",IF(H231&gt;50,"50-80",IF(H231&gt;=25,"25-50","&lt;25")))</f>
        <v/>
      </c>
      <c r="J231" s="7">
        <f>IF(((B231="80+")+1+(OR(D231="1.5-2.0",D231="&gt;=2.0")))&gt;=2,1,0)</f>
        <v/>
      </c>
      <c r="K231" s="32">
        <f>INDEX(Parameters!$B$31:$E$31,MATCH(I231,Parameters!$B$30:$E$30,0))</f>
        <v/>
      </c>
      <c r="L231" s="33">
        <f>K231*INDEX(Parameters!$B$75:$E$75,MATCH(I231,Parameters!$B$30:$E$30,0))/100*IF($F231="yes",Parameters!$C$49,Parameters!$B$49)</f>
        <v/>
      </c>
      <c r="M231" s="33">
        <f>K231*INDEX(Parameters!$B$76:$E$76,MATCH(I231,Parameters!$B$30:$E$30,0))/100*IF($F231="yes",Parameters!$C$49,Parameters!$B$49)</f>
        <v/>
      </c>
      <c r="N231" s="33">
        <f>K231*INDEX(Parameters!$B$77:$E$77,MATCH(I231,Parameters!$B$30:$E$30,0))/100*IF($F231="yes",Parameters!$C$49,Parameters!$B$49)</f>
        <v/>
      </c>
      <c r="O231" s="33">
        <f>K231*INDEX(Parameters!$B$78:$E$78,MATCH(I231,Parameters!$B$30:$E$30,0))/100*IF($F231="yes",Parameters!$C$49,Parameters!$B$49)</f>
        <v/>
      </c>
      <c r="P231" s="33">
        <f>K231*INDEX(Parameters!$B$79:$E$79,MATCH(I231,Parameters!$B$30:$E$30,0))/100*IF($F231="yes",Parameters!$C$49,Parameters!$B$49)</f>
        <v/>
      </c>
      <c r="Q231" s="33">
        <f>K231*INDEX(Parameters!$B$80:$E$80,MATCH(I231,Parameters!$B$30:$E$30,0))/100*IF($F231="yes",Parameters!$C$49,Parameters!$B$49)</f>
        <v/>
      </c>
      <c r="R231" s="33">
        <f>K231*INDEX(Parameters!$B$81:$E$81,MATCH(I231,Parameters!$B$30:$E$30,0))/100*IF($F231="yes",Parameters!$C$49,Parameters!$B$49)</f>
        <v/>
      </c>
      <c r="S231" s="33">
        <f>K231*INDEX(Parameters!$B$82:$E$82,MATCH(I231,Parameters!$B$30:$E$30,0))/100*IF($F231="yes",Parameters!$C$49,Parameters!$B$49)</f>
        <v/>
      </c>
      <c r="T231" s="33">
        <f>K231*INDEX(Parameters!$B$83:$E$83,MATCH(I231,Parameters!$B$30:$E$30,0))/100*IF($F231="yes",Parameters!$C$49,Parameters!$B$49)</f>
        <v/>
      </c>
      <c r="U231" s="33">
        <f>INDEX(Parameters!$B$32:$E$32,MATCH(I231,Parameters!$B$30:$E$30,0))*Parameters!$B$36/100*IF($F231="yes",Parameters!$E$49,Parameters!$D$49)</f>
        <v/>
      </c>
      <c r="V231" s="33">
        <f>U231*INDEX(Parameters!$B$99:$E$99,MATCH(I231,Parameters!$B$30:$E$30,0))</f>
        <v/>
      </c>
      <c r="W231" s="33">
        <f>U231*INDEX(Parameters!$B$100:$E$100,MATCH(I231,Parameters!$B$30:$E$30,0))</f>
        <v/>
      </c>
      <c r="X231" s="33">
        <f>U231*INDEX(Parameters!$B$101:$E$101,MATCH(I231,Parameters!$B$30:$E$30,0))</f>
        <v/>
      </c>
      <c r="Y231" s="33">
        <f>U231*INDEX(Parameters!$B$102:$E$102,MATCH(I231,Parameters!$B$30:$E$30,0))</f>
        <v/>
      </c>
      <c r="Z231" s="33">
        <f>U231*INDEX(Parameters!$B$103:$E$103,MATCH(I231,Parameters!$B$30:$E$30,0))</f>
        <v/>
      </c>
      <c r="AA231" s="33">
        <f>U231*INDEX(Parameters!$B$104:$E$104,MATCH(I231,Parameters!$B$30:$E$30,0))</f>
        <v/>
      </c>
      <c r="AB231" s="33">
        <f>U231*Parameters!$B$39</f>
        <v/>
      </c>
      <c r="AC231" s="7">
        <f>J231</f>
        <v/>
      </c>
      <c r="AD231" s="7">
        <f>IF(J231=1,Parameters!$B$40,Parameters!$B$41)</f>
        <v/>
      </c>
      <c r="AE231" s="33">
        <f>AC231*O231+(1-AC231)*L231</f>
        <v/>
      </c>
      <c r="AF231" s="33">
        <f>AC231*P231+(1-AC231)*M231</f>
        <v/>
      </c>
      <c r="AG231" s="33">
        <f>AC231*Q231+(1-AC231)*N231</f>
        <v/>
      </c>
      <c r="AH231" s="33">
        <f>AD231*O231+(1-AD231)*L231</f>
        <v/>
      </c>
      <c r="AI231" s="33">
        <f>AD231*P231+(1-AD231)*M231</f>
        <v/>
      </c>
      <c r="AJ231" s="33">
        <f>AD231*Q231+(1-AD231)*N231</f>
        <v/>
      </c>
      <c r="AK231" s="33">
        <f>AC231*V231+(1-AC231)*U231</f>
        <v/>
      </c>
      <c r="AL231" s="33">
        <f>AC231*W231+(1-AC231)*U231</f>
        <v/>
      </c>
      <c r="AM231" s="33">
        <f>AC231*X231+(1-AC231)*U231</f>
        <v/>
      </c>
      <c r="AN231" s="33">
        <f>AD231*V231+(1-AD231)*U231</f>
        <v/>
      </c>
      <c r="AO231" s="33">
        <f>AD231*W231+(1-AD231)*U231</f>
        <v/>
      </c>
      <c r="AP231" s="33">
        <f>AD231*X231+(1-AD231)*U231</f>
        <v/>
      </c>
      <c r="AQ231" s="7">
        <f>IF(OR(Scenario!$B$5="Any",Scenario!$B$5=A231),1,0)</f>
        <v/>
      </c>
      <c r="AR231" s="7">
        <f>IF(OR(Scenario!$B$6="Any",Scenario!$B$6=B231),1,0)</f>
        <v/>
      </c>
      <c r="AS231" s="7">
        <f>IF(OR(Scenario!$B$7="Any",Scenario!$B$7=C231),1,0)</f>
        <v/>
      </c>
      <c r="AT231" s="7">
        <f>IF(OR(Scenario!$B$8="Any",Scenario!$B$8=D231),1,0)</f>
        <v/>
      </c>
      <c r="AU231" s="7">
        <f>IF(OR(Scenario!$B$9="Any",Scenario!$B$9=E231),1,0)</f>
        <v/>
      </c>
      <c r="AV231" s="7">
        <f>IF(OR(Scenario!$B$10="Any",Scenario!$B$10=F231),1,0)</f>
        <v/>
      </c>
      <c r="AW231" s="7">
        <f>G231*AQ231*AR231*AS231*AT231*AU231*AV231</f>
        <v/>
      </c>
      <c r="AX231" s="7">
        <f>IF(Scenario!$B$11="mean",L231,IF(Scenario!$B$11="5th pct",M231,N231))</f>
        <v/>
      </c>
      <c r="AY231" s="7">
        <f>IF(Scenario!$B$11="mean",O231,IF(Scenario!$B$11="5th pct",P231,Q231))</f>
        <v/>
      </c>
      <c r="AZ231" s="7">
        <f>IF(Scenario!$B$11="mean",R231,IF(Scenario!$B$11="5th pct",S231,T231))</f>
        <v/>
      </c>
      <c r="BA231" s="7">
        <f>IF(Scenario!$B$11="mean",AE231,IF(Scenario!$B$11="5th pct",AF231,AG231))</f>
        <v/>
      </c>
      <c r="BB231" s="7">
        <f>IF(Scenario!$B$11="mean",AH231,IF(Scenario!$B$11="5th pct",AI231,AJ231))</f>
        <v/>
      </c>
      <c r="BC231" s="7">
        <f>U231</f>
        <v/>
      </c>
      <c r="BD231" s="7">
        <f>IF(Scenario!$B$11="mean",V231,IF(Scenario!$B$11="5th pct",W231,X231))</f>
        <v/>
      </c>
      <c r="BE231" s="7">
        <f>IF(Scenario!$B$11="mean",Y231,IF(Scenario!$B$11="5th pct",Z231,AA231))</f>
        <v/>
      </c>
      <c r="BF231" s="7">
        <f>IF(Scenario!$B$11="mean",AK231,IF(Scenario!$B$11="5th pct",AL231,AM231))</f>
        <v/>
      </c>
      <c r="BG231" s="7">
        <f>IF(Scenario!$B$11="mean",AN231,IF(Scenario!$B$11="5th pct",AO231,AP231))</f>
        <v/>
      </c>
    </row>
    <row r="232">
      <c r="A232" t="inlineStr">
        <is>
          <t>F</t>
        </is>
      </c>
      <c r="B232" t="inlineStr">
        <is>
          <t>75-79</t>
        </is>
      </c>
      <c r="C232" t="inlineStr">
        <is>
          <t>110-132</t>
        </is>
      </c>
      <c r="D232" t="inlineStr">
        <is>
          <t>&lt;1.0</t>
        </is>
      </c>
      <c r="E232" t="inlineStr">
        <is>
          <t>persistent</t>
        </is>
      </c>
      <c r="F232" t="inlineStr">
        <is>
          <t>no</t>
        </is>
      </c>
      <c r="G232" s="26">
        <f>Parameters!$B$5*Parameters!$B$8*Parameters!$C$10/SUM(Parameters!$B$10:$G$10)*Parameters!$H$22*Parameters!$B$53*(1-Parameters!$B$46)</f>
        <v/>
      </c>
      <c r="H232" s="27">
        <f>(140-Parameters!$C$25)*Parameters!$C$26*0.45359237*0.85/(72*Parameters!$B$27)</f>
        <v/>
      </c>
      <c r="I232">
        <f>IF(H232&gt;80,"&gt;80",IF(H232&gt;50,"50-80",IF(H232&gt;=25,"25-50","&lt;25")))</f>
        <v/>
      </c>
      <c r="J232">
        <f>IF(((B232="80+")+1+(OR(D232="1.5-2.0",D232="&gt;=2.0")))&gt;=2,1,0)</f>
        <v/>
      </c>
      <c r="K232" s="28">
        <f>INDEX(Parameters!$B$31:$E$31,MATCH(I232,Parameters!$B$30:$E$30,0))</f>
        <v/>
      </c>
      <c r="L232" s="29">
        <f>K232*INDEX(Parameters!$B$84:$E$84,MATCH(I232,Parameters!$B$30:$E$30,0))/100*IF($F232="yes",Parameters!$C$49,Parameters!$B$49)</f>
        <v/>
      </c>
      <c r="M232" s="29">
        <f>K232*INDEX(Parameters!$B$85:$E$85,MATCH(I232,Parameters!$B$30:$E$30,0))/100*IF($F232="yes",Parameters!$C$49,Parameters!$B$49)</f>
        <v/>
      </c>
      <c r="N232" s="29">
        <f>K232*INDEX(Parameters!$B$86:$E$86,MATCH(I232,Parameters!$B$30:$E$30,0))/100*IF($F232="yes",Parameters!$C$49,Parameters!$B$49)</f>
        <v/>
      </c>
      <c r="O232" s="29">
        <f>K232*INDEX(Parameters!$B$87:$E$87,MATCH(I232,Parameters!$B$30:$E$30,0))/100*IF($F232="yes",Parameters!$C$49,Parameters!$B$49)</f>
        <v/>
      </c>
      <c r="P232" s="29">
        <f>K232*INDEX(Parameters!$B$88:$E$88,MATCH(I232,Parameters!$B$30:$E$30,0))/100*IF($F232="yes",Parameters!$C$49,Parameters!$B$49)</f>
        <v/>
      </c>
      <c r="Q232" s="29">
        <f>K232*INDEX(Parameters!$B$89:$E$89,MATCH(I232,Parameters!$B$30:$E$30,0))/100*IF($F232="yes",Parameters!$C$49,Parameters!$B$49)</f>
        <v/>
      </c>
      <c r="R232" s="29">
        <f>K232*INDEX(Parameters!$B$90:$E$90,MATCH(I232,Parameters!$B$30:$E$30,0))/100*IF($F232="yes",Parameters!$C$49,Parameters!$B$49)</f>
        <v/>
      </c>
      <c r="S232" s="29">
        <f>K232*INDEX(Parameters!$B$91:$E$91,MATCH(I232,Parameters!$B$30:$E$30,0))/100*IF($F232="yes",Parameters!$C$49,Parameters!$B$49)</f>
        <v/>
      </c>
      <c r="T232" s="29">
        <f>K232*INDEX(Parameters!$B$92:$E$92,MATCH(I232,Parameters!$B$30:$E$30,0))/100*IF($F232="yes",Parameters!$C$49,Parameters!$B$49)</f>
        <v/>
      </c>
      <c r="U232" s="29">
        <f>INDEX(Parameters!$B$32:$E$32,MATCH(I232,Parameters!$B$30:$E$30,0))*Parameters!$B$36/100*IF($F232="yes",Parameters!$E$49,Parameters!$D$49)</f>
        <v/>
      </c>
      <c r="V232" s="29">
        <f>U232*INDEX(Parameters!$B$99:$E$99,MATCH(I232,Parameters!$B$30:$E$30,0))</f>
        <v/>
      </c>
      <c r="W232" s="29">
        <f>U232*INDEX(Parameters!$B$100:$E$100,MATCH(I232,Parameters!$B$30:$E$30,0))</f>
        <v/>
      </c>
      <c r="X232" s="29">
        <f>U232*INDEX(Parameters!$B$101:$E$101,MATCH(I232,Parameters!$B$30:$E$30,0))</f>
        <v/>
      </c>
      <c r="Y232" s="29">
        <f>U232*INDEX(Parameters!$B$102:$E$102,MATCH(I232,Parameters!$B$30:$E$30,0))</f>
        <v/>
      </c>
      <c r="Z232" s="29">
        <f>U232*INDEX(Parameters!$B$103:$E$103,MATCH(I232,Parameters!$B$30:$E$30,0))</f>
        <v/>
      </c>
      <c r="AA232" s="29">
        <f>U232*INDEX(Parameters!$B$104:$E$104,MATCH(I232,Parameters!$B$30:$E$30,0))</f>
        <v/>
      </c>
      <c r="AB232" s="29">
        <f>U232*Parameters!$B$39</f>
        <v/>
      </c>
      <c r="AC232">
        <f>J232</f>
        <v/>
      </c>
      <c r="AD232">
        <f>IF(J232=1,Parameters!$B$40,Parameters!$B$41)</f>
        <v/>
      </c>
      <c r="AE232" s="29">
        <f>AC232*O232+(1-AC232)*L232</f>
        <v/>
      </c>
      <c r="AF232" s="29">
        <f>AC232*P232+(1-AC232)*M232</f>
        <v/>
      </c>
      <c r="AG232" s="29">
        <f>AC232*Q232+(1-AC232)*N232</f>
        <v/>
      </c>
      <c r="AH232" s="29">
        <f>AD232*O232+(1-AD232)*L232</f>
        <v/>
      </c>
      <c r="AI232" s="29">
        <f>AD232*P232+(1-AD232)*M232</f>
        <v/>
      </c>
      <c r="AJ232" s="29">
        <f>AD232*Q232+(1-AD232)*N232</f>
        <v/>
      </c>
      <c r="AK232" s="29">
        <f>AC232*V232+(1-AC232)*U232</f>
        <v/>
      </c>
      <c r="AL232" s="29">
        <f>AC232*W232+(1-AC232)*U232</f>
        <v/>
      </c>
      <c r="AM232" s="29">
        <f>AC232*X232+(1-AC232)*U232</f>
        <v/>
      </c>
      <c r="AN232" s="29">
        <f>AD232*V232+(1-AD232)*U232</f>
        <v/>
      </c>
      <c r="AO232" s="29">
        <f>AD232*W232+(1-AD232)*U232</f>
        <v/>
      </c>
      <c r="AP232" s="29">
        <f>AD232*X232+(1-AD232)*U232</f>
        <v/>
      </c>
      <c r="AQ232">
        <f>IF(OR(Scenario!$B$5="Any",Scenario!$B$5=A232),1,0)</f>
        <v/>
      </c>
      <c r="AR232">
        <f>IF(OR(Scenario!$B$6="Any",Scenario!$B$6=B232),1,0)</f>
        <v/>
      </c>
      <c r="AS232">
        <f>IF(OR(Scenario!$B$7="Any",Scenario!$B$7=C232),1,0)</f>
        <v/>
      </c>
      <c r="AT232">
        <f>IF(OR(Scenario!$B$8="Any",Scenario!$B$8=D232),1,0)</f>
        <v/>
      </c>
      <c r="AU232">
        <f>IF(OR(Scenario!$B$9="Any",Scenario!$B$9=E232),1,0)</f>
        <v/>
      </c>
      <c r="AV232">
        <f>IF(OR(Scenario!$B$10="Any",Scenario!$B$10=F232),1,0)</f>
        <v/>
      </c>
      <c r="AW232">
        <f>G232*AQ232*AR232*AS232*AT232*AU232*AV232</f>
        <v/>
      </c>
      <c r="AX232">
        <f>IF(Scenario!$B$11="mean",L232,IF(Scenario!$B$11="5th pct",M232,N232))</f>
        <v/>
      </c>
      <c r="AY232">
        <f>IF(Scenario!$B$11="mean",O232,IF(Scenario!$B$11="5th pct",P232,Q232))</f>
        <v/>
      </c>
      <c r="AZ232">
        <f>IF(Scenario!$B$11="mean",R232,IF(Scenario!$B$11="5th pct",S232,T232))</f>
        <v/>
      </c>
      <c r="BA232">
        <f>IF(Scenario!$B$11="mean",AE232,IF(Scenario!$B$11="5th pct",AF232,AG232))</f>
        <v/>
      </c>
      <c r="BB232">
        <f>IF(Scenario!$B$11="mean",AH232,IF(Scenario!$B$11="5th pct",AI232,AJ232))</f>
        <v/>
      </c>
      <c r="BC232">
        <f>U232</f>
        <v/>
      </c>
      <c r="BD232">
        <f>IF(Scenario!$B$11="mean",V232,IF(Scenario!$B$11="5th pct",W232,X232))</f>
        <v/>
      </c>
      <c r="BE232">
        <f>IF(Scenario!$B$11="mean",Y232,IF(Scenario!$B$11="5th pct",Z232,AA232))</f>
        <v/>
      </c>
      <c r="BF232">
        <f>IF(Scenario!$B$11="mean",AK232,IF(Scenario!$B$11="5th pct",AL232,AM232))</f>
        <v/>
      </c>
      <c r="BG232">
        <f>IF(Scenario!$B$11="mean",AN232,IF(Scenario!$B$11="5th pct",AO232,AP232))</f>
        <v/>
      </c>
    </row>
    <row r="233">
      <c r="A233" s="7" t="inlineStr">
        <is>
          <t>F</t>
        </is>
      </c>
      <c r="B233" s="7" t="inlineStr">
        <is>
          <t>75-79</t>
        </is>
      </c>
      <c r="C233" s="7" t="inlineStr">
        <is>
          <t>110-132</t>
        </is>
      </c>
      <c r="D233" s="7" t="inlineStr">
        <is>
          <t>&lt;1.0</t>
        </is>
      </c>
      <c r="E233" s="7" t="inlineStr">
        <is>
          <t>persistent</t>
        </is>
      </c>
      <c r="F233" s="7" t="inlineStr">
        <is>
          <t>yes</t>
        </is>
      </c>
      <c r="G233" s="30">
        <f>Parameters!$B$5*Parameters!$B$8*Parameters!$C$10/SUM(Parameters!$B$10:$G$10)*Parameters!$H$22*Parameters!$B$53*Parameters!$B$46</f>
        <v/>
      </c>
      <c r="H233" s="31">
        <f>(140-Parameters!$C$25)*Parameters!$C$26*0.45359237*0.85/(72*Parameters!$B$27)</f>
        <v/>
      </c>
      <c r="I233" s="7">
        <f>IF(H233&gt;80,"&gt;80",IF(H233&gt;50,"50-80",IF(H233&gt;=25,"25-50","&lt;25")))</f>
        <v/>
      </c>
      <c r="J233" s="7">
        <f>IF(((B233="80+")+1+(OR(D233="1.5-2.0",D233="&gt;=2.0")))&gt;=2,1,0)</f>
        <v/>
      </c>
      <c r="K233" s="32">
        <f>INDEX(Parameters!$B$31:$E$31,MATCH(I233,Parameters!$B$30:$E$30,0))</f>
        <v/>
      </c>
      <c r="L233" s="33">
        <f>K233*INDEX(Parameters!$B$84:$E$84,MATCH(I233,Parameters!$B$30:$E$30,0))/100*IF($F233="yes",Parameters!$C$49,Parameters!$B$49)</f>
        <v/>
      </c>
      <c r="M233" s="33">
        <f>K233*INDEX(Parameters!$B$85:$E$85,MATCH(I233,Parameters!$B$30:$E$30,0))/100*IF($F233="yes",Parameters!$C$49,Parameters!$B$49)</f>
        <v/>
      </c>
      <c r="N233" s="33">
        <f>K233*INDEX(Parameters!$B$86:$E$86,MATCH(I233,Parameters!$B$30:$E$30,0))/100*IF($F233="yes",Parameters!$C$49,Parameters!$B$49)</f>
        <v/>
      </c>
      <c r="O233" s="33">
        <f>K233*INDEX(Parameters!$B$87:$E$87,MATCH(I233,Parameters!$B$30:$E$30,0))/100*IF($F233="yes",Parameters!$C$49,Parameters!$B$49)</f>
        <v/>
      </c>
      <c r="P233" s="33">
        <f>K233*INDEX(Parameters!$B$88:$E$88,MATCH(I233,Parameters!$B$30:$E$30,0))/100*IF($F233="yes",Parameters!$C$49,Parameters!$B$49)</f>
        <v/>
      </c>
      <c r="Q233" s="33">
        <f>K233*INDEX(Parameters!$B$89:$E$89,MATCH(I233,Parameters!$B$30:$E$30,0))/100*IF($F233="yes",Parameters!$C$49,Parameters!$B$49)</f>
        <v/>
      </c>
      <c r="R233" s="33">
        <f>K233*INDEX(Parameters!$B$90:$E$90,MATCH(I233,Parameters!$B$30:$E$30,0))/100*IF($F233="yes",Parameters!$C$49,Parameters!$B$49)</f>
        <v/>
      </c>
      <c r="S233" s="33">
        <f>K233*INDEX(Parameters!$B$91:$E$91,MATCH(I233,Parameters!$B$30:$E$30,0))/100*IF($F233="yes",Parameters!$C$49,Parameters!$B$49)</f>
        <v/>
      </c>
      <c r="T233" s="33">
        <f>K233*INDEX(Parameters!$B$92:$E$92,MATCH(I233,Parameters!$B$30:$E$30,0))/100*IF($F233="yes",Parameters!$C$49,Parameters!$B$49)</f>
        <v/>
      </c>
      <c r="U233" s="33">
        <f>INDEX(Parameters!$B$32:$E$32,MATCH(I233,Parameters!$B$30:$E$30,0))*Parameters!$B$36/100*IF($F233="yes",Parameters!$E$49,Parameters!$D$49)</f>
        <v/>
      </c>
      <c r="V233" s="33">
        <f>U233*INDEX(Parameters!$B$99:$E$99,MATCH(I233,Parameters!$B$30:$E$30,0))</f>
        <v/>
      </c>
      <c r="W233" s="33">
        <f>U233*INDEX(Parameters!$B$100:$E$100,MATCH(I233,Parameters!$B$30:$E$30,0))</f>
        <v/>
      </c>
      <c r="X233" s="33">
        <f>U233*INDEX(Parameters!$B$101:$E$101,MATCH(I233,Parameters!$B$30:$E$30,0))</f>
        <v/>
      </c>
      <c r="Y233" s="33">
        <f>U233*INDEX(Parameters!$B$102:$E$102,MATCH(I233,Parameters!$B$30:$E$30,0))</f>
        <v/>
      </c>
      <c r="Z233" s="33">
        <f>U233*INDEX(Parameters!$B$103:$E$103,MATCH(I233,Parameters!$B$30:$E$30,0))</f>
        <v/>
      </c>
      <c r="AA233" s="33">
        <f>U233*INDEX(Parameters!$B$104:$E$104,MATCH(I233,Parameters!$B$30:$E$30,0))</f>
        <v/>
      </c>
      <c r="AB233" s="33">
        <f>U233*Parameters!$B$39</f>
        <v/>
      </c>
      <c r="AC233" s="7">
        <f>J233</f>
        <v/>
      </c>
      <c r="AD233" s="7">
        <f>IF(J233=1,Parameters!$B$40,Parameters!$B$41)</f>
        <v/>
      </c>
      <c r="AE233" s="33">
        <f>AC233*O233+(1-AC233)*L233</f>
        <v/>
      </c>
      <c r="AF233" s="33">
        <f>AC233*P233+(1-AC233)*M233</f>
        <v/>
      </c>
      <c r="AG233" s="33">
        <f>AC233*Q233+(1-AC233)*N233</f>
        <v/>
      </c>
      <c r="AH233" s="33">
        <f>AD233*O233+(1-AD233)*L233</f>
        <v/>
      </c>
      <c r="AI233" s="33">
        <f>AD233*P233+(1-AD233)*M233</f>
        <v/>
      </c>
      <c r="AJ233" s="33">
        <f>AD233*Q233+(1-AD233)*N233</f>
        <v/>
      </c>
      <c r="AK233" s="33">
        <f>AC233*V233+(1-AC233)*U233</f>
        <v/>
      </c>
      <c r="AL233" s="33">
        <f>AC233*W233+(1-AC233)*U233</f>
        <v/>
      </c>
      <c r="AM233" s="33">
        <f>AC233*X233+(1-AC233)*U233</f>
        <v/>
      </c>
      <c r="AN233" s="33">
        <f>AD233*V233+(1-AD233)*U233</f>
        <v/>
      </c>
      <c r="AO233" s="33">
        <f>AD233*W233+(1-AD233)*U233</f>
        <v/>
      </c>
      <c r="AP233" s="33">
        <f>AD233*X233+(1-AD233)*U233</f>
        <v/>
      </c>
      <c r="AQ233" s="7">
        <f>IF(OR(Scenario!$B$5="Any",Scenario!$B$5=A233),1,0)</f>
        <v/>
      </c>
      <c r="AR233" s="7">
        <f>IF(OR(Scenario!$B$6="Any",Scenario!$B$6=B233),1,0)</f>
        <v/>
      </c>
      <c r="AS233" s="7">
        <f>IF(OR(Scenario!$B$7="Any",Scenario!$B$7=C233),1,0)</f>
        <v/>
      </c>
      <c r="AT233" s="7">
        <f>IF(OR(Scenario!$B$8="Any",Scenario!$B$8=D233),1,0)</f>
        <v/>
      </c>
      <c r="AU233" s="7">
        <f>IF(OR(Scenario!$B$9="Any",Scenario!$B$9=E233),1,0)</f>
        <v/>
      </c>
      <c r="AV233" s="7">
        <f>IF(OR(Scenario!$B$10="Any",Scenario!$B$10=F233),1,0)</f>
        <v/>
      </c>
      <c r="AW233" s="7">
        <f>G233*AQ233*AR233*AS233*AT233*AU233*AV233</f>
        <v/>
      </c>
      <c r="AX233" s="7">
        <f>IF(Scenario!$B$11="mean",L233,IF(Scenario!$B$11="5th pct",M233,N233))</f>
        <v/>
      </c>
      <c r="AY233" s="7">
        <f>IF(Scenario!$B$11="mean",O233,IF(Scenario!$B$11="5th pct",P233,Q233))</f>
        <v/>
      </c>
      <c r="AZ233" s="7">
        <f>IF(Scenario!$B$11="mean",R233,IF(Scenario!$B$11="5th pct",S233,T233))</f>
        <v/>
      </c>
      <c r="BA233" s="7">
        <f>IF(Scenario!$B$11="mean",AE233,IF(Scenario!$B$11="5th pct",AF233,AG233))</f>
        <v/>
      </c>
      <c r="BB233" s="7">
        <f>IF(Scenario!$B$11="mean",AH233,IF(Scenario!$B$11="5th pct",AI233,AJ233))</f>
        <v/>
      </c>
      <c r="BC233" s="7">
        <f>U233</f>
        <v/>
      </c>
      <c r="BD233" s="7">
        <f>IF(Scenario!$B$11="mean",V233,IF(Scenario!$B$11="5th pct",W233,X233))</f>
        <v/>
      </c>
      <c r="BE233" s="7">
        <f>IF(Scenario!$B$11="mean",Y233,IF(Scenario!$B$11="5th pct",Z233,AA233))</f>
        <v/>
      </c>
      <c r="BF233" s="7">
        <f>IF(Scenario!$B$11="mean",AK233,IF(Scenario!$B$11="5th pct",AL233,AM233))</f>
        <v/>
      </c>
      <c r="BG233" s="7">
        <f>IF(Scenario!$B$11="mean",AN233,IF(Scenario!$B$11="5th pct",AO233,AP233))</f>
        <v/>
      </c>
    </row>
    <row r="234">
      <c r="A234" t="inlineStr">
        <is>
          <t>F</t>
        </is>
      </c>
      <c r="B234" t="inlineStr">
        <is>
          <t>75-79</t>
        </is>
      </c>
      <c r="C234" t="inlineStr">
        <is>
          <t>110-132</t>
        </is>
      </c>
      <c r="D234" t="inlineStr">
        <is>
          <t>1.0-1.5</t>
        </is>
      </c>
      <c r="E234" t="inlineStr">
        <is>
          <t>subclinical</t>
        </is>
      </c>
      <c r="F234" t="inlineStr">
        <is>
          <t>no</t>
        </is>
      </c>
      <c r="G234" s="26">
        <f>Parameters!$B$5*Parameters!$B$8*Parameters!$C$10/SUM(Parameters!$B$10:$G$10)*Parameters!$I$22*Parameters!$B$50*(1-Parameters!$B$46)</f>
        <v/>
      </c>
      <c r="H234" s="27">
        <f>(140-Parameters!$C$25)*Parameters!$C$26*0.45359237*0.85/(72*Parameters!$C$27)</f>
        <v/>
      </c>
      <c r="I234">
        <f>IF(H234&gt;80,"&gt;80",IF(H234&gt;50,"50-80",IF(H234&gt;=25,"25-50","&lt;25")))</f>
        <v/>
      </c>
      <c r="J234">
        <f>IF(((B234="80+")+1+(OR(D234="1.5-2.0",D234="&gt;=2.0")))&gt;=2,1,0)</f>
        <v/>
      </c>
      <c r="K234" s="28">
        <f>INDEX(Parameters!$B$31:$E$31,MATCH(I234,Parameters!$B$30:$E$30,0))</f>
        <v/>
      </c>
      <c r="L234" s="29">
        <f>K234*INDEX(Parameters!$B$57:$E$57,MATCH(I234,Parameters!$B$30:$E$30,0))/100*IF($F234="yes",Parameters!$C$49,Parameters!$B$49)</f>
        <v/>
      </c>
      <c r="M234" s="29">
        <f>K234*INDEX(Parameters!$B$58:$E$58,MATCH(I234,Parameters!$B$30:$E$30,0))/100*IF($F234="yes",Parameters!$C$49,Parameters!$B$49)</f>
        <v/>
      </c>
      <c r="N234" s="29">
        <f>K234*INDEX(Parameters!$B$59:$E$59,MATCH(I234,Parameters!$B$30:$E$30,0))/100*IF($F234="yes",Parameters!$C$49,Parameters!$B$49)</f>
        <v/>
      </c>
      <c r="O234" s="29">
        <f>K234*INDEX(Parameters!$B$60:$E$60,MATCH(I234,Parameters!$B$30:$E$30,0))/100*IF($F234="yes",Parameters!$C$49,Parameters!$B$49)</f>
        <v/>
      </c>
      <c r="P234" s="29">
        <f>K234*INDEX(Parameters!$B$61:$E$61,MATCH(I234,Parameters!$B$30:$E$30,0))/100*IF($F234="yes",Parameters!$C$49,Parameters!$B$49)</f>
        <v/>
      </c>
      <c r="Q234" s="29">
        <f>K234*INDEX(Parameters!$B$62:$E$62,MATCH(I234,Parameters!$B$30:$E$30,0))/100*IF($F234="yes",Parameters!$C$49,Parameters!$B$49)</f>
        <v/>
      </c>
      <c r="R234" s="29">
        <f>K234*INDEX(Parameters!$B$63:$E$63,MATCH(I234,Parameters!$B$30:$E$30,0))/100*IF($F234="yes",Parameters!$C$49,Parameters!$B$49)</f>
        <v/>
      </c>
      <c r="S234" s="29">
        <f>K234*INDEX(Parameters!$B$64:$E$64,MATCH(I234,Parameters!$B$30:$E$30,0))/100*IF($F234="yes",Parameters!$C$49,Parameters!$B$49)</f>
        <v/>
      </c>
      <c r="T234" s="29">
        <f>K234*INDEX(Parameters!$B$65:$E$65,MATCH(I234,Parameters!$B$30:$E$30,0))/100*IF($F234="yes",Parameters!$C$49,Parameters!$B$49)</f>
        <v/>
      </c>
      <c r="U234" s="29">
        <f>INDEX(Parameters!$B$32:$E$32,MATCH(I234,Parameters!$B$30:$E$30,0))*Parameters!$B$36/100*IF($F234="yes",Parameters!$E$49,Parameters!$D$49)</f>
        <v/>
      </c>
      <c r="V234" s="29">
        <f>U234*INDEX(Parameters!$B$99:$E$99,MATCH(I234,Parameters!$B$30:$E$30,0))</f>
        <v/>
      </c>
      <c r="W234" s="29">
        <f>U234*INDEX(Parameters!$B$100:$E$100,MATCH(I234,Parameters!$B$30:$E$30,0))</f>
        <v/>
      </c>
      <c r="X234" s="29">
        <f>U234*INDEX(Parameters!$B$101:$E$101,MATCH(I234,Parameters!$B$30:$E$30,0))</f>
        <v/>
      </c>
      <c r="Y234" s="29">
        <f>U234*INDEX(Parameters!$B$102:$E$102,MATCH(I234,Parameters!$B$30:$E$30,0))</f>
        <v/>
      </c>
      <c r="Z234" s="29">
        <f>U234*INDEX(Parameters!$B$103:$E$103,MATCH(I234,Parameters!$B$30:$E$30,0))</f>
        <v/>
      </c>
      <c r="AA234" s="29">
        <f>U234*INDEX(Parameters!$B$104:$E$104,MATCH(I234,Parameters!$B$30:$E$30,0))</f>
        <v/>
      </c>
      <c r="AB234" s="29">
        <f>U234*Parameters!$B$39</f>
        <v/>
      </c>
      <c r="AC234">
        <f>J234</f>
        <v/>
      </c>
      <c r="AD234">
        <f>IF(J234=1,Parameters!$B$40,Parameters!$B$41)</f>
        <v/>
      </c>
      <c r="AE234" s="29">
        <f>AC234*O234+(1-AC234)*L234</f>
        <v/>
      </c>
      <c r="AF234" s="29">
        <f>AC234*P234+(1-AC234)*M234</f>
        <v/>
      </c>
      <c r="AG234" s="29">
        <f>AC234*Q234+(1-AC234)*N234</f>
        <v/>
      </c>
      <c r="AH234" s="29">
        <f>AD234*O234+(1-AD234)*L234</f>
        <v/>
      </c>
      <c r="AI234" s="29">
        <f>AD234*P234+(1-AD234)*M234</f>
        <v/>
      </c>
      <c r="AJ234" s="29">
        <f>AD234*Q234+(1-AD234)*N234</f>
        <v/>
      </c>
      <c r="AK234" s="29">
        <f>AC234*V234+(1-AC234)*U234</f>
        <v/>
      </c>
      <c r="AL234" s="29">
        <f>AC234*W234+(1-AC234)*U234</f>
        <v/>
      </c>
      <c r="AM234" s="29">
        <f>AC234*X234+(1-AC234)*U234</f>
        <v/>
      </c>
      <c r="AN234" s="29">
        <f>AD234*V234+(1-AD234)*U234</f>
        <v/>
      </c>
      <c r="AO234" s="29">
        <f>AD234*W234+(1-AD234)*U234</f>
        <v/>
      </c>
      <c r="AP234" s="29">
        <f>AD234*X234+(1-AD234)*U234</f>
        <v/>
      </c>
      <c r="AQ234">
        <f>IF(OR(Scenario!$B$5="Any",Scenario!$B$5=A234),1,0)</f>
        <v/>
      </c>
      <c r="AR234">
        <f>IF(OR(Scenario!$B$6="Any",Scenario!$B$6=B234),1,0)</f>
        <v/>
      </c>
      <c r="AS234">
        <f>IF(OR(Scenario!$B$7="Any",Scenario!$B$7=C234),1,0)</f>
        <v/>
      </c>
      <c r="AT234">
        <f>IF(OR(Scenario!$B$8="Any",Scenario!$B$8=D234),1,0)</f>
        <v/>
      </c>
      <c r="AU234">
        <f>IF(OR(Scenario!$B$9="Any",Scenario!$B$9=E234),1,0)</f>
        <v/>
      </c>
      <c r="AV234">
        <f>IF(OR(Scenario!$B$10="Any",Scenario!$B$10=F234),1,0)</f>
        <v/>
      </c>
      <c r="AW234">
        <f>G234*AQ234*AR234*AS234*AT234*AU234*AV234</f>
        <v/>
      </c>
      <c r="AX234">
        <f>IF(Scenario!$B$11="mean",L234,IF(Scenario!$B$11="5th pct",M234,N234))</f>
        <v/>
      </c>
      <c r="AY234">
        <f>IF(Scenario!$B$11="mean",O234,IF(Scenario!$B$11="5th pct",P234,Q234))</f>
        <v/>
      </c>
      <c r="AZ234">
        <f>IF(Scenario!$B$11="mean",R234,IF(Scenario!$B$11="5th pct",S234,T234))</f>
        <v/>
      </c>
      <c r="BA234">
        <f>IF(Scenario!$B$11="mean",AE234,IF(Scenario!$B$11="5th pct",AF234,AG234))</f>
        <v/>
      </c>
      <c r="BB234">
        <f>IF(Scenario!$B$11="mean",AH234,IF(Scenario!$B$11="5th pct",AI234,AJ234))</f>
        <v/>
      </c>
      <c r="BC234">
        <f>U234</f>
        <v/>
      </c>
      <c r="BD234">
        <f>IF(Scenario!$B$11="mean",V234,IF(Scenario!$B$11="5th pct",W234,X234))</f>
        <v/>
      </c>
      <c r="BE234">
        <f>IF(Scenario!$B$11="mean",Y234,IF(Scenario!$B$11="5th pct",Z234,AA234))</f>
        <v/>
      </c>
      <c r="BF234">
        <f>IF(Scenario!$B$11="mean",AK234,IF(Scenario!$B$11="5th pct",AL234,AM234))</f>
        <v/>
      </c>
      <c r="BG234">
        <f>IF(Scenario!$B$11="mean",AN234,IF(Scenario!$B$11="5th pct",AO234,AP234))</f>
        <v/>
      </c>
    </row>
    <row r="235">
      <c r="A235" s="7" t="inlineStr">
        <is>
          <t>F</t>
        </is>
      </c>
      <c r="B235" s="7" t="inlineStr">
        <is>
          <t>75-79</t>
        </is>
      </c>
      <c r="C235" s="7" t="inlineStr">
        <is>
          <t>110-132</t>
        </is>
      </c>
      <c r="D235" s="7" t="inlineStr">
        <is>
          <t>1.0-1.5</t>
        </is>
      </c>
      <c r="E235" s="7" t="inlineStr">
        <is>
          <t>subclinical</t>
        </is>
      </c>
      <c r="F235" s="7" t="inlineStr">
        <is>
          <t>yes</t>
        </is>
      </c>
      <c r="G235" s="30">
        <f>Parameters!$B$5*Parameters!$B$8*Parameters!$C$10/SUM(Parameters!$B$10:$G$10)*Parameters!$I$22*Parameters!$B$50*Parameters!$B$46</f>
        <v/>
      </c>
      <c r="H235" s="31">
        <f>(140-Parameters!$C$25)*Parameters!$C$26*0.45359237*0.85/(72*Parameters!$C$27)</f>
        <v/>
      </c>
      <c r="I235" s="7">
        <f>IF(H235&gt;80,"&gt;80",IF(H235&gt;50,"50-80",IF(H235&gt;=25,"25-50","&lt;25")))</f>
        <v/>
      </c>
      <c r="J235" s="7">
        <f>IF(((B235="80+")+1+(OR(D235="1.5-2.0",D235="&gt;=2.0")))&gt;=2,1,0)</f>
        <v/>
      </c>
      <c r="K235" s="32">
        <f>INDEX(Parameters!$B$31:$E$31,MATCH(I235,Parameters!$B$30:$E$30,0))</f>
        <v/>
      </c>
      <c r="L235" s="33">
        <f>K235*INDEX(Parameters!$B$57:$E$57,MATCH(I235,Parameters!$B$30:$E$30,0))/100*IF($F235="yes",Parameters!$C$49,Parameters!$B$49)</f>
        <v/>
      </c>
      <c r="M235" s="33">
        <f>K235*INDEX(Parameters!$B$58:$E$58,MATCH(I235,Parameters!$B$30:$E$30,0))/100*IF($F235="yes",Parameters!$C$49,Parameters!$B$49)</f>
        <v/>
      </c>
      <c r="N235" s="33">
        <f>K235*INDEX(Parameters!$B$59:$E$59,MATCH(I235,Parameters!$B$30:$E$30,0))/100*IF($F235="yes",Parameters!$C$49,Parameters!$B$49)</f>
        <v/>
      </c>
      <c r="O235" s="33">
        <f>K235*INDEX(Parameters!$B$60:$E$60,MATCH(I235,Parameters!$B$30:$E$30,0))/100*IF($F235="yes",Parameters!$C$49,Parameters!$B$49)</f>
        <v/>
      </c>
      <c r="P235" s="33">
        <f>K235*INDEX(Parameters!$B$61:$E$61,MATCH(I235,Parameters!$B$30:$E$30,0))/100*IF($F235="yes",Parameters!$C$49,Parameters!$B$49)</f>
        <v/>
      </c>
      <c r="Q235" s="33">
        <f>K235*INDEX(Parameters!$B$62:$E$62,MATCH(I235,Parameters!$B$30:$E$30,0))/100*IF($F235="yes",Parameters!$C$49,Parameters!$B$49)</f>
        <v/>
      </c>
      <c r="R235" s="33">
        <f>K235*INDEX(Parameters!$B$63:$E$63,MATCH(I235,Parameters!$B$30:$E$30,0))/100*IF($F235="yes",Parameters!$C$49,Parameters!$B$49)</f>
        <v/>
      </c>
      <c r="S235" s="33">
        <f>K235*INDEX(Parameters!$B$64:$E$64,MATCH(I235,Parameters!$B$30:$E$30,0))/100*IF($F235="yes",Parameters!$C$49,Parameters!$B$49)</f>
        <v/>
      </c>
      <c r="T235" s="33">
        <f>K235*INDEX(Parameters!$B$65:$E$65,MATCH(I235,Parameters!$B$30:$E$30,0))/100*IF($F235="yes",Parameters!$C$49,Parameters!$B$49)</f>
        <v/>
      </c>
      <c r="U235" s="33">
        <f>INDEX(Parameters!$B$32:$E$32,MATCH(I235,Parameters!$B$30:$E$30,0))*Parameters!$B$36/100*IF($F235="yes",Parameters!$E$49,Parameters!$D$49)</f>
        <v/>
      </c>
      <c r="V235" s="33">
        <f>U235*INDEX(Parameters!$B$99:$E$99,MATCH(I235,Parameters!$B$30:$E$30,0))</f>
        <v/>
      </c>
      <c r="W235" s="33">
        <f>U235*INDEX(Parameters!$B$100:$E$100,MATCH(I235,Parameters!$B$30:$E$30,0))</f>
        <v/>
      </c>
      <c r="X235" s="33">
        <f>U235*INDEX(Parameters!$B$101:$E$101,MATCH(I235,Parameters!$B$30:$E$30,0))</f>
        <v/>
      </c>
      <c r="Y235" s="33">
        <f>U235*INDEX(Parameters!$B$102:$E$102,MATCH(I235,Parameters!$B$30:$E$30,0))</f>
        <v/>
      </c>
      <c r="Z235" s="33">
        <f>U235*INDEX(Parameters!$B$103:$E$103,MATCH(I235,Parameters!$B$30:$E$30,0))</f>
        <v/>
      </c>
      <c r="AA235" s="33">
        <f>U235*INDEX(Parameters!$B$104:$E$104,MATCH(I235,Parameters!$B$30:$E$30,0))</f>
        <v/>
      </c>
      <c r="AB235" s="33">
        <f>U235*Parameters!$B$39</f>
        <v/>
      </c>
      <c r="AC235" s="7">
        <f>J235</f>
        <v/>
      </c>
      <c r="AD235" s="7">
        <f>IF(J235=1,Parameters!$B$40,Parameters!$B$41)</f>
        <v/>
      </c>
      <c r="AE235" s="33">
        <f>AC235*O235+(1-AC235)*L235</f>
        <v/>
      </c>
      <c r="AF235" s="33">
        <f>AC235*P235+(1-AC235)*M235</f>
        <v/>
      </c>
      <c r="AG235" s="33">
        <f>AC235*Q235+(1-AC235)*N235</f>
        <v/>
      </c>
      <c r="AH235" s="33">
        <f>AD235*O235+(1-AD235)*L235</f>
        <v/>
      </c>
      <c r="AI235" s="33">
        <f>AD235*P235+(1-AD235)*M235</f>
        <v/>
      </c>
      <c r="AJ235" s="33">
        <f>AD235*Q235+(1-AD235)*N235</f>
        <v/>
      </c>
      <c r="AK235" s="33">
        <f>AC235*V235+(1-AC235)*U235</f>
        <v/>
      </c>
      <c r="AL235" s="33">
        <f>AC235*W235+(1-AC235)*U235</f>
        <v/>
      </c>
      <c r="AM235" s="33">
        <f>AC235*X235+(1-AC235)*U235</f>
        <v/>
      </c>
      <c r="AN235" s="33">
        <f>AD235*V235+(1-AD235)*U235</f>
        <v/>
      </c>
      <c r="AO235" s="33">
        <f>AD235*W235+(1-AD235)*U235</f>
        <v/>
      </c>
      <c r="AP235" s="33">
        <f>AD235*X235+(1-AD235)*U235</f>
        <v/>
      </c>
      <c r="AQ235" s="7">
        <f>IF(OR(Scenario!$B$5="Any",Scenario!$B$5=A235),1,0)</f>
        <v/>
      </c>
      <c r="AR235" s="7">
        <f>IF(OR(Scenario!$B$6="Any",Scenario!$B$6=B235),1,0)</f>
        <v/>
      </c>
      <c r="AS235" s="7">
        <f>IF(OR(Scenario!$B$7="Any",Scenario!$B$7=C235),1,0)</f>
        <v/>
      </c>
      <c r="AT235" s="7">
        <f>IF(OR(Scenario!$B$8="Any",Scenario!$B$8=D235),1,0)</f>
        <v/>
      </c>
      <c r="AU235" s="7">
        <f>IF(OR(Scenario!$B$9="Any",Scenario!$B$9=E235),1,0)</f>
        <v/>
      </c>
      <c r="AV235" s="7">
        <f>IF(OR(Scenario!$B$10="Any",Scenario!$B$10=F235),1,0)</f>
        <v/>
      </c>
      <c r="AW235" s="7">
        <f>G235*AQ235*AR235*AS235*AT235*AU235*AV235</f>
        <v/>
      </c>
      <c r="AX235" s="7">
        <f>IF(Scenario!$B$11="mean",L235,IF(Scenario!$B$11="5th pct",M235,N235))</f>
        <v/>
      </c>
      <c r="AY235" s="7">
        <f>IF(Scenario!$B$11="mean",O235,IF(Scenario!$B$11="5th pct",P235,Q235))</f>
        <v/>
      </c>
      <c r="AZ235" s="7">
        <f>IF(Scenario!$B$11="mean",R235,IF(Scenario!$B$11="5th pct",S235,T235))</f>
        <v/>
      </c>
      <c r="BA235" s="7">
        <f>IF(Scenario!$B$11="mean",AE235,IF(Scenario!$B$11="5th pct",AF235,AG235))</f>
        <v/>
      </c>
      <c r="BB235" s="7">
        <f>IF(Scenario!$B$11="mean",AH235,IF(Scenario!$B$11="5th pct",AI235,AJ235))</f>
        <v/>
      </c>
      <c r="BC235" s="7">
        <f>U235</f>
        <v/>
      </c>
      <c r="BD235" s="7">
        <f>IF(Scenario!$B$11="mean",V235,IF(Scenario!$B$11="5th pct",W235,X235))</f>
        <v/>
      </c>
      <c r="BE235" s="7">
        <f>IF(Scenario!$B$11="mean",Y235,IF(Scenario!$B$11="5th pct",Z235,AA235))</f>
        <v/>
      </c>
      <c r="BF235" s="7">
        <f>IF(Scenario!$B$11="mean",AK235,IF(Scenario!$B$11="5th pct",AL235,AM235))</f>
        <v/>
      </c>
      <c r="BG235" s="7">
        <f>IF(Scenario!$B$11="mean",AN235,IF(Scenario!$B$11="5th pct",AO235,AP235))</f>
        <v/>
      </c>
    </row>
    <row r="236">
      <c r="A236" t="inlineStr">
        <is>
          <t>F</t>
        </is>
      </c>
      <c r="B236" t="inlineStr">
        <is>
          <t>75-79</t>
        </is>
      </c>
      <c r="C236" t="inlineStr">
        <is>
          <t>110-132</t>
        </is>
      </c>
      <c r="D236" t="inlineStr">
        <is>
          <t>1.0-1.5</t>
        </is>
      </c>
      <c r="E236" t="inlineStr">
        <is>
          <t>low parox</t>
        </is>
      </c>
      <c r="F236" t="inlineStr">
        <is>
          <t>no</t>
        </is>
      </c>
      <c r="G236" s="26">
        <f>Parameters!$B$5*Parameters!$B$8*Parameters!$C$10/SUM(Parameters!$B$10:$G$10)*Parameters!$I$22*Parameters!$B$51*(1-Parameters!$B$46)</f>
        <v/>
      </c>
      <c r="H236" s="27">
        <f>(140-Parameters!$C$25)*Parameters!$C$26*0.45359237*0.85/(72*Parameters!$C$27)</f>
        <v/>
      </c>
      <c r="I236">
        <f>IF(H236&gt;80,"&gt;80",IF(H236&gt;50,"50-80",IF(H236&gt;=25,"25-50","&lt;25")))</f>
        <v/>
      </c>
      <c r="J236">
        <f>IF(((B236="80+")+1+(OR(D236="1.5-2.0",D236="&gt;=2.0")))&gt;=2,1,0)</f>
        <v/>
      </c>
      <c r="K236" s="28">
        <f>INDEX(Parameters!$B$31:$E$31,MATCH(I236,Parameters!$B$30:$E$30,0))</f>
        <v/>
      </c>
      <c r="L236" s="29">
        <f>K236*INDEX(Parameters!$B$66:$E$66,MATCH(I236,Parameters!$B$30:$E$30,0))/100*IF($F236="yes",Parameters!$C$49,Parameters!$B$49)</f>
        <v/>
      </c>
      <c r="M236" s="29">
        <f>K236*INDEX(Parameters!$B$67:$E$67,MATCH(I236,Parameters!$B$30:$E$30,0))/100*IF($F236="yes",Parameters!$C$49,Parameters!$B$49)</f>
        <v/>
      </c>
      <c r="N236" s="29">
        <f>K236*INDEX(Parameters!$B$68:$E$68,MATCH(I236,Parameters!$B$30:$E$30,0))/100*IF($F236="yes",Parameters!$C$49,Parameters!$B$49)</f>
        <v/>
      </c>
      <c r="O236" s="29">
        <f>K236*INDEX(Parameters!$B$69:$E$69,MATCH(I236,Parameters!$B$30:$E$30,0))/100*IF($F236="yes",Parameters!$C$49,Parameters!$B$49)</f>
        <v/>
      </c>
      <c r="P236" s="29">
        <f>K236*INDEX(Parameters!$B$70:$E$70,MATCH(I236,Parameters!$B$30:$E$30,0))/100*IF($F236="yes",Parameters!$C$49,Parameters!$B$49)</f>
        <v/>
      </c>
      <c r="Q236" s="29">
        <f>K236*INDEX(Parameters!$B$71:$E$71,MATCH(I236,Parameters!$B$30:$E$30,0))/100*IF($F236="yes",Parameters!$C$49,Parameters!$B$49)</f>
        <v/>
      </c>
      <c r="R236" s="29">
        <f>K236*INDEX(Parameters!$B$72:$E$72,MATCH(I236,Parameters!$B$30:$E$30,0))/100*IF($F236="yes",Parameters!$C$49,Parameters!$B$49)</f>
        <v/>
      </c>
      <c r="S236" s="29">
        <f>K236*INDEX(Parameters!$B$73:$E$73,MATCH(I236,Parameters!$B$30:$E$30,0))/100*IF($F236="yes",Parameters!$C$49,Parameters!$B$49)</f>
        <v/>
      </c>
      <c r="T236" s="29">
        <f>K236*INDEX(Parameters!$B$74:$E$74,MATCH(I236,Parameters!$B$30:$E$30,0))/100*IF($F236="yes",Parameters!$C$49,Parameters!$B$49)</f>
        <v/>
      </c>
      <c r="U236" s="29">
        <f>INDEX(Parameters!$B$32:$E$32,MATCH(I236,Parameters!$B$30:$E$30,0))*Parameters!$B$36/100*IF($F236="yes",Parameters!$E$49,Parameters!$D$49)</f>
        <v/>
      </c>
      <c r="V236" s="29">
        <f>U236*INDEX(Parameters!$B$99:$E$99,MATCH(I236,Parameters!$B$30:$E$30,0))</f>
        <v/>
      </c>
      <c r="W236" s="29">
        <f>U236*INDEX(Parameters!$B$100:$E$100,MATCH(I236,Parameters!$B$30:$E$30,0))</f>
        <v/>
      </c>
      <c r="X236" s="29">
        <f>U236*INDEX(Parameters!$B$101:$E$101,MATCH(I236,Parameters!$B$30:$E$30,0))</f>
        <v/>
      </c>
      <c r="Y236" s="29">
        <f>U236*INDEX(Parameters!$B$102:$E$102,MATCH(I236,Parameters!$B$30:$E$30,0))</f>
        <v/>
      </c>
      <c r="Z236" s="29">
        <f>U236*INDEX(Parameters!$B$103:$E$103,MATCH(I236,Parameters!$B$30:$E$30,0))</f>
        <v/>
      </c>
      <c r="AA236" s="29">
        <f>U236*INDEX(Parameters!$B$104:$E$104,MATCH(I236,Parameters!$B$30:$E$30,0))</f>
        <v/>
      </c>
      <c r="AB236" s="29">
        <f>U236*Parameters!$B$39</f>
        <v/>
      </c>
      <c r="AC236">
        <f>J236</f>
        <v/>
      </c>
      <c r="AD236">
        <f>IF(J236=1,Parameters!$B$40,Parameters!$B$41)</f>
        <v/>
      </c>
      <c r="AE236" s="29">
        <f>AC236*O236+(1-AC236)*L236</f>
        <v/>
      </c>
      <c r="AF236" s="29">
        <f>AC236*P236+(1-AC236)*M236</f>
        <v/>
      </c>
      <c r="AG236" s="29">
        <f>AC236*Q236+(1-AC236)*N236</f>
        <v/>
      </c>
      <c r="AH236" s="29">
        <f>AD236*O236+(1-AD236)*L236</f>
        <v/>
      </c>
      <c r="AI236" s="29">
        <f>AD236*P236+(1-AD236)*M236</f>
        <v/>
      </c>
      <c r="AJ236" s="29">
        <f>AD236*Q236+(1-AD236)*N236</f>
        <v/>
      </c>
      <c r="AK236" s="29">
        <f>AC236*V236+(1-AC236)*U236</f>
        <v/>
      </c>
      <c r="AL236" s="29">
        <f>AC236*W236+(1-AC236)*U236</f>
        <v/>
      </c>
      <c r="AM236" s="29">
        <f>AC236*X236+(1-AC236)*U236</f>
        <v/>
      </c>
      <c r="AN236" s="29">
        <f>AD236*V236+(1-AD236)*U236</f>
        <v/>
      </c>
      <c r="AO236" s="29">
        <f>AD236*W236+(1-AD236)*U236</f>
        <v/>
      </c>
      <c r="AP236" s="29">
        <f>AD236*X236+(1-AD236)*U236</f>
        <v/>
      </c>
      <c r="AQ236">
        <f>IF(OR(Scenario!$B$5="Any",Scenario!$B$5=A236),1,0)</f>
        <v/>
      </c>
      <c r="AR236">
        <f>IF(OR(Scenario!$B$6="Any",Scenario!$B$6=B236),1,0)</f>
        <v/>
      </c>
      <c r="AS236">
        <f>IF(OR(Scenario!$B$7="Any",Scenario!$B$7=C236),1,0)</f>
        <v/>
      </c>
      <c r="AT236">
        <f>IF(OR(Scenario!$B$8="Any",Scenario!$B$8=D236),1,0)</f>
        <v/>
      </c>
      <c r="AU236">
        <f>IF(OR(Scenario!$B$9="Any",Scenario!$B$9=E236),1,0)</f>
        <v/>
      </c>
      <c r="AV236">
        <f>IF(OR(Scenario!$B$10="Any",Scenario!$B$10=F236),1,0)</f>
        <v/>
      </c>
      <c r="AW236">
        <f>G236*AQ236*AR236*AS236*AT236*AU236*AV236</f>
        <v/>
      </c>
      <c r="AX236">
        <f>IF(Scenario!$B$11="mean",L236,IF(Scenario!$B$11="5th pct",M236,N236))</f>
        <v/>
      </c>
      <c r="AY236">
        <f>IF(Scenario!$B$11="mean",O236,IF(Scenario!$B$11="5th pct",P236,Q236))</f>
        <v/>
      </c>
      <c r="AZ236">
        <f>IF(Scenario!$B$11="mean",R236,IF(Scenario!$B$11="5th pct",S236,T236))</f>
        <v/>
      </c>
      <c r="BA236">
        <f>IF(Scenario!$B$11="mean",AE236,IF(Scenario!$B$11="5th pct",AF236,AG236))</f>
        <v/>
      </c>
      <c r="BB236">
        <f>IF(Scenario!$B$11="mean",AH236,IF(Scenario!$B$11="5th pct",AI236,AJ236))</f>
        <v/>
      </c>
      <c r="BC236">
        <f>U236</f>
        <v/>
      </c>
      <c r="BD236">
        <f>IF(Scenario!$B$11="mean",V236,IF(Scenario!$B$11="5th pct",W236,X236))</f>
        <v/>
      </c>
      <c r="BE236">
        <f>IF(Scenario!$B$11="mean",Y236,IF(Scenario!$B$11="5th pct",Z236,AA236))</f>
        <v/>
      </c>
      <c r="BF236">
        <f>IF(Scenario!$B$11="mean",AK236,IF(Scenario!$B$11="5th pct",AL236,AM236))</f>
        <v/>
      </c>
      <c r="BG236">
        <f>IF(Scenario!$B$11="mean",AN236,IF(Scenario!$B$11="5th pct",AO236,AP236))</f>
        <v/>
      </c>
    </row>
    <row r="237">
      <c r="A237" s="7" t="inlineStr">
        <is>
          <t>F</t>
        </is>
      </c>
      <c r="B237" s="7" t="inlineStr">
        <is>
          <t>75-79</t>
        </is>
      </c>
      <c r="C237" s="7" t="inlineStr">
        <is>
          <t>110-132</t>
        </is>
      </c>
      <c r="D237" s="7" t="inlineStr">
        <is>
          <t>1.0-1.5</t>
        </is>
      </c>
      <c r="E237" s="7" t="inlineStr">
        <is>
          <t>low parox</t>
        </is>
      </c>
      <c r="F237" s="7" t="inlineStr">
        <is>
          <t>yes</t>
        </is>
      </c>
      <c r="G237" s="30">
        <f>Parameters!$B$5*Parameters!$B$8*Parameters!$C$10/SUM(Parameters!$B$10:$G$10)*Parameters!$I$22*Parameters!$B$51*Parameters!$B$46</f>
        <v/>
      </c>
      <c r="H237" s="31">
        <f>(140-Parameters!$C$25)*Parameters!$C$26*0.45359237*0.85/(72*Parameters!$C$27)</f>
        <v/>
      </c>
      <c r="I237" s="7">
        <f>IF(H237&gt;80,"&gt;80",IF(H237&gt;50,"50-80",IF(H237&gt;=25,"25-50","&lt;25")))</f>
        <v/>
      </c>
      <c r="J237" s="7">
        <f>IF(((B237="80+")+1+(OR(D237="1.5-2.0",D237="&gt;=2.0")))&gt;=2,1,0)</f>
        <v/>
      </c>
      <c r="K237" s="32">
        <f>INDEX(Parameters!$B$31:$E$31,MATCH(I237,Parameters!$B$30:$E$30,0))</f>
        <v/>
      </c>
      <c r="L237" s="33">
        <f>K237*INDEX(Parameters!$B$66:$E$66,MATCH(I237,Parameters!$B$30:$E$30,0))/100*IF($F237="yes",Parameters!$C$49,Parameters!$B$49)</f>
        <v/>
      </c>
      <c r="M237" s="33">
        <f>K237*INDEX(Parameters!$B$67:$E$67,MATCH(I237,Parameters!$B$30:$E$30,0))/100*IF($F237="yes",Parameters!$C$49,Parameters!$B$49)</f>
        <v/>
      </c>
      <c r="N237" s="33">
        <f>K237*INDEX(Parameters!$B$68:$E$68,MATCH(I237,Parameters!$B$30:$E$30,0))/100*IF($F237="yes",Parameters!$C$49,Parameters!$B$49)</f>
        <v/>
      </c>
      <c r="O237" s="33">
        <f>K237*INDEX(Parameters!$B$69:$E$69,MATCH(I237,Parameters!$B$30:$E$30,0))/100*IF($F237="yes",Parameters!$C$49,Parameters!$B$49)</f>
        <v/>
      </c>
      <c r="P237" s="33">
        <f>K237*INDEX(Parameters!$B$70:$E$70,MATCH(I237,Parameters!$B$30:$E$30,0))/100*IF($F237="yes",Parameters!$C$49,Parameters!$B$49)</f>
        <v/>
      </c>
      <c r="Q237" s="33">
        <f>K237*INDEX(Parameters!$B$71:$E$71,MATCH(I237,Parameters!$B$30:$E$30,0))/100*IF($F237="yes",Parameters!$C$49,Parameters!$B$49)</f>
        <v/>
      </c>
      <c r="R237" s="33">
        <f>K237*INDEX(Parameters!$B$72:$E$72,MATCH(I237,Parameters!$B$30:$E$30,0))/100*IF($F237="yes",Parameters!$C$49,Parameters!$B$49)</f>
        <v/>
      </c>
      <c r="S237" s="33">
        <f>K237*INDEX(Parameters!$B$73:$E$73,MATCH(I237,Parameters!$B$30:$E$30,0))/100*IF($F237="yes",Parameters!$C$49,Parameters!$B$49)</f>
        <v/>
      </c>
      <c r="T237" s="33">
        <f>K237*INDEX(Parameters!$B$74:$E$74,MATCH(I237,Parameters!$B$30:$E$30,0))/100*IF($F237="yes",Parameters!$C$49,Parameters!$B$49)</f>
        <v/>
      </c>
      <c r="U237" s="33">
        <f>INDEX(Parameters!$B$32:$E$32,MATCH(I237,Parameters!$B$30:$E$30,0))*Parameters!$B$36/100*IF($F237="yes",Parameters!$E$49,Parameters!$D$49)</f>
        <v/>
      </c>
      <c r="V237" s="33">
        <f>U237*INDEX(Parameters!$B$99:$E$99,MATCH(I237,Parameters!$B$30:$E$30,0))</f>
        <v/>
      </c>
      <c r="W237" s="33">
        <f>U237*INDEX(Parameters!$B$100:$E$100,MATCH(I237,Parameters!$B$30:$E$30,0))</f>
        <v/>
      </c>
      <c r="X237" s="33">
        <f>U237*INDEX(Parameters!$B$101:$E$101,MATCH(I237,Parameters!$B$30:$E$30,0))</f>
        <v/>
      </c>
      <c r="Y237" s="33">
        <f>U237*INDEX(Parameters!$B$102:$E$102,MATCH(I237,Parameters!$B$30:$E$30,0))</f>
        <v/>
      </c>
      <c r="Z237" s="33">
        <f>U237*INDEX(Parameters!$B$103:$E$103,MATCH(I237,Parameters!$B$30:$E$30,0))</f>
        <v/>
      </c>
      <c r="AA237" s="33">
        <f>U237*INDEX(Parameters!$B$104:$E$104,MATCH(I237,Parameters!$B$30:$E$30,0))</f>
        <v/>
      </c>
      <c r="AB237" s="33">
        <f>U237*Parameters!$B$39</f>
        <v/>
      </c>
      <c r="AC237" s="7">
        <f>J237</f>
        <v/>
      </c>
      <c r="AD237" s="7">
        <f>IF(J237=1,Parameters!$B$40,Parameters!$B$41)</f>
        <v/>
      </c>
      <c r="AE237" s="33">
        <f>AC237*O237+(1-AC237)*L237</f>
        <v/>
      </c>
      <c r="AF237" s="33">
        <f>AC237*P237+(1-AC237)*M237</f>
        <v/>
      </c>
      <c r="AG237" s="33">
        <f>AC237*Q237+(1-AC237)*N237</f>
        <v/>
      </c>
      <c r="AH237" s="33">
        <f>AD237*O237+(1-AD237)*L237</f>
        <v/>
      </c>
      <c r="AI237" s="33">
        <f>AD237*P237+(1-AD237)*M237</f>
        <v/>
      </c>
      <c r="AJ237" s="33">
        <f>AD237*Q237+(1-AD237)*N237</f>
        <v/>
      </c>
      <c r="AK237" s="33">
        <f>AC237*V237+(1-AC237)*U237</f>
        <v/>
      </c>
      <c r="AL237" s="33">
        <f>AC237*W237+(1-AC237)*U237</f>
        <v/>
      </c>
      <c r="AM237" s="33">
        <f>AC237*X237+(1-AC237)*U237</f>
        <v/>
      </c>
      <c r="AN237" s="33">
        <f>AD237*V237+(1-AD237)*U237</f>
        <v/>
      </c>
      <c r="AO237" s="33">
        <f>AD237*W237+(1-AD237)*U237</f>
        <v/>
      </c>
      <c r="AP237" s="33">
        <f>AD237*X237+(1-AD237)*U237</f>
        <v/>
      </c>
      <c r="AQ237" s="7">
        <f>IF(OR(Scenario!$B$5="Any",Scenario!$B$5=A237),1,0)</f>
        <v/>
      </c>
      <c r="AR237" s="7">
        <f>IF(OR(Scenario!$B$6="Any",Scenario!$B$6=B237),1,0)</f>
        <v/>
      </c>
      <c r="AS237" s="7">
        <f>IF(OR(Scenario!$B$7="Any",Scenario!$B$7=C237),1,0)</f>
        <v/>
      </c>
      <c r="AT237" s="7">
        <f>IF(OR(Scenario!$B$8="Any",Scenario!$B$8=D237),1,0)</f>
        <v/>
      </c>
      <c r="AU237" s="7">
        <f>IF(OR(Scenario!$B$9="Any",Scenario!$B$9=E237),1,0)</f>
        <v/>
      </c>
      <c r="AV237" s="7">
        <f>IF(OR(Scenario!$B$10="Any",Scenario!$B$10=F237),1,0)</f>
        <v/>
      </c>
      <c r="AW237" s="7">
        <f>G237*AQ237*AR237*AS237*AT237*AU237*AV237</f>
        <v/>
      </c>
      <c r="AX237" s="7">
        <f>IF(Scenario!$B$11="mean",L237,IF(Scenario!$B$11="5th pct",M237,N237))</f>
        <v/>
      </c>
      <c r="AY237" s="7">
        <f>IF(Scenario!$B$11="mean",O237,IF(Scenario!$B$11="5th pct",P237,Q237))</f>
        <v/>
      </c>
      <c r="AZ237" s="7">
        <f>IF(Scenario!$B$11="mean",R237,IF(Scenario!$B$11="5th pct",S237,T237))</f>
        <v/>
      </c>
      <c r="BA237" s="7">
        <f>IF(Scenario!$B$11="mean",AE237,IF(Scenario!$B$11="5th pct",AF237,AG237))</f>
        <v/>
      </c>
      <c r="BB237" s="7">
        <f>IF(Scenario!$B$11="mean",AH237,IF(Scenario!$B$11="5th pct",AI237,AJ237))</f>
        <v/>
      </c>
      <c r="BC237" s="7">
        <f>U237</f>
        <v/>
      </c>
      <c r="BD237" s="7">
        <f>IF(Scenario!$B$11="mean",V237,IF(Scenario!$B$11="5th pct",W237,X237))</f>
        <v/>
      </c>
      <c r="BE237" s="7">
        <f>IF(Scenario!$B$11="mean",Y237,IF(Scenario!$B$11="5th pct",Z237,AA237))</f>
        <v/>
      </c>
      <c r="BF237" s="7">
        <f>IF(Scenario!$B$11="mean",AK237,IF(Scenario!$B$11="5th pct",AL237,AM237))</f>
        <v/>
      </c>
      <c r="BG237" s="7">
        <f>IF(Scenario!$B$11="mean",AN237,IF(Scenario!$B$11="5th pct",AO237,AP237))</f>
        <v/>
      </c>
    </row>
    <row r="238">
      <c r="A238" t="inlineStr">
        <is>
          <t>F</t>
        </is>
      </c>
      <c r="B238" t="inlineStr">
        <is>
          <t>75-79</t>
        </is>
      </c>
      <c r="C238" t="inlineStr">
        <is>
          <t>110-132</t>
        </is>
      </c>
      <c r="D238" t="inlineStr">
        <is>
          <t>1.0-1.5</t>
        </is>
      </c>
      <c r="E238" t="inlineStr">
        <is>
          <t>high parox</t>
        </is>
      </c>
      <c r="F238" t="inlineStr">
        <is>
          <t>no</t>
        </is>
      </c>
      <c r="G238" s="26">
        <f>Parameters!$B$5*Parameters!$B$8*Parameters!$C$10/SUM(Parameters!$B$10:$G$10)*Parameters!$I$22*Parameters!$B$52*(1-Parameters!$B$46)</f>
        <v/>
      </c>
      <c r="H238" s="27">
        <f>(140-Parameters!$C$25)*Parameters!$C$26*0.45359237*0.85/(72*Parameters!$C$27)</f>
        <v/>
      </c>
      <c r="I238">
        <f>IF(H238&gt;80,"&gt;80",IF(H238&gt;50,"50-80",IF(H238&gt;=25,"25-50","&lt;25")))</f>
        <v/>
      </c>
      <c r="J238">
        <f>IF(((B238="80+")+1+(OR(D238="1.5-2.0",D238="&gt;=2.0")))&gt;=2,1,0)</f>
        <v/>
      </c>
      <c r="K238" s="28">
        <f>INDEX(Parameters!$B$31:$E$31,MATCH(I238,Parameters!$B$30:$E$30,0))</f>
        <v/>
      </c>
      <c r="L238" s="29">
        <f>K238*INDEX(Parameters!$B$75:$E$75,MATCH(I238,Parameters!$B$30:$E$30,0))/100*IF($F238="yes",Parameters!$C$49,Parameters!$B$49)</f>
        <v/>
      </c>
      <c r="M238" s="29">
        <f>K238*INDEX(Parameters!$B$76:$E$76,MATCH(I238,Parameters!$B$30:$E$30,0))/100*IF($F238="yes",Parameters!$C$49,Parameters!$B$49)</f>
        <v/>
      </c>
      <c r="N238" s="29">
        <f>K238*INDEX(Parameters!$B$77:$E$77,MATCH(I238,Parameters!$B$30:$E$30,0))/100*IF($F238="yes",Parameters!$C$49,Parameters!$B$49)</f>
        <v/>
      </c>
      <c r="O238" s="29">
        <f>K238*INDEX(Parameters!$B$78:$E$78,MATCH(I238,Parameters!$B$30:$E$30,0))/100*IF($F238="yes",Parameters!$C$49,Parameters!$B$49)</f>
        <v/>
      </c>
      <c r="P238" s="29">
        <f>K238*INDEX(Parameters!$B$79:$E$79,MATCH(I238,Parameters!$B$30:$E$30,0))/100*IF($F238="yes",Parameters!$C$49,Parameters!$B$49)</f>
        <v/>
      </c>
      <c r="Q238" s="29">
        <f>K238*INDEX(Parameters!$B$80:$E$80,MATCH(I238,Parameters!$B$30:$E$30,0))/100*IF($F238="yes",Parameters!$C$49,Parameters!$B$49)</f>
        <v/>
      </c>
      <c r="R238" s="29">
        <f>K238*INDEX(Parameters!$B$81:$E$81,MATCH(I238,Parameters!$B$30:$E$30,0))/100*IF($F238="yes",Parameters!$C$49,Parameters!$B$49)</f>
        <v/>
      </c>
      <c r="S238" s="29">
        <f>K238*INDEX(Parameters!$B$82:$E$82,MATCH(I238,Parameters!$B$30:$E$30,0))/100*IF($F238="yes",Parameters!$C$49,Parameters!$B$49)</f>
        <v/>
      </c>
      <c r="T238" s="29">
        <f>K238*INDEX(Parameters!$B$83:$E$83,MATCH(I238,Parameters!$B$30:$E$30,0))/100*IF($F238="yes",Parameters!$C$49,Parameters!$B$49)</f>
        <v/>
      </c>
      <c r="U238" s="29">
        <f>INDEX(Parameters!$B$32:$E$32,MATCH(I238,Parameters!$B$30:$E$30,0))*Parameters!$B$36/100*IF($F238="yes",Parameters!$E$49,Parameters!$D$49)</f>
        <v/>
      </c>
      <c r="V238" s="29">
        <f>U238*INDEX(Parameters!$B$99:$E$99,MATCH(I238,Parameters!$B$30:$E$30,0))</f>
        <v/>
      </c>
      <c r="W238" s="29">
        <f>U238*INDEX(Parameters!$B$100:$E$100,MATCH(I238,Parameters!$B$30:$E$30,0))</f>
        <v/>
      </c>
      <c r="X238" s="29">
        <f>U238*INDEX(Parameters!$B$101:$E$101,MATCH(I238,Parameters!$B$30:$E$30,0))</f>
        <v/>
      </c>
      <c r="Y238" s="29">
        <f>U238*INDEX(Parameters!$B$102:$E$102,MATCH(I238,Parameters!$B$30:$E$30,0))</f>
        <v/>
      </c>
      <c r="Z238" s="29">
        <f>U238*INDEX(Parameters!$B$103:$E$103,MATCH(I238,Parameters!$B$30:$E$30,0))</f>
        <v/>
      </c>
      <c r="AA238" s="29">
        <f>U238*INDEX(Parameters!$B$104:$E$104,MATCH(I238,Parameters!$B$30:$E$30,0))</f>
        <v/>
      </c>
      <c r="AB238" s="29">
        <f>U238*Parameters!$B$39</f>
        <v/>
      </c>
      <c r="AC238">
        <f>J238</f>
        <v/>
      </c>
      <c r="AD238">
        <f>IF(J238=1,Parameters!$B$40,Parameters!$B$41)</f>
        <v/>
      </c>
      <c r="AE238" s="29">
        <f>AC238*O238+(1-AC238)*L238</f>
        <v/>
      </c>
      <c r="AF238" s="29">
        <f>AC238*P238+(1-AC238)*M238</f>
        <v/>
      </c>
      <c r="AG238" s="29">
        <f>AC238*Q238+(1-AC238)*N238</f>
        <v/>
      </c>
      <c r="AH238" s="29">
        <f>AD238*O238+(1-AD238)*L238</f>
        <v/>
      </c>
      <c r="AI238" s="29">
        <f>AD238*P238+(1-AD238)*M238</f>
        <v/>
      </c>
      <c r="AJ238" s="29">
        <f>AD238*Q238+(1-AD238)*N238</f>
        <v/>
      </c>
      <c r="AK238" s="29">
        <f>AC238*V238+(1-AC238)*U238</f>
        <v/>
      </c>
      <c r="AL238" s="29">
        <f>AC238*W238+(1-AC238)*U238</f>
        <v/>
      </c>
      <c r="AM238" s="29">
        <f>AC238*X238+(1-AC238)*U238</f>
        <v/>
      </c>
      <c r="AN238" s="29">
        <f>AD238*V238+(1-AD238)*U238</f>
        <v/>
      </c>
      <c r="AO238" s="29">
        <f>AD238*W238+(1-AD238)*U238</f>
        <v/>
      </c>
      <c r="AP238" s="29">
        <f>AD238*X238+(1-AD238)*U238</f>
        <v/>
      </c>
      <c r="AQ238">
        <f>IF(OR(Scenario!$B$5="Any",Scenario!$B$5=A238),1,0)</f>
        <v/>
      </c>
      <c r="AR238">
        <f>IF(OR(Scenario!$B$6="Any",Scenario!$B$6=B238),1,0)</f>
        <v/>
      </c>
      <c r="AS238">
        <f>IF(OR(Scenario!$B$7="Any",Scenario!$B$7=C238),1,0)</f>
        <v/>
      </c>
      <c r="AT238">
        <f>IF(OR(Scenario!$B$8="Any",Scenario!$B$8=D238),1,0)</f>
        <v/>
      </c>
      <c r="AU238">
        <f>IF(OR(Scenario!$B$9="Any",Scenario!$B$9=E238),1,0)</f>
        <v/>
      </c>
      <c r="AV238">
        <f>IF(OR(Scenario!$B$10="Any",Scenario!$B$10=F238),1,0)</f>
        <v/>
      </c>
      <c r="AW238">
        <f>G238*AQ238*AR238*AS238*AT238*AU238*AV238</f>
        <v/>
      </c>
      <c r="AX238">
        <f>IF(Scenario!$B$11="mean",L238,IF(Scenario!$B$11="5th pct",M238,N238))</f>
        <v/>
      </c>
      <c r="AY238">
        <f>IF(Scenario!$B$11="mean",O238,IF(Scenario!$B$11="5th pct",P238,Q238))</f>
        <v/>
      </c>
      <c r="AZ238">
        <f>IF(Scenario!$B$11="mean",R238,IF(Scenario!$B$11="5th pct",S238,T238))</f>
        <v/>
      </c>
      <c r="BA238">
        <f>IF(Scenario!$B$11="mean",AE238,IF(Scenario!$B$11="5th pct",AF238,AG238))</f>
        <v/>
      </c>
      <c r="BB238">
        <f>IF(Scenario!$B$11="mean",AH238,IF(Scenario!$B$11="5th pct",AI238,AJ238))</f>
        <v/>
      </c>
      <c r="BC238">
        <f>U238</f>
        <v/>
      </c>
      <c r="BD238">
        <f>IF(Scenario!$B$11="mean",V238,IF(Scenario!$B$11="5th pct",W238,X238))</f>
        <v/>
      </c>
      <c r="BE238">
        <f>IF(Scenario!$B$11="mean",Y238,IF(Scenario!$B$11="5th pct",Z238,AA238))</f>
        <v/>
      </c>
      <c r="BF238">
        <f>IF(Scenario!$B$11="mean",AK238,IF(Scenario!$B$11="5th pct",AL238,AM238))</f>
        <v/>
      </c>
      <c r="BG238">
        <f>IF(Scenario!$B$11="mean",AN238,IF(Scenario!$B$11="5th pct",AO238,AP238))</f>
        <v/>
      </c>
    </row>
    <row r="239">
      <c r="A239" s="7" t="inlineStr">
        <is>
          <t>F</t>
        </is>
      </c>
      <c r="B239" s="7" t="inlineStr">
        <is>
          <t>75-79</t>
        </is>
      </c>
      <c r="C239" s="7" t="inlineStr">
        <is>
          <t>110-132</t>
        </is>
      </c>
      <c r="D239" s="7" t="inlineStr">
        <is>
          <t>1.0-1.5</t>
        </is>
      </c>
      <c r="E239" s="7" t="inlineStr">
        <is>
          <t>high parox</t>
        </is>
      </c>
      <c r="F239" s="7" t="inlineStr">
        <is>
          <t>yes</t>
        </is>
      </c>
      <c r="G239" s="30">
        <f>Parameters!$B$5*Parameters!$B$8*Parameters!$C$10/SUM(Parameters!$B$10:$G$10)*Parameters!$I$22*Parameters!$B$52*Parameters!$B$46</f>
        <v/>
      </c>
      <c r="H239" s="31">
        <f>(140-Parameters!$C$25)*Parameters!$C$26*0.45359237*0.85/(72*Parameters!$C$27)</f>
        <v/>
      </c>
      <c r="I239" s="7">
        <f>IF(H239&gt;80,"&gt;80",IF(H239&gt;50,"50-80",IF(H239&gt;=25,"25-50","&lt;25")))</f>
        <v/>
      </c>
      <c r="J239" s="7">
        <f>IF(((B239="80+")+1+(OR(D239="1.5-2.0",D239="&gt;=2.0")))&gt;=2,1,0)</f>
        <v/>
      </c>
      <c r="K239" s="32">
        <f>INDEX(Parameters!$B$31:$E$31,MATCH(I239,Parameters!$B$30:$E$30,0))</f>
        <v/>
      </c>
      <c r="L239" s="33">
        <f>K239*INDEX(Parameters!$B$75:$E$75,MATCH(I239,Parameters!$B$30:$E$30,0))/100*IF($F239="yes",Parameters!$C$49,Parameters!$B$49)</f>
        <v/>
      </c>
      <c r="M239" s="33">
        <f>K239*INDEX(Parameters!$B$76:$E$76,MATCH(I239,Parameters!$B$30:$E$30,0))/100*IF($F239="yes",Parameters!$C$49,Parameters!$B$49)</f>
        <v/>
      </c>
      <c r="N239" s="33">
        <f>K239*INDEX(Parameters!$B$77:$E$77,MATCH(I239,Parameters!$B$30:$E$30,0))/100*IF($F239="yes",Parameters!$C$49,Parameters!$B$49)</f>
        <v/>
      </c>
      <c r="O239" s="33">
        <f>K239*INDEX(Parameters!$B$78:$E$78,MATCH(I239,Parameters!$B$30:$E$30,0))/100*IF($F239="yes",Parameters!$C$49,Parameters!$B$49)</f>
        <v/>
      </c>
      <c r="P239" s="33">
        <f>K239*INDEX(Parameters!$B$79:$E$79,MATCH(I239,Parameters!$B$30:$E$30,0))/100*IF($F239="yes",Parameters!$C$49,Parameters!$B$49)</f>
        <v/>
      </c>
      <c r="Q239" s="33">
        <f>K239*INDEX(Parameters!$B$80:$E$80,MATCH(I239,Parameters!$B$30:$E$30,0))/100*IF($F239="yes",Parameters!$C$49,Parameters!$B$49)</f>
        <v/>
      </c>
      <c r="R239" s="33">
        <f>K239*INDEX(Parameters!$B$81:$E$81,MATCH(I239,Parameters!$B$30:$E$30,0))/100*IF($F239="yes",Parameters!$C$49,Parameters!$B$49)</f>
        <v/>
      </c>
      <c r="S239" s="33">
        <f>K239*INDEX(Parameters!$B$82:$E$82,MATCH(I239,Parameters!$B$30:$E$30,0))/100*IF($F239="yes",Parameters!$C$49,Parameters!$B$49)</f>
        <v/>
      </c>
      <c r="T239" s="33">
        <f>K239*INDEX(Parameters!$B$83:$E$83,MATCH(I239,Parameters!$B$30:$E$30,0))/100*IF($F239="yes",Parameters!$C$49,Parameters!$B$49)</f>
        <v/>
      </c>
      <c r="U239" s="33">
        <f>INDEX(Parameters!$B$32:$E$32,MATCH(I239,Parameters!$B$30:$E$30,0))*Parameters!$B$36/100*IF($F239="yes",Parameters!$E$49,Parameters!$D$49)</f>
        <v/>
      </c>
      <c r="V239" s="33">
        <f>U239*INDEX(Parameters!$B$99:$E$99,MATCH(I239,Parameters!$B$30:$E$30,0))</f>
        <v/>
      </c>
      <c r="W239" s="33">
        <f>U239*INDEX(Parameters!$B$100:$E$100,MATCH(I239,Parameters!$B$30:$E$30,0))</f>
        <v/>
      </c>
      <c r="X239" s="33">
        <f>U239*INDEX(Parameters!$B$101:$E$101,MATCH(I239,Parameters!$B$30:$E$30,0))</f>
        <v/>
      </c>
      <c r="Y239" s="33">
        <f>U239*INDEX(Parameters!$B$102:$E$102,MATCH(I239,Parameters!$B$30:$E$30,0))</f>
        <v/>
      </c>
      <c r="Z239" s="33">
        <f>U239*INDEX(Parameters!$B$103:$E$103,MATCH(I239,Parameters!$B$30:$E$30,0))</f>
        <v/>
      </c>
      <c r="AA239" s="33">
        <f>U239*INDEX(Parameters!$B$104:$E$104,MATCH(I239,Parameters!$B$30:$E$30,0))</f>
        <v/>
      </c>
      <c r="AB239" s="33">
        <f>U239*Parameters!$B$39</f>
        <v/>
      </c>
      <c r="AC239" s="7">
        <f>J239</f>
        <v/>
      </c>
      <c r="AD239" s="7">
        <f>IF(J239=1,Parameters!$B$40,Parameters!$B$41)</f>
        <v/>
      </c>
      <c r="AE239" s="33">
        <f>AC239*O239+(1-AC239)*L239</f>
        <v/>
      </c>
      <c r="AF239" s="33">
        <f>AC239*P239+(1-AC239)*M239</f>
        <v/>
      </c>
      <c r="AG239" s="33">
        <f>AC239*Q239+(1-AC239)*N239</f>
        <v/>
      </c>
      <c r="AH239" s="33">
        <f>AD239*O239+(1-AD239)*L239</f>
        <v/>
      </c>
      <c r="AI239" s="33">
        <f>AD239*P239+(1-AD239)*M239</f>
        <v/>
      </c>
      <c r="AJ239" s="33">
        <f>AD239*Q239+(1-AD239)*N239</f>
        <v/>
      </c>
      <c r="AK239" s="33">
        <f>AC239*V239+(1-AC239)*U239</f>
        <v/>
      </c>
      <c r="AL239" s="33">
        <f>AC239*W239+(1-AC239)*U239</f>
        <v/>
      </c>
      <c r="AM239" s="33">
        <f>AC239*X239+(1-AC239)*U239</f>
        <v/>
      </c>
      <c r="AN239" s="33">
        <f>AD239*V239+(1-AD239)*U239</f>
        <v/>
      </c>
      <c r="AO239" s="33">
        <f>AD239*W239+(1-AD239)*U239</f>
        <v/>
      </c>
      <c r="AP239" s="33">
        <f>AD239*X239+(1-AD239)*U239</f>
        <v/>
      </c>
      <c r="AQ239" s="7">
        <f>IF(OR(Scenario!$B$5="Any",Scenario!$B$5=A239),1,0)</f>
        <v/>
      </c>
      <c r="AR239" s="7">
        <f>IF(OR(Scenario!$B$6="Any",Scenario!$B$6=B239),1,0)</f>
        <v/>
      </c>
      <c r="AS239" s="7">
        <f>IF(OR(Scenario!$B$7="Any",Scenario!$B$7=C239),1,0)</f>
        <v/>
      </c>
      <c r="AT239" s="7">
        <f>IF(OR(Scenario!$B$8="Any",Scenario!$B$8=D239),1,0)</f>
        <v/>
      </c>
      <c r="AU239" s="7">
        <f>IF(OR(Scenario!$B$9="Any",Scenario!$B$9=E239),1,0)</f>
        <v/>
      </c>
      <c r="AV239" s="7">
        <f>IF(OR(Scenario!$B$10="Any",Scenario!$B$10=F239),1,0)</f>
        <v/>
      </c>
      <c r="AW239" s="7">
        <f>G239*AQ239*AR239*AS239*AT239*AU239*AV239</f>
        <v/>
      </c>
      <c r="AX239" s="7">
        <f>IF(Scenario!$B$11="mean",L239,IF(Scenario!$B$11="5th pct",M239,N239))</f>
        <v/>
      </c>
      <c r="AY239" s="7">
        <f>IF(Scenario!$B$11="mean",O239,IF(Scenario!$B$11="5th pct",P239,Q239))</f>
        <v/>
      </c>
      <c r="AZ239" s="7">
        <f>IF(Scenario!$B$11="mean",R239,IF(Scenario!$B$11="5th pct",S239,T239))</f>
        <v/>
      </c>
      <c r="BA239" s="7">
        <f>IF(Scenario!$B$11="mean",AE239,IF(Scenario!$B$11="5th pct",AF239,AG239))</f>
        <v/>
      </c>
      <c r="BB239" s="7">
        <f>IF(Scenario!$B$11="mean",AH239,IF(Scenario!$B$11="5th pct",AI239,AJ239))</f>
        <v/>
      </c>
      <c r="BC239" s="7">
        <f>U239</f>
        <v/>
      </c>
      <c r="BD239" s="7">
        <f>IF(Scenario!$B$11="mean",V239,IF(Scenario!$B$11="5th pct",W239,X239))</f>
        <v/>
      </c>
      <c r="BE239" s="7">
        <f>IF(Scenario!$B$11="mean",Y239,IF(Scenario!$B$11="5th pct",Z239,AA239))</f>
        <v/>
      </c>
      <c r="BF239" s="7">
        <f>IF(Scenario!$B$11="mean",AK239,IF(Scenario!$B$11="5th pct",AL239,AM239))</f>
        <v/>
      </c>
      <c r="BG239" s="7">
        <f>IF(Scenario!$B$11="mean",AN239,IF(Scenario!$B$11="5th pct",AO239,AP239))</f>
        <v/>
      </c>
    </row>
    <row r="240">
      <c r="A240" t="inlineStr">
        <is>
          <t>F</t>
        </is>
      </c>
      <c r="B240" t="inlineStr">
        <is>
          <t>75-79</t>
        </is>
      </c>
      <c r="C240" t="inlineStr">
        <is>
          <t>110-132</t>
        </is>
      </c>
      <c r="D240" t="inlineStr">
        <is>
          <t>1.0-1.5</t>
        </is>
      </c>
      <c r="E240" t="inlineStr">
        <is>
          <t>persistent</t>
        </is>
      </c>
      <c r="F240" t="inlineStr">
        <is>
          <t>no</t>
        </is>
      </c>
      <c r="G240" s="26">
        <f>Parameters!$B$5*Parameters!$B$8*Parameters!$C$10/SUM(Parameters!$B$10:$G$10)*Parameters!$I$22*Parameters!$B$53*(1-Parameters!$B$46)</f>
        <v/>
      </c>
      <c r="H240" s="27">
        <f>(140-Parameters!$C$25)*Parameters!$C$26*0.45359237*0.85/(72*Parameters!$C$27)</f>
        <v/>
      </c>
      <c r="I240">
        <f>IF(H240&gt;80,"&gt;80",IF(H240&gt;50,"50-80",IF(H240&gt;=25,"25-50","&lt;25")))</f>
        <v/>
      </c>
      <c r="J240">
        <f>IF(((B240="80+")+1+(OR(D240="1.5-2.0",D240="&gt;=2.0")))&gt;=2,1,0)</f>
        <v/>
      </c>
      <c r="K240" s="28">
        <f>INDEX(Parameters!$B$31:$E$31,MATCH(I240,Parameters!$B$30:$E$30,0))</f>
        <v/>
      </c>
      <c r="L240" s="29">
        <f>K240*INDEX(Parameters!$B$84:$E$84,MATCH(I240,Parameters!$B$30:$E$30,0))/100*IF($F240="yes",Parameters!$C$49,Parameters!$B$49)</f>
        <v/>
      </c>
      <c r="M240" s="29">
        <f>K240*INDEX(Parameters!$B$85:$E$85,MATCH(I240,Parameters!$B$30:$E$30,0))/100*IF($F240="yes",Parameters!$C$49,Parameters!$B$49)</f>
        <v/>
      </c>
      <c r="N240" s="29">
        <f>K240*INDEX(Parameters!$B$86:$E$86,MATCH(I240,Parameters!$B$30:$E$30,0))/100*IF($F240="yes",Parameters!$C$49,Parameters!$B$49)</f>
        <v/>
      </c>
      <c r="O240" s="29">
        <f>K240*INDEX(Parameters!$B$87:$E$87,MATCH(I240,Parameters!$B$30:$E$30,0))/100*IF($F240="yes",Parameters!$C$49,Parameters!$B$49)</f>
        <v/>
      </c>
      <c r="P240" s="29">
        <f>K240*INDEX(Parameters!$B$88:$E$88,MATCH(I240,Parameters!$B$30:$E$30,0))/100*IF($F240="yes",Parameters!$C$49,Parameters!$B$49)</f>
        <v/>
      </c>
      <c r="Q240" s="29">
        <f>K240*INDEX(Parameters!$B$89:$E$89,MATCH(I240,Parameters!$B$30:$E$30,0))/100*IF($F240="yes",Parameters!$C$49,Parameters!$B$49)</f>
        <v/>
      </c>
      <c r="R240" s="29">
        <f>K240*INDEX(Parameters!$B$90:$E$90,MATCH(I240,Parameters!$B$30:$E$30,0))/100*IF($F240="yes",Parameters!$C$49,Parameters!$B$49)</f>
        <v/>
      </c>
      <c r="S240" s="29">
        <f>K240*INDEX(Parameters!$B$91:$E$91,MATCH(I240,Parameters!$B$30:$E$30,0))/100*IF($F240="yes",Parameters!$C$49,Parameters!$B$49)</f>
        <v/>
      </c>
      <c r="T240" s="29">
        <f>K240*INDEX(Parameters!$B$92:$E$92,MATCH(I240,Parameters!$B$30:$E$30,0))/100*IF($F240="yes",Parameters!$C$49,Parameters!$B$49)</f>
        <v/>
      </c>
      <c r="U240" s="29">
        <f>INDEX(Parameters!$B$32:$E$32,MATCH(I240,Parameters!$B$30:$E$30,0))*Parameters!$B$36/100*IF($F240="yes",Parameters!$E$49,Parameters!$D$49)</f>
        <v/>
      </c>
      <c r="V240" s="29">
        <f>U240*INDEX(Parameters!$B$99:$E$99,MATCH(I240,Parameters!$B$30:$E$30,0))</f>
        <v/>
      </c>
      <c r="W240" s="29">
        <f>U240*INDEX(Parameters!$B$100:$E$100,MATCH(I240,Parameters!$B$30:$E$30,0))</f>
        <v/>
      </c>
      <c r="X240" s="29">
        <f>U240*INDEX(Parameters!$B$101:$E$101,MATCH(I240,Parameters!$B$30:$E$30,0))</f>
        <v/>
      </c>
      <c r="Y240" s="29">
        <f>U240*INDEX(Parameters!$B$102:$E$102,MATCH(I240,Parameters!$B$30:$E$30,0))</f>
        <v/>
      </c>
      <c r="Z240" s="29">
        <f>U240*INDEX(Parameters!$B$103:$E$103,MATCH(I240,Parameters!$B$30:$E$30,0))</f>
        <v/>
      </c>
      <c r="AA240" s="29">
        <f>U240*INDEX(Parameters!$B$104:$E$104,MATCH(I240,Parameters!$B$30:$E$30,0))</f>
        <v/>
      </c>
      <c r="AB240" s="29">
        <f>U240*Parameters!$B$39</f>
        <v/>
      </c>
      <c r="AC240">
        <f>J240</f>
        <v/>
      </c>
      <c r="AD240">
        <f>IF(J240=1,Parameters!$B$40,Parameters!$B$41)</f>
        <v/>
      </c>
      <c r="AE240" s="29">
        <f>AC240*O240+(1-AC240)*L240</f>
        <v/>
      </c>
      <c r="AF240" s="29">
        <f>AC240*P240+(1-AC240)*M240</f>
        <v/>
      </c>
      <c r="AG240" s="29">
        <f>AC240*Q240+(1-AC240)*N240</f>
        <v/>
      </c>
      <c r="AH240" s="29">
        <f>AD240*O240+(1-AD240)*L240</f>
        <v/>
      </c>
      <c r="AI240" s="29">
        <f>AD240*P240+(1-AD240)*M240</f>
        <v/>
      </c>
      <c r="AJ240" s="29">
        <f>AD240*Q240+(1-AD240)*N240</f>
        <v/>
      </c>
      <c r="AK240" s="29">
        <f>AC240*V240+(1-AC240)*U240</f>
        <v/>
      </c>
      <c r="AL240" s="29">
        <f>AC240*W240+(1-AC240)*U240</f>
        <v/>
      </c>
      <c r="AM240" s="29">
        <f>AC240*X240+(1-AC240)*U240</f>
        <v/>
      </c>
      <c r="AN240" s="29">
        <f>AD240*V240+(1-AD240)*U240</f>
        <v/>
      </c>
      <c r="AO240" s="29">
        <f>AD240*W240+(1-AD240)*U240</f>
        <v/>
      </c>
      <c r="AP240" s="29">
        <f>AD240*X240+(1-AD240)*U240</f>
        <v/>
      </c>
      <c r="AQ240">
        <f>IF(OR(Scenario!$B$5="Any",Scenario!$B$5=A240),1,0)</f>
        <v/>
      </c>
      <c r="AR240">
        <f>IF(OR(Scenario!$B$6="Any",Scenario!$B$6=B240),1,0)</f>
        <v/>
      </c>
      <c r="AS240">
        <f>IF(OR(Scenario!$B$7="Any",Scenario!$B$7=C240),1,0)</f>
        <v/>
      </c>
      <c r="AT240">
        <f>IF(OR(Scenario!$B$8="Any",Scenario!$B$8=D240),1,0)</f>
        <v/>
      </c>
      <c r="AU240">
        <f>IF(OR(Scenario!$B$9="Any",Scenario!$B$9=E240),1,0)</f>
        <v/>
      </c>
      <c r="AV240">
        <f>IF(OR(Scenario!$B$10="Any",Scenario!$B$10=F240),1,0)</f>
        <v/>
      </c>
      <c r="AW240">
        <f>G240*AQ240*AR240*AS240*AT240*AU240*AV240</f>
        <v/>
      </c>
      <c r="AX240">
        <f>IF(Scenario!$B$11="mean",L240,IF(Scenario!$B$11="5th pct",M240,N240))</f>
        <v/>
      </c>
      <c r="AY240">
        <f>IF(Scenario!$B$11="mean",O240,IF(Scenario!$B$11="5th pct",P240,Q240))</f>
        <v/>
      </c>
      <c r="AZ240">
        <f>IF(Scenario!$B$11="mean",R240,IF(Scenario!$B$11="5th pct",S240,T240))</f>
        <v/>
      </c>
      <c r="BA240">
        <f>IF(Scenario!$B$11="mean",AE240,IF(Scenario!$B$11="5th pct",AF240,AG240))</f>
        <v/>
      </c>
      <c r="BB240">
        <f>IF(Scenario!$B$11="mean",AH240,IF(Scenario!$B$11="5th pct",AI240,AJ240))</f>
        <v/>
      </c>
      <c r="BC240">
        <f>U240</f>
        <v/>
      </c>
      <c r="BD240">
        <f>IF(Scenario!$B$11="mean",V240,IF(Scenario!$B$11="5th pct",W240,X240))</f>
        <v/>
      </c>
      <c r="BE240">
        <f>IF(Scenario!$B$11="mean",Y240,IF(Scenario!$B$11="5th pct",Z240,AA240))</f>
        <v/>
      </c>
      <c r="BF240">
        <f>IF(Scenario!$B$11="mean",AK240,IF(Scenario!$B$11="5th pct",AL240,AM240))</f>
        <v/>
      </c>
      <c r="BG240">
        <f>IF(Scenario!$B$11="mean",AN240,IF(Scenario!$B$11="5th pct",AO240,AP240))</f>
        <v/>
      </c>
    </row>
    <row r="241">
      <c r="A241" s="7" t="inlineStr">
        <is>
          <t>F</t>
        </is>
      </c>
      <c r="B241" s="7" t="inlineStr">
        <is>
          <t>75-79</t>
        </is>
      </c>
      <c r="C241" s="7" t="inlineStr">
        <is>
          <t>110-132</t>
        </is>
      </c>
      <c r="D241" s="7" t="inlineStr">
        <is>
          <t>1.0-1.5</t>
        </is>
      </c>
      <c r="E241" s="7" t="inlineStr">
        <is>
          <t>persistent</t>
        </is>
      </c>
      <c r="F241" s="7" t="inlineStr">
        <is>
          <t>yes</t>
        </is>
      </c>
      <c r="G241" s="30">
        <f>Parameters!$B$5*Parameters!$B$8*Parameters!$C$10/SUM(Parameters!$B$10:$G$10)*Parameters!$I$22*Parameters!$B$53*Parameters!$B$46</f>
        <v/>
      </c>
      <c r="H241" s="31">
        <f>(140-Parameters!$C$25)*Parameters!$C$26*0.45359237*0.85/(72*Parameters!$C$27)</f>
        <v/>
      </c>
      <c r="I241" s="7">
        <f>IF(H241&gt;80,"&gt;80",IF(H241&gt;50,"50-80",IF(H241&gt;=25,"25-50","&lt;25")))</f>
        <v/>
      </c>
      <c r="J241" s="7">
        <f>IF(((B241="80+")+1+(OR(D241="1.5-2.0",D241="&gt;=2.0")))&gt;=2,1,0)</f>
        <v/>
      </c>
      <c r="K241" s="32">
        <f>INDEX(Parameters!$B$31:$E$31,MATCH(I241,Parameters!$B$30:$E$30,0))</f>
        <v/>
      </c>
      <c r="L241" s="33">
        <f>K241*INDEX(Parameters!$B$84:$E$84,MATCH(I241,Parameters!$B$30:$E$30,0))/100*IF($F241="yes",Parameters!$C$49,Parameters!$B$49)</f>
        <v/>
      </c>
      <c r="M241" s="33">
        <f>K241*INDEX(Parameters!$B$85:$E$85,MATCH(I241,Parameters!$B$30:$E$30,0))/100*IF($F241="yes",Parameters!$C$49,Parameters!$B$49)</f>
        <v/>
      </c>
      <c r="N241" s="33">
        <f>K241*INDEX(Parameters!$B$86:$E$86,MATCH(I241,Parameters!$B$30:$E$30,0))/100*IF($F241="yes",Parameters!$C$49,Parameters!$B$49)</f>
        <v/>
      </c>
      <c r="O241" s="33">
        <f>K241*INDEX(Parameters!$B$87:$E$87,MATCH(I241,Parameters!$B$30:$E$30,0))/100*IF($F241="yes",Parameters!$C$49,Parameters!$B$49)</f>
        <v/>
      </c>
      <c r="P241" s="33">
        <f>K241*INDEX(Parameters!$B$88:$E$88,MATCH(I241,Parameters!$B$30:$E$30,0))/100*IF($F241="yes",Parameters!$C$49,Parameters!$B$49)</f>
        <v/>
      </c>
      <c r="Q241" s="33">
        <f>K241*INDEX(Parameters!$B$89:$E$89,MATCH(I241,Parameters!$B$30:$E$30,0))/100*IF($F241="yes",Parameters!$C$49,Parameters!$B$49)</f>
        <v/>
      </c>
      <c r="R241" s="33">
        <f>K241*INDEX(Parameters!$B$90:$E$90,MATCH(I241,Parameters!$B$30:$E$30,0))/100*IF($F241="yes",Parameters!$C$49,Parameters!$B$49)</f>
        <v/>
      </c>
      <c r="S241" s="33">
        <f>K241*INDEX(Parameters!$B$91:$E$91,MATCH(I241,Parameters!$B$30:$E$30,0))/100*IF($F241="yes",Parameters!$C$49,Parameters!$B$49)</f>
        <v/>
      </c>
      <c r="T241" s="33">
        <f>K241*INDEX(Parameters!$B$92:$E$92,MATCH(I241,Parameters!$B$30:$E$30,0))/100*IF($F241="yes",Parameters!$C$49,Parameters!$B$49)</f>
        <v/>
      </c>
      <c r="U241" s="33">
        <f>INDEX(Parameters!$B$32:$E$32,MATCH(I241,Parameters!$B$30:$E$30,0))*Parameters!$B$36/100*IF($F241="yes",Parameters!$E$49,Parameters!$D$49)</f>
        <v/>
      </c>
      <c r="V241" s="33">
        <f>U241*INDEX(Parameters!$B$99:$E$99,MATCH(I241,Parameters!$B$30:$E$30,0))</f>
        <v/>
      </c>
      <c r="W241" s="33">
        <f>U241*INDEX(Parameters!$B$100:$E$100,MATCH(I241,Parameters!$B$30:$E$30,0))</f>
        <v/>
      </c>
      <c r="X241" s="33">
        <f>U241*INDEX(Parameters!$B$101:$E$101,MATCH(I241,Parameters!$B$30:$E$30,0))</f>
        <v/>
      </c>
      <c r="Y241" s="33">
        <f>U241*INDEX(Parameters!$B$102:$E$102,MATCH(I241,Parameters!$B$30:$E$30,0))</f>
        <v/>
      </c>
      <c r="Z241" s="33">
        <f>U241*INDEX(Parameters!$B$103:$E$103,MATCH(I241,Parameters!$B$30:$E$30,0))</f>
        <v/>
      </c>
      <c r="AA241" s="33">
        <f>U241*INDEX(Parameters!$B$104:$E$104,MATCH(I241,Parameters!$B$30:$E$30,0))</f>
        <v/>
      </c>
      <c r="AB241" s="33">
        <f>U241*Parameters!$B$39</f>
        <v/>
      </c>
      <c r="AC241" s="7">
        <f>J241</f>
        <v/>
      </c>
      <c r="AD241" s="7">
        <f>IF(J241=1,Parameters!$B$40,Parameters!$B$41)</f>
        <v/>
      </c>
      <c r="AE241" s="33">
        <f>AC241*O241+(1-AC241)*L241</f>
        <v/>
      </c>
      <c r="AF241" s="33">
        <f>AC241*P241+(1-AC241)*M241</f>
        <v/>
      </c>
      <c r="AG241" s="33">
        <f>AC241*Q241+(1-AC241)*N241</f>
        <v/>
      </c>
      <c r="AH241" s="33">
        <f>AD241*O241+(1-AD241)*L241</f>
        <v/>
      </c>
      <c r="AI241" s="33">
        <f>AD241*P241+(1-AD241)*M241</f>
        <v/>
      </c>
      <c r="AJ241" s="33">
        <f>AD241*Q241+(1-AD241)*N241</f>
        <v/>
      </c>
      <c r="AK241" s="33">
        <f>AC241*V241+(1-AC241)*U241</f>
        <v/>
      </c>
      <c r="AL241" s="33">
        <f>AC241*W241+(1-AC241)*U241</f>
        <v/>
      </c>
      <c r="AM241" s="33">
        <f>AC241*X241+(1-AC241)*U241</f>
        <v/>
      </c>
      <c r="AN241" s="33">
        <f>AD241*V241+(1-AD241)*U241</f>
        <v/>
      </c>
      <c r="AO241" s="33">
        <f>AD241*W241+(1-AD241)*U241</f>
        <v/>
      </c>
      <c r="AP241" s="33">
        <f>AD241*X241+(1-AD241)*U241</f>
        <v/>
      </c>
      <c r="AQ241" s="7">
        <f>IF(OR(Scenario!$B$5="Any",Scenario!$B$5=A241),1,0)</f>
        <v/>
      </c>
      <c r="AR241" s="7">
        <f>IF(OR(Scenario!$B$6="Any",Scenario!$B$6=B241),1,0)</f>
        <v/>
      </c>
      <c r="AS241" s="7">
        <f>IF(OR(Scenario!$B$7="Any",Scenario!$B$7=C241),1,0)</f>
        <v/>
      </c>
      <c r="AT241" s="7">
        <f>IF(OR(Scenario!$B$8="Any",Scenario!$B$8=D241),1,0)</f>
        <v/>
      </c>
      <c r="AU241" s="7">
        <f>IF(OR(Scenario!$B$9="Any",Scenario!$B$9=E241),1,0)</f>
        <v/>
      </c>
      <c r="AV241" s="7">
        <f>IF(OR(Scenario!$B$10="Any",Scenario!$B$10=F241),1,0)</f>
        <v/>
      </c>
      <c r="AW241" s="7">
        <f>G241*AQ241*AR241*AS241*AT241*AU241*AV241</f>
        <v/>
      </c>
      <c r="AX241" s="7">
        <f>IF(Scenario!$B$11="mean",L241,IF(Scenario!$B$11="5th pct",M241,N241))</f>
        <v/>
      </c>
      <c r="AY241" s="7">
        <f>IF(Scenario!$B$11="mean",O241,IF(Scenario!$B$11="5th pct",P241,Q241))</f>
        <v/>
      </c>
      <c r="AZ241" s="7">
        <f>IF(Scenario!$B$11="mean",R241,IF(Scenario!$B$11="5th pct",S241,T241))</f>
        <v/>
      </c>
      <c r="BA241" s="7">
        <f>IF(Scenario!$B$11="mean",AE241,IF(Scenario!$B$11="5th pct",AF241,AG241))</f>
        <v/>
      </c>
      <c r="BB241" s="7">
        <f>IF(Scenario!$B$11="mean",AH241,IF(Scenario!$B$11="5th pct",AI241,AJ241))</f>
        <v/>
      </c>
      <c r="BC241" s="7">
        <f>U241</f>
        <v/>
      </c>
      <c r="BD241" s="7">
        <f>IF(Scenario!$B$11="mean",V241,IF(Scenario!$B$11="5th pct",W241,X241))</f>
        <v/>
      </c>
      <c r="BE241" s="7">
        <f>IF(Scenario!$B$11="mean",Y241,IF(Scenario!$B$11="5th pct",Z241,AA241))</f>
        <v/>
      </c>
      <c r="BF241" s="7">
        <f>IF(Scenario!$B$11="mean",AK241,IF(Scenario!$B$11="5th pct",AL241,AM241))</f>
        <v/>
      </c>
      <c r="BG241" s="7">
        <f>IF(Scenario!$B$11="mean",AN241,IF(Scenario!$B$11="5th pct",AO241,AP241))</f>
        <v/>
      </c>
    </row>
    <row r="242">
      <c r="A242" t="inlineStr">
        <is>
          <t>F</t>
        </is>
      </c>
      <c r="B242" t="inlineStr">
        <is>
          <t>75-79</t>
        </is>
      </c>
      <c r="C242" t="inlineStr">
        <is>
          <t>110-132</t>
        </is>
      </c>
      <c r="D242" t="inlineStr">
        <is>
          <t>1.5-2.0</t>
        </is>
      </c>
      <c r="E242" t="inlineStr">
        <is>
          <t>subclinical</t>
        </is>
      </c>
      <c r="F242" t="inlineStr">
        <is>
          <t>no</t>
        </is>
      </c>
      <c r="G242" s="26">
        <f>Parameters!$B$5*Parameters!$B$8*Parameters!$C$10/SUM(Parameters!$B$10:$G$10)*Parameters!$J$22*Parameters!$B$50*(1-Parameters!$B$46)</f>
        <v/>
      </c>
      <c r="H242" s="27">
        <f>(140-Parameters!$C$25)*Parameters!$C$26*0.45359237*0.85/(72*Parameters!$D$27)</f>
        <v/>
      </c>
      <c r="I242">
        <f>IF(H242&gt;80,"&gt;80",IF(H242&gt;50,"50-80",IF(H242&gt;=25,"25-50","&lt;25")))</f>
        <v/>
      </c>
      <c r="J242">
        <f>IF(((B242="80+")+1+(OR(D242="1.5-2.0",D242="&gt;=2.0")))&gt;=2,1,0)</f>
        <v/>
      </c>
      <c r="K242" s="28">
        <f>INDEX(Parameters!$B$31:$E$31,MATCH(I242,Parameters!$B$30:$E$30,0))</f>
        <v/>
      </c>
      <c r="L242" s="29">
        <f>K242*INDEX(Parameters!$B$57:$E$57,MATCH(I242,Parameters!$B$30:$E$30,0))/100*IF($F242="yes",Parameters!$C$49,Parameters!$B$49)</f>
        <v/>
      </c>
      <c r="M242" s="29">
        <f>K242*INDEX(Parameters!$B$58:$E$58,MATCH(I242,Parameters!$B$30:$E$30,0))/100*IF($F242="yes",Parameters!$C$49,Parameters!$B$49)</f>
        <v/>
      </c>
      <c r="N242" s="29">
        <f>K242*INDEX(Parameters!$B$59:$E$59,MATCH(I242,Parameters!$B$30:$E$30,0))/100*IF($F242="yes",Parameters!$C$49,Parameters!$B$49)</f>
        <v/>
      </c>
      <c r="O242" s="29">
        <f>K242*INDEX(Parameters!$B$60:$E$60,MATCH(I242,Parameters!$B$30:$E$30,0))/100*IF($F242="yes",Parameters!$C$49,Parameters!$B$49)</f>
        <v/>
      </c>
      <c r="P242" s="29">
        <f>K242*INDEX(Parameters!$B$61:$E$61,MATCH(I242,Parameters!$B$30:$E$30,0))/100*IF($F242="yes",Parameters!$C$49,Parameters!$B$49)</f>
        <v/>
      </c>
      <c r="Q242" s="29">
        <f>K242*INDEX(Parameters!$B$62:$E$62,MATCH(I242,Parameters!$B$30:$E$30,0))/100*IF($F242="yes",Parameters!$C$49,Parameters!$B$49)</f>
        <v/>
      </c>
      <c r="R242" s="29">
        <f>K242*INDEX(Parameters!$B$63:$E$63,MATCH(I242,Parameters!$B$30:$E$30,0))/100*IF($F242="yes",Parameters!$C$49,Parameters!$B$49)</f>
        <v/>
      </c>
      <c r="S242" s="29">
        <f>K242*INDEX(Parameters!$B$64:$E$64,MATCH(I242,Parameters!$B$30:$E$30,0))/100*IF($F242="yes",Parameters!$C$49,Parameters!$B$49)</f>
        <v/>
      </c>
      <c r="T242" s="29">
        <f>K242*INDEX(Parameters!$B$65:$E$65,MATCH(I242,Parameters!$B$30:$E$30,0))/100*IF($F242="yes",Parameters!$C$49,Parameters!$B$49)</f>
        <v/>
      </c>
      <c r="U242" s="29">
        <f>INDEX(Parameters!$B$32:$E$32,MATCH(I242,Parameters!$B$30:$E$30,0))*Parameters!$B$36/100*IF($F242="yes",Parameters!$E$49,Parameters!$D$49)</f>
        <v/>
      </c>
      <c r="V242" s="29">
        <f>U242*INDEX(Parameters!$B$99:$E$99,MATCH(I242,Parameters!$B$30:$E$30,0))</f>
        <v/>
      </c>
      <c r="W242" s="29">
        <f>U242*INDEX(Parameters!$B$100:$E$100,MATCH(I242,Parameters!$B$30:$E$30,0))</f>
        <v/>
      </c>
      <c r="X242" s="29">
        <f>U242*INDEX(Parameters!$B$101:$E$101,MATCH(I242,Parameters!$B$30:$E$30,0))</f>
        <v/>
      </c>
      <c r="Y242" s="29">
        <f>U242*INDEX(Parameters!$B$102:$E$102,MATCH(I242,Parameters!$B$30:$E$30,0))</f>
        <v/>
      </c>
      <c r="Z242" s="29">
        <f>U242*INDEX(Parameters!$B$103:$E$103,MATCH(I242,Parameters!$B$30:$E$30,0))</f>
        <v/>
      </c>
      <c r="AA242" s="29">
        <f>U242*INDEX(Parameters!$B$104:$E$104,MATCH(I242,Parameters!$B$30:$E$30,0))</f>
        <v/>
      </c>
      <c r="AB242" s="29">
        <f>U242*Parameters!$B$39</f>
        <v/>
      </c>
      <c r="AC242">
        <f>J242</f>
        <v/>
      </c>
      <c r="AD242">
        <f>IF(J242=1,Parameters!$B$40,Parameters!$B$41)</f>
        <v/>
      </c>
      <c r="AE242" s="29">
        <f>AC242*O242+(1-AC242)*L242</f>
        <v/>
      </c>
      <c r="AF242" s="29">
        <f>AC242*P242+(1-AC242)*M242</f>
        <v/>
      </c>
      <c r="AG242" s="29">
        <f>AC242*Q242+(1-AC242)*N242</f>
        <v/>
      </c>
      <c r="AH242" s="29">
        <f>AD242*O242+(1-AD242)*L242</f>
        <v/>
      </c>
      <c r="AI242" s="29">
        <f>AD242*P242+(1-AD242)*M242</f>
        <v/>
      </c>
      <c r="AJ242" s="29">
        <f>AD242*Q242+(1-AD242)*N242</f>
        <v/>
      </c>
      <c r="AK242" s="29">
        <f>AC242*V242+(1-AC242)*U242</f>
        <v/>
      </c>
      <c r="AL242" s="29">
        <f>AC242*W242+(1-AC242)*U242</f>
        <v/>
      </c>
      <c r="AM242" s="29">
        <f>AC242*X242+(1-AC242)*U242</f>
        <v/>
      </c>
      <c r="AN242" s="29">
        <f>AD242*V242+(1-AD242)*U242</f>
        <v/>
      </c>
      <c r="AO242" s="29">
        <f>AD242*W242+(1-AD242)*U242</f>
        <v/>
      </c>
      <c r="AP242" s="29">
        <f>AD242*X242+(1-AD242)*U242</f>
        <v/>
      </c>
      <c r="AQ242">
        <f>IF(OR(Scenario!$B$5="Any",Scenario!$B$5=A242),1,0)</f>
        <v/>
      </c>
      <c r="AR242">
        <f>IF(OR(Scenario!$B$6="Any",Scenario!$B$6=B242),1,0)</f>
        <v/>
      </c>
      <c r="AS242">
        <f>IF(OR(Scenario!$B$7="Any",Scenario!$B$7=C242),1,0)</f>
        <v/>
      </c>
      <c r="AT242">
        <f>IF(OR(Scenario!$B$8="Any",Scenario!$B$8=D242),1,0)</f>
        <v/>
      </c>
      <c r="AU242">
        <f>IF(OR(Scenario!$B$9="Any",Scenario!$B$9=E242),1,0)</f>
        <v/>
      </c>
      <c r="AV242">
        <f>IF(OR(Scenario!$B$10="Any",Scenario!$B$10=F242),1,0)</f>
        <v/>
      </c>
      <c r="AW242">
        <f>G242*AQ242*AR242*AS242*AT242*AU242*AV242</f>
        <v/>
      </c>
      <c r="AX242">
        <f>IF(Scenario!$B$11="mean",L242,IF(Scenario!$B$11="5th pct",M242,N242))</f>
        <v/>
      </c>
      <c r="AY242">
        <f>IF(Scenario!$B$11="mean",O242,IF(Scenario!$B$11="5th pct",P242,Q242))</f>
        <v/>
      </c>
      <c r="AZ242">
        <f>IF(Scenario!$B$11="mean",R242,IF(Scenario!$B$11="5th pct",S242,T242))</f>
        <v/>
      </c>
      <c r="BA242">
        <f>IF(Scenario!$B$11="mean",AE242,IF(Scenario!$B$11="5th pct",AF242,AG242))</f>
        <v/>
      </c>
      <c r="BB242">
        <f>IF(Scenario!$B$11="mean",AH242,IF(Scenario!$B$11="5th pct",AI242,AJ242))</f>
        <v/>
      </c>
      <c r="BC242">
        <f>U242</f>
        <v/>
      </c>
      <c r="BD242">
        <f>IF(Scenario!$B$11="mean",V242,IF(Scenario!$B$11="5th pct",W242,X242))</f>
        <v/>
      </c>
      <c r="BE242">
        <f>IF(Scenario!$B$11="mean",Y242,IF(Scenario!$B$11="5th pct",Z242,AA242))</f>
        <v/>
      </c>
      <c r="BF242">
        <f>IF(Scenario!$B$11="mean",AK242,IF(Scenario!$B$11="5th pct",AL242,AM242))</f>
        <v/>
      </c>
      <c r="BG242">
        <f>IF(Scenario!$B$11="mean",AN242,IF(Scenario!$B$11="5th pct",AO242,AP242))</f>
        <v/>
      </c>
    </row>
    <row r="243">
      <c r="A243" s="7" t="inlineStr">
        <is>
          <t>F</t>
        </is>
      </c>
      <c r="B243" s="7" t="inlineStr">
        <is>
          <t>75-79</t>
        </is>
      </c>
      <c r="C243" s="7" t="inlineStr">
        <is>
          <t>110-132</t>
        </is>
      </c>
      <c r="D243" s="7" t="inlineStr">
        <is>
          <t>1.5-2.0</t>
        </is>
      </c>
      <c r="E243" s="7" t="inlineStr">
        <is>
          <t>subclinical</t>
        </is>
      </c>
      <c r="F243" s="7" t="inlineStr">
        <is>
          <t>yes</t>
        </is>
      </c>
      <c r="G243" s="30">
        <f>Parameters!$B$5*Parameters!$B$8*Parameters!$C$10/SUM(Parameters!$B$10:$G$10)*Parameters!$J$22*Parameters!$B$50*Parameters!$B$46</f>
        <v/>
      </c>
      <c r="H243" s="31">
        <f>(140-Parameters!$C$25)*Parameters!$C$26*0.45359237*0.85/(72*Parameters!$D$27)</f>
        <v/>
      </c>
      <c r="I243" s="7">
        <f>IF(H243&gt;80,"&gt;80",IF(H243&gt;50,"50-80",IF(H243&gt;=25,"25-50","&lt;25")))</f>
        <v/>
      </c>
      <c r="J243" s="7">
        <f>IF(((B243="80+")+1+(OR(D243="1.5-2.0",D243="&gt;=2.0")))&gt;=2,1,0)</f>
        <v/>
      </c>
      <c r="K243" s="32">
        <f>INDEX(Parameters!$B$31:$E$31,MATCH(I243,Parameters!$B$30:$E$30,0))</f>
        <v/>
      </c>
      <c r="L243" s="33">
        <f>K243*INDEX(Parameters!$B$57:$E$57,MATCH(I243,Parameters!$B$30:$E$30,0))/100*IF($F243="yes",Parameters!$C$49,Parameters!$B$49)</f>
        <v/>
      </c>
      <c r="M243" s="33">
        <f>K243*INDEX(Parameters!$B$58:$E$58,MATCH(I243,Parameters!$B$30:$E$30,0))/100*IF($F243="yes",Parameters!$C$49,Parameters!$B$49)</f>
        <v/>
      </c>
      <c r="N243" s="33">
        <f>K243*INDEX(Parameters!$B$59:$E$59,MATCH(I243,Parameters!$B$30:$E$30,0))/100*IF($F243="yes",Parameters!$C$49,Parameters!$B$49)</f>
        <v/>
      </c>
      <c r="O243" s="33">
        <f>K243*INDEX(Parameters!$B$60:$E$60,MATCH(I243,Parameters!$B$30:$E$30,0))/100*IF($F243="yes",Parameters!$C$49,Parameters!$B$49)</f>
        <v/>
      </c>
      <c r="P243" s="33">
        <f>K243*INDEX(Parameters!$B$61:$E$61,MATCH(I243,Parameters!$B$30:$E$30,0))/100*IF($F243="yes",Parameters!$C$49,Parameters!$B$49)</f>
        <v/>
      </c>
      <c r="Q243" s="33">
        <f>K243*INDEX(Parameters!$B$62:$E$62,MATCH(I243,Parameters!$B$30:$E$30,0))/100*IF($F243="yes",Parameters!$C$49,Parameters!$B$49)</f>
        <v/>
      </c>
      <c r="R243" s="33">
        <f>K243*INDEX(Parameters!$B$63:$E$63,MATCH(I243,Parameters!$B$30:$E$30,0))/100*IF($F243="yes",Parameters!$C$49,Parameters!$B$49)</f>
        <v/>
      </c>
      <c r="S243" s="33">
        <f>K243*INDEX(Parameters!$B$64:$E$64,MATCH(I243,Parameters!$B$30:$E$30,0))/100*IF($F243="yes",Parameters!$C$49,Parameters!$B$49)</f>
        <v/>
      </c>
      <c r="T243" s="33">
        <f>K243*INDEX(Parameters!$B$65:$E$65,MATCH(I243,Parameters!$B$30:$E$30,0))/100*IF($F243="yes",Parameters!$C$49,Parameters!$B$49)</f>
        <v/>
      </c>
      <c r="U243" s="33">
        <f>INDEX(Parameters!$B$32:$E$32,MATCH(I243,Parameters!$B$30:$E$30,0))*Parameters!$B$36/100*IF($F243="yes",Parameters!$E$49,Parameters!$D$49)</f>
        <v/>
      </c>
      <c r="V243" s="33">
        <f>U243*INDEX(Parameters!$B$99:$E$99,MATCH(I243,Parameters!$B$30:$E$30,0))</f>
        <v/>
      </c>
      <c r="W243" s="33">
        <f>U243*INDEX(Parameters!$B$100:$E$100,MATCH(I243,Parameters!$B$30:$E$30,0))</f>
        <v/>
      </c>
      <c r="X243" s="33">
        <f>U243*INDEX(Parameters!$B$101:$E$101,MATCH(I243,Parameters!$B$30:$E$30,0))</f>
        <v/>
      </c>
      <c r="Y243" s="33">
        <f>U243*INDEX(Parameters!$B$102:$E$102,MATCH(I243,Parameters!$B$30:$E$30,0))</f>
        <v/>
      </c>
      <c r="Z243" s="33">
        <f>U243*INDEX(Parameters!$B$103:$E$103,MATCH(I243,Parameters!$B$30:$E$30,0))</f>
        <v/>
      </c>
      <c r="AA243" s="33">
        <f>U243*INDEX(Parameters!$B$104:$E$104,MATCH(I243,Parameters!$B$30:$E$30,0))</f>
        <v/>
      </c>
      <c r="AB243" s="33">
        <f>U243*Parameters!$B$39</f>
        <v/>
      </c>
      <c r="AC243" s="7">
        <f>J243</f>
        <v/>
      </c>
      <c r="AD243" s="7">
        <f>IF(J243=1,Parameters!$B$40,Parameters!$B$41)</f>
        <v/>
      </c>
      <c r="AE243" s="33">
        <f>AC243*O243+(1-AC243)*L243</f>
        <v/>
      </c>
      <c r="AF243" s="33">
        <f>AC243*P243+(1-AC243)*M243</f>
        <v/>
      </c>
      <c r="AG243" s="33">
        <f>AC243*Q243+(1-AC243)*N243</f>
        <v/>
      </c>
      <c r="AH243" s="33">
        <f>AD243*O243+(1-AD243)*L243</f>
        <v/>
      </c>
      <c r="AI243" s="33">
        <f>AD243*P243+(1-AD243)*M243</f>
        <v/>
      </c>
      <c r="AJ243" s="33">
        <f>AD243*Q243+(1-AD243)*N243</f>
        <v/>
      </c>
      <c r="AK243" s="33">
        <f>AC243*V243+(1-AC243)*U243</f>
        <v/>
      </c>
      <c r="AL243" s="33">
        <f>AC243*W243+(1-AC243)*U243</f>
        <v/>
      </c>
      <c r="AM243" s="33">
        <f>AC243*X243+(1-AC243)*U243</f>
        <v/>
      </c>
      <c r="AN243" s="33">
        <f>AD243*V243+(1-AD243)*U243</f>
        <v/>
      </c>
      <c r="AO243" s="33">
        <f>AD243*W243+(1-AD243)*U243</f>
        <v/>
      </c>
      <c r="AP243" s="33">
        <f>AD243*X243+(1-AD243)*U243</f>
        <v/>
      </c>
      <c r="AQ243" s="7">
        <f>IF(OR(Scenario!$B$5="Any",Scenario!$B$5=A243),1,0)</f>
        <v/>
      </c>
      <c r="AR243" s="7">
        <f>IF(OR(Scenario!$B$6="Any",Scenario!$B$6=B243),1,0)</f>
        <v/>
      </c>
      <c r="AS243" s="7">
        <f>IF(OR(Scenario!$B$7="Any",Scenario!$B$7=C243),1,0)</f>
        <v/>
      </c>
      <c r="AT243" s="7">
        <f>IF(OR(Scenario!$B$8="Any",Scenario!$B$8=D243),1,0)</f>
        <v/>
      </c>
      <c r="AU243" s="7">
        <f>IF(OR(Scenario!$B$9="Any",Scenario!$B$9=E243),1,0)</f>
        <v/>
      </c>
      <c r="AV243" s="7">
        <f>IF(OR(Scenario!$B$10="Any",Scenario!$B$10=F243),1,0)</f>
        <v/>
      </c>
      <c r="AW243" s="7">
        <f>G243*AQ243*AR243*AS243*AT243*AU243*AV243</f>
        <v/>
      </c>
      <c r="AX243" s="7">
        <f>IF(Scenario!$B$11="mean",L243,IF(Scenario!$B$11="5th pct",M243,N243))</f>
        <v/>
      </c>
      <c r="AY243" s="7">
        <f>IF(Scenario!$B$11="mean",O243,IF(Scenario!$B$11="5th pct",P243,Q243))</f>
        <v/>
      </c>
      <c r="AZ243" s="7">
        <f>IF(Scenario!$B$11="mean",R243,IF(Scenario!$B$11="5th pct",S243,T243))</f>
        <v/>
      </c>
      <c r="BA243" s="7">
        <f>IF(Scenario!$B$11="mean",AE243,IF(Scenario!$B$11="5th pct",AF243,AG243))</f>
        <v/>
      </c>
      <c r="BB243" s="7">
        <f>IF(Scenario!$B$11="mean",AH243,IF(Scenario!$B$11="5th pct",AI243,AJ243))</f>
        <v/>
      </c>
      <c r="BC243" s="7">
        <f>U243</f>
        <v/>
      </c>
      <c r="BD243" s="7">
        <f>IF(Scenario!$B$11="mean",V243,IF(Scenario!$B$11="5th pct",W243,X243))</f>
        <v/>
      </c>
      <c r="BE243" s="7">
        <f>IF(Scenario!$B$11="mean",Y243,IF(Scenario!$B$11="5th pct",Z243,AA243))</f>
        <v/>
      </c>
      <c r="BF243" s="7">
        <f>IF(Scenario!$B$11="mean",AK243,IF(Scenario!$B$11="5th pct",AL243,AM243))</f>
        <v/>
      </c>
      <c r="BG243" s="7">
        <f>IF(Scenario!$B$11="mean",AN243,IF(Scenario!$B$11="5th pct",AO243,AP243))</f>
        <v/>
      </c>
    </row>
    <row r="244">
      <c r="A244" t="inlineStr">
        <is>
          <t>F</t>
        </is>
      </c>
      <c r="B244" t="inlineStr">
        <is>
          <t>75-79</t>
        </is>
      </c>
      <c r="C244" t="inlineStr">
        <is>
          <t>110-132</t>
        </is>
      </c>
      <c r="D244" t="inlineStr">
        <is>
          <t>1.5-2.0</t>
        </is>
      </c>
      <c r="E244" t="inlineStr">
        <is>
          <t>low parox</t>
        </is>
      </c>
      <c r="F244" t="inlineStr">
        <is>
          <t>no</t>
        </is>
      </c>
      <c r="G244" s="26">
        <f>Parameters!$B$5*Parameters!$B$8*Parameters!$C$10/SUM(Parameters!$B$10:$G$10)*Parameters!$J$22*Parameters!$B$51*(1-Parameters!$B$46)</f>
        <v/>
      </c>
      <c r="H244" s="27">
        <f>(140-Parameters!$C$25)*Parameters!$C$26*0.45359237*0.85/(72*Parameters!$D$27)</f>
        <v/>
      </c>
      <c r="I244">
        <f>IF(H244&gt;80,"&gt;80",IF(H244&gt;50,"50-80",IF(H244&gt;=25,"25-50","&lt;25")))</f>
        <v/>
      </c>
      <c r="J244">
        <f>IF(((B244="80+")+1+(OR(D244="1.5-2.0",D244="&gt;=2.0")))&gt;=2,1,0)</f>
        <v/>
      </c>
      <c r="K244" s="28">
        <f>INDEX(Parameters!$B$31:$E$31,MATCH(I244,Parameters!$B$30:$E$30,0))</f>
        <v/>
      </c>
      <c r="L244" s="29">
        <f>K244*INDEX(Parameters!$B$66:$E$66,MATCH(I244,Parameters!$B$30:$E$30,0))/100*IF($F244="yes",Parameters!$C$49,Parameters!$B$49)</f>
        <v/>
      </c>
      <c r="M244" s="29">
        <f>K244*INDEX(Parameters!$B$67:$E$67,MATCH(I244,Parameters!$B$30:$E$30,0))/100*IF($F244="yes",Parameters!$C$49,Parameters!$B$49)</f>
        <v/>
      </c>
      <c r="N244" s="29">
        <f>K244*INDEX(Parameters!$B$68:$E$68,MATCH(I244,Parameters!$B$30:$E$30,0))/100*IF($F244="yes",Parameters!$C$49,Parameters!$B$49)</f>
        <v/>
      </c>
      <c r="O244" s="29">
        <f>K244*INDEX(Parameters!$B$69:$E$69,MATCH(I244,Parameters!$B$30:$E$30,0))/100*IF($F244="yes",Parameters!$C$49,Parameters!$B$49)</f>
        <v/>
      </c>
      <c r="P244" s="29">
        <f>K244*INDEX(Parameters!$B$70:$E$70,MATCH(I244,Parameters!$B$30:$E$30,0))/100*IF($F244="yes",Parameters!$C$49,Parameters!$B$49)</f>
        <v/>
      </c>
      <c r="Q244" s="29">
        <f>K244*INDEX(Parameters!$B$71:$E$71,MATCH(I244,Parameters!$B$30:$E$30,0))/100*IF($F244="yes",Parameters!$C$49,Parameters!$B$49)</f>
        <v/>
      </c>
      <c r="R244" s="29">
        <f>K244*INDEX(Parameters!$B$72:$E$72,MATCH(I244,Parameters!$B$30:$E$30,0))/100*IF($F244="yes",Parameters!$C$49,Parameters!$B$49)</f>
        <v/>
      </c>
      <c r="S244" s="29">
        <f>K244*INDEX(Parameters!$B$73:$E$73,MATCH(I244,Parameters!$B$30:$E$30,0))/100*IF($F244="yes",Parameters!$C$49,Parameters!$B$49)</f>
        <v/>
      </c>
      <c r="T244" s="29">
        <f>K244*INDEX(Parameters!$B$74:$E$74,MATCH(I244,Parameters!$B$30:$E$30,0))/100*IF($F244="yes",Parameters!$C$49,Parameters!$B$49)</f>
        <v/>
      </c>
      <c r="U244" s="29">
        <f>INDEX(Parameters!$B$32:$E$32,MATCH(I244,Parameters!$B$30:$E$30,0))*Parameters!$B$36/100*IF($F244="yes",Parameters!$E$49,Parameters!$D$49)</f>
        <v/>
      </c>
      <c r="V244" s="29">
        <f>U244*INDEX(Parameters!$B$99:$E$99,MATCH(I244,Parameters!$B$30:$E$30,0))</f>
        <v/>
      </c>
      <c r="W244" s="29">
        <f>U244*INDEX(Parameters!$B$100:$E$100,MATCH(I244,Parameters!$B$30:$E$30,0))</f>
        <v/>
      </c>
      <c r="X244" s="29">
        <f>U244*INDEX(Parameters!$B$101:$E$101,MATCH(I244,Parameters!$B$30:$E$30,0))</f>
        <v/>
      </c>
      <c r="Y244" s="29">
        <f>U244*INDEX(Parameters!$B$102:$E$102,MATCH(I244,Parameters!$B$30:$E$30,0))</f>
        <v/>
      </c>
      <c r="Z244" s="29">
        <f>U244*INDEX(Parameters!$B$103:$E$103,MATCH(I244,Parameters!$B$30:$E$30,0))</f>
        <v/>
      </c>
      <c r="AA244" s="29">
        <f>U244*INDEX(Parameters!$B$104:$E$104,MATCH(I244,Parameters!$B$30:$E$30,0))</f>
        <v/>
      </c>
      <c r="AB244" s="29">
        <f>U244*Parameters!$B$39</f>
        <v/>
      </c>
      <c r="AC244">
        <f>J244</f>
        <v/>
      </c>
      <c r="AD244">
        <f>IF(J244=1,Parameters!$B$40,Parameters!$B$41)</f>
        <v/>
      </c>
      <c r="AE244" s="29">
        <f>AC244*O244+(1-AC244)*L244</f>
        <v/>
      </c>
      <c r="AF244" s="29">
        <f>AC244*P244+(1-AC244)*M244</f>
        <v/>
      </c>
      <c r="AG244" s="29">
        <f>AC244*Q244+(1-AC244)*N244</f>
        <v/>
      </c>
      <c r="AH244" s="29">
        <f>AD244*O244+(1-AD244)*L244</f>
        <v/>
      </c>
      <c r="AI244" s="29">
        <f>AD244*P244+(1-AD244)*M244</f>
        <v/>
      </c>
      <c r="AJ244" s="29">
        <f>AD244*Q244+(1-AD244)*N244</f>
        <v/>
      </c>
      <c r="AK244" s="29">
        <f>AC244*V244+(1-AC244)*U244</f>
        <v/>
      </c>
      <c r="AL244" s="29">
        <f>AC244*W244+(1-AC244)*U244</f>
        <v/>
      </c>
      <c r="AM244" s="29">
        <f>AC244*X244+(1-AC244)*U244</f>
        <v/>
      </c>
      <c r="AN244" s="29">
        <f>AD244*V244+(1-AD244)*U244</f>
        <v/>
      </c>
      <c r="AO244" s="29">
        <f>AD244*W244+(1-AD244)*U244</f>
        <v/>
      </c>
      <c r="AP244" s="29">
        <f>AD244*X244+(1-AD244)*U244</f>
        <v/>
      </c>
      <c r="AQ244">
        <f>IF(OR(Scenario!$B$5="Any",Scenario!$B$5=A244),1,0)</f>
        <v/>
      </c>
      <c r="AR244">
        <f>IF(OR(Scenario!$B$6="Any",Scenario!$B$6=B244),1,0)</f>
        <v/>
      </c>
      <c r="AS244">
        <f>IF(OR(Scenario!$B$7="Any",Scenario!$B$7=C244),1,0)</f>
        <v/>
      </c>
      <c r="AT244">
        <f>IF(OR(Scenario!$B$8="Any",Scenario!$B$8=D244),1,0)</f>
        <v/>
      </c>
      <c r="AU244">
        <f>IF(OR(Scenario!$B$9="Any",Scenario!$B$9=E244),1,0)</f>
        <v/>
      </c>
      <c r="AV244">
        <f>IF(OR(Scenario!$B$10="Any",Scenario!$B$10=F244),1,0)</f>
        <v/>
      </c>
      <c r="AW244">
        <f>G244*AQ244*AR244*AS244*AT244*AU244*AV244</f>
        <v/>
      </c>
      <c r="AX244">
        <f>IF(Scenario!$B$11="mean",L244,IF(Scenario!$B$11="5th pct",M244,N244))</f>
        <v/>
      </c>
      <c r="AY244">
        <f>IF(Scenario!$B$11="mean",O244,IF(Scenario!$B$11="5th pct",P244,Q244))</f>
        <v/>
      </c>
      <c r="AZ244">
        <f>IF(Scenario!$B$11="mean",R244,IF(Scenario!$B$11="5th pct",S244,T244))</f>
        <v/>
      </c>
      <c r="BA244">
        <f>IF(Scenario!$B$11="mean",AE244,IF(Scenario!$B$11="5th pct",AF244,AG244))</f>
        <v/>
      </c>
      <c r="BB244">
        <f>IF(Scenario!$B$11="mean",AH244,IF(Scenario!$B$11="5th pct",AI244,AJ244))</f>
        <v/>
      </c>
      <c r="BC244">
        <f>U244</f>
        <v/>
      </c>
      <c r="BD244">
        <f>IF(Scenario!$B$11="mean",V244,IF(Scenario!$B$11="5th pct",W244,X244))</f>
        <v/>
      </c>
      <c r="BE244">
        <f>IF(Scenario!$B$11="mean",Y244,IF(Scenario!$B$11="5th pct",Z244,AA244))</f>
        <v/>
      </c>
      <c r="BF244">
        <f>IF(Scenario!$B$11="mean",AK244,IF(Scenario!$B$11="5th pct",AL244,AM244))</f>
        <v/>
      </c>
      <c r="BG244">
        <f>IF(Scenario!$B$11="mean",AN244,IF(Scenario!$B$11="5th pct",AO244,AP244))</f>
        <v/>
      </c>
    </row>
    <row r="245">
      <c r="A245" s="7" t="inlineStr">
        <is>
          <t>F</t>
        </is>
      </c>
      <c r="B245" s="7" t="inlineStr">
        <is>
          <t>75-79</t>
        </is>
      </c>
      <c r="C245" s="7" t="inlineStr">
        <is>
          <t>110-132</t>
        </is>
      </c>
      <c r="D245" s="7" t="inlineStr">
        <is>
          <t>1.5-2.0</t>
        </is>
      </c>
      <c r="E245" s="7" t="inlineStr">
        <is>
          <t>low parox</t>
        </is>
      </c>
      <c r="F245" s="7" t="inlineStr">
        <is>
          <t>yes</t>
        </is>
      </c>
      <c r="G245" s="30">
        <f>Parameters!$B$5*Parameters!$B$8*Parameters!$C$10/SUM(Parameters!$B$10:$G$10)*Parameters!$J$22*Parameters!$B$51*Parameters!$B$46</f>
        <v/>
      </c>
      <c r="H245" s="31">
        <f>(140-Parameters!$C$25)*Parameters!$C$26*0.45359237*0.85/(72*Parameters!$D$27)</f>
        <v/>
      </c>
      <c r="I245" s="7">
        <f>IF(H245&gt;80,"&gt;80",IF(H245&gt;50,"50-80",IF(H245&gt;=25,"25-50","&lt;25")))</f>
        <v/>
      </c>
      <c r="J245" s="7">
        <f>IF(((B245="80+")+1+(OR(D245="1.5-2.0",D245="&gt;=2.0")))&gt;=2,1,0)</f>
        <v/>
      </c>
      <c r="K245" s="32">
        <f>INDEX(Parameters!$B$31:$E$31,MATCH(I245,Parameters!$B$30:$E$30,0))</f>
        <v/>
      </c>
      <c r="L245" s="33">
        <f>K245*INDEX(Parameters!$B$66:$E$66,MATCH(I245,Parameters!$B$30:$E$30,0))/100*IF($F245="yes",Parameters!$C$49,Parameters!$B$49)</f>
        <v/>
      </c>
      <c r="M245" s="33">
        <f>K245*INDEX(Parameters!$B$67:$E$67,MATCH(I245,Parameters!$B$30:$E$30,0))/100*IF($F245="yes",Parameters!$C$49,Parameters!$B$49)</f>
        <v/>
      </c>
      <c r="N245" s="33">
        <f>K245*INDEX(Parameters!$B$68:$E$68,MATCH(I245,Parameters!$B$30:$E$30,0))/100*IF($F245="yes",Parameters!$C$49,Parameters!$B$49)</f>
        <v/>
      </c>
      <c r="O245" s="33">
        <f>K245*INDEX(Parameters!$B$69:$E$69,MATCH(I245,Parameters!$B$30:$E$30,0))/100*IF($F245="yes",Parameters!$C$49,Parameters!$B$49)</f>
        <v/>
      </c>
      <c r="P245" s="33">
        <f>K245*INDEX(Parameters!$B$70:$E$70,MATCH(I245,Parameters!$B$30:$E$30,0))/100*IF($F245="yes",Parameters!$C$49,Parameters!$B$49)</f>
        <v/>
      </c>
      <c r="Q245" s="33">
        <f>K245*INDEX(Parameters!$B$71:$E$71,MATCH(I245,Parameters!$B$30:$E$30,0))/100*IF($F245="yes",Parameters!$C$49,Parameters!$B$49)</f>
        <v/>
      </c>
      <c r="R245" s="33">
        <f>K245*INDEX(Parameters!$B$72:$E$72,MATCH(I245,Parameters!$B$30:$E$30,0))/100*IF($F245="yes",Parameters!$C$49,Parameters!$B$49)</f>
        <v/>
      </c>
      <c r="S245" s="33">
        <f>K245*INDEX(Parameters!$B$73:$E$73,MATCH(I245,Parameters!$B$30:$E$30,0))/100*IF($F245="yes",Parameters!$C$49,Parameters!$B$49)</f>
        <v/>
      </c>
      <c r="T245" s="33">
        <f>K245*INDEX(Parameters!$B$74:$E$74,MATCH(I245,Parameters!$B$30:$E$30,0))/100*IF($F245="yes",Parameters!$C$49,Parameters!$B$49)</f>
        <v/>
      </c>
      <c r="U245" s="33">
        <f>INDEX(Parameters!$B$32:$E$32,MATCH(I245,Parameters!$B$30:$E$30,0))*Parameters!$B$36/100*IF($F245="yes",Parameters!$E$49,Parameters!$D$49)</f>
        <v/>
      </c>
      <c r="V245" s="33">
        <f>U245*INDEX(Parameters!$B$99:$E$99,MATCH(I245,Parameters!$B$30:$E$30,0))</f>
        <v/>
      </c>
      <c r="W245" s="33">
        <f>U245*INDEX(Parameters!$B$100:$E$100,MATCH(I245,Parameters!$B$30:$E$30,0))</f>
        <v/>
      </c>
      <c r="X245" s="33">
        <f>U245*INDEX(Parameters!$B$101:$E$101,MATCH(I245,Parameters!$B$30:$E$30,0))</f>
        <v/>
      </c>
      <c r="Y245" s="33">
        <f>U245*INDEX(Parameters!$B$102:$E$102,MATCH(I245,Parameters!$B$30:$E$30,0))</f>
        <v/>
      </c>
      <c r="Z245" s="33">
        <f>U245*INDEX(Parameters!$B$103:$E$103,MATCH(I245,Parameters!$B$30:$E$30,0))</f>
        <v/>
      </c>
      <c r="AA245" s="33">
        <f>U245*INDEX(Parameters!$B$104:$E$104,MATCH(I245,Parameters!$B$30:$E$30,0))</f>
        <v/>
      </c>
      <c r="AB245" s="33">
        <f>U245*Parameters!$B$39</f>
        <v/>
      </c>
      <c r="AC245" s="7">
        <f>J245</f>
        <v/>
      </c>
      <c r="AD245" s="7">
        <f>IF(J245=1,Parameters!$B$40,Parameters!$B$41)</f>
        <v/>
      </c>
      <c r="AE245" s="33">
        <f>AC245*O245+(1-AC245)*L245</f>
        <v/>
      </c>
      <c r="AF245" s="33">
        <f>AC245*P245+(1-AC245)*M245</f>
        <v/>
      </c>
      <c r="AG245" s="33">
        <f>AC245*Q245+(1-AC245)*N245</f>
        <v/>
      </c>
      <c r="AH245" s="33">
        <f>AD245*O245+(1-AD245)*L245</f>
        <v/>
      </c>
      <c r="AI245" s="33">
        <f>AD245*P245+(1-AD245)*M245</f>
        <v/>
      </c>
      <c r="AJ245" s="33">
        <f>AD245*Q245+(1-AD245)*N245</f>
        <v/>
      </c>
      <c r="AK245" s="33">
        <f>AC245*V245+(1-AC245)*U245</f>
        <v/>
      </c>
      <c r="AL245" s="33">
        <f>AC245*W245+(1-AC245)*U245</f>
        <v/>
      </c>
      <c r="AM245" s="33">
        <f>AC245*X245+(1-AC245)*U245</f>
        <v/>
      </c>
      <c r="AN245" s="33">
        <f>AD245*V245+(1-AD245)*U245</f>
        <v/>
      </c>
      <c r="AO245" s="33">
        <f>AD245*W245+(1-AD245)*U245</f>
        <v/>
      </c>
      <c r="AP245" s="33">
        <f>AD245*X245+(1-AD245)*U245</f>
        <v/>
      </c>
      <c r="AQ245" s="7">
        <f>IF(OR(Scenario!$B$5="Any",Scenario!$B$5=A245),1,0)</f>
        <v/>
      </c>
      <c r="AR245" s="7">
        <f>IF(OR(Scenario!$B$6="Any",Scenario!$B$6=B245),1,0)</f>
        <v/>
      </c>
      <c r="AS245" s="7">
        <f>IF(OR(Scenario!$B$7="Any",Scenario!$B$7=C245),1,0)</f>
        <v/>
      </c>
      <c r="AT245" s="7">
        <f>IF(OR(Scenario!$B$8="Any",Scenario!$B$8=D245),1,0)</f>
        <v/>
      </c>
      <c r="AU245" s="7">
        <f>IF(OR(Scenario!$B$9="Any",Scenario!$B$9=E245),1,0)</f>
        <v/>
      </c>
      <c r="AV245" s="7">
        <f>IF(OR(Scenario!$B$10="Any",Scenario!$B$10=F245),1,0)</f>
        <v/>
      </c>
      <c r="AW245" s="7">
        <f>G245*AQ245*AR245*AS245*AT245*AU245*AV245</f>
        <v/>
      </c>
      <c r="AX245" s="7">
        <f>IF(Scenario!$B$11="mean",L245,IF(Scenario!$B$11="5th pct",M245,N245))</f>
        <v/>
      </c>
      <c r="AY245" s="7">
        <f>IF(Scenario!$B$11="mean",O245,IF(Scenario!$B$11="5th pct",P245,Q245))</f>
        <v/>
      </c>
      <c r="AZ245" s="7">
        <f>IF(Scenario!$B$11="mean",R245,IF(Scenario!$B$11="5th pct",S245,T245))</f>
        <v/>
      </c>
      <c r="BA245" s="7">
        <f>IF(Scenario!$B$11="mean",AE245,IF(Scenario!$B$11="5th pct",AF245,AG245))</f>
        <v/>
      </c>
      <c r="BB245" s="7">
        <f>IF(Scenario!$B$11="mean",AH245,IF(Scenario!$B$11="5th pct",AI245,AJ245))</f>
        <v/>
      </c>
      <c r="BC245" s="7">
        <f>U245</f>
        <v/>
      </c>
      <c r="BD245" s="7">
        <f>IF(Scenario!$B$11="mean",V245,IF(Scenario!$B$11="5th pct",W245,X245))</f>
        <v/>
      </c>
      <c r="BE245" s="7">
        <f>IF(Scenario!$B$11="mean",Y245,IF(Scenario!$B$11="5th pct",Z245,AA245))</f>
        <v/>
      </c>
      <c r="BF245" s="7">
        <f>IF(Scenario!$B$11="mean",AK245,IF(Scenario!$B$11="5th pct",AL245,AM245))</f>
        <v/>
      </c>
      <c r="BG245" s="7">
        <f>IF(Scenario!$B$11="mean",AN245,IF(Scenario!$B$11="5th pct",AO245,AP245))</f>
        <v/>
      </c>
    </row>
    <row r="246">
      <c r="A246" t="inlineStr">
        <is>
          <t>F</t>
        </is>
      </c>
      <c r="B246" t="inlineStr">
        <is>
          <t>75-79</t>
        </is>
      </c>
      <c r="C246" t="inlineStr">
        <is>
          <t>110-132</t>
        </is>
      </c>
      <c r="D246" t="inlineStr">
        <is>
          <t>1.5-2.0</t>
        </is>
      </c>
      <c r="E246" t="inlineStr">
        <is>
          <t>high parox</t>
        </is>
      </c>
      <c r="F246" t="inlineStr">
        <is>
          <t>no</t>
        </is>
      </c>
      <c r="G246" s="26">
        <f>Parameters!$B$5*Parameters!$B$8*Parameters!$C$10/SUM(Parameters!$B$10:$G$10)*Parameters!$J$22*Parameters!$B$52*(1-Parameters!$B$46)</f>
        <v/>
      </c>
      <c r="H246" s="27">
        <f>(140-Parameters!$C$25)*Parameters!$C$26*0.45359237*0.85/(72*Parameters!$D$27)</f>
        <v/>
      </c>
      <c r="I246">
        <f>IF(H246&gt;80,"&gt;80",IF(H246&gt;50,"50-80",IF(H246&gt;=25,"25-50","&lt;25")))</f>
        <v/>
      </c>
      <c r="J246">
        <f>IF(((B246="80+")+1+(OR(D246="1.5-2.0",D246="&gt;=2.0")))&gt;=2,1,0)</f>
        <v/>
      </c>
      <c r="K246" s="28">
        <f>INDEX(Parameters!$B$31:$E$31,MATCH(I246,Parameters!$B$30:$E$30,0))</f>
        <v/>
      </c>
      <c r="L246" s="29">
        <f>K246*INDEX(Parameters!$B$75:$E$75,MATCH(I246,Parameters!$B$30:$E$30,0))/100*IF($F246="yes",Parameters!$C$49,Parameters!$B$49)</f>
        <v/>
      </c>
      <c r="M246" s="29">
        <f>K246*INDEX(Parameters!$B$76:$E$76,MATCH(I246,Parameters!$B$30:$E$30,0))/100*IF($F246="yes",Parameters!$C$49,Parameters!$B$49)</f>
        <v/>
      </c>
      <c r="N246" s="29">
        <f>K246*INDEX(Parameters!$B$77:$E$77,MATCH(I246,Parameters!$B$30:$E$30,0))/100*IF($F246="yes",Parameters!$C$49,Parameters!$B$49)</f>
        <v/>
      </c>
      <c r="O246" s="29">
        <f>K246*INDEX(Parameters!$B$78:$E$78,MATCH(I246,Parameters!$B$30:$E$30,0))/100*IF($F246="yes",Parameters!$C$49,Parameters!$B$49)</f>
        <v/>
      </c>
      <c r="P246" s="29">
        <f>K246*INDEX(Parameters!$B$79:$E$79,MATCH(I246,Parameters!$B$30:$E$30,0))/100*IF($F246="yes",Parameters!$C$49,Parameters!$B$49)</f>
        <v/>
      </c>
      <c r="Q246" s="29">
        <f>K246*INDEX(Parameters!$B$80:$E$80,MATCH(I246,Parameters!$B$30:$E$30,0))/100*IF($F246="yes",Parameters!$C$49,Parameters!$B$49)</f>
        <v/>
      </c>
      <c r="R246" s="29">
        <f>K246*INDEX(Parameters!$B$81:$E$81,MATCH(I246,Parameters!$B$30:$E$30,0))/100*IF($F246="yes",Parameters!$C$49,Parameters!$B$49)</f>
        <v/>
      </c>
      <c r="S246" s="29">
        <f>K246*INDEX(Parameters!$B$82:$E$82,MATCH(I246,Parameters!$B$30:$E$30,0))/100*IF($F246="yes",Parameters!$C$49,Parameters!$B$49)</f>
        <v/>
      </c>
      <c r="T246" s="29">
        <f>K246*INDEX(Parameters!$B$83:$E$83,MATCH(I246,Parameters!$B$30:$E$30,0))/100*IF($F246="yes",Parameters!$C$49,Parameters!$B$49)</f>
        <v/>
      </c>
      <c r="U246" s="29">
        <f>INDEX(Parameters!$B$32:$E$32,MATCH(I246,Parameters!$B$30:$E$30,0))*Parameters!$B$36/100*IF($F246="yes",Parameters!$E$49,Parameters!$D$49)</f>
        <v/>
      </c>
      <c r="V246" s="29">
        <f>U246*INDEX(Parameters!$B$99:$E$99,MATCH(I246,Parameters!$B$30:$E$30,0))</f>
        <v/>
      </c>
      <c r="W246" s="29">
        <f>U246*INDEX(Parameters!$B$100:$E$100,MATCH(I246,Parameters!$B$30:$E$30,0))</f>
        <v/>
      </c>
      <c r="X246" s="29">
        <f>U246*INDEX(Parameters!$B$101:$E$101,MATCH(I246,Parameters!$B$30:$E$30,0))</f>
        <v/>
      </c>
      <c r="Y246" s="29">
        <f>U246*INDEX(Parameters!$B$102:$E$102,MATCH(I246,Parameters!$B$30:$E$30,0))</f>
        <v/>
      </c>
      <c r="Z246" s="29">
        <f>U246*INDEX(Parameters!$B$103:$E$103,MATCH(I246,Parameters!$B$30:$E$30,0))</f>
        <v/>
      </c>
      <c r="AA246" s="29">
        <f>U246*INDEX(Parameters!$B$104:$E$104,MATCH(I246,Parameters!$B$30:$E$30,0))</f>
        <v/>
      </c>
      <c r="AB246" s="29">
        <f>U246*Parameters!$B$39</f>
        <v/>
      </c>
      <c r="AC246">
        <f>J246</f>
        <v/>
      </c>
      <c r="AD246">
        <f>IF(J246=1,Parameters!$B$40,Parameters!$B$41)</f>
        <v/>
      </c>
      <c r="AE246" s="29">
        <f>AC246*O246+(1-AC246)*L246</f>
        <v/>
      </c>
      <c r="AF246" s="29">
        <f>AC246*P246+(1-AC246)*M246</f>
        <v/>
      </c>
      <c r="AG246" s="29">
        <f>AC246*Q246+(1-AC246)*N246</f>
        <v/>
      </c>
      <c r="AH246" s="29">
        <f>AD246*O246+(1-AD246)*L246</f>
        <v/>
      </c>
      <c r="AI246" s="29">
        <f>AD246*P246+(1-AD246)*M246</f>
        <v/>
      </c>
      <c r="AJ246" s="29">
        <f>AD246*Q246+(1-AD246)*N246</f>
        <v/>
      </c>
      <c r="AK246" s="29">
        <f>AC246*V246+(1-AC246)*U246</f>
        <v/>
      </c>
      <c r="AL246" s="29">
        <f>AC246*W246+(1-AC246)*U246</f>
        <v/>
      </c>
      <c r="AM246" s="29">
        <f>AC246*X246+(1-AC246)*U246</f>
        <v/>
      </c>
      <c r="AN246" s="29">
        <f>AD246*V246+(1-AD246)*U246</f>
        <v/>
      </c>
      <c r="AO246" s="29">
        <f>AD246*W246+(1-AD246)*U246</f>
        <v/>
      </c>
      <c r="AP246" s="29">
        <f>AD246*X246+(1-AD246)*U246</f>
        <v/>
      </c>
      <c r="AQ246">
        <f>IF(OR(Scenario!$B$5="Any",Scenario!$B$5=A246),1,0)</f>
        <v/>
      </c>
      <c r="AR246">
        <f>IF(OR(Scenario!$B$6="Any",Scenario!$B$6=B246),1,0)</f>
        <v/>
      </c>
      <c r="AS246">
        <f>IF(OR(Scenario!$B$7="Any",Scenario!$B$7=C246),1,0)</f>
        <v/>
      </c>
      <c r="AT246">
        <f>IF(OR(Scenario!$B$8="Any",Scenario!$B$8=D246),1,0)</f>
        <v/>
      </c>
      <c r="AU246">
        <f>IF(OR(Scenario!$B$9="Any",Scenario!$B$9=E246),1,0)</f>
        <v/>
      </c>
      <c r="AV246">
        <f>IF(OR(Scenario!$B$10="Any",Scenario!$B$10=F246),1,0)</f>
        <v/>
      </c>
      <c r="AW246">
        <f>G246*AQ246*AR246*AS246*AT246*AU246*AV246</f>
        <v/>
      </c>
      <c r="AX246">
        <f>IF(Scenario!$B$11="mean",L246,IF(Scenario!$B$11="5th pct",M246,N246))</f>
        <v/>
      </c>
      <c r="AY246">
        <f>IF(Scenario!$B$11="mean",O246,IF(Scenario!$B$11="5th pct",P246,Q246))</f>
        <v/>
      </c>
      <c r="AZ246">
        <f>IF(Scenario!$B$11="mean",R246,IF(Scenario!$B$11="5th pct",S246,T246))</f>
        <v/>
      </c>
      <c r="BA246">
        <f>IF(Scenario!$B$11="mean",AE246,IF(Scenario!$B$11="5th pct",AF246,AG246))</f>
        <v/>
      </c>
      <c r="BB246">
        <f>IF(Scenario!$B$11="mean",AH246,IF(Scenario!$B$11="5th pct",AI246,AJ246))</f>
        <v/>
      </c>
      <c r="BC246">
        <f>U246</f>
        <v/>
      </c>
      <c r="BD246">
        <f>IF(Scenario!$B$11="mean",V246,IF(Scenario!$B$11="5th pct",W246,X246))</f>
        <v/>
      </c>
      <c r="BE246">
        <f>IF(Scenario!$B$11="mean",Y246,IF(Scenario!$B$11="5th pct",Z246,AA246))</f>
        <v/>
      </c>
      <c r="BF246">
        <f>IF(Scenario!$B$11="mean",AK246,IF(Scenario!$B$11="5th pct",AL246,AM246))</f>
        <v/>
      </c>
      <c r="BG246">
        <f>IF(Scenario!$B$11="mean",AN246,IF(Scenario!$B$11="5th pct",AO246,AP246))</f>
        <v/>
      </c>
    </row>
    <row r="247">
      <c r="A247" s="7" t="inlineStr">
        <is>
          <t>F</t>
        </is>
      </c>
      <c r="B247" s="7" t="inlineStr">
        <is>
          <t>75-79</t>
        </is>
      </c>
      <c r="C247" s="7" t="inlineStr">
        <is>
          <t>110-132</t>
        </is>
      </c>
      <c r="D247" s="7" t="inlineStr">
        <is>
          <t>1.5-2.0</t>
        </is>
      </c>
      <c r="E247" s="7" t="inlineStr">
        <is>
          <t>high parox</t>
        </is>
      </c>
      <c r="F247" s="7" t="inlineStr">
        <is>
          <t>yes</t>
        </is>
      </c>
      <c r="G247" s="30">
        <f>Parameters!$B$5*Parameters!$B$8*Parameters!$C$10/SUM(Parameters!$B$10:$G$10)*Parameters!$J$22*Parameters!$B$52*Parameters!$B$46</f>
        <v/>
      </c>
      <c r="H247" s="31">
        <f>(140-Parameters!$C$25)*Parameters!$C$26*0.45359237*0.85/(72*Parameters!$D$27)</f>
        <v/>
      </c>
      <c r="I247" s="7">
        <f>IF(H247&gt;80,"&gt;80",IF(H247&gt;50,"50-80",IF(H247&gt;=25,"25-50","&lt;25")))</f>
        <v/>
      </c>
      <c r="J247" s="7">
        <f>IF(((B247="80+")+1+(OR(D247="1.5-2.0",D247="&gt;=2.0")))&gt;=2,1,0)</f>
        <v/>
      </c>
      <c r="K247" s="32">
        <f>INDEX(Parameters!$B$31:$E$31,MATCH(I247,Parameters!$B$30:$E$30,0))</f>
        <v/>
      </c>
      <c r="L247" s="33">
        <f>K247*INDEX(Parameters!$B$75:$E$75,MATCH(I247,Parameters!$B$30:$E$30,0))/100*IF($F247="yes",Parameters!$C$49,Parameters!$B$49)</f>
        <v/>
      </c>
      <c r="M247" s="33">
        <f>K247*INDEX(Parameters!$B$76:$E$76,MATCH(I247,Parameters!$B$30:$E$30,0))/100*IF($F247="yes",Parameters!$C$49,Parameters!$B$49)</f>
        <v/>
      </c>
      <c r="N247" s="33">
        <f>K247*INDEX(Parameters!$B$77:$E$77,MATCH(I247,Parameters!$B$30:$E$30,0))/100*IF($F247="yes",Parameters!$C$49,Parameters!$B$49)</f>
        <v/>
      </c>
      <c r="O247" s="33">
        <f>K247*INDEX(Parameters!$B$78:$E$78,MATCH(I247,Parameters!$B$30:$E$30,0))/100*IF($F247="yes",Parameters!$C$49,Parameters!$B$49)</f>
        <v/>
      </c>
      <c r="P247" s="33">
        <f>K247*INDEX(Parameters!$B$79:$E$79,MATCH(I247,Parameters!$B$30:$E$30,0))/100*IF($F247="yes",Parameters!$C$49,Parameters!$B$49)</f>
        <v/>
      </c>
      <c r="Q247" s="33">
        <f>K247*INDEX(Parameters!$B$80:$E$80,MATCH(I247,Parameters!$B$30:$E$30,0))/100*IF($F247="yes",Parameters!$C$49,Parameters!$B$49)</f>
        <v/>
      </c>
      <c r="R247" s="33">
        <f>K247*INDEX(Parameters!$B$81:$E$81,MATCH(I247,Parameters!$B$30:$E$30,0))/100*IF($F247="yes",Parameters!$C$49,Parameters!$B$49)</f>
        <v/>
      </c>
      <c r="S247" s="33">
        <f>K247*INDEX(Parameters!$B$82:$E$82,MATCH(I247,Parameters!$B$30:$E$30,0))/100*IF($F247="yes",Parameters!$C$49,Parameters!$B$49)</f>
        <v/>
      </c>
      <c r="T247" s="33">
        <f>K247*INDEX(Parameters!$B$83:$E$83,MATCH(I247,Parameters!$B$30:$E$30,0))/100*IF($F247="yes",Parameters!$C$49,Parameters!$B$49)</f>
        <v/>
      </c>
      <c r="U247" s="33">
        <f>INDEX(Parameters!$B$32:$E$32,MATCH(I247,Parameters!$B$30:$E$30,0))*Parameters!$B$36/100*IF($F247="yes",Parameters!$E$49,Parameters!$D$49)</f>
        <v/>
      </c>
      <c r="V247" s="33">
        <f>U247*INDEX(Parameters!$B$99:$E$99,MATCH(I247,Parameters!$B$30:$E$30,0))</f>
        <v/>
      </c>
      <c r="W247" s="33">
        <f>U247*INDEX(Parameters!$B$100:$E$100,MATCH(I247,Parameters!$B$30:$E$30,0))</f>
        <v/>
      </c>
      <c r="X247" s="33">
        <f>U247*INDEX(Parameters!$B$101:$E$101,MATCH(I247,Parameters!$B$30:$E$30,0))</f>
        <v/>
      </c>
      <c r="Y247" s="33">
        <f>U247*INDEX(Parameters!$B$102:$E$102,MATCH(I247,Parameters!$B$30:$E$30,0))</f>
        <v/>
      </c>
      <c r="Z247" s="33">
        <f>U247*INDEX(Parameters!$B$103:$E$103,MATCH(I247,Parameters!$B$30:$E$30,0))</f>
        <v/>
      </c>
      <c r="AA247" s="33">
        <f>U247*INDEX(Parameters!$B$104:$E$104,MATCH(I247,Parameters!$B$30:$E$30,0))</f>
        <v/>
      </c>
      <c r="AB247" s="33">
        <f>U247*Parameters!$B$39</f>
        <v/>
      </c>
      <c r="AC247" s="7">
        <f>J247</f>
        <v/>
      </c>
      <c r="AD247" s="7">
        <f>IF(J247=1,Parameters!$B$40,Parameters!$B$41)</f>
        <v/>
      </c>
      <c r="AE247" s="33">
        <f>AC247*O247+(1-AC247)*L247</f>
        <v/>
      </c>
      <c r="AF247" s="33">
        <f>AC247*P247+(1-AC247)*M247</f>
        <v/>
      </c>
      <c r="AG247" s="33">
        <f>AC247*Q247+(1-AC247)*N247</f>
        <v/>
      </c>
      <c r="AH247" s="33">
        <f>AD247*O247+(1-AD247)*L247</f>
        <v/>
      </c>
      <c r="AI247" s="33">
        <f>AD247*P247+(1-AD247)*M247</f>
        <v/>
      </c>
      <c r="AJ247" s="33">
        <f>AD247*Q247+(1-AD247)*N247</f>
        <v/>
      </c>
      <c r="AK247" s="33">
        <f>AC247*V247+(1-AC247)*U247</f>
        <v/>
      </c>
      <c r="AL247" s="33">
        <f>AC247*W247+(1-AC247)*U247</f>
        <v/>
      </c>
      <c r="AM247" s="33">
        <f>AC247*X247+(1-AC247)*U247</f>
        <v/>
      </c>
      <c r="AN247" s="33">
        <f>AD247*V247+(1-AD247)*U247</f>
        <v/>
      </c>
      <c r="AO247" s="33">
        <f>AD247*W247+(1-AD247)*U247</f>
        <v/>
      </c>
      <c r="AP247" s="33">
        <f>AD247*X247+(1-AD247)*U247</f>
        <v/>
      </c>
      <c r="AQ247" s="7">
        <f>IF(OR(Scenario!$B$5="Any",Scenario!$B$5=A247),1,0)</f>
        <v/>
      </c>
      <c r="AR247" s="7">
        <f>IF(OR(Scenario!$B$6="Any",Scenario!$B$6=B247),1,0)</f>
        <v/>
      </c>
      <c r="AS247" s="7">
        <f>IF(OR(Scenario!$B$7="Any",Scenario!$B$7=C247),1,0)</f>
        <v/>
      </c>
      <c r="AT247" s="7">
        <f>IF(OR(Scenario!$B$8="Any",Scenario!$B$8=D247),1,0)</f>
        <v/>
      </c>
      <c r="AU247" s="7">
        <f>IF(OR(Scenario!$B$9="Any",Scenario!$B$9=E247),1,0)</f>
        <v/>
      </c>
      <c r="AV247" s="7">
        <f>IF(OR(Scenario!$B$10="Any",Scenario!$B$10=F247),1,0)</f>
        <v/>
      </c>
      <c r="AW247" s="7">
        <f>G247*AQ247*AR247*AS247*AT247*AU247*AV247</f>
        <v/>
      </c>
      <c r="AX247" s="7">
        <f>IF(Scenario!$B$11="mean",L247,IF(Scenario!$B$11="5th pct",M247,N247))</f>
        <v/>
      </c>
      <c r="AY247" s="7">
        <f>IF(Scenario!$B$11="mean",O247,IF(Scenario!$B$11="5th pct",P247,Q247))</f>
        <v/>
      </c>
      <c r="AZ247" s="7">
        <f>IF(Scenario!$B$11="mean",R247,IF(Scenario!$B$11="5th pct",S247,T247))</f>
        <v/>
      </c>
      <c r="BA247" s="7">
        <f>IF(Scenario!$B$11="mean",AE247,IF(Scenario!$B$11="5th pct",AF247,AG247))</f>
        <v/>
      </c>
      <c r="BB247" s="7">
        <f>IF(Scenario!$B$11="mean",AH247,IF(Scenario!$B$11="5th pct",AI247,AJ247))</f>
        <v/>
      </c>
      <c r="BC247" s="7">
        <f>U247</f>
        <v/>
      </c>
      <c r="BD247" s="7">
        <f>IF(Scenario!$B$11="mean",V247,IF(Scenario!$B$11="5th pct",W247,X247))</f>
        <v/>
      </c>
      <c r="BE247" s="7">
        <f>IF(Scenario!$B$11="mean",Y247,IF(Scenario!$B$11="5th pct",Z247,AA247))</f>
        <v/>
      </c>
      <c r="BF247" s="7">
        <f>IF(Scenario!$B$11="mean",AK247,IF(Scenario!$B$11="5th pct",AL247,AM247))</f>
        <v/>
      </c>
      <c r="BG247" s="7">
        <f>IF(Scenario!$B$11="mean",AN247,IF(Scenario!$B$11="5th pct",AO247,AP247))</f>
        <v/>
      </c>
    </row>
    <row r="248">
      <c r="A248" t="inlineStr">
        <is>
          <t>F</t>
        </is>
      </c>
      <c r="B248" t="inlineStr">
        <is>
          <t>75-79</t>
        </is>
      </c>
      <c r="C248" t="inlineStr">
        <is>
          <t>110-132</t>
        </is>
      </c>
      <c r="D248" t="inlineStr">
        <is>
          <t>1.5-2.0</t>
        </is>
      </c>
      <c r="E248" t="inlineStr">
        <is>
          <t>persistent</t>
        </is>
      </c>
      <c r="F248" t="inlineStr">
        <is>
          <t>no</t>
        </is>
      </c>
      <c r="G248" s="26">
        <f>Parameters!$B$5*Parameters!$B$8*Parameters!$C$10/SUM(Parameters!$B$10:$G$10)*Parameters!$J$22*Parameters!$B$53*(1-Parameters!$B$46)</f>
        <v/>
      </c>
      <c r="H248" s="27">
        <f>(140-Parameters!$C$25)*Parameters!$C$26*0.45359237*0.85/(72*Parameters!$D$27)</f>
        <v/>
      </c>
      <c r="I248">
        <f>IF(H248&gt;80,"&gt;80",IF(H248&gt;50,"50-80",IF(H248&gt;=25,"25-50","&lt;25")))</f>
        <v/>
      </c>
      <c r="J248">
        <f>IF(((B248="80+")+1+(OR(D248="1.5-2.0",D248="&gt;=2.0")))&gt;=2,1,0)</f>
        <v/>
      </c>
      <c r="K248" s="28">
        <f>INDEX(Parameters!$B$31:$E$31,MATCH(I248,Parameters!$B$30:$E$30,0))</f>
        <v/>
      </c>
      <c r="L248" s="29">
        <f>K248*INDEX(Parameters!$B$84:$E$84,MATCH(I248,Parameters!$B$30:$E$30,0))/100*IF($F248="yes",Parameters!$C$49,Parameters!$B$49)</f>
        <v/>
      </c>
      <c r="M248" s="29">
        <f>K248*INDEX(Parameters!$B$85:$E$85,MATCH(I248,Parameters!$B$30:$E$30,0))/100*IF($F248="yes",Parameters!$C$49,Parameters!$B$49)</f>
        <v/>
      </c>
      <c r="N248" s="29">
        <f>K248*INDEX(Parameters!$B$86:$E$86,MATCH(I248,Parameters!$B$30:$E$30,0))/100*IF($F248="yes",Parameters!$C$49,Parameters!$B$49)</f>
        <v/>
      </c>
      <c r="O248" s="29">
        <f>K248*INDEX(Parameters!$B$87:$E$87,MATCH(I248,Parameters!$B$30:$E$30,0))/100*IF($F248="yes",Parameters!$C$49,Parameters!$B$49)</f>
        <v/>
      </c>
      <c r="P248" s="29">
        <f>K248*INDEX(Parameters!$B$88:$E$88,MATCH(I248,Parameters!$B$30:$E$30,0))/100*IF($F248="yes",Parameters!$C$49,Parameters!$B$49)</f>
        <v/>
      </c>
      <c r="Q248" s="29">
        <f>K248*INDEX(Parameters!$B$89:$E$89,MATCH(I248,Parameters!$B$30:$E$30,0))/100*IF($F248="yes",Parameters!$C$49,Parameters!$B$49)</f>
        <v/>
      </c>
      <c r="R248" s="29">
        <f>K248*INDEX(Parameters!$B$90:$E$90,MATCH(I248,Parameters!$B$30:$E$30,0))/100*IF($F248="yes",Parameters!$C$49,Parameters!$B$49)</f>
        <v/>
      </c>
      <c r="S248" s="29">
        <f>K248*INDEX(Parameters!$B$91:$E$91,MATCH(I248,Parameters!$B$30:$E$30,0))/100*IF($F248="yes",Parameters!$C$49,Parameters!$B$49)</f>
        <v/>
      </c>
      <c r="T248" s="29">
        <f>K248*INDEX(Parameters!$B$92:$E$92,MATCH(I248,Parameters!$B$30:$E$30,0))/100*IF($F248="yes",Parameters!$C$49,Parameters!$B$49)</f>
        <v/>
      </c>
      <c r="U248" s="29">
        <f>INDEX(Parameters!$B$32:$E$32,MATCH(I248,Parameters!$B$30:$E$30,0))*Parameters!$B$36/100*IF($F248="yes",Parameters!$E$49,Parameters!$D$49)</f>
        <v/>
      </c>
      <c r="V248" s="29">
        <f>U248*INDEX(Parameters!$B$99:$E$99,MATCH(I248,Parameters!$B$30:$E$30,0))</f>
        <v/>
      </c>
      <c r="W248" s="29">
        <f>U248*INDEX(Parameters!$B$100:$E$100,MATCH(I248,Parameters!$B$30:$E$30,0))</f>
        <v/>
      </c>
      <c r="X248" s="29">
        <f>U248*INDEX(Parameters!$B$101:$E$101,MATCH(I248,Parameters!$B$30:$E$30,0))</f>
        <v/>
      </c>
      <c r="Y248" s="29">
        <f>U248*INDEX(Parameters!$B$102:$E$102,MATCH(I248,Parameters!$B$30:$E$30,0))</f>
        <v/>
      </c>
      <c r="Z248" s="29">
        <f>U248*INDEX(Parameters!$B$103:$E$103,MATCH(I248,Parameters!$B$30:$E$30,0))</f>
        <v/>
      </c>
      <c r="AA248" s="29">
        <f>U248*INDEX(Parameters!$B$104:$E$104,MATCH(I248,Parameters!$B$30:$E$30,0))</f>
        <v/>
      </c>
      <c r="AB248" s="29">
        <f>U248*Parameters!$B$39</f>
        <v/>
      </c>
      <c r="AC248">
        <f>J248</f>
        <v/>
      </c>
      <c r="AD248">
        <f>IF(J248=1,Parameters!$B$40,Parameters!$B$41)</f>
        <v/>
      </c>
      <c r="AE248" s="29">
        <f>AC248*O248+(1-AC248)*L248</f>
        <v/>
      </c>
      <c r="AF248" s="29">
        <f>AC248*P248+(1-AC248)*M248</f>
        <v/>
      </c>
      <c r="AG248" s="29">
        <f>AC248*Q248+(1-AC248)*N248</f>
        <v/>
      </c>
      <c r="AH248" s="29">
        <f>AD248*O248+(1-AD248)*L248</f>
        <v/>
      </c>
      <c r="AI248" s="29">
        <f>AD248*P248+(1-AD248)*M248</f>
        <v/>
      </c>
      <c r="AJ248" s="29">
        <f>AD248*Q248+(1-AD248)*N248</f>
        <v/>
      </c>
      <c r="AK248" s="29">
        <f>AC248*V248+(1-AC248)*U248</f>
        <v/>
      </c>
      <c r="AL248" s="29">
        <f>AC248*W248+(1-AC248)*U248</f>
        <v/>
      </c>
      <c r="AM248" s="29">
        <f>AC248*X248+(1-AC248)*U248</f>
        <v/>
      </c>
      <c r="AN248" s="29">
        <f>AD248*V248+(1-AD248)*U248</f>
        <v/>
      </c>
      <c r="AO248" s="29">
        <f>AD248*W248+(1-AD248)*U248</f>
        <v/>
      </c>
      <c r="AP248" s="29">
        <f>AD248*X248+(1-AD248)*U248</f>
        <v/>
      </c>
      <c r="AQ248">
        <f>IF(OR(Scenario!$B$5="Any",Scenario!$B$5=A248),1,0)</f>
        <v/>
      </c>
      <c r="AR248">
        <f>IF(OR(Scenario!$B$6="Any",Scenario!$B$6=B248),1,0)</f>
        <v/>
      </c>
      <c r="AS248">
        <f>IF(OR(Scenario!$B$7="Any",Scenario!$B$7=C248),1,0)</f>
        <v/>
      </c>
      <c r="AT248">
        <f>IF(OR(Scenario!$B$8="Any",Scenario!$B$8=D248),1,0)</f>
        <v/>
      </c>
      <c r="AU248">
        <f>IF(OR(Scenario!$B$9="Any",Scenario!$B$9=E248),1,0)</f>
        <v/>
      </c>
      <c r="AV248">
        <f>IF(OR(Scenario!$B$10="Any",Scenario!$B$10=F248),1,0)</f>
        <v/>
      </c>
      <c r="AW248">
        <f>G248*AQ248*AR248*AS248*AT248*AU248*AV248</f>
        <v/>
      </c>
      <c r="AX248">
        <f>IF(Scenario!$B$11="mean",L248,IF(Scenario!$B$11="5th pct",M248,N248))</f>
        <v/>
      </c>
      <c r="AY248">
        <f>IF(Scenario!$B$11="mean",O248,IF(Scenario!$B$11="5th pct",P248,Q248))</f>
        <v/>
      </c>
      <c r="AZ248">
        <f>IF(Scenario!$B$11="mean",R248,IF(Scenario!$B$11="5th pct",S248,T248))</f>
        <v/>
      </c>
      <c r="BA248">
        <f>IF(Scenario!$B$11="mean",AE248,IF(Scenario!$B$11="5th pct",AF248,AG248))</f>
        <v/>
      </c>
      <c r="BB248">
        <f>IF(Scenario!$B$11="mean",AH248,IF(Scenario!$B$11="5th pct",AI248,AJ248))</f>
        <v/>
      </c>
      <c r="BC248">
        <f>U248</f>
        <v/>
      </c>
      <c r="BD248">
        <f>IF(Scenario!$B$11="mean",V248,IF(Scenario!$B$11="5th pct",W248,X248))</f>
        <v/>
      </c>
      <c r="BE248">
        <f>IF(Scenario!$B$11="mean",Y248,IF(Scenario!$B$11="5th pct",Z248,AA248))</f>
        <v/>
      </c>
      <c r="BF248">
        <f>IF(Scenario!$B$11="mean",AK248,IF(Scenario!$B$11="5th pct",AL248,AM248))</f>
        <v/>
      </c>
      <c r="BG248">
        <f>IF(Scenario!$B$11="mean",AN248,IF(Scenario!$B$11="5th pct",AO248,AP248))</f>
        <v/>
      </c>
    </row>
    <row r="249">
      <c r="A249" s="7" t="inlineStr">
        <is>
          <t>F</t>
        </is>
      </c>
      <c r="B249" s="7" t="inlineStr">
        <is>
          <t>75-79</t>
        </is>
      </c>
      <c r="C249" s="7" t="inlineStr">
        <is>
          <t>110-132</t>
        </is>
      </c>
      <c r="D249" s="7" t="inlineStr">
        <is>
          <t>1.5-2.0</t>
        </is>
      </c>
      <c r="E249" s="7" t="inlineStr">
        <is>
          <t>persistent</t>
        </is>
      </c>
      <c r="F249" s="7" t="inlineStr">
        <is>
          <t>yes</t>
        </is>
      </c>
      <c r="G249" s="30">
        <f>Parameters!$B$5*Parameters!$B$8*Parameters!$C$10/SUM(Parameters!$B$10:$G$10)*Parameters!$J$22*Parameters!$B$53*Parameters!$B$46</f>
        <v/>
      </c>
      <c r="H249" s="31">
        <f>(140-Parameters!$C$25)*Parameters!$C$26*0.45359237*0.85/(72*Parameters!$D$27)</f>
        <v/>
      </c>
      <c r="I249" s="7">
        <f>IF(H249&gt;80,"&gt;80",IF(H249&gt;50,"50-80",IF(H249&gt;=25,"25-50","&lt;25")))</f>
        <v/>
      </c>
      <c r="J249" s="7">
        <f>IF(((B249="80+")+1+(OR(D249="1.5-2.0",D249="&gt;=2.0")))&gt;=2,1,0)</f>
        <v/>
      </c>
      <c r="K249" s="32">
        <f>INDEX(Parameters!$B$31:$E$31,MATCH(I249,Parameters!$B$30:$E$30,0))</f>
        <v/>
      </c>
      <c r="L249" s="33">
        <f>K249*INDEX(Parameters!$B$84:$E$84,MATCH(I249,Parameters!$B$30:$E$30,0))/100*IF($F249="yes",Parameters!$C$49,Parameters!$B$49)</f>
        <v/>
      </c>
      <c r="M249" s="33">
        <f>K249*INDEX(Parameters!$B$85:$E$85,MATCH(I249,Parameters!$B$30:$E$30,0))/100*IF($F249="yes",Parameters!$C$49,Parameters!$B$49)</f>
        <v/>
      </c>
      <c r="N249" s="33">
        <f>K249*INDEX(Parameters!$B$86:$E$86,MATCH(I249,Parameters!$B$30:$E$30,0))/100*IF($F249="yes",Parameters!$C$49,Parameters!$B$49)</f>
        <v/>
      </c>
      <c r="O249" s="33">
        <f>K249*INDEX(Parameters!$B$87:$E$87,MATCH(I249,Parameters!$B$30:$E$30,0))/100*IF($F249="yes",Parameters!$C$49,Parameters!$B$49)</f>
        <v/>
      </c>
      <c r="P249" s="33">
        <f>K249*INDEX(Parameters!$B$88:$E$88,MATCH(I249,Parameters!$B$30:$E$30,0))/100*IF($F249="yes",Parameters!$C$49,Parameters!$B$49)</f>
        <v/>
      </c>
      <c r="Q249" s="33">
        <f>K249*INDEX(Parameters!$B$89:$E$89,MATCH(I249,Parameters!$B$30:$E$30,0))/100*IF($F249="yes",Parameters!$C$49,Parameters!$B$49)</f>
        <v/>
      </c>
      <c r="R249" s="33">
        <f>K249*INDEX(Parameters!$B$90:$E$90,MATCH(I249,Parameters!$B$30:$E$30,0))/100*IF($F249="yes",Parameters!$C$49,Parameters!$B$49)</f>
        <v/>
      </c>
      <c r="S249" s="33">
        <f>K249*INDEX(Parameters!$B$91:$E$91,MATCH(I249,Parameters!$B$30:$E$30,0))/100*IF($F249="yes",Parameters!$C$49,Parameters!$B$49)</f>
        <v/>
      </c>
      <c r="T249" s="33">
        <f>K249*INDEX(Parameters!$B$92:$E$92,MATCH(I249,Parameters!$B$30:$E$30,0))/100*IF($F249="yes",Parameters!$C$49,Parameters!$B$49)</f>
        <v/>
      </c>
      <c r="U249" s="33">
        <f>INDEX(Parameters!$B$32:$E$32,MATCH(I249,Parameters!$B$30:$E$30,0))*Parameters!$B$36/100*IF($F249="yes",Parameters!$E$49,Parameters!$D$49)</f>
        <v/>
      </c>
      <c r="V249" s="33">
        <f>U249*INDEX(Parameters!$B$99:$E$99,MATCH(I249,Parameters!$B$30:$E$30,0))</f>
        <v/>
      </c>
      <c r="W249" s="33">
        <f>U249*INDEX(Parameters!$B$100:$E$100,MATCH(I249,Parameters!$B$30:$E$30,0))</f>
        <v/>
      </c>
      <c r="X249" s="33">
        <f>U249*INDEX(Parameters!$B$101:$E$101,MATCH(I249,Parameters!$B$30:$E$30,0))</f>
        <v/>
      </c>
      <c r="Y249" s="33">
        <f>U249*INDEX(Parameters!$B$102:$E$102,MATCH(I249,Parameters!$B$30:$E$30,0))</f>
        <v/>
      </c>
      <c r="Z249" s="33">
        <f>U249*INDEX(Parameters!$B$103:$E$103,MATCH(I249,Parameters!$B$30:$E$30,0))</f>
        <v/>
      </c>
      <c r="AA249" s="33">
        <f>U249*INDEX(Parameters!$B$104:$E$104,MATCH(I249,Parameters!$B$30:$E$30,0))</f>
        <v/>
      </c>
      <c r="AB249" s="33">
        <f>U249*Parameters!$B$39</f>
        <v/>
      </c>
      <c r="AC249" s="7">
        <f>J249</f>
        <v/>
      </c>
      <c r="AD249" s="7">
        <f>IF(J249=1,Parameters!$B$40,Parameters!$B$41)</f>
        <v/>
      </c>
      <c r="AE249" s="33">
        <f>AC249*O249+(1-AC249)*L249</f>
        <v/>
      </c>
      <c r="AF249" s="33">
        <f>AC249*P249+(1-AC249)*M249</f>
        <v/>
      </c>
      <c r="AG249" s="33">
        <f>AC249*Q249+(1-AC249)*N249</f>
        <v/>
      </c>
      <c r="AH249" s="33">
        <f>AD249*O249+(1-AD249)*L249</f>
        <v/>
      </c>
      <c r="AI249" s="33">
        <f>AD249*P249+(1-AD249)*M249</f>
        <v/>
      </c>
      <c r="AJ249" s="33">
        <f>AD249*Q249+(1-AD249)*N249</f>
        <v/>
      </c>
      <c r="AK249" s="33">
        <f>AC249*V249+(1-AC249)*U249</f>
        <v/>
      </c>
      <c r="AL249" s="33">
        <f>AC249*W249+(1-AC249)*U249</f>
        <v/>
      </c>
      <c r="AM249" s="33">
        <f>AC249*X249+(1-AC249)*U249</f>
        <v/>
      </c>
      <c r="AN249" s="33">
        <f>AD249*V249+(1-AD249)*U249</f>
        <v/>
      </c>
      <c r="AO249" s="33">
        <f>AD249*W249+(1-AD249)*U249</f>
        <v/>
      </c>
      <c r="AP249" s="33">
        <f>AD249*X249+(1-AD249)*U249</f>
        <v/>
      </c>
      <c r="AQ249" s="7">
        <f>IF(OR(Scenario!$B$5="Any",Scenario!$B$5=A249),1,0)</f>
        <v/>
      </c>
      <c r="AR249" s="7">
        <f>IF(OR(Scenario!$B$6="Any",Scenario!$B$6=B249),1,0)</f>
        <v/>
      </c>
      <c r="AS249" s="7">
        <f>IF(OR(Scenario!$B$7="Any",Scenario!$B$7=C249),1,0)</f>
        <v/>
      </c>
      <c r="AT249" s="7">
        <f>IF(OR(Scenario!$B$8="Any",Scenario!$B$8=D249),1,0)</f>
        <v/>
      </c>
      <c r="AU249" s="7">
        <f>IF(OR(Scenario!$B$9="Any",Scenario!$B$9=E249),1,0)</f>
        <v/>
      </c>
      <c r="AV249" s="7">
        <f>IF(OR(Scenario!$B$10="Any",Scenario!$B$10=F249),1,0)</f>
        <v/>
      </c>
      <c r="AW249" s="7">
        <f>G249*AQ249*AR249*AS249*AT249*AU249*AV249</f>
        <v/>
      </c>
      <c r="AX249" s="7">
        <f>IF(Scenario!$B$11="mean",L249,IF(Scenario!$B$11="5th pct",M249,N249))</f>
        <v/>
      </c>
      <c r="AY249" s="7">
        <f>IF(Scenario!$B$11="mean",O249,IF(Scenario!$B$11="5th pct",P249,Q249))</f>
        <v/>
      </c>
      <c r="AZ249" s="7">
        <f>IF(Scenario!$B$11="mean",R249,IF(Scenario!$B$11="5th pct",S249,T249))</f>
        <v/>
      </c>
      <c r="BA249" s="7">
        <f>IF(Scenario!$B$11="mean",AE249,IF(Scenario!$B$11="5th pct",AF249,AG249))</f>
        <v/>
      </c>
      <c r="BB249" s="7">
        <f>IF(Scenario!$B$11="mean",AH249,IF(Scenario!$B$11="5th pct",AI249,AJ249))</f>
        <v/>
      </c>
      <c r="BC249" s="7">
        <f>U249</f>
        <v/>
      </c>
      <c r="BD249" s="7">
        <f>IF(Scenario!$B$11="mean",V249,IF(Scenario!$B$11="5th pct",W249,X249))</f>
        <v/>
      </c>
      <c r="BE249" s="7">
        <f>IF(Scenario!$B$11="mean",Y249,IF(Scenario!$B$11="5th pct",Z249,AA249))</f>
        <v/>
      </c>
      <c r="BF249" s="7">
        <f>IF(Scenario!$B$11="mean",AK249,IF(Scenario!$B$11="5th pct",AL249,AM249))</f>
        <v/>
      </c>
      <c r="BG249" s="7">
        <f>IF(Scenario!$B$11="mean",AN249,IF(Scenario!$B$11="5th pct",AO249,AP249))</f>
        <v/>
      </c>
    </row>
    <row r="250">
      <c r="A250" t="inlineStr">
        <is>
          <t>F</t>
        </is>
      </c>
      <c r="B250" t="inlineStr">
        <is>
          <t>75-79</t>
        </is>
      </c>
      <c r="C250" t="inlineStr">
        <is>
          <t>110-132</t>
        </is>
      </c>
      <c r="D250" t="inlineStr">
        <is>
          <t>&gt;=2.0</t>
        </is>
      </c>
      <c r="E250" t="inlineStr">
        <is>
          <t>subclinical</t>
        </is>
      </c>
      <c r="F250" t="inlineStr">
        <is>
          <t>no</t>
        </is>
      </c>
      <c r="G250" s="26">
        <f>Parameters!$B$5*Parameters!$B$8*Parameters!$C$10/SUM(Parameters!$B$10:$G$10)*Parameters!$K$22*Parameters!$B$50*(1-Parameters!$B$46)</f>
        <v/>
      </c>
      <c r="H250" s="27">
        <f>(140-Parameters!$C$25)*Parameters!$C$26*0.45359237*0.85/(72*Parameters!$E$27)</f>
        <v/>
      </c>
      <c r="I250">
        <f>IF(H250&gt;80,"&gt;80",IF(H250&gt;50,"50-80",IF(H250&gt;=25,"25-50","&lt;25")))</f>
        <v/>
      </c>
      <c r="J250">
        <f>IF(((B250="80+")+1+(OR(D250="1.5-2.0",D250="&gt;=2.0")))&gt;=2,1,0)</f>
        <v/>
      </c>
      <c r="K250" s="28">
        <f>INDEX(Parameters!$B$31:$E$31,MATCH(I250,Parameters!$B$30:$E$30,0))</f>
        <v/>
      </c>
      <c r="L250" s="29">
        <f>K250*INDEX(Parameters!$B$57:$E$57,MATCH(I250,Parameters!$B$30:$E$30,0))/100*IF($F250="yes",Parameters!$C$49,Parameters!$B$49)</f>
        <v/>
      </c>
      <c r="M250" s="29">
        <f>K250*INDEX(Parameters!$B$58:$E$58,MATCH(I250,Parameters!$B$30:$E$30,0))/100*IF($F250="yes",Parameters!$C$49,Parameters!$B$49)</f>
        <v/>
      </c>
      <c r="N250" s="29">
        <f>K250*INDEX(Parameters!$B$59:$E$59,MATCH(I250,Parameters!$B$30:$E$30,0))/100*IF($F250="yes",Parameters!$C$49,Parameters!$B$49)</f>
        <v/>
      </c>
      <c r="O250" s="29">
        <f>K250*INDEX(Parameters!$B$60:$E$60,MATCH(I250,Parameters!$B$30:$E$30,0))/100*IF($F250="yes",Parameters!$C$49,Parameters!$B$49)</f>
        <v/>
      </c>
      <c r="P250" s="29">
        <f>K250*INDEX(Parameters!$B$61:$E$61,MATCH(I250,Parameters!$B$30:$E$30,0))/100*IF($F250="yes",Parameters!$C$49,Parameters!$B$49)</f>
        <v/>
      </c>
      <c r="Q250" s="29">
        <f>K250*INDEX(Parameters!$B$62:$E$62,MATCH(I250,Parameters!$B$30:$E$30,0))/100*IF($F250="yes",Parameters!$C$49,Parameters!$B$49)</f>
        <v/>
      </c>
      <c r="R250" s="29">
        <f>K250*INDEX(Parameters!$B$63:$E$63,MATCH(I250,Parameters!$B$30:$E$30,0))/100*IF($F250="yes",Parameters!$C$49,Parameters!$B$49)</f>
        <v/>
      </c>
      <c r="S250" s="29">
        <f>K250*INDEX(Parameters!$B$64:$E$64,MATCH(I250,Parameters!$B$30:$E$30,0))/100*IF($F250="yes",Parameters!$C$49,Parameters!$B$49)</f>
        <v/>
      </c>
      <c r="T250" s="29">
        <f>K250*INDEX(Parameters!$B$65:$E$65,MATCH(I250,Parameters!$B$30:$E$30,0))/100*IF($F250="yes",Parameters!$C$49,Parameters!$B$49)</f>
        <v/>
      </c>
      <c r="U250" s="29">
        <f>INDEX(Parameters!$B$32:$E$32,MATCH(I250,Parameters!$B$30:$E$30,0))*Parameters!$B$36/100*IF($F250="yes",Parameters!$E$49,Parameters!$D$49)</f>
        <v/>
      </c>
      <c r="V250" s="29">
        <f>U250*INDEX(Parameters!$B$99:$E$99,MATCH(I250,Parameters!$B$30:$E$30,0))</f>
        <v/>
      </c>
      <c r="W250" s="29">
        <f>U250*INDEX(Parameters!$B$100:$E$100,MATCH(I250,Parameters!$B$30:$E$30,0))</f>
        <v/>
      </c>
      <c r="X250" s="29">
        <f>U250*INDEX(Parameters!$B$101:$E$101,MATCH(I250,Parameters!$B$30:$E$30,0))</f>
        <v/>
      </c>
      <c r="Y250" s="29">
        <f>U250*INDEX(Parameters!$B$102:$E$102,MATCH(I250,Parameters!$B$30:$E$30,0))</f>
        <v/>
      </c>
      <c r="Z250" s="29">
        <f>U250*INDEX(Parameters!$B$103:$E$103,MATCH(I250,Parameters!$B$30:$E$30,0))</f>
        <v/>
      </c>
      <c r="AA250" s="29">
        <f>U250*INDEX(Parameters!$B$104:$E$104,MATCH(I250,Parameters!$B$30:$E$30,0))</f>
        <v/>
      </c>
      <c r="AB250" s="29">
        <f>U250*Parameters!$B$39</f>
        <v/>
      </c>
      <c r="AC250">
        <f>J250</f>
        <v/>
      </c>
      <c r="AD250">
        <f>IF(J250=1,Parameters!$B$40,Parameters!$B$41)</f>
        <v/>
      </c>
      <c r="AE250" s="29">
        <f>AC250*O250+(1-AC250)*L250</f>
        <v/>
      </c>
      <c r="AF250" s="29">
        <f>AC250*P250+(1-AC250)*M250</f>
        <v/>
      </c>
      <c r="AG250" s="29">
        <f>AC250*Q250+(1-AC250)*N250</f>
        <v/>
      </c>
      <c r="AH250" s="29">
        <f>AD250*O250+(1-AD250)*L250</f>
        <v/>
      </c>
      <c r="AI250" s="29">
        <f>AD250*P250+(1-AD250)*M250</f>
        <v/>
      </c>
      <c r="AJ250" s="29">
        <f>AD250*Q250+(1-AD250)*N250</f>
        <v/>
      </c>
      <c r="AK250" s="29">
        <f>AC250*V250+(1-AC250)*U250</f>
        <v/>
      </c>
      <c r="AL250" s="29">
        <f>AC250*W250+(1-AC250)*U250</f>
        <v/>
      </c>
      <c r="AM250" s="29">
        <f>AC250*X250+(1-AC250)*U250</f>
        <v/>
      </c>
      <c r="AN250" s="29">
        <f>AD250*V250+(1-AD250)*U250</f>
        <v/>
      </c>
      <c r="AO250" s="29">
        <f>AD250*W250+(1-AD250)*U250</f>
        <v/>
      </c>
      <c r="AP250" s="29">
        <f>AD250*X250+(1-AD250)*U250</f>
        <v/>
      </c>
      <c r="AQ250">
        <f>IF(OR(Scenario!$B$5="Any",Scenario!$B$5=A250),1,0)</f>
        <v/>
      </c>
      <c r="AR250">
        <f>IF(OR(Scenario!$B$6="Any",Scenario!$B$6=B250),1,0)</f>
        <v/>
      </c>
      <c r="AS250">
        <f>IF(OR(Scenario!$B$7="Any",Scenario!$B$7=C250),1,0)</f>
        <v/>
      </c>
      <c r="AT250">
        <f>IF(OR(Scenario!$B$8="Any",Scenario!$B$8=D250),1,0)</f>
        <v/>
      </c>
      <c r="AU250">
        <f>IF(OR(Scenario!$B$9="Any",Scenario!$B$9=E250),1,0)</f>
        <v/>
      </c>
      <c r="AV250">
        <f>IF(OR(Scenario!$B$10="Any",Scenario!$B$10=F250),1,0)</f>
        <v/>
      </c>
      <c r="AW250">
        <f>G250*AQ250*AR250*AS250*AT250*AU250*AV250</f>
        <v/>
      </c>
      <c r="AX250">
        <f>IF(Scenario!$B$11="mean",L250,IF(Scenario!$B$11="5th pct",M250,N250))</f>
        <v/>
      </c>
      <c r="AY250">
        <f>IF(Scenario!$B$11="mean",O250,IF(Scenario!$B$11="5th pct",P250,Q250))</f>
        <v/>
      </c>
      <c r="AZ250">
        <f>IF(Scenario!$B$11="mean",R250,IF(Scenario!$B$11="5th pct",S250,T250))</f>
        <v/>
      </c>
      <c r="BA250">
        <f>IF(Scenario!$B$11="mean",AE250,IF(Scenario!$B$11="5th pct",AF250,AG250))</f>
        <v/>
      </c>
      <c r="BB250">
        <f>IF(Scenario!$B$11="mean",AH250,IF(Scenario!$B$11="5th pct",AI250,AJ250))</f>
        <v/>
      </c>
      <c r="BC250">
        <f>U250</f>
        <v/>
      </c>
      <c r="BD250">
        <f>IF(Scenario!$B$11="mean",V250,IF(Scenario!$B$11="5th pct",W250,X250))</f>
        <v/>
      </c>
      <c r="BE250">
        <f>IF(Scenario!$B$11="mean",Y250,IF(Scenario!$B$11="5th pct",Z250,AA250))</f>
        <v/>
      </c>
      <c r="BF250">
        <f>IF(Scenario!$B$11="mean",AK250,IF(Scenario!$B$11="5th pct",AL250,AM250))</f>
        <v/>
      </c>
      <c r="BG250">
        <f>IF(Scenario!$B$11="mean",AN250,IF(Scenario!$B$11="5th pct",AO250,AP250))</f>
        <v/>
      </c>
    </row>
    <row r="251">
      <c r="A251" s="7" t="inlineStr">
        <is>
          <t>F</t>
        </is>
      </c>
      <c r="B251" s="7" t="inlineStr">
        <is>
          <t>75-79</t>
        </is>
      </c>
      <c r="C251" s="7" t="inlineStr">
        <is>
          <t>110-132</t>
        </is>
      </c>
      <c r="D251" s="7" t="inlineStr">
        <is>
          <t>&gt;=2.0</t>
        </is>
      </c>
      <c r="E251" s="7" t="inlineStr">
        <is>
          <t>subclinical</t>
        </is>
      </c>
      <c r="F251" s="7" t="inlineStr">
        <is>
          <t>yes</t>
        </is>
      </c>
      <c r="G251" s="30">
        <f>Parameters!$B$5*Parameters!$B$8*Parameters!$C$10/SUM(Parameters!$B$10:$G$10)*Parameters!$K$22*Parameters!$B$50*Parameters!$B$46</f>
        <v/>
      </c>
      <c r="H251" s="31">
        <f>(140-Parameters!$C$25)*Parameters!$C$26*0.45359237*0.85/(72*Parameters!$E$27)</f>
        <v/>
      </c>
      <c r="I251" s="7">
        <f>IF(H251&gt;80,"&gt;80",IF(H251&gt;50,"50-80",IF(H251&gt;=25,"25-50","&lt;25")))</f>
        <v/>
      </c>
      <c r="J251" s="7">
        <f>IF(((B251="80+")+1+(OR(D251="1.5-2.0",D251="&gt;=2.0")))&gt;=2,1,0)</f>
        <v/>
      </c>
      <c r="K251" s="32">
        <f>INDEX(Parameters!$B$31:$E$31,MATCH(I251,Parameters!$B$30:$E$30,0))</f>
        <v/>
      </c>
      <c r="L251" s="33">
        <f>K251*INDEX(Parameters!$B$57:$E$57,MATCH(I251,Parameters!$B$30:$E$30,0))/100*IF($F251="yes",Parameters!$C$49,Parameters!$B$49)</f>
        <v/>
      </c>
      <c r="M251" s="33">
        <f>K251*INDEX(Parameters!$B$58:$E$58,MATCH(I251,Parameters!$B$30:$E$30,0))/100*IF($F251="yes",Parameters!$C$49,Parameters!$B$49)</f>
        <v/>
      </c>
      <c r="N251" s="33">
        <f>K251*INDEX(Parameters!$B$59:$E$59,MATCH(I251,Parameters!$B$30:$E$30,0))/100*IF($F251="yes",Parameters!$C$49,Parameters!$B$49)</f>
        <v/>
      </c>
      <c r="O251" s="33">
        <f>K251*INDEX(Parameters!$B$60:$E$60,MATCH(I251,Parameters!$B$30:$E$30,0))/100*IF($F251="yes",Parameters!$C$49,Parameters!$B$49)</f>
        <v/>
      </c>
      <c r="P251" s="33">
        <f>K251*INDEX(Parameters!$B$61:$E$61,MATCH(I251,Parameters!$B$30:$E$30,0))/100*IF($F251="yes",Parameters!$C$49,Parameters!$B$49)</f>
        <v/>
      </c>
      <c r="Q251" s="33">
        <f>K251*INDEX(Parameters!$B$62:$E$62,MATCH(I251,Parameters!$B$30:$E$30,0))/100*IF($F251="yes",Parameters!$C$49,Parameters!$B$49)</f>
        <v/>
      </c>
      <c r="R251" s="33">
        <f>K251*INDEX(Parameters!$B$63:$E$63,MATCH(I251,Parameters!$B$30:$E$30,0))/100*IF($F251="yes",Parameters!$C$49,Parameters!$B$49)</f>
        <v/>
      </c>
      <c r="S251" s="33">
        <f>K251*INDEX(Parameters!$B$64:$E$64,MATCH(I251,Parameters!$B$30:$E$30,0))/100*IF($F251="yes",Parameters!$C$49,Parameters!$B$49)</f>
        <v/>
      </c>
      <c r="T251" s="33">
        <f>K251*INDEX(Parameters!$B$65:$E$65,MATCH(I251,Parameters!$B$30:$E$30,0))/100*IF($F251="yes",Parameters!$C$49,Parameters!$B$49)</f>
        <v/>
      </c>
      <c r="U251" s="33">
        <f>INDEX(Parameters!$B$32:$E$32,MATCH(I251,Parameters!$B$30:$E$30,0))*Parameters!$B$36/100*IF($F251="yes",Parameters!$E$49,Parameters!$D$49)</f>
        <v/>
      </c>
      <c r="V251" s="33">
        <f>U251*INDEX(Parameters!$B$99:$E$99,MATCH(I251,Parameters!$B$30:$E$30,0))</f>
        <v/>
      </c>
      <c r="W251" s="33">
        <f>U251*INDEX(Parameters!$B$100:$E$100,MATCH(I251,Parameters!$B$30:$E$30,0))</f>
        <v/>
      </c>
      <c r="X251" s="33">
        <f>U251*INDEX(Parameters!$B$101:$E$101,MATCH(I251,Parameters!$B$30:$E$30,0))</f>
        <v/>
      </c>
      <c r="Y251" s="33">
        <f>U251*INDEX(Parameters!$B$102:$E$102,MATCH(I251,Parameters!$B$30:$E$30,0))</f>
        <v/>
      </c>
      <c r="Z251" s="33">
        <f>U251*INDEX(Parameters!$B$103:$E$103,MATCH(I251,Parameters!$B$30:$E$30,0))</f>
        <v/>
      </c>
      <c r="AA251" s="33">
        <f>U251*INDEX(Parameters!$B$104:$E$104,MATCH(I251,Parameters!$B$30:$E$30,0))</f>
        <v/>
      </c>
      <c r="AB251" s="33">
        <f>U251*Parameters!$B$39</f>
        <v/>
      </c>
      <c r="AC251" s="7">
        <f>J251</f>
        <v/>
      </c>
      <c r="AD251" s="7">
        <f>IF(J251=1,Parameters!$B$40,Parameters!$B$41)</f>
        <v/>
      </c>
      <c r="AE251" s="33">
        <f>AC251*O251+(1-AC251)*L251</f>
        <v/>
      </c>
      <c r="AF251" s="33">
        <f>AC251*P251+(1-AC251)*M251</f>
        <v/>
      </c>
      <c r="AG251" s="33">
        <f>AC251*Q251+(1-AC251)*N251</f>
        <v/>
      </c>
      <c r="AH251" s="33">
        <f>AD251*O251+(1-AD251)*L251</f>
        <v/>
      </c>
      <c r="AI251" s="33">
        <f>AD251*P251+(1-AD251)*M251</f>
        <v/>
      </c>
      <c r="AJ251" s="33">
        <f>AD251*Q251+(1-AD251)*N251</f>
        <v/>
      </c>
      <c r="AK251" s="33">
        <f>AC251*V251+(1-AC251)*U251</f>
        <v/>
      </c>
      <c r="AL251" s="33">
        <f>AC251*W251+(1-AC251)*U251</f>
        <v/>
      </c>
      <c r="AM251" s="33">
        <f>AC251*X251+(1-AC251)*U251</f>
        <v/>
      </c>
      <c r="AN251" s="33">
        <f>AD251*V251+(1-AD251)*U251</f>
        <v/>
      </c>
      <c r="AO251" s="33">
        <f>AD251*W251+(1-AD251)*U251</f>
        <v/>
      </c>
      <c r="AP251" s="33">
        <f>AD251*X251+(1-AD251)*U251</f>
        <v/>
      </c>
      <c r="AQ251" s="7">
        <f>IF(OR(Scenario!$B$5="Any",Scenario!$B$5=A251),1,0)</f>
        <v/>
      </c>
      <c r="AR251" s="7">
        <f>IF(OR(Scenario!$B$6="Any",Scenario!$B$6=B251),1,0)</f>
        <v/>
      </c>
      <c r="AS251" s="7">
        <f>IF(OR(Scenario!$B$7="Any",Scenario!$B$7=C251),1,0)</f>
        <v/>
      </c>
      <c r="AT251" s="7">
        <f>IF(OR(Scenario!$B$8="Any",Scenario!$B$8=D251),1,0)</f>
        <v/>
      </c>
      <c r="AU251" s="7">
        <f>IF(OR(Scenario!$B$9="Any",Scenario!$B$9=E251),1,0)</f>
        <v/>
      </c>
      <c r="AV251" s="7">
        <f>IF(OR(Scenario!$B$10="Any",Scenario!$B$10=F251),1,0)</f>
        <v/>
      </c>
      <c r="AW251" s="7">
        <f>G251*AQ251*AR251*AS251*AT251*AU251*AV251</f>
        <v/>
      </c>
      <c r="AX251" s="7">
        <f>IF(Scenario!$B$11="mean",L251,IF(Scenario!$B$11="5th pct",M251,N251))</f>
        <v/>
      </c>
      <c r="AY251" s="7">
        <f>IF(Scenario!$B$11="mean",O251,IF(Scenario!$B$11="5th pct",P251,Q251))</f>
        <v/>
      </c>
      <c r="AZ251" s="7">
        <f>IF(Scenario!$B$11="mean",R251,IF(Scenario!$B$11="5th pct",S251,T251))</f>
        <v/>
      </c>
      <c r="BA251" s="7">
        <f>IF(Scenario!$B$11="mean",AE251,IF(Scenario!$B$11="5th pct",AF251,AG251))</f>
        <v/>
      </c>
      <c r="BB251" s="7">
        <f>IF(Scenario!$B$11="mean",AH251,IF(Scenario!$B$11="5th pct",AI251,AJ251))</f>
        <v/>
      </c>
      <c r="BC251" s="7">
        <f>U251</f>
        <v/>
      </c>
      <c r="BD251" s="7">
        <f>IF(Scenario!$B$11="mean",V251,IF(Scenario!$B$11="5th pct",W251,X251))</f>
        <v/>
      </c>
      <c r="BE251" s="7">
        <f>IF(Scenario!$B$11="mean",Y251,IF(Scenario!$B$11="5th pct",Z251,AA251))</f>
        <v/>
      </c>
      <c r="BF251" s="7">
        <f>IF(Scenario!$B$11="mean",AK251,IF(Scenario!$B$11="5th pct",AL251,AM251))</f>
        <v/>
      </c>
      <c r="BG251" s="7">
        <f>IF(Scenario!$B$11="mean",AN251,IF(Scenario!$B$11="5th pct",AO251,AP251))</f>
        <v/>
      </c>
    </row>
    <row r="252">
      <c r="A252" t="inlineStr">
        <is>
          <t>F</t>
        </is>
      </c>
      <c r="B252" t="inlineStr">
        <is>
          <t>75-79</t>
        </is>
      </c>
      <c r="C252" t="inlineStr">
        <is>
          <t>110-132</t>
        </is>
      </c>
      <c r="D252" t="inlineStr">
        <is>
          <t>&gt;=2.0</t>
        </is>
      </c>
      <c r="E252" t="inlineStr">
        <is>
          <t>low parox</t>
        </is>
      </c>
      <c r="F252" t="inlineStr">
        <is>
          <t>no</t>
        </is>
      </c>
      <c r="G252" s="26">
        <f>Parameters!$B$5*Parameters!$B$8*Parameters!$C$10/SUM(Parameters!$B$10:$G$10)*Parameters!$K$22*Parameters!$B$51*(1-Parameters!$B$46)</f>
        <v/>
      </c>
      <c r="H252" s="27">
        <f>(140-Parameters!$C$25)*Parameters!$C$26*0.45359237*0.85/(72*Parameters!$E$27)</f>
        <v/>
      </c>
      <c r="I252">
        <f>IF(H252&gt;80,"&gt;80",IF(H252&gt;50,"50-80",IF(H252&gt;=25,"25-50","&lt;25")))</f>
        <v/>
      </c>
      <c r="J252">
        <f>IF(((B252="80+")+1+(OR(D252="1.5-2.0",D252="&gt;=2.0")))&gt;=2,1,0)</f>
        <v/>
      </c>
      <c r="K252" s="28">
        <f>INDEX(Parameters!$B$31:$E$31,MATCH(I252,Parameters!$B$30:$E$30,0))</f>
        <v/>
      </c>
      <c r="L252" s="29">
        <f>K252*INDEX(Parameters!$B$66:$E$66,MATCH(I252,Parameters!$B$30:$E$30,0))/100*IF($F252="yes",Parameters!$C$49,Parameters!$B$49)</f>
        <v/>
      </c>
      <c r="M252" s="29">
        <f>K252*INDEX(Parameters!$B$67:$E$67,MATCH(I252,Parameters!$B$30:$E$30,0))/100*IF($F252="yes",Parameters!$C$49,Parameters!$B$49)</f>
        <v/>
      </c>
      <c r="N252" s="29">
        <f>K252*INDEX(Parameters!$B$68:$E$68,MATCH(I252,Parameters!$B$30:$E$30,0))/100*IF($F252="yes",Parameters!$C$49,Parameters!$B$49)</f>
        <v/>
      </c>
      <c r="O252" s="29">
        <f>K252*INDEX(Parameters!$B$69:$E$69,MATCH(I252,Parameters!$B$30:$E$30,0))/100*IF($F252="yes",Parameters!$C$49,Parameters!$B$49)</f>
        <v/>
      </c>
      <c r="P252" s="29">
        <f>K252*INDEX(Parameters!$B$70:$E$70,MATCH(I252,Parameters!$B$30:$E$30,0))/100*IF($F252="yes",Parameters!$C$49,Parameters!$B$49)</f>
        <v/>
      </c>
      <c r="Q252" s="29">
        <f>K252*INDEX(Parameters!$B$71:$E$71,MATCH(I252,Parameters!$B$30:$E$30,0))/100*IF($F252="yes",Parameters!$C$49,Parameters!$B$49)</f>
        <v/>
      </c>
      <c r="R252" s="29">
        <f>K252*INDEX(Parameters!$B$72:$E$72,MATCH(I252,Parameters!$B$30:$E$30,0))/100*IF($F252="yes",Parameters!$C$49,Parameters!$B$49)</f>
        <v/>
      </c>
      <c r="S252" s="29">
        <f>K252*INDEX(Parameters!$B$73:$E$73,MATCH(I252,Parameters!$B$30:$E$30,0))/100*IF($F252="yes",Parameters!$C$49,Parameters!$B$49)</f>
        <v/>
      </c>
      <c r="T252" s="29">
        <f>K252*INDEX(Parameters!$B$74:$E$74,MATCH(I252,Parameters!$B$30:$E$30,0))/100*IF($F252="yes",Parameters!$C$49,Parameters!$B$49)</f>
        <v/>
      </c>
      <c r="U252" s="29">
        <f>INDEX(Parameters!$B$32:$E$32,MATCH(I252,Parameters!$B$30:$E$30,0))*Parameters!$B$36/100*IF($F252="yes",Parameters!$E$49,Parameters!$D$49)</f>
        <v/>
      </c>
      <c r="V252" s="29">
        <f>U252*INDEX(Parameters!$B$99:$E$99,MATCH(I252,Parameters!$B$30:$E$30,0))</f>
        <v/>
      </c>
      <c r="W252" s="29">
        <f>U252*INDEX(Parameters!$B$100:$E$100,MATCH(I252,Parameters!$B$30:$E$30,0))</f>
        <v/>
      </c>
      <c r="X252" s="29">
        <f>U252*INDEX(Parameters!$B$101:$E$101,MATCH(I252,Parameters!$B$30:$E$30,0))</f>
        <v/>
      </c>
      <c r="Y252" s="29">
        <f>U252*INDEX(Parameters!$B$102:$E$102,MATCH(I252,Parameters!$B$30:$E$30,0))</f>
        <v/>
      </c>
      <c r="Z252" s="29">
        <f>U252*INDEX(Parameters!$B$103:$E$103,MATCH(I252,Parameters!$B$30:$E$30,0))</f>
        <v/>
      </c>
      <c r="AA252" s="29">
        <f>U252*INDEX(Parameters!$B$104:$E$104,MATCH(I252,Parameters!$B$30:$E$30,0))</f>
        <v/>
      </c>
      <c r="AB252" s="29">
        <f>U252*Parameters!$B$39</f>
        <v/>
      </c>
      <c r="AC252">
        <f>J252</f>
        <v/>
      </c>
      <c r="AD252">
        <f>IF(J252=1,Parameters!$B$40,Parameters!$B$41)</f>
        <v/>
      </c>
      <c r="AE252" s="29">
        <f>AC252*O252+(1-AC252)*L252</f>
        <v/>
      </c>
      <c r="AF252" s="29">
        <f>AC252*P252+(1-AC252)*M252</f>
        <v/>
      </c>
      <c r="AG252" s="29">
        <f>AC252*Q252+(1-AC252)*N252</f>
        <v/>
      </c>
      <c r="AH252" s="29">
        <f>AD252*O252+(1-AD252)*L252</f>
        <v/>
      </c>
      <c r="AI252" s="29">
        <f>AD252*P252+(1-AD252)*M252</f>
        <v/>
      </c>
      <c r="AJ252" s="29">
        <f>AD252*Q252+(1-AD252)*N252</f>
        <v/>
      </c>
      <c r="AK252" s="29">
        <f>AC252*V252+(1-AC252)*U252</f>
        <v/>
      </c>
      <c r="AL252" s="29">
        <f>AC252*W252+(1-AC252)*U252</f>
        <v/>
      </c>
      <c r="AM252" s="29">
        <f>AC252*X252+(1-AC252)*U252</f>
        <v/>
      </c>
      <c r="AN252" s="29">
        <f>AD252*V252+(1-AD252)*U252</f>
        <v/>
      </c>
      <c r="AO252" s="29">
        <f>AD252*W252+(1-AD252)*U252</f>
        <v/>
      </c>
      <c r="AP252" s="29">
        <f>AD252*X252+(1-AD252)*U252</f>
        <v/>
      </c>
      <c r="AQ252">
        <f>IF(OR(Scenario!$B$5="Any",Scenario!$B$5=A252),1,0)</f>
        <v/>
      </c>
      <c r="AR252">
        <f>IF(OR(Scenario!$B$6="Any",Scenario!$B$6=B252),1,0)</f>
        <v/>
      </c>
      <c r="AS252">
        <f>IF(OR(Scenario!$B$7="Any",Scenario!$B$7=C252),1,0)</f>
        <v/>
      </c>
      <c r="AT252">
        <f>IF(OR(Scenario!$B$8="Any",Scenario!$B$8=D252),1,0)</f>
        <v/>
      </c>
      <c r="AU252">
        <f>IF(OR(Scenario!$B$9="Any",Scenario!$B$9=E252),1,0)</f>
        <v/>
      </c>
      <c r="AV252">
        <f>IF(OR(Scenario!$B$10="Any",Scenario!$B$10=F252),1,0)</f>
        <v/>
      </c>
      <c r="AW252">
        <f>G252*AQ252*AR252*AS252*AT252*AU252*AV252</f>
        <v/>
      </c>
      <c r="AX252">
        <f>IF(Scenario!$B$11="mean",L252,IF(Scenario!$B$11="5th pct",M252,N252))</f>
        <v/>
      </c>
      <c r="AY252">
        <f>IF(Scenario!$B$11="mean",O252,IF(Scenario!$B$11="5th pct",P252,Q252))</f>
        <v/>
      </c>
      <c r="AZ252">
        <f>IF(Scenario!$B$11="mean",R252,IF(Scenario!$B$11="5th pct",S252,T252))</f>
        <v/>
      </c>
      <c r="BA252">
        <f>IF(Scenario!$B$11="mean",AE252,IF(Scenario!$B$11="5th pct",AF252,AG252))</f>
        <v/>
      </c>
      <c r="BB252">
        <f>IF(Scenario!$B$11="mean",AH252,IF(Scenario!$B$11="5th pct",AI252,AJ252))</f>
        <v/>
      </c>
      <c r="BC252">
        <f>U252</f>
        <v/>
      </c>
      <c r="BD252">
        <f>IF(Scenario!$B$11="mean",V252,IF(Scenario!$B$11="5th pct",W252,X252))</f>
        <v/>
      </c>
      <c r="BE252">
        <f>IF(Scenario!$B$11="mean",Y252,IF(Scenario!$B$11="5th pct",Z252,AA252))</f>
        <v/>
      </c>
      <c r="BF252">
        <f>IF(Scenario!$B$11="mean",AK252,IF(Scenario!$B$11="5th pct",AL252,AM252))</f>
        <v/>
      </c>
      <c r="BG252">
        <f>IF(Scenario!$B$11="mean",AN252,IF(Scenario!$B$11="5th pct",AO252,AP252))</f>
        <v/>
      </c>
    </row>
    <row r="253">
      <c r="A253" s="7" t="inlineStr">
        <is>
          <t>F</t>
        </is>
      </c>
      <c r="B253" s="7" t="inlineStr">
        <is>
          <t>75-79</t>
        </is>
      </c>
      <c r="C253" s="7" t="inlineStr">
        <is>
          <t>110-132</t>
        </is>
      </c>
      <c r="D253" s="7" t="inlineStr">
        <is>
          <t>&gt;=2.0</t>
        </is>
      </c>
      <c r="E253" s="7" t="inlineStr">
        <is>
          <t>low parox</t>
        </is>
      </c>
      <c r="F253" s="7" t="inlineStr">
        <is>
          <t>yes</t>
        </is>
      </c>
      <c r="G253" s="30">
        <f>Parameters!$B$5*Parameters!$B$8*Parameters!$C$10/SUM(Parameters!$B$10:$G$10)*Parameters!$K$22*Parameters!$B$51*Parameters!$B$46</f>
        <v/>
      </c>
      <c r="H253" s="31">
        <f>(140-Parameters!$C$25)*Parameters!$C$26*0.45359237*0.85/(72*Parameters!$E$27)</f>
        <v/>
      </c>
      <c r="I253" s="7">
        <f>IF(H253&gt;80,"&gt;80",IF(H253&gt;50,"50-80",IF(H253&gt;=25,"25-50","&lt;25")))</f>
        <v/>
      </c>
      <c r="J253" s="7">
        <f>IF(((B253="80+")+1+(OR(D253="1.5-2.0",D253="&gt;=2.0")))&gt;=2,1,0)</f>
        <v/>
      </c>
      <c r="K253" s="32">
        <f>INDEX(Parameters!$B$31:$E$31,MATCH(I253,Parameters!$B$30:$E$30,0))</f>
        <v/>
      </c>
      <c r="L253" s="33">
        <f>K253*INDEX(Parameters!$B$66:$E$66,MATCH(I253,Parameters!$B$30:$E$30,0))/100*IF($F253="yes",Parameters!$C$49,Parameters!$B$49)</f>
        <v/>
      </c>
      <c r="M253" s="33">
        <f>K253*INDEX(Parameters!$B$67:$E$67,MATCH(I253,Parameters!$B$30:$E$30,0))/100*IF($F253="yes",Parameters!$C$49,Parameters!$B$49)</f>
        <v/>
      </c>
      <c r="N253" s="33">
        <f>K253*INDEX(Parameters!$B$68:$E$68,MATCH(I253,Parameters!$B$30:$E$30,0))/100*IF($F253="yes",Parameters!$C$49,Parameters!$B$49)</f>
        <v/>
      </c>
      <c r="O253" s="33">
        <f>K253*INDEX(Parameters!$B$69:$E$69,MATCH(I253,Parameters!$B$30:$E$30,0))/100*IF($F253="yes",Parameters!$C$49,Parameters!$B$49)</f>
        <v/>
      </c>
      <c r="P253" s="33">
        <f>K253*INDEX(Parameters!$B$70:$E$70,MATCH(I253,Parameters!$B$30:$E$30,0))/100*IF($F253="yes",Parameters!$C$49,Parameters!$B$49)</f>
        <v/>
      </c>
      <c r="Q253" s="33">
        <f>K253*INDEX(Parameters!$B$71:$E$71,MATCH(I253,Parameters!$B$30:$E$30,0))/100*IF($F253="yes",Parameters!$C$49,Parameters!$B$49)</f>
        <v/>
      </c>
      <c r="R253" s="33">
        <f>K253*INDEX(Parameters!$B$72:$E$72,MATCH(I253,Parameters!$B$30:$E$30,0))/100*IF($F253="yes",Parameters!$C$49,Parameters!$B$49)</f>
        <v/>
      </c>
      <c r="S253" s="33">
        <f>K253*INDEX(Parameters!$B$73:$E$73,MATCH(I253,Parameters!$B$30:$E$30,0))/100*IF($F253="yes",Parameters!$C$49,Parameters!$B$49)</f>
        <v/>
      </c>
      <c r="T253" s="33">
        <f>K253*INDEX(Parameters!$B$74:$E$74,MATCH(I253,Parameters!$B$30:$E$30,0))/100*IF($F253="yes",Parameters!$C$49,Parameters!$B$49)</f>
        <v/>
      </c>
      <c r="U253" s="33">
        <f>INDEX(Parameters!$B$32:$E$32,MATCH(I253,Parameters!$B$30:$E$30,0))*Parameters!$B$36/100*IF($F253="yes",Parameters!$E$49,Parameters!$D$49)</f>
        <v/>
      </c>
      <c r="V253" s="33">
        <f>U253*INDEX(Parameters!$B$99:$E$99,MATCH(I253,Parameters!$B$30:$E$30,0))</f>
        <v/>
      </c>
      <c r="W253" s="33">
        <f>U253*INDEX(Parameters!$B$100:$E$100,MATCH(I253,Parameters!$B$30:$E$30,0))</f>
        <v/>
      </c>
      <c r="X253" s="33">
        <f>U253*INDEX(Parameters!$B$101:$E$101,MATCH(I253,Parameters!$B$30:$E$30,0))</f>
        <v/>
      </c>
      <c r="Y253" s="33">
        <f>U253*INDEX(Parameters!$B$102:$E$102,MATCH(I253,Parameters!$B$30:$E$30,0))</f>
        <v/>
      </c>
      <c r="Z253" s="33">
        <f>U253*INDEX(Parameters!$B$103:$E$103,MATCH(I253,Parameters!$B$30:$E$30,0))</f>
        <v/>
      </c>
      <c r="AA253" s="33">
        <f>U253*INDEX(Parameters!$B$104:$E$104,MATCH(I253,Parameters!$B$30:$E$30,0))</f>
        <v/>
      </c>
      <c r="AB253" s="33">
        <f>U253*Parameters!$B$39</f>
        <v/>
      </c>
      <c r="AC253" s="7">
        <f>J253</f>
        <v/>
      </c>
      <c r="AD253" s="7">
        <f>IF(J253=1,Parameters!$B$40,Parameters!$B$41)</f>
        <v/>
      </c>
      <c r="AE253" s="33">
        <f>AC253*O253+(1-AC253)*L253</f>
        <v/>
      </c>
      <c r="AF253" s="33">
        <f>AC253*P253+(1-AC253)*M253</f>
        <v/>
      </c>
      <c r="AG253" s="33">
        <f>AC253*Q253+(1-AC253)*N253</f>
        <v/>
      </c>
      <c r="AH253" s="33">
        <f>AD253*O253+(1-AD253)*L253</f>
        <v/>
      </c>
      <c r="AI253" s="33">
        <f>AD253*P253+(1-AD253)*M253</f>
        <v/>
      </c>
      <c r="AJ253" s="33">
        <f>AD253*Q253+(1-AD253)*N253</f>
        <v/>
      </c>
      <c r="AK253" s="33">
        <f>AC253*V253+(1-AC253)*U253</f>
        <v/>
      </c>
      <c r="AL253" s="33">
        <f>AC253*W253+(1-AC253)*U253</f>
        <v/>
      </c>
      <c r="AM253" s="33">
        <f>AC253*X253+(1-AC253)*U253</f>
        <v/>
      </c>
      <c r="AN253" s="33">
        <f>AD253*V253+(1-AD253)*U253</f>
        <v/>
      </c>
      <c r="AO253" s="33">
        <f>AD253*W253+(1-AD253)*U253</f>
        <v/>
      </c>
      <c r="AP253" s="33">
        <f>AD253*X253+(1-AD253)*U253</f>
        <v/>
      </c>
      <c r="AQ253" s="7">
        <f>IF(OR(Scenario!$B$5="Any",Scenario!$B$5=A253),1,0)</f>
        <v/>
      </c>
      <c r="AR253" s="7">
        <f>IF(OR(Scenario!$B$6="Any",Scenario!$B$6=B253),1,0)</f>
        <v/>
      </c>
      <c r="AS253" s="7">
        <f>IF(OR(Scenario!$B$7="Any",Scenario!$B$7=C253),1,0)</f>
        <v/>
      </c>
      <c r="AT253" s="7">
        <f>IF(OR(Scenario!$B$8="Any",Scenario!$B$8=D253),1,0)</f>
        <v/>
      </c>
      <c r="AU253" s="7">
        <f>IF(OR(Scenario!$B$9="Any",Scenario!$B$9=E253),1,0)</f>
        <v/>
      </c>
      <c r="AV253" s="7">
        <f>IF(OR(Scenario!$B$10="Any",Scenario!$B$10=F253),1,0)</f>
        <v/>
      </c>
      <c r="AW253" s="7">
        <f>G253*AQ253*AR253*AS253*AT253*AU253*AV253</f>
        <v/>
      </c>
      <c r="AX253" s="7">
        <f>IF(Scenario!$B$11="mean",L253,IF(Scenario!$B$11="5th pct",M253,N253))</f>
        <v/>
      </c>
      <c r="AY253" s="7">
        <f>IF(Scenario!$B$11="mean",O253,IF(Scenario!$B$11="5th pct",P253,Q253))</f>
        <v/>
      </c>
      <c r="AZ253" s="7">
        <f>IF(Scenario!$B$11="mean",R253,IF(Scenario!$B$11="5th pct",S253,T253))</f>
        <v/>
      </c>
      <c r="BA253" s="7">
        <f>IF(Scenario!$B$11="mean",AE253,IF(Scenario!$B$11="5th pct",AF253,AG253))</f>
        <v/>
      </c>
      <c r="BB253" s="7">
        <f>IF(Scenario!$B$11="mean",AH253,IF(Scenario!$B$11="5th pct",AI253,AJ253))</f>
        <v/>
      </c>
      <c r="BC253" s="7">
        <f>U253</f>
        <v/>
      </c>
      <c r="BD253" s="7">
        <f>IF(Scenario!$B$11="mean",V253,IF(Scenario!$B$11="5th pct",W253,X253))</f>
        <v/>
      </c>
      <c r="BE253" s="7">
        <f>IF(Scenario!$B$11="mean",Y253,IF(Scenario!$B$11="5th pct",Z253,AA253))</f>
        <v/>
      </c>
      <c r="BF253" s="7">
        <f>IF(Scenario!$B$11="mean",AK253,IF(Scenario!$B$11="5th pct",AL253,AM253))</f>
        <v/>
      </c>
      <c r="BG253" s="7">
        <f>IF(Scenario!$B$11="mean",AN253,IF(Scenario!$B$11="5th pct",AO253,AP253))</f>
        <v/>
      </c>
    </row>
    <row r="254">
      <c r="A254" t="inlineStr">
        <is>
          <t>F</t>
        </is>
      </c>
      <c r="B254" t="inlineStr">
        <is>
          <t>75-79</t>
        </is>
      </c>
      <c r="C254" t="inlineStr">
        <is>
          <t>110-132</t>
        </is>
      </c>
      <c r="D254" t="inlineStr">
        <is>
          <t>&gt;=2.0</t>
        </is>
      </c>
      <c r="E254" t="inlineStr">
        <is>
          <t>high parox</t>
        </is>
      </c>
      <c r="F254" t="inlineStr">
        <is>
          <t>no</t>
        </is>
      </c>
      <c r="G254" s="26">
        <f>Parameters!$B$5*Parameters!$B$8*Parameters!$C$10/SUM(Parameters!$B$10:$G$10)*Parameters!$K$22*Parameters!$B$52*(1-Parameters!$B$46)</f>
        <v/>
      </c>
      <c r="H254" s="27">
        <f>(140-Parameters!$C$25)*Parameters!$C$26*0.45359237*0.85/(72*Parameters!$E$27)</f>
        <v/>
      </c>
      <c r="I254">
        <f>IF(H254&gt;80,"&gt;80",IF(H254&gt;50,"50-80",IF(H254&gt;=25,"25-50","&lt;25")))</f>
        <v/>
      </c>
      <c r="J254">
        <f>IF(((B254="80+")+1+(OR(D254="1.5-2.0",D254="&gt;=2.0")))&gt;=2,1,0)</f>
        <v/>
      </c>
      <c r="K254" s="28">
        <f>INDEX(Parameters!$B$31:$E$31,MATCH(I254,Parameters!$B$30:$E$30,0))</f>
        <v/>
      </c>
      <c r="L254" s="29">
        <f>K254*INDEX(Parameters!$B$75:$E$75,MATCH(I254,Parameters!$B$30:$E$30,0))/100*IF($F254="yes",Parameters!$C$49,Parameters!$B$49)</f>
        <v/>
      </c>
      <c r="M254" s="29">
        <f>K254*INDEX(Parameters!$B$76:$E$76,MATCH(I254,Parameters!$B$30:$E$30,0))/100*IF($F254="yes",Parameters!$C$49,Parameters!$B$49)</f>
        <v/>
      </c>
      <c r="N254" s="29">
        <f>K254*INDEX(Parameters!$B$77:$E$77,MATCH(I254,Parameters!$B$30:$E$30,0))/100*IF($F254="yes",Parameters!$C$49,Parameters!$B$49)</f>
        <v/>
      </c>
      <c r="O254" s="29">
        <f>K254*INDEX(Parameters!$B$78:$E$78,MATCH(I254,Parameters!$B$30:$E$30,0))/100*IF($F254="yes",Parameters!$C$49,Parameters!$B$49)</f>
        <v/>
      </c>
      <c r="P254" s="29">
        <f>K254*INDEX(Parameters!$B$79:$E$79,MATCH(I254,Parameters!$B$30:$E$30,0))/100*IF($F254="yes",Parameters!$C$49,Parameters!$B$49)</f>
        <v/>
      </c>
      <c r="Q254" s="29">
        <f>K254*INDEX(Parameters!$B$80:$E$80,MATCH(I254,Parameters!$B$30:$E$30,0))/100*IF($F254="yes",Parameters!$C$49,Parameters!$B$49)</f>
        <v/>
      </c>
      <c r="R254" s="29">
        <f>K254*INDEX(Parameters!$B$81:$E$81,MATCH(I254,Parameters!$B$30:$E$30,0))/100*IF($F254="yes",Parameters!$C$49,Parameters!$B$49)</f>
        <v/>
      </c>
      <c r="S254" s="29">
        <f>K254*INDEX(Parameters!$B$82:$E$82,MATCH(I254,Parameters!$B$30:$E$30,0))/100*IF($F254="yes",Parameters!$C$49,Parameters!$B$49)</f>
        <v/>
      </c>
      <c r="T254" s="29">
        <f>K254*INDEX(Parameters!$B$83:$E$83,MATCH(I254,Parameters!$B$30:$E$30,0))/100*IF($F254="yes",Parameters!$C$49,Parameters!$B$49)</f>
        <v/>
      </c>
      <c r="U254" s="29">
        <f>INDEX(Parameters!$B$32:$E$32,MATCH(I254,Parameters!$B$30:$E$30,0))*Parameters!$B$36/100*IF($F254="yes",Parameters!$E$49,Parameters!$D$49)</f>
        <v/>
      </c>
      <c r="V254" s="29">
        <f>U254*INDEX(Parameters!$B$99:$E$99,MATCH(I254,Parameters!$B$30:$E$30,0))</f>
        <v/>
      </c>
      <c r="W254" s="29">
        <f>U254*INDEX(Parameters!$B$100:$E$100,MATCH(I254,Parameters!$B$30:$E$30,0))</f>
        <v/>
      </c>
      <c r="X254" s="29">
        <f>U254*INDEX(Parameters!$B$101:$E$101,MATCH(I254,Parameters!$B$30:$E$30,0))</f>
        <v/>
      </c>
      <c r="Y254" s="29">
        <f>U254*INDEX(Parameters!$B$102:$E$102,MATCH(I254,Parameters!$B$30:$E$30,0))</f>
        <v/>
      </c>
      <c r="Z254" s="29">
        <f>U254*INDEX(Parameters!$B$103:$E$103,MATCH(I254,Parameters!$B$30:$E$30,0))</f>
        <v/>
      </c>
      <c r="AA254" s="29">
        <f>U254*INDEX(Parameters!$B$104:$E$104,MATCH(I254,Parameters!$B$30:$E$30,0))</f>
        <v/>
      </c>
      <c r="AB254" s="29">
        <f>U254*Parameters!$B$39</f>
        <v/>
      </c>
      <c r="AC254">
        <f>J254</f>
        <v/>
      </c>
      <c r="AD254">
        <f>IF(J254=1,Parameters!$B$40,Parameters!$B$41)</f>
        <v/>
      </c>
      <c r="AE254" s="29">
        <f>AC254*O254+(1-AC254)*L254</f>
        <v/>
      </c>
      <c r="AF254" s="29">
        <f>AC254*P254+(1-AC254)*M254</f>
        <v/>
      </c>
      <c r="AG254" s="29">
        <f>AC254*Q254+(1-AC254)*N254</f>
        <v/>
      </c>
      <c r="AH254" s="29">
        <f>AD254*O254+(1-AD254)*L254</f>
        <v/>
      </c>
      <c r="AI254" s="29">
        <f>AD254*P254+(1-AD254)*M254</f>
        <v/>
      </c>
      <c r="AJ254" s="29">
        <f>AD254*Q254+(1-AD254)*N254</f>
        <v/>
      </c>
      <c r="AK254" s="29">
        <f>AC254*V254+(1-AC254)*U254</f>
        <v/>
      </c>
      <c r="AL254" s="29">
        <f>AC254*W254+(1-AC254)*U254</f>
        <v/>
      </c>
      <c r="AM254" s="29">
        <f>AC254*X254+(1-AC254)*U254</f>
        <v/>
      </c>
      <c r="AN254" s="29">
        <f>AD254*V254+(1-AD254)*U254</f>
        <v/>
      </c>
      <c r="AO254" s="29">
        <f>AD254*W254+(1-AD254)*U254</f>
        <v/>
      </c>
      <c r="AP254" s="29">
        <f>AD254*X254+(1-AD254)*U254</f>
        <v/>
      </c>
      <c r="AQ254">
        <f>IF(OR(Scenario!$B$5="Any",Scenario!$B$5=A254),1,0)</f>
        <v/>
      </c>
      <c r="AR254">
        <f>IF(OR(Scenario!$B$6="Any",Scenario!$B$6=B254),1,0)</f>
        <v/>
      </c>
      <c r="AS254">
        <f>IF(OR(Scenario!$B$7="Any",Scenario!$B$7=C254),1,0)</f>
        <v/>
      </c>
      <c r="AT254">
        <f>IF(OR(Scenario!$B$8="Any",Scenario!$B$8=D254),1,0)</f>
        <v/>
      </c>
      <c r="AU254">
        <f>IF(OR(Scenario!$B$9="Any",Scenario!$B$9=E254),1,0)</f>
        <v/>
      </c>
      <c r="AV254">
        <f>IF(OR(Scenario!$B$10="Any",Scenario!$B$10=F254),1,0)</f>
        <v/>
      </c>
      <c r="AW254">
        <f>G254*AQ254*AR254*AS254*AT254*AU254*AV254</f>
        <v/>
      </c>
      <c r="AX254">
        <f>IF(Scenario!$B$11="mean",L254,IF(Scenario!$B$11="5th pct",M254,N254))</f>
        <v/>
      </c>
      <c r="AY254">
        <f>IF(Scenario!$B$11="mean",O254,IF(Scenario!$B$11="5th pct",P254,Q254))</f>
        <v/>
      </c>
      <c r="AZ254">
        <f>IF(Scenario!$B$11="mean",R254,IF(Scenario!$B$11="5th pct",S254,T254))</f>
        <v/>
      </c>
      <c r="BA254">
        <f>IF(Scenario!$B$11="mean",AE254,IF(Scenario!$B$11="5th pct",AF254,AG254))</f>
        <v/>
      </c>
      <c r="BB254">
        <f>IF(Scenario!$B$11="mean",AH254,IF(Scenario!$B$11="5th pct",AI254,AJ254))</f>
        <v/>
      </c>
      <c r="BC254">
        <f>U254</f>
        <v/>
      </c>
      <c r="BD254">
        <f>IF(Scenario!$B$11="mean",V254,IF(Scenario!$B$11="5th pct",W254,X254))</f>
        <v/>
      </c>
      <c r="BE254">
        <f>IF(Scenario!$B$11="mean",Y254,IF(Scenario!$B$11="5th pct",Z254,AA254))</f>
        <v/>
      </c>
      <c r="BF254">
        <f>IF(Scenario!$B$11="mean",AK254,IF(Scenario!$B$11="5th pct",AL254,AM254))</f>
        <v/>
      </c>
      <c r="BG254">
        <f>IF(Scenario!$B$11="mean",AN254,IF(Scenario!$B$11="5th pct",AO254,AP254))</f>
        <v/>
      </c>
    </row>
    <row r="255">
      <c r="A255" s="7" t="inlineStr">
        <is>
          <t>F</t>
        </is>
      </c>
      <c r="B255" s="7" t="inlineStr">
        <is>
          <t>75-79</t>
        </is>
      </c>
      <c r="C255" s="7" t="inlineStr">
        <is>
          <t>110-132</t>
        </is>
      </c>
      <c r="D255" s="7" t="inlineStr">
        <is>
          <t>&gt;=2.0</t>
        </is>
      </c>
      <c r="E255" s="7" t="inlineStr">
        <is>
          <t>high parox</t>
        </is>
      </c>
      <c r="F255" s="7" t="inlineStr">
        <is>
          <t>yes</t>
        </is>
      </c>
      <c r="G255" s="30">
        <f>Parameters!$B$5*Parameters!$B$8*Parameters!$C$10/SUM(Parameters!$B$10:$G$10)*Parameters!$K$22*Parameters!$B$52*Parameters!$B$46</f>
        <v/>
      </c>
      <c r="H255" s="31">
        <f>(140-Parameters!$C$25)*Parameters!$C$26*0.45359237*0.85/(72*Parameters!$E$27)</f>
        <v/>
      </c>
      <c r="I255" s="7">
        <f>IF(H255&gt;80,"&gt;80",IF(H255&gt;50,"50-80",IF(H255&gt;=25,"25-50","&lt;25")))</f>
        <v/>
      </c>
      <c r="J255" s="7">
        <f>IF(((B255="80+")+1+(OR(D255="1.5-2.0",D255="&gt;=2.0")))&gt;=2,1,0)</f>
        <v/>
      </c>
      <c r="K255" s="32">
        <f>INDEX(Parameters!$B$31:$E$31,MATCH(I255,Parameters!$B$30:$E$30,0))</f>
        <v/>
      </c>
      <c r="L255" s="33">
        <f>K255*INDEX(Parameters!$B$75:$E$75,MATCH(I255,Parameters!$B$30:$E$30,0))/100*IF($F255="yes",Parameters!$C$49,Parameters!$B$49)</f>
        <v/>
      </c>
      <c r="M255" s="33">
        <f>K255*INDEX(Parameters!$B$76:$E$76,MATCH(I255,Parameters!$B$30:$E$30,0))/100*IF($F255="yes",Parameters!$C$49,Parameters!$B$49)</f>
        <v/>
      </c>
      <c r="N255" s="33">
        <f>K255*INDEX(Parameters!$B$77:$E$77,MATCH(I255,Parameters!$B$30:$E$30,0))/100*IF($F255="yes",Parameters!$C$49,Parameters!$B$49)</f>
        <v/>
      </c>
      <c r="O255" s="33">
        <f>K255*INDEX(Parameters!$B$78:$E$78,MATCH(I255,Parameters!$B$30:$E$30,0))/100*IF($F255="yes",Parameters!$C$49,Parameters!$B$49)</f>
        <v/>
      </c>
      <c r="P255" s="33">
        <f>K255*INDEX(Parameters!$B$79:$E$79,MATCH(I255,Parameters!$B$30:$E$30,0))/100*IF($F255="yes",Parameters!$C$49,Parameters!$B$49)</f>
        <v/>
      </c>
      <c r="Q255" s="33">
        <f>K255*INDEX(Parameters!$B$80:$E$80,MATCH(I255,Parameters!$B$30:$E$30,0))/100*IF($F255="yes",Parameters!$C$49,Parameters!$B$49)</f>
        <v/>
      </c>
      <c r="R255" s="33">
        <f>K255*INDEX(Parameters!$B$81:$E$81,MATCH(I255,Parameters!$B$30:$E$30,0))/100*IF($F255="yes",Parameters!$C$49,Parameters!$B$49)</f>
        <v/>
      </c>
      <c r="S255" s="33">
        <f>K255*INDEX(Parameters!$B$82:$E$82,MATCH(I255,Parameters!$B$30:$E$30,0))/100*IF($F255="yes",Parameters!$C$49,Parameters!$B$49)</f>
        <v/>
      </c>
      <c r="T255" s="33">
        <f>K255*INDEX(Parameters!$B$83:$E$83,MATCH(I255,Parameters!$B$30:$E$30,0))/100*IF($F255="yes",Parameters!$C$49,Parameters!$B$49)</f>
        <v/>
      </c>
      <c r="U255" s="33">
        <f>INDEX(Parameters!$B$32:$E$32,MATCH(I255,Parameters!$B$30:$E$30,0))*Parameters!$B$36/100*IF($F255="yes",Parameters!$E$49,Parameters!$D$49)</f>
        <v/>
      </c>
      <c r="V255" s="33">
        <f>U255*INDEX(Parameters!$B$99:$E$99,MATCH(I255,Parameters!$B$30:$E$30,0))</f>
        <v/>
      </c>
      <c r="W255" s="33">
        <f>U255*INDEX(Parameters!$B$100:$E$100,MATCH(I255,Parameters!$B$30:$E$30,0))</f>
        <v/>
      </c>
      <c r="X255" s="33">
        <f>U255*INDEX(Parameters!$B$101:$E$101,MATCH(I255,Parameters!$B$30:$E$30,0))</f>
        <v/>
      </c>
      <c r="Y255" s="33">
        <f>U255*INDEX(Parameters!$B$102:$E$102,MATCH(I255,Parameters!$B$30:$E$30,0))</f>
        <v/>
      </c>
      <c r="Z255" s="33">
        <f>U255*INDEX(Parameters!$B$103:$E$103,MATCH(I255,Parameters!$B$30:$E$30,0))</f>
        <v/>
      </c>
      <c r="AA255" s="33">
        <f>U255*INDEX(Parameters!$B$104:$E$104,MATCH(I255,Parameters!$B$30:$E$30,0))</f>
        <v/>
      </c>
      <c r="AB255" s="33">
        <f>U255*Parameters!$B$39</f>
        <v/>
      </c>
      <c r="AC255" s="7">
        <f>J255</f>
        <v/>
      </c>
      <c r="AD255" s="7">
        <f>IF(J255=1,Parameters!$B$40,Parameters!$B$41)</f>
        <v/>
      </c>
      <c r="AE255" s="33">
        <f>AC255*O255+(1-AC255)*L255</f>
        <v/>
      </c>
      <c r="AF255" s="33">
        <f>AC255*P255+(1-AC255)*M255</f>
        <v/>
      </c>
      <c r="AG255" s="33">
        <f>AC255*Q255+(1-AC255)*N255</f>
        <v/>
      </c>
      <c r="AH255" s="33">
        <f>AD255*O255+(1-AD255)*L255</f>
        <v/>
      </c>
      <c r="AI255" s="33">
        <f>AD255*P255+(1-AD255)*M255</f>
        <v/>
      </c>
      <c r="AJ255" s="33">
        <f>AD255*Q255+(1-AD255)*N255</f>
        <v/>
      </c>
      <c r="AK255" s="33">
        <f>AC255*V255+(1-AC255)*U255</f>
        <v/>
      </c>
      <c r="AL255" s="33">
        <f>AC255*W255+(1-AC255)*U255</f>
        <v/>
      </c>
      <c r="AM255" s="33">
        <f>AC255*X255+(1-AC255)*U255</f>
        <v/>
      </c>
      <c r="AN255" s="33">
        <f>AD255*V255+(1-AD255)*U255</f>
        <v/>
      </c>
      <c r="AO255" s="33">
        <f>AD255*W255+(1-AD255)*U255</f>
        <v/>
      </c>
      <c r="AP255" s="33">
        <f>AD255*X255+(1-AD255)*U255</f>
        <v/>
      </c>
      <c r="AQ255" s="7">
        <f>IF(OR(Scenario!$B$5="Any",Scenario!$B$5=A255),1,0)</f>
        <v/>
      </c>
      <c r="AR255" s="7">
        <f>IF(OR(Scenario!$B$6="Any",Scenario!$B$6=B255),1,0)</f>
        <v/>
      </c>
      <c r="AS255" s="7">
        <f>IF(OR(Scenario!$B$7="Any",Scenario!$B$7=C255),1,0)</f>
        <v/>
      </c>
      <c r="AT255" s="7">
        <f>IF(OR(Scenario!$B$8="Any",Scenario!$B$8=D255),1,0)</f>
        <v/>
      </c>
      <c r="AU255" s="7">
        <f>IF(OR(Scenario!$B$9="Any",Scenario!$B$9=E255),1,0)</f>
        <v/>
      </c>
      <c r="AV255" s="7">
        <f>IF(OR(Scenario!$B$10="Any",Scenario!$B$10=F255),1,0)</f>
        <v/>
      </c>
      <c r="AW255" s="7">
        <f>G255*AQ255*AR255*AS255*AT255*AU255*AV255</f>
        <v/>
      </c>
      <c r="AX255" s="7">
        <f>IF(Scenario!$B$11="mean",L255,IF(Scenario!$B$11="5th pct",M255,N255))</f>
        <v/>
      </c>
      <c r="AY255" s="7">
        <f>IF(Scenario!$B$11="mean",O255,IF(Scenario!$B$11="5th pct",P255,Q255))</f>
        <v/>
      </c>
      <c r="AZ255" s="7">
        <f>IF(Scenario!$B$11="mean",R255,IF(Scenario!$B$11="5th pct",S255,T255))</f>
        <v/>
      </c>
      <c r="BA255" s="7">
        <f>IF(Scenario!$B$11="mean",AE255,IF(Scenario!$B$11="5th pct",AF255,AG255))</f>
        <v/>
      </c>
      <c r="BB255" s="7">
        <f>IF(Scenario!$B$11="mean",AH255,IF(Scenario!$B$11="5th pct",AI255,AJ255))</f>
        <v/>
      </c>
      <c r="BC255" s="7">
        <f>U255</f>
        <v/>
      </c>
      <c r="BD255" s="7">
        <f>IF(Scenario!$B$11="mean",V255,IF(Scenario!$B$11="5th pct",W255,X255))</f>
        <v/>
      </c>
      <c r="BE255" s="7">
        <f>IF(Scenario!$B$11="mean",Y255,IF(Scenario!$B$11="5th pct",Z255,AA255))</f>
        <v/>
      </c>
      <c r="BF255" s="7">
        <f>IF(Scenario!$B$11="mean",AK255,IF(Scenario!$B$11="5th pct",AL255,AM255))</f>
        <v/>
      </c>
      <c r="BG255" s="7">
        <f>IF(Scenario!$B$11="mean",AN255,IF(Scenario!$B$11="5th pct",AO255,AP255))</f>
        <v/>
      </c>
    </row>
    <row r="256">
      <c r="A256" t="inlineStr">
        <is>
          <t>F</t>
        </is>
      </c>
      <c r="B256" t="inlineStr">
        <is>
          <t>75-79</t>
        </is>
      </c>
      <c r="C256" t="inlineStr">
        <is>
          <t>110-132</t>
        </is>
      </c>
      <c r="D256" t="inlineStr">
        <is>
          <t>&gt;=2.0</t>
        </is>
      </c>
      <c r="E256" t="inlineStr">
        <is>
          <t>persistent</t>
        </is>
      </c>
      <c r="F256" t="inlineStr">
        <is>
          <t>no</t>
        </is>
      </c>
      <c r="G256" s="26">
        <f>Parameters!$B$5*Parameters!$B$8*Parameters!$C$10/SUM(Parameters!$B$10:$G$10)*Parameters!$K$22*Parameters!$B$53*(1-Parameters!$B$46)</f>
        <v/>
      </c>
      <c r="H256" s="27">
        <f>(140-Parameters!$C$25)*Parameters!$C$26*0.45359237*0.85/(72*Parameters!$E$27)</f>
        <v/>
      </c>
      <c r="I256">
        <f>IF(H256&gt;80,"&gt;80",IF(H256&gt;50,"50-80",IF(H256&gt;=25,"25-50","&lt;25")))</f>
        <v/>
      </c>
      <c r="J256">
        <f>IF(((B256="80+")+1+(OR(D256="1.5-2.0",D256="&gt;=2.0")))&gt;=2,1,0)</f>
        <v/>
      </c>
      <c r="K256" s="28">
        <f>INDEX(Parameters!$B$31:$E$31,MATCH(I256,Parameters!$B$30:$E$30,0))</f>
        <v/>
      </c>
      <c r="L256" s="29">
        <f>K256*INDEX(Parameters!$B$84:$E$84,MATCH(I256,Parameters!$B$30:$E$30,0))/100*IF($F256="yes",Parameters!$C$49,Parameters!$B$49)</f>
        <v/>
      </c>
      <c r="M256" s="29">
        <f>K256*INDEX(Parameters!$B$85:$E$85,MATCH(I256,Parameters!$B$30:$E$30,0))/100*IF($F256="yes",Parameters!$C$49,Parameters!$B$49)</f>
        <v/>
      </c>
      <c r="N256" s="29">
        <f>K256*INDEX(Parameters!$B$86:$E$86,MATCH(I256,Parameters!$B$30:$E$30,0))/100*IF($F256="yes",Parameters!$C$49,Parameters!$B$49)</f>
        <v/>
      </c>
      <c r="O256" s="29">
        <f>K256*INDEX(Parameters!$B$87:$E$87,MATCH(I256,Parameters!$B$30:$E$30,0))/100*IF($F256="yes",Parameters!$C$49,Parameters!$B$49)</f>
        <v/>
      </c>
      <c r="P256" s="29">
        <f>K256*INDEX(Parameters!$B$88:$E$88,MATCH(I256,Parameters!$B$30:$E$30,0))/100*IF($F256="yes",Parameters!$C$49,Parameters!$B$49)</f>
        <v/>
      </c>
      <c r="Q256" s="29">
        <f>K256*INDEX(Parameters!$B$89:$E$89,MATCH(I256,Parameters!$B$30:$E$30,0))/100*IF($F256="yes",Parameters!$C$49,Parameters!$B$49)</f>
        <v/>
      </c>
      <c r="R256" s="29">
        <f>K256*INDEX(Parameters!$B$90:$E$90,MATCH(I256,Parameters!$B$30:$E$30,0))/100*IF($F256="yes",Parameters!$C$49,Parameters!$B$49)</f>
        <v/>
      </c>
      <c r="S256" s="29">
        <f>K256*INDEX(Parameters!$B$91:$E$91,MATCH(I256,Parameters!$B$30:$E$30,0))/100*IF($F256="yes",Parameters!$C$49,Parameters!$B$49)</f>
        <v/>
      </c>
      <c r="T256" s="29">
        <f>K256*INDEX(Parameters!$B$92:$E$92,MATCH(I256,Parameters!$B$30:$E$30,0))/100*IF($F256="yes",Parameters!$C$49,Parameters!$B$49)</f>
        <v/>
      </c>
      <c r="U256" s="29">
        <f>INDEX(Parameters!$B$32:$E$32,MATCH(I256,Parameters!$B$30:$E$30,0))*Parameters!$B$36/100*IF($F256="yes",Parameters!$E$49,Parameters!$D$49)</f>
        <v/>
      </c>
      <c r="V256" s="29">
        <f>U256*INDEX(Parameters!$B$99:$E$99,MATCH(I256,Parameters!$B$30:$E$30,0))</f>
        <v/>
      </c>
      <c r="W256" s="29">
        <f>U256*INDEX(Parameters!$B$100:$E$100,MATCH(I256,Parameters!$B$30:$E$30,0))</f>
        <v/>
      </c>
      <c r="X256" s="29">
        <f>U256*INDEX(Parameters!$B$101:$E$101,MATCH(I256,Parameters!$B$30:$E$30,0))</f>
        <v/>
      </c>
      <c r="Y256" s="29">
        <f>U256*INDEX(Parameters!$B$102:$E$102,MATCH(I256,Parameters!$B$30:$E$30,0))</f>
        <v/>
      </c>
      <c r="Z256" s="29">
        <f>U256*INDEX(Parameters!$B$103:$E$103,MATCH(I256,Parameters!$B$30:$E$30,0))</f>
        <v/>
      </c>
      <c r="AA256" s="29">
        <f>U256*INDEX(Parameters!$B$104:$E$104,MATCH(I256,Parameters!$B$30:$E$30,0))</f>
        <v/>
      </c>
      <c r="AB256" s="29">
        <f>U256*Parameters!$B$39</f>
        <v/>
      </c>
      <c r="AC256">
        <f>J256</f>
        <v/>
      </c>
      <c r="AD256">
        <f>IF(J256=1,Parameters!$B$40,Parameters!$B$41)</f>
        <v/>
      </c>
      <c r="AE256" s="29">
        <f>AC256*O256+(1-AC256)*L256</f>
        <v/>
      </c>
      <c r="AF256" s="29">
        <f>AC256*P256+(1-AC256)*M256</f>
        <v/>
      </c>
      <c r="AG256" s="29">
        <f>AC256*Q256+(1-AC256)*N256</f>
        <v/>
      </c>
      <c r="AH256" s="29">
        <f>AD256*O256+(1-AD256)*L256</f>
        <v/>
      </c>
      <c r="AI256" s="29">
        <f>AD256*P256+(1-AD256)*M256</f>
        <v/>
      </c>
      <c r="AJ256" s="29">
        <f>AD256*Q256+(1-AD256)*N256</f>
        <v/>
      </c>
      <c r="AK256" s="29">
        <f>AC256*V256+(1-AC256)*U256</f>
        <v/>
      </c>
      <c r="AL256" s="29">
        <f>AC256*W256+(1-AC256)*U256</f>
        <v/>
      </c>
      <c r="AM256" s="29">
        <f>AC256*X256+(1-AC256)*U256</f>
        <v/>
      </c>
      <c r="AN256" s="29">
        <f>AD256*V256+(1-AD256)*U256</f>
        <v/>
      </c>
      <c r="AO256" s="29">
        <f>AD256*W256+(1-AD256)*U256</f>
        <v/>
      </c>
      <c r="AP256" s="29">
        <f>AD256*X256+(1-AD256)*U256</f>
        <v/>
      </c>
      <c r="AQ256">
        <f>IF(OR(Scenario!$B$5="Any",Scenario!$B$5=A256),1,0)</f>
        <v/>
      </c>
      <c r="AR256">
        <f>IF(OR(Scenario!$B$6="Any",Scenario!$B$6=B256),1,0)</f>
        <v/>
      </c>
      <c r="AS256">
        <f>IF(OR(Scenario!$B$7="Any",Scenario!$B$7=C256),1,0)</f>
        <v/>
      </c>
      <c r="AT256">
        <f>IF(OR(Scenario!$B$8="Any",Scenario!$B$8=D256),1,0)</f>
        <v/>
      </c>
      <c r="AU256">
        <f>IF(OR(Scenario!$B$9="Any",Scenario!$B$9=E256),1,0)</f>
        <v/>
      </c>
      <c r="AV256">
        <f>IF(OR(Scenario!$B$10="Any",Scenario!$B$10=F256),1,0)</f>
        <v/>
      </c>
      <c r="AW256">
        <f>G256*AQ256*AR256*AS256*AT256*AU256*AV256</f>
        <v/>
      </c>
      <c r="AX256">
        <f>IF(Scenario!$B$11="mean",L256,IF(Scenario!$B$11="5th pct",M256,N256))</f>
        <v/>
      </c>
      <c r="AY256">
        <f>IF(Scenario!$B$11="mean",O256,IF(Scenario!$B$11="5th pct",P256,Q256))</f>
        <v/>
      </c>
      <c r="AZ256">
        <f>IF(Scenario!$B$11="mean",R256,IF(Scenario!$B$11="5th pct",S256,T256))</f>
        <v/>
      </c>
      <c r="BA256">
        <f>IF(Scenario!$B$11="mean",AE256,IF(Scenario!$B$11="5th pct",AF256,AG256))</f>
        <v/>
      </c>
      <c r="BB256">
        <f>IF(Scenario!$B$11="mean",AH256,IF(Scenario!$B$11="5th pct",AI256,AJ256))</f>
        <v/>
      </c>
      <c r="BC256">
        <f>U256</f>
        <v/>
      </c>
      <c r="BD256">
        <f>IF(Scenario!$B$11="mean",V256,IF(Scenario!$B$11="5th pct",W256,X256))</f>
        <v/>
      </c>
      <c r="BE256">
        <f>IF(Scenario!$B$11="mean",Y256,IF(Scenario!$B$11="5th pct",Z256,AA256))</f>
        <v/>
      </c>
      <c r="BF256">
        <f>IF(Scenario!$B$11="mean",AK256,IF(Scenario!$B$11="5th pct",AL256,AM256))</f>
        <v/>
      </c>
      <c r="BG256">
        <f>IF(Scenario!$B$11="mean",AN256,IF(Scenario!$B$11="5th pct",AO256,AP256))</f>
        <v/>
      </c>
    </row>
    <row r="257">
      <c r="A257" s="7" t="inlineStr">
        <is>
          <t>F</t>
        </is>
      </c>
      <c r="B257" s="7" t="inlineStr">
        <is>
          <t>75-79</t>
        </is>
      </c>
      <c r="C257" s="7" t="inlineStr">
        <is>
          <t>110-132</t>
        </is>
      </c>
      <c r="D257" s="7" t="inlineStr">
        <is>
          <t>&gt;=2.0</t>
        </is>
      </c>
      <c r="E257" s="7" t="inlineStr">
        <is>
          <t>persistent</t>
        </is>
      </c>
      <c r="F257" s="7" t="inlineStr">
        <is>
          <t>yes</t>
        </is>
      </c>
      <c r="G257" s="30">
        <f>Parameters!$B$5*Parameters!$B$8*Parameters!$C$10/SUM(Parameters!$B$10:$G$10)*Parameters!$K$22*Parameters!$B$53*Parameters!$B$46</f>
        <v/>
      </c>
      <c r="H257" s="31">
        <f>(140-Parameters!$C$25)*Parameters!$C$26*0.45359237*0.85/(72*Parameters!$E$27)</f>
        <v/>
      </c>
      <c r="I257" s="7">
        <f>IF(H257&gt;80,"&gt;80",IF(H257&gt;50,"50-80",IF(H257&gt;=25,"25-50","&lt;25")))</f>
        <v/>
      </c>
      <c r="J257" s="7">
        <f>IF(((B257="80+")+1+(OR(D257="1.5-2.0",D257="&gt;=2.0")))&gt;=2,1,0)</f>
        <v/>
      </c>
      <c r="K257" s="32">
        <f>INDEX(Parameters!$B$31:$E$31,MATCH(I257,Parameters!$B$30:$E$30,0))</f>
        <v/>
      </c>
      <c r="L257" s="33">
        <f>K257*INDEX(Parameters!$B$84:$E$84,MATCH(I257,Parameters!$B$30:$E$30,0))/100*IF($F257="yes",Parameters!$C$49,Parameters!$B$49)</f>
        <v/>
      </c>
      <c r="M257" s="33">
        <f>K257*INDEX(Parameters!$B$85:$E$85,MATCH(I257,Parameters!$B$30:$E$30,0))/100*IF($F257="yes",Parameters!$C$49,Parameters!$B$49)</f>
        <v/>
      </c>
      <c r="N257" s="33">
        <f>K257*INDEX(Parameters!$B$86:$E$86,MATCH(I257,Parameters!$B$30:$E$30,0))/100*IF($F257="yes",Parameters!$C$49,Parameters!$B$49)</f>
        <v/>
      </c>
      <c r="O257" s="33">
        <f>K257*INDEX(Parameters!$B$87:$E$87,MATCH(I257,Parameters!$B$30:$E$30,0))/100*IF($F257="yes",Parameters!$C$49,Parameters!$B$49)</f>
        <v/>
      </c>
      <c r="P257" s="33">
        <f>K257*INDEX(Parameters!$B$88:$E$88,MATCH(I257,Parameters!$B$30:$E$30,0))/100*IF($F257="yes",Parameters!$C$49,Parameters!$B$49)</f>
        <v/>
      </c>
      <c r="Q257" s="33">
        <f>K257*INDEX(Parameters!$B$89:$E$89,MATCH(I257,Parameters!$B$30:$E$30,0))/100*IF($F257="yes",Parameters!$C$49,Parameters!$B$49)</f>
        <v/>
      </c>
      <c r="R257" s="33">
        <f>K257*INDEX(Parameters!$B$90:$E$90,MATCH(I257,Parameters!$B$30:$E$30,0))/100*IF($F257="yes",Parameters!$C$49,Parameters!$B$49)</f>
        <v/>
      </c>
      <c r="S257" s="33">
        <f>K257*INDEX(Parameters!$B$91:$E$91,MATCH(I257,Parameters!$B$30:$E$30,0))/100*IF($F257="yes",Parameters!$C$49,Parameters!$B$49)</f>
        <v/>
      </c>
      <c r="T257" s="33">
        <f>K257*INDEX(Parameters!$B$92:$E$92,MATCH(I257,Parameters!$B$30:$E$30,0))/100*IF($F257="yes",Parameters!$C$49,Parameters!$B$49)</f>
        <v/>
      </c>
      <c r="U257" s="33">
        <f>INDEX(Parameters!$B$32:$E$32,MATCH(I257,Parameters!$B$30:$E$30,0))*Parameters!$B$36/100*IF($F257="yes",Parameters!$E$49,Parameters!$D$49)</f>
        <v/>
      </c>
      <c r="V257" s="33">
        <f>U257*INDEX(Parameters!$B$99:$E$99,MATCH(I257,Parameters!$B$30:$E$30,0))</f>
        <v/>
      </c>
      <c r="W257" s="33">
        <f>U257*INDEX(Parameters!$B$100:$E$100,MATCH(I257,Parameters!$B$30:$E$30,0))</f>
        <v/>
      </c>
      <c r="X257" s="33">
        <f>U257*INDEX(Parameters!$B$101:$E$101,MATCH(I257,Parameters!$B$30:$E$30,0))</f>
        <v/>
      </c>
      <c r="Y257" s="33">
        <f>U257*INDEX(Parameters!$B$102:$E$102,MATCH(I257,Parameters!$B$30:$E$30,0))</f>
        <v/>
      </c>
      <c r="Z257" s="33">
        <f>U257*INDEX(Parameters!$B$103:$E$103,MATCH(I257,Parameters!$B$30:$E$30,0))</f>
        <v/>
      </c>
      <c r="AA257" s="33">
        <f>U257*INDEX(Parameters!$B$104:$E$104,MATCH(I257,Parameters!$B$30:$E$30,0))</f>
        <v/>
      </c>
      <c r="AB257" s="33">
        <f>U257*Parameters!$B$39</f>
        <v/>
      </c>
      <c r="AC257" s="7">
        <f>J257</f>
        <v/>
      </c>
      <c r="AD257" s="7">
        <f>IF(J257=1,Parameters!$B$40,Parameters!$B$41)</f>
        <v/>
      </c>
      <c r="AE257" s="33">
        <f>AC257*O257+(1-AC257)*L257</f>
        <v/>
      </c>
      <c r="AF257" s="33">
        <f>AC257*P257+(1-AC257)*M257</f>
        <v/>
      </c>
      <c r="AG257" s="33">
        <f>AC257*Q257+(1-AC257)*N257</f>
        <v/>
      </c>
      <c r="AH257" s="33">
        <f>AD257*O257+(1-AD257)*L257</f>
        <v/>
      </c>
      <c r="AI257" s="33">
        <f>AD257*P257+(1-AD257)*M257</f>
        <v/>
      </c>
      <c r="AJ257" s="33">
        <f>AD257*Q257+(1-AD257)*N257</f>
        <v/>
      </c>
      <c r="AK257" s="33">
        <f>AC257*V257+(1-AC257)*U257</f>
        <v/>
      </c>
      <c r="AL257" s="33">
        <f>AC257*W257+(1-AC257)*U257</f>
        <v/>
      </c>
      <c r="AM257" s="33">
        <f>AC257*X257+(1-AC257)*U257</f>
        <v/>
      </c>
      <c r="AN257" s="33">
        <f>AD257*V257+(1-AD257)*U257</f>
        <v/>
      </c>
      <c r="AO257" s="33">
        <f>AD257*W257+(1-AD257)*U257</f>
        <v/>
      </c>
      <c r="AP257" s="33">
        <f>AD257*X257+(1-AD257)*U257</f>
        <v/>
      </c>
      <c r="AQ257" s="7">
        <f>IF(OR(Scenario!$B$5="Any",Scenario!$B$5=A257),1,0)</f>
        <v/>
      </c>
      <c r="AR257" s="7">
        <f>IF(OR(Scenario!$B$6="Any",Scenario!$B$6=B257),1,0)</f>
        <v/>
      </c>
      <c r="AS257" s="7">
        <f>IF(OR(Scenario!$B$7="Any",Scenario!$B$7=C257),1,0)</f>
        <v/>
      </c>
      <c r="AT257" s="7">
        <f>IF(OR(Scenario!$B$8="Any",Scenario!$B$8=D257),1,0)</f>
        <v/>
      </c>
      <c r="AU257" s="7">
        <f>IF(OR(Scenario!$B$9="Any",Scenario!$B$9=E257),1,0)</f>
        <v/>
      </c>
      <c r="AV257" s="7">
        <f>IF(OR(Scenario!$B$10="Any",Scenario!$B$10=F257),1,0)</f>
        <v/>
      </c>
      <c r="AW257" s="7">
        <f>G257*AQ257*AR257*AS257*AT257*AU257*AV257</f>
        <v/>
      </c>
      <c r="AX257" s="7">
        <f>IF(Scenario!$B$11="mean",L257,IF(Scenario!$B$11="5th pct",M257,N257))</f>
        <v/>
      </c>
      <c r="AY257" s="7">
        <f>IF(Scenario!$B$11="mean",O257,IF(Scenario!$B$11="5th pct",P257,Q257))</f>
        <v/>
      </c>
      <c r="AZ257" s="7">
        <f>IF(Scenario!$B$11="mean",R257,IF(Scenario!$B$11="5th pct",S257,T257))</f>
        <v/>
      </c>
      <c r="BA257" s="7">
        <f>IF(Scenario!$B$11="mean",AE257,IF(Scenario!$B$11="5th pct",AF257,AG257))</f>
        <v/>
      </c>
      <c r="BB257" s="7">
        <f>IF(Scenario!$B$11="mean",AH257,IF(Scenario!$B$11="5th pct",AI257,AJ257))</f>
        <v/>
      </c>
      <c r="BC257" s="7">
        <f>U257</f>
        <v/>
      </c>
      <c r="BD257" s="7">
        <f>IF(Scenario!$B$11="mean",V257,IF(Scenario!$B$11="5th pct",W257,X257))</f>
        <v/>
      </c>
      <c r="BE257" s="7">
        <f>IF(Scenario!$B$11="mean",Y257,IF(Scenario!$B$11="5th pct",Z257,AA257))</f>
        <v/>
      </c>
      <c r="BF257" s="7">
        <f>IF(Scenario!$B$11="mean",AK257,IF(Scenario!$B$11="5th pct",AL257,AM257))</f>
        <v/>
      </c>
      <c r="BG257" s="7">
        <f>IF(Scenario!$B$11="mean",AN257,IF(Scenario!$B$11="5th pct",AO257,AP257))</f>
        <v/>
      </c>
    </row>
    <row r="258">
      <c r="A258" t="inlineStr">
        <is>
          <t>F</t>
        </is>
      </c>
      <c r="B258" t="inlineStr">
        <is>
          <t>75-79</t>
        </is>
      </c>
      <c r="C258" t="inlineStr">
        <is>
          <t>132-154</t>
        </is>
      </c>
      <c r="D258" t="inlineStr">
        <is>
          <t>&lt;1.0</t>
        </is>
      </c>
      <c r="E258" t="inlineStr">
        <is>
          <t>subclinical</t>
        </is>
      </c>
      <c r="F258" t="inlineStr">
        <is>
          <t>no</t>
        </is>
      </c>
      <c r="G258" s="26">
        <f>Parameters!$B$5*Parameters!$B$8*Parameters!$D$10/SUM(Parameters!$B$10:$G$10)*Parameters!$H$22*Parameters!$B$50*(1-Parameters!$B$46)</f>
        <v/>
      </c>
      <c r="H258" s="27">
        <f>(140-Parameters!$C$25)*Parameters!$D$26*0.45359237*0.85/(72*Parameters!$B$27)</f>
        <v/>
      </c>
      <c r="I258">
        <f>IF(H258&gt;80,"&gt;80",IF(H258&gt;50,"50-80",IF(H258&gt;=25,"25-50","&lt;25")))</f>
        <v/>
      </c>
      <c r="J258">
        <f>IF(((B258="80+")+0+(OR(D258="1.5-2.0",D258="&gt;=2.0")))&gt;=2,1,0)</f>
        <v/>
      </c>
      <c r="K258" s="28">
        <f>INDEX(Parameters!$B$31:$E$31,MATCH(I258,Parameters!$B$30:$E$30,0))</f>
        <v/>
      </c>
      <c r="L258" s="29">
        <f>K258*INDEX(Parameters!$B$57:$E$57,MATCH(I258,Parameters!$B$30:$E$30,0))/100*IF($F258="yes",Parameters!$C$49,Parameters!$B$49)</f>
        <v/>
      </c>
      <c r="M258" s="29">
        <f>K258*INDEX(Parameters!$B$58:$E$58,MATCH(I258,Parameters!$B$30:$E$30,0))/100*IF($F258="yes",Parameters!$C$49,Parameters!$B$49)</f>
        <v/>
      </c>
      <c r="N258" s="29">
        <f>K258*INDEX(Parameters!$B$59:$E$59,MATCH(I258,Parameters!$B$30:$E$30,0))/100*IF($F258="yes",Parameters!$C$49,Parameters!$B$49)</f>
        <v/>
      </c>
      <c r="O258" s="29">
        <f>K258*INDEX(Parameters!$B$60:$E$60,MATCH(I258,Parameters!$B$30:$E$30,0))/100*IF($F258="yes",Parameters!$C$49,Parameters!$B$49)</f>
        <v/>
      </c>
      <c r="P258" s="29">
        <f>K258*INDEX(Parameters!$B$61:$E$61,MATCH(I258,Parameters!$B$30:$E$30,0))/100*IF($F258="yes",Parameters!$C$49,Parameters!$B$49)</f>
        <v/>
      </c>
      <c r="Q258" s="29">
        <f>K258*INDEX(Parameters!$B$62:$E$62,MATCH(I258,Parameters!$B$30:$E$30,0))/100*IF($F258="yes",Parameters!$C$49,Parameters!$B$49)</f>
        <v/>
      </c>
      <c r="R258" s="29">
        <f>K258*INDEX(Parameters!$B$63:$E$63,MATCH(I258,Parameters!$B$30:$E$30,0))/100*IF($F258="yes",Parameters!$C$49,Parameters!$B$49)</f>
        <v/>
      </c>
      <c r="S258" s="29">
        <f>K258*INDEX(Parameters!$B$64:$E$64,MATCH(I258,Parameters!$B$30:$E$30,0))/100*IF($F258="yes",Parameters!$C$49,Parameters!$B$49)</f>
        <v/>
      </c>
      <c r="T258" s="29">
        <f>K258*INDEX(Parameters!$B$65:$E$65,MATCH(I258,Parameters!$B$30:$E$30,0))/100*IF($F258="yes",Parameters!$C$49,Parameters!$B$49)</f>
        <v/>
      </c>
      <c r="U258" s="29">
        <f>INDEX(Parameters!$B$32:$E$32,MATCH(I258,Parameters!$B$30:$E$30,0))*Parameters!$B$36/100*IF($F258="yes",Parameters!$E$49,Parameters!$D$49)</f>
        <v/>
      </c>
      <c r="V258" s="29">
        <f>U258*INDEX(Parameters!$B$99:$E$99,MATCH(I258,Parameters!$B$30:$E$30,0))</f>
        <v/>
      </c>
      <c r="W258" s="29">
        <f>U258*INDEX(Parameters!$B$100:$E$100,MATCH(I258,Parameters!$B$30:$E$30,0))</f>
        <v/>
      </c>
      <c r="X258" s="29">
        <f>U258*INDEX(Parameters!$B$101:$E$101,MATCH(I258,Parameters!$B$30:$E$30,0))</f>
        <v/>
      </c>
      <c r="Y258" s="29">
        <f>U258*INDEX(Parameters!$B$102:$E$102,MATCH(I258,Parameters!$B$30:$E$30,0))</f>
        <v/>
      </c>
      <c r="Z258" s="29">
        <f>U258*INDEX(Parameters!$B$103:$E$103,MATCH(I258,Parameters!$B$30:$E$30,0))</f>
        <v/>
      </c>
      <c r="AA258" s="29">
        <f>U258*INDEX(Parameters!$B$104:$E$104,MATCH(I258,Parameters!$B$30:$E$30,0))</f>
        <v/>
      </c>
      <c r="AB258" s="29">
        <f>U258*Parameters!$B$39</f>
        <v/>
      </c>
      <c r="AC258">
        <f>J258</f>
        <v/>
      </c>
      <c r="AD258">
        <f>IF(J258=1,Parameters!$B$40,Parameters!$B$41)</f>
        <v/>
      </c>
      <c r="AE258" s="29">
        <f>AC258*O258+(1-AC258)*L258</f>
        <v/>
      </c>
      <c r="AF258" s="29">
        <f>AC258*P258+(1-AC258)*M258</f>
        <v/>
      </c>
      <c r="AG258" s="29">
        <f>AC258*Q258+(1-AC258)*N258</f>
        <v/>
      </c>
      <c r="AH258" s="29">
        <f>AD258*O258+(1-AD258)*L258</f>
        <v/>
      </c>
      <c r="AI258" s="29">
        <f>AD258*P258+(1-AD258)*M258</f>
        <v/>
      </c>
      <c r="AJ258" s="29">
        <f>AD258*Q258+(1-AD258)*N258</f>
        <v/>
      </c>
      <c r="AK258" s="29">
        <f>AC258*V258+(1-AC258)*U258</f>
        <v/>
      </c>
      <c r="AL258" s="29">
        <f>AC258*W258+(1-AC258)*U258</f>
        <v/>
      </c>
      <c r="AM258" s="29">
        <f>AC258*X258+(1-AC258)*U258</f>
        <v/>
      </c>
      <c r="AN258" s="29">
        <f>AD258*V258+(1-AD258)*U258</f>
        <v/>
      </c>
      <c r="AO258" s="29">
        <f>AD258*W258+(1-AD258)*U258</f>
        <v/>
      </c>
      <c r="AP258" s="29">
        <f>AD258*X258+(1-AD258)*U258</f>
        <v/>
      </c>
      <c r="AQ258">
        <f>IF(OR(Scenario!$B$5="Any",Scenario!$B$5=A258),1,0)</f>
        <v/>
      </c>
      <c r="AR258">
        <f>IF(OR(Scenario!$B$6="Any",Scenario!$B$6=B258),1,0)</f>
        <v/>
      </c>
      <c r="AS258">
        <f>IF(OR(Scenario!$B$7="Any",Scenario!$B$7=C258),1,0)</f>
        <v/>
      </c>
      <c r="AT258">
        <f>IF(OR(Scenario!$B$8="Any",Scenario!$B$8=D258),1,0)</f>
        <v/>
      </c>
      <c r="AU258">
        <f>IF(OR(Scenario!$B$9="Any",Scenario!$B$9=E258),1,0)</f>
        <v/>
      </c>
      <c r="AV258">
        <f>IF(OR(Scenario!$B$10="Any",Scenario!$B$10=F258),1,0)</f>
        <v/>
      </c>
      <c r="AW258">
        <f>G258*AQ258*AR258*AS258*AT258*AU258*AV258</f>
        <v/>
      </c>
      <c r="AX258">
        <f>IF(Scenario!$B$11="mean",L258,IF(Scenario!$B$11="5th pct",M258,N258))</f>
        <v/>
      </c>
      <c r="AY258">
        <f>IF(Scenario!$B$11="mean",O258,IF(Scenario!$B$11="5th pct",P258,Q258))</f>
        <v/>
      </c>
      <c r="AZ258">
        <f>IF(Scenario!$B$11="mean",R258,IF(Scenario!$B$11="5th pct",S258,T258))</f>
        <v/>
      </c>
      <c r="BA258">
        <f>IF(Scenario!$B$11="mean",AE258,IF(Scenario!$B$11="5th pct",AF258,AG258))</f>
        <v/>
      </c>
      <c r="BB258">
        <f>IF(Scenario!$B$11="mean",AH258,IF(Scenario!$B$11="5th pct",AI258,AJ258))</f>
        <v/>
      </c>
      <c r="BC258">
        <f>U258</f>
        <v/>
      </c>
      <c r="BD258">
        <f>IF(Scenario!$B$11="mean",V258,IF(Scenario!$B$11="5th pct",W258,X258))</f>
        <v/>
      </c>
      <c r="BE258">
        <f>IF(Scenario!$B$11="mean",Y258,IF(Scenario!$B$11="5th pct",Z258,AA258))</f>
        <v/>
      </c>
      <c r="BF258">
        <f>IF(Scenario!$B$11="mean",AK258,IF(Scenario!$B$11="5th pct",AL258,AM258))</f>
        <v/>
      </c>
      <c r="BG258">
        <f>IF(Scenario!$B$11="mean",AN258,IF(Scenario!$B$11="5th pct",AO258,AP258))</f>
        <v/>
      </c>
    </row>
    <row r="259">
      <c r="A259" s="7" t="inlineStr">
        <is>
          <t>F</t>
        </is>
      </c>
      <c r="B259" s="7" t="inlineStr">
        <is>
          <t>75-79</t>
        </is>
      </c>
      <c r="C259" s="7" t="inlineStr">
        <is>
          <t>132-154</t>
        </is>
      </c>
      <c r="D259" s="7" t="inlineStr">
        <is>
          <t>&lt;1.0</t>
        </is>
      </c>
      <c r="E259" s="7" t="inlineStr">
        <is>
          <t>subclinical</t>
        </is>
      </c>
      <c r="F259" s="7" t="inlineStr">
        <is>
          <t>yes</t>
        </is>
      </c>
      <c r="G259" s="30">
        <f>Parameters!$B$5*Parameters!$B$8*Parameters!$D$10/SUM(Parameters!$B$10:$G$10)*Parameters!$H$22*Parameters!$B$50*Parameters!$B$46</f>
        <v/>
      </c>
      <c r="H259" s="31">
        <f>(140-Parameters!$C$25)*Parameters!$D$26*0.45359237*0.85/(72*Parameters!$B$27)</f>
        <v/>
      </c>
      <c r="I259" s="7">
        <f>IF(H259&gt;80,"&gt;80",IF(H259&gt;50,"50-80",IF(H259&gt;=25,"25-50","&lt;25")))</f>
        <v/>
      </c>
      <c r="J259" s="7">
        <f>IF(((B259="80+")+0+(OR(D259="1.5-2.0",D259="&gt;=2.0")))&gt;=2,1,0)</f>
        <v/>
      </c>
      <c r="K259" s="32">
        <f>INDEX(Parameters!$B$31:$E$31,MATCH(I259,Parameters!$B$30:$E$30,0))</f>
        <v/>
      </c>
      <c r="L259" s="33">
        <f>K259*INDEX(Parameters!$B$57:$E$57,MATCH(I259,Parameters!$B$30:$E$30,0))/100*IF($F259="yes",Parameters!$C$49,Parameters!$B$49)</f>
        <v/>
      </c>
      <c r="M259" s="33">
        <f>K259*INDEX(Parameters!$B$58:$E$58,MATCH(I259,Parameters!$B$30:$E$30,0))/100*IF($F259="yes",Parameters!$C$49,Parameters!$B$49)</f>
        <v/>
      </c>
      <c r="N259" s="33">
        <f>K259*INDEX(Parameters!$B$59:$E$59,MATCH(I259,Parameters!$B$30:$E$30,0))/100*IF($F259="yes",Parameters!$C$49,Parameters!$B$49)</f>
        <v/>
      </c>
      <c r="O259" s="33">
        <f>K259*INDEX(Parameters!$B$60:$E$60,MATCH(I259,Parameters!$B$30:$E$30,0))/100*IF($F259="yes",Parameters!$C$49,Parameters!$B$49)</f>
        <v/>
      </c>
      <c r="P259" s="33">
        <f>K259*INDEX(Parameters!$B$61:$E$61,MATCH(I259,Parameters!$B$30:$E$30,0))/100*IF($F259="yes",Parameters!$C$49,Parameters!$B$49)</f>
        <v/>
      </c>
      <c r="Q259" s="33">
        <f>K259*INDEX(Parameters!$B$62:$E$62,MATCH(I259,Parameters!$B$30:$E$30,0))/100*IF($F259="yes",Parameters!$C$49,Parameters!$B$49)</f>
        <v/>
      </c>
      <c r="R259" s="33">
        <f>K259*INDEX(Parameters!$B$63:$E$63,MATCH(I259,Parameters!$B$30:$E$30,0))/100*IF($F259="yes",Parameters!$C$49,Parameters!$B$49)</f>
        <v/>
      </c>
      <c r="S259" s="33">
        <f>K259*INDEX(Parameters!$B$64:$E$64,MATCH(I259,Parameters!$B$30:$E$30,0))/100*IF($F259="yes",Parameters!$C$49,Parameters!$B$49)</f>
        <v/>
      </c>
      <c r="T259" s="33">
        <f>K259*INDEX(Parameters!$B$65:$E$65,MATCH(I259,Parameters!$B$30:$E$30,0))/100*IF($F259="yes",Parameters!$C$49,Parameters!$B$49)</f>
        <v/>
      </c>
      <c r="U259" s="33">
        <f>INDEX(Parameters!$B$32:$E$32,MATCH(I259,Parameters!$B$30:$E$30,0))*Parameters!$B$36/100*IF($F259="yes",Parameters!$E$49,Parameters!$D$49)</f>
        <v/>
      </c>
      <c r="V259" s="33">
        <f>U259*INDEX(Parameters!$B$99:$E$99,MATCH(I259,Parameters!$B$30:$E$30,0))</f>
        <v/>
      </c>
      <c r="W259" s="33">
        <f>U259*INDEX(Parameters!$B$100:$E$100,MATCH(I259,Parameters!$B$30:$E$30,0))</f>
        <v/>
      </c>
      <c r="X259" s="33">
        <f>U259*INDEX(Parameters!$B$101:$E$101,MATCH(I259,Parameters!$B$30:$E$30,0))</f>
        <v/>
      </c>
      <c r="Y259" s="33">
        <f>U259*INDEX(Parameters!$B$102:$E$102,MATCH(I259,Parameters!$B$30:$E$30,0))</f>
        <v/>
      </c>
      <c r="Z259" s="33">
        <f>U259*INDEX(Parameters!$B$103:$E$103,MATCH(I259,Parameters!$B$30:$E$30,0))</f>
        <v/>
      </c>
      <c r="AA259" s="33">
        <f>U259*INDEX(Parameters!$B$104:$E$104,MATCH(I259,Parameters!$B$30:$E$30,0))</f>
        <v/>
      </c>
      <c r="AB259" s="33">
        <f>U259*Parameters!$B$39</f>
        <v/>
      </c>
      <c r="AC259" s="7">
        <f>J259</f>
        <v/>
      </c>
      <c r="AD259" s="7">
        <f>IF(J259=1,Parameters!$B$40,Parameters!$B$41)</f>
        <v/>
      </c>
      <c r="AE259" s="33">
        <f>AC259*O259+(1-AC259)*L259</f>
        <v/>
      </c>
      <c r="AF259" s="33">
        <f>AC259*P259+(1-AC259)*M259</f>
        <v/>
      </c>
      <c r="AG259" s="33">
        <f>AC259*Q259+(1-AC259)*N259</f>
        <v/>
      </c>
      <c r="AH259" s="33">
        <f>AD259*O259+(1-AD259)*L259</f>
        <v/>
      </c>
      <c r="AI259" s="33">
        <f>AD259*P259+(1-AD259)*M259</f>
        <v/>
      </c>
      <c r="AJ259" s="33">
        <f>AD259*Q259+(1-AD259)*N259</f>
        <v/>
      </c>
      <c r="AK259" s="33">
        <f>AC259*V259+(1-AC259)*U259</f>
        <v/>
      </c>
      <c r="AL259" s="33">
        <f>AC259*W259+(1-AC259)*U259</f>
        <v/>
      </c>
      <c r="AM259" s="33">
        <f>AC259*X259+(1-AC259)*U259</f>
        <v/>
      </c>
      <c r="AN259" s="33">
        <f>AD259*V259+(1-AD259)*U259</f>
        <v/>
      </c>
      <c r="AO259" s="33">
        <f>AD259*W259+(1-AD259)*U259</f>
        <v/>
      </c>
      <c r="AP259" s="33">
        <f>AD259*X259+(1-AD259)*U259</f>
        <v/>
      </c>
      <c r="AQ259" s="7">
        <f>IF(OR(Scenario!$B$5="Any",Scenario!$B$5=A259),1,0)</f>
        <v/>
      </c>
      <c r="AR259" s="7">
        <f>IF(OR(Scenario!$B$6="Any",Scenario!$B$6=B259),1,0)</f>
        <v/>
      </c>
      <c r="AS259" s="7">
        <f>IF(OR(Scenario!$B$7="Any",Scenario!$B$7=C259),1,0)</f>
        <v/>
      </c>
      <c r="AT259" s="7">
        <f>IF(OR(Scenario!$B$8="Any",Scenario!$B$8=D259),1,0)</f>
        <v/>
      </c>
      <c r="AU259" s="7">
        <f>IF(OR(Scenario!$B$9="Any",Scenario!$B$9=E259),1,0)</f>
        <v/>
      </c>
      <c r="AV259" s="7">
        <f>IF(OR(Scenario!$B$10="Any",Scenario!$B$10=F259),1,0)</f>
        <v/>
      </c>
      <c r="AW259" s="7">
        <f>G259*AQ259*AR259*AS259*AT259*AU259*AV259</f>
        <v/>
      </c>
      <c r="AX259" s="7">
        <f>IF(Scenario!$B$11="mean",L259,IF(Scenario!$B$11="5th pct",M259,N259))</f>
        <v/>
      </c>
      <c r="AY259" s="7">
        <f>IF(Scenario!$B$11="mean",O259,IF(Scenario!$B$11="5th pct",P259,Q259))</f>
        <v/>
      </c>
      <c r="AZ259" s="7">
        <f>IF(Scenario!$B$11="mean",R259,IF(Scenario!$B$11="5th pct",S259,T259))</f>
        <v/>
      </c>
      <c r="BA259" s="7">
        <f>IF(Scenario!$B$11="mean",AE259,IF(Scenario!$B$11="5th pct",AF259,AG259))</f>
        <v/>
      </c>
      <c r="BB259" s="7">
        <f>IF(Scenario!$B$11="mean",AH259,IF(Scenario!$B$11="5th pct",AI259,AJ259))</f>
        <v/>
      </c>
      <c r="BC259" s="7">
        <f>U259</f>
        <v/>
      </c>
      <c r="BD259" s="7">
        <f>IF(Scenario!$B$11="mean",V259,IF(Scenario!$B$11="5th pct",W259,X259))</f>
        <v/>
      </c>
      <c r="BE259" s="7">
        <f>IF(Scenario!$B$11="mean",Y259,IF(Scenario!$B$11="5th pct",Z259,AA259))</f>
        <v/>
      </c>
      <c r="BF259" s="7">
        <f>IF(Scenario!$B$11="mean",AK259,IF(Scenario!$B$11="5th pct",AL259,AM259))</f>
        <v/>
      </c>
      <c r="BG259" s="7">
        <f>IF(Scenario!$B$11="mean",AN259,IF(Scenario!$B$11="5th pct",AO259,AP259))</f>
        <v/>
      </c>
    </row>
    <row r="260">
      <c r="A260" t="inlineStr">
        <is>
          <t>F</t>
        </is>
      </c>
      <c r="B260" t="inlineStr">
        <is>
          <t>75-79</t>
        </is>
      </c>
      <c r="C260" t="inlineStr">
        <is>
          <t>132-154</t>
        </is>
      </c>
      <c r="D260" t="inlineStr">
        <is>
          <t>&lt;1.0</t>
        </is>
      </c>
      <c r="E260" t="inlineStr">
        <is>
          <t>low parox</t>
        </is>
      </c>
      <c r="F260" t="inlineStr">
        <is>
          <t>no</t>
        </is>
      </c>
      <c r="G260" s="26">
        <f>Parameters!$B$5*Parameters!$B$8*Parameters!$D$10/SUM(Parameters!$B$10:$G$10)*Parameters!$H$22*Parameters!$B$51*(1-Parameters!$B$46)</f>
        <v/>
      </c>
      <c r="H260" s="27">
        <f>(140-Parameters!$C$25)*Parameters!$D$26*0.45359237*0.85/(72*Parameters!$B$27)</f>
        <v/>
      </c>
      <c r="I260">
        <f>IF(H260&gt;80,"&gt;80",IF(H260&gt;50,"50-80",IF(H260&gt;=25,"25-50","&lt;25")))</f>
        <v/>
      </c>
      <c r="J260">
        <f>IF(((B260="80+")+0+(OR(D260="1.5-2.0",D260="&gt;=2.0")))&gt;=2,1,0)</f>
        <v/>
      </c>
      <c r="K260" s="28">
        <f>INDEX(Parameters!$B$31:$E$31,MATCH(I260,Parameters!$B$30:$E$30,0))</f>
        <v/>
      </c>
      <c r="L260" s="29">
        <f>K260*INDEX(Parameters!$B$66:$E$66,MATCH(I260,Parameters!$B$30:$E$30,0))/100*IF($F260="yes",Parameters!$C$49,Parameters!$B$49)</f>
        <v/>
      </c>
      <c r="M260" s="29">
        <f>K260*INDEX(Parameters!$B$67:$E$67,MATCH(I260,Parameters!$B$30:$E$30,0))/100*IF($F260="yes",Parameters!$C$49,Parameters!$B$49)</f>
        <v/>
      </c>
      <c r="N260" s="29">
        <f>K260*INDEX(Parameters!$B$68:$E$68,MATCH(I260,Parameters!$B$30:$E$30,0))/100*IF($F260="yes",Parameters!$C$49,Parameters!$B$49)</f>
        <v/>
      </c>
      <c r="O260" s="29">
        <f>K260*INDEX(Parameters!$B$69:$E$69,MATCH(I260,Parameters!$B$30:$E$30,0))/100*IF($F260="yes",Parameters!$C$49,Parameters!$B$49)</f>
        <v/>
      </c>
      <c r="P260" s="29">
        <f>K260*INDEX(Parameters!$B$70:$E$70,MATCH(I260,Parameters!$B$30:$E$30,0))/100*IF($F260="yes",Parameters!$C$49,Parameters!$B$49)</f>
        <v/>
      </c>
      <c r="Q260" s="29">
        <f>K260*INDEX(Parameters!$B$71:$E$71,MATCH(I260,Parameters!$B$30:$E$30,0))/100*IF($F260="yes",Parameters!$C$49,Parameters!$B$49)</f>
        <v/>
      </c>
      <c r="R260" s="29">
        <f>K260*INDEX(Parameters!$B$72:$E$72,MATCH(I260,Parameters!$B$30:$E$30,0))/100*IF($F260="yes",Parameters!$C$49,Parameters!$B$49)</f>
        <v/>
      </c>
      <c r="S260" s="29">
        <f>K260*INDEX(Parameters!$B$73:$E$73,MATCH(I260,Parameters!$B$30:$E$30,0))/100*IF($F260="yes",Parameters!$C$49,Parameters!$B$49)</f>
        <v/>
      </c>
      <c r="T260" s="29">
        <f>K260*INDEX(Parameters!$B$74:$E$74,MATCH(I260,Parameters!$B$30:$E$30,0))/100*IF($F260="yes",Parameters!$C$49,Parameters!$B$49)</f>
        <v/>
      </c>
      <c r="U260" s="29">
        <f>INDEX(Parameters!$B$32:$E$32,MATCH(I260,Parameters!$B$30:$E$30,0))*Parameters!$B$36/100*IF($F260="yes",Parameters!$E$49,Parameters!$D$49)</f>
        <v/>
      </c>
      <c r="V260" s="29">
        <f>U260*INDEX(Parameters!$B$99:$E$99,MATCH(I260,Parameters!$B$30:$E$30,0))</f>
        <v/>
      </c>
      <c r="W260" s="29">
        <f>U260*INDEX(Parameters!$B$100:$E$100,MATCH(I260,Parameters!$B$30:$E$30,0))</f>
        <v/>
      </c>
      <c r="X260" s="29">
        <f>U260*INDEX(Parameters!$B$101:$E$101,MATCH(I260,Parameters!$B$30:$E$30,0))</f>
        <v/>
      </c>
      <c r="Y260" s="29">
        <f>U260*INDEX(Parameters!$B$102:$E$102,MATCH(I260,Parameters!$B$30:$E$30,0))</f>
        <v/>
      </c>
      <c r="Z260" s="29">
        <f>U260*INDEX(Parameters!$B$103:$E$103,MATCH(I260,Parameters!$B$30:$E$30,0))</f>
        <v/>
      </c>
      <c r="AA260" s="29">
        <f>U260*INDEX(Parameters!$B$104:$E$104,MATCH(I260,Parameters!$B$30:$E$30,0))</f>
        <v/>
      </c>
      <c r="AB260" s="29">
        <f>U260*Parameters!$B$39</f>
        <v/>
      </c>
      <c r="AC260">
        <f>J260</f>
        <v/>
      </c>
      <c r="AD260">
        <f>IF(J260=1,Parameters!$B$40,Parameters!$B$41)</f>
        <v/>
      </c>
      <c r="AE260" s="29">
        <f>AC260*O260+(1-AC260)*L260</f>
        <v/>
      </c>
      <c r="AF260" s="29">
        <f>AC260*P260+(1-AC260)*M260</f>
        <v/>
      </c>
      <c r="AG260" s="29">
        <f>AC260*Q260+(1-AC260)*N260</f>
        <v/>
      </c>
      <c r="AH260" s="29">
        <f>AD260*O260+(1-AD260)*L260</f>
        <v/>
      </c>
      <c r="AI260" s="29">
        <f>AD260*P260+(1-AD260)*M260</f>
        <v/>
      </c>
      <c r="AJ260" s="29">
        <f>AD260*Q260+(1-AD260)*N260</f>
        <v/>
      </c>
      <c r="AK260" s="29">
        <f>AC260*V260+(1-AC260)*U260</f>
        <v/>
      </c>
      <c r="AL260" s="29">
        <f>AC260*W260+(1-AC260)*U260</f>
        <v/>
      </c>
      <c r="AM260" s="29">
        <f>AC260*X260+(1-AC260)*U260</f>
        <v/>
      </c>
      <c r="AN260" s="29">
        <f>AD260*V260+(1-AD260)*U260</f>
        <v/>
      </c>
      <c r="AO260" s="29">
        <f>AD260*W260+(1-AD260)*U260</f>
        <v/>
      </c>
      <c r="AP260" s="29">
        <f>AD260*X260+(1-AD260)*U260</f>
        <v/>
      </c>
      <c r="AQ260">
        <f>IF(OR(Scenario!$B$5="Any",Scenario!$B$5=A260),1,0)</f>
        <v/>
      </c>
      <c r="AR260">
        <f>IF(OR(Scenario!$B$6="Any",Scenario!$B$6=B260),1,0)</f>
        <v/>
      </c>
      <c r="AS260">
        <f>IF(OR(Scenario!$B$7="Any",Scenario!$B$7=C260),1,0)</f>
        <v/>
      </c>
      <c r="AT260">
        <f>IF(OR(Scenario!$B$8="Any",Scenario!$B$8=D260),1,0)</f>
        <v/>
      </c>
      <c r="AU260">
        <f>IF(OR(Scenario!$B$9="Any",Scenario!$B$9=E260),1,0)</f>
        <v/>
      </c>
      <c r="AV260">
        <f>IF(OR(Scenario!$B$10="Any",Scenario!$B$10=F260),1,0)</f>
        <v/>
      </c>
      <c r="AW260">
        <f>G260*AQ260*AR260*AS260*AT260*AU260*AV260</f>
        <v/>
      </c>
      <c r="AX260">
        <f>IF(Scenario!$B$11="mean",L260,IF(Scenario!$B$11="5th pct",M260,N260))</f>
        <v/>
      </c>
      <c r="AY260">
        <f>IF(Scenario!$B$11="mean",O260,IF(Scenario!$B$11="5th pct",P260,Q260))</f>
        <v/>
      </c>
      <c r="AZ260">
        <f>IF(Scenario!$B$11="mean",R260,IF(Scenario!$B$11="5th pct",S260,T260))</f>
        <v/>
      </c>
      <c r="BA260">
        <f>IF(Scenario!$B$11="mean",AE260,IF(Scenario!$B$11="5th pct",AF260,AG260))</f>
        <v/>
      </c>
      <c r="BB260">
        <f>IF(Scenario!$B$11="mean",AH260,IF(Scenario!$B$11="5th pct",AI260,AJ260))</f>
        <v/>
      </c>
      <c r="BC260">
        <f>U260</f>
        <v/>
      </c>
      <c r="BD260">
        <f>IF(Scenario!$B$11="mean",V260,IF(Scenario!$B$11="5th pct",W260,X260))</f>
        <v/>
      </c>
      <c r="BE260">
        <f>IF(Scenario!$B$11="mean",Y260,IF(Scenario!$B$11="5th pct",Z260,AA260))</f>
        <v/>
      </c>
      <c r="BF260">
        <f>IF(Scenario!$B$11="mean",AK260,IF(Scenario!$B$11="5th pct",AL260,AM260))</f>
        <v/>
      </c>
      <c r="BG260">
        <f>IF(Scenario!$B$11="mean",AN260,IF(Scenario!$B$11="5th pct",AO260,AP260))</f>
        <v/>
      </c>
    </row>
    <row r="261">
      <c r="A261" s="7" t="inlineStr">
        <is>
          <t>F</t>
        </is>
      </c>
      <c r="B261" s="7" t="inlineStr">
        <is>
          <t>75-79</t>
        </is>
      </c>
      <c r="C261" s="7" t="inlineStr">
        <is>
          <t>132-154</t>
        </is>
      </c>
      <c r="D261" s="7" t="inlineStr">
        <is>
          <t>&lt;1.0</t>
        </is>
      </c>
      <c r="E261" s="7" t="inlineStr">
        <is>
          <t>low parox</t>
        </is>
      </c>
      <c r="F261" s="7" t="inlineStr">
        <is>
          <t>yes</t>
        </is>
      </c>
      <c r="G261" s="30">
        <f>Parameters!$B$5*Parameters!$B$8*Parameters!$D$10/SUM(Parameters!$B$10:$G$10)*Parameters!$H$22*Parameters!$B$51*Parameters!$B$46</f>
        <v/>
      </c>
      <c r="H261" s="31">
        <f>(140-Parameters!$C$25)*Parameters!$D$26*0.45359237*0.85/(72*Parameters!$B$27)</f>
        <v/>
      </c>
      <c r="I261" s="7">
        <f>IF(H261&gt;80,"&gt;80",IF(H261&gt;50,"50-80",IF(H261&gt;=25,"25-50","&lt;25")))</f>
        <v/>
      </c>
      <c r="J261" s="7">
        <f>IF(((B261="80+")+0+(OR(D261="1.5-2.0",D261="&gt;=2.0")))&gt;=2,1,0)</f>
        <v/>
      </c>
      <c r="K261" s="32">
        <f>INDEX(Parameters!$B$31:$E$31,MATCH(I261,Parameters!$B$30:$E$30,0))</f>
        <v/>
      </c>
      <c r="L261" s="33">
        <f>K261*INDEX(Parameters!$B$66:$E$66,MATCH(I261,Parameters!$B$30:$E$30,0))/100*IF($F261="yes",Parameters!$C$49,Parameters!$B$49)</f>
        <v/>
      </c>
      <c r="M261" s="33">
        <f>K261*INDEX(Parameters!$B$67:$E$67,MATCH(I261,Parameters!$B$30:$E$30,0))/100*IF($F261="yes",Parameters!$C$49,Parameters!$B$49)</f>
        <v/>
      </c>
      <c r="N261" s="33">
        <f>K261*INDEX(Parameters!$B$68:$E$68,MATCH(I261,Parameters!$B$30:$E$30,0))/100*IF($F261="yes",Parameters!$C$49,Parameters!$B$49)</f>
        <v/>
      </c>
      <c r="O261" s="33">
        <f>K261*INDEX(Parameters!$B$69:$E$69,MATCH(I261,Parameters!$B$30:$E$30,0))/100*IF($F261="yes",Parameters!$C$49,Parameters!$B$49)</f>
        <v/>
      </c>
      <c r="P261" s="33">
        <f>K261*INDEX(Parameters!$B$70:$E$70,MATCH(I261,Parameters!$B$30:$E$30,0))/100*IF($F261="yes",Parameters!$C$49,Parameters!$B$49)</f>
        <v/>
      </c>
      <c r="Q261" s="33">
        <f>K261*INDEX(Parameters!$B$71:$E$71,MATCH(I261,Parameters!$B$30:$E$30,0))/100*IF($F261="yes",Parameters!$C$49,Parameters!$B$49)</f>
        <v/>
      </c>
      <c r="R261" s="33">
        <f>K261*INDEX(Parameters!$B$72:$E$72,MATCH(I261,Parameters!$B$30:$E$30,0))/100*IF($F261="yes",Parameters!$C$49,Parameters!$B$49)</f>
        <v/>
      </c>
      <c r="S261" s="33">
        <f>K261*INDEX(Parameters!$B$73:$E$73,MATCH(I261,Parameters!$B$30:$E$30,0))/100*IF($F261="yes",Parameters!$C$49,Parameters!$B$49)</f>
        <v/>
      </c>
      <c r="T261" s="33">
        <f>K261*INDEX(Parameters!$B$74:$E$74,MATCH(I261,Parameters!$B$30:$E$30,0))/100*IF($F261="yes",Parameters!$C$49,Parameters!$B$49)</f>
        <v/>
      </c>
      <c r="U261" s="33">
        <f>INDEX(Parameters!$B$32:$E$32,MATCH(I261,Parameters!$B$30:$E$30,0))*Parameters!$B$36/100*IF($F261="yes",Parameters!$E$49,Parameters!$D$49)</f>
        <v/>
      </c>
      <c r="V261" s="33">
        <f>U261*INDEX(Parameters!$B$99:$E$99,MATCH(I261,Parameters!$B$30:$E$30,0))</f>
        <v/>
      </c>
      <c r="W261" s="33">
        <f>U261*INDEX(Parameters!$B$100:$E$100,MATCH(I261,Parameters!$B$30:$E$30,0))</f>
        <v/>
      </c>
      <c r="X261" s="33">
        <f>U261*INDEX(Parameters!$B$101:$E$101,MATCH(I261,Parameters!$B$30:$E$30,0))</f>
        <v/>
      </c>
      <c r="Y261" s="33">
        <f>U261*INDEX(Parameters!$B$102:$E$102,MATCH(I261,Parameters!$B$30:$E$30,0))</f>
        <v/>
      </c>
      <c r="Z261" s="33">
        <f>U261*INDEX(Parameters!$B$103:$E$103,MATCH(I261,Parameters!$B$30:$E$30,0))</f>
        <v/>
      </c>
      <c r="AA261" s="33">
        <f>U261*INDEX(Parameters!$B$104:$E$104,MATCH(I261,Parameters!$B$30:$E$30,0))</f>
        <v/>
      </c>
      <c r="AB261" s="33">
        <f>U261*Parameters!$B$39</f>
        <v/>
      </c>
      <c r="AC261" s="7">
        <f>J261</f>
        <v/>
      </c>
      <c r="AD261" s="7">
        <f>IF(J261=1,Parameters!$B$40,Parameters!$B$41)</f>
        <v/>
      </c>
      <c r="AE261" s="33">
        <f>AC261*O261+(1-AC261)*L261</f>
        <v/>
      </c>
      <c r="AF261" s="33">
        <f>AC261*P261+(1-AC261)*M261</f>
        <v/>
      </c>
      <c r="AG261" s="33">
        <f>AC261*Q261+(1-AC261)*N261</f>
        <v/>
      </c>
      <c r="AH261" s="33">
        <f>AD261*O261+(1-AD261)*L261</f>
        <v/>
      </c>
      <c r="AI261" s="33">
        <f>AD261*P261+(1-AD261)*M261</f>
        <v/>
      </c>
      <c r="AJ261" s="33">
        <f>AD261*Q261+(1-AD261)*N261</f>
        <v/>
      </c>
      <c r="AK261" s="33">
        <f>AC261*V261+(1-AC261)*U261</f>
        <v/>
      </c>
      <c r="AL261" s="33">
        <f>AC261*W261+(1-AC261)*U261</f>
        <v/>
      </c>
      <c r="AM261" s="33">
        <f>AC261*X261+(1-AC261)*U261</f>
        <v/>
      </c>
      <c r="AN261" s="33">
        <f>AD261*V261+(1-AD261)*U261</f>
        <v/>
      </c>
      <c r="AO261" s="33">
        <f>AD261*W261+(1-AD261)*U261</f>
        <v/>
      </c>
      <c r="AP261" s="33">
        <f>AD261*X261+(1-AD261)*U261</f>
        <v/>
      </c>
      <c r="AQ261" s="7">
        <f>IF(OR(Scenario!$B$5="Any",Scenario!$B$5=A261),1,0)</f>
        <v/>
      </c>
      <c r="AR261" s="7">
        <f>IF(OR(Scenario!$B$6="Any",Scenario!$B$6=B261),1,0)</f>
        <v/>
      </c>
      <c r="AS261" s="7">
        <f>IF(OR(Scenario!$B$7="Any",Scenario!$B$7=C261),1,0)</f>
        <v/>
      </c>
      <c r="AT261" s="7">
        <f>IF(OR(Scenario!$B$8="Any",Scenario!$B$8=D261),1,0)</f>
        <v/>
      </c>
      <c r="AU261" s="7">
        <f>IF(OR(Scenario!$B$9="Any",Scenario!$B$9=E261),1,0)</f>
        <v/>
      </c>
      <c r="AV261" s="7">
        <f>IF(OR(Scenario!$B$10="Any",Scenario!$B$10=F261),1,0)</f>
        <v/>
      </c>
      <c r="AW261" s="7">
        <f>G261*AQ261*AR261*AS261*AT261*AU261*AV261</f>
        <v/>
      </c>
      <c r="AX261" s="7">
        <f>IF(Scenario!$B$11="mean",L261,IF(Scenario!$B$11="5th pct",M261,N261))</f>
        <v/>
      </c>
      <c r="AY261" s="7">
        <f>IF(Scenario!$B$11="mean",O261,IF(Scenario!$B$11="5th pct",P261,Q261))</f>
        <v/>
      </c>
      <c r="AZ261" s="7">
        <f>IF(Scenario!$B$11="mean",R261,IF(Scenario!$B$11="5th pct",S261,T261))</f>
        <v/>
      </c>
      <c r="BA261" s="7">
        <f>IF(Scenario!$B$11="mean",AE261,IF(Scenario!$B$11="5th pct",AF261,AG261))</f>
        <v/>
      </c>
      <c r="BB261" s="7">
        <f>IF(Scenario!$B$11="mean",AH261,IF(Scenario!$B$11="5th pct",AI261,AJ261))</f>
        <v/>
      </c>
      <c r="BC261" s="7">
        <f>U261</f>
        <v/>
      </c>
      <c r="BD261" s="7">
        <f>IF(Scenario!$B$11="mean",V261,IF(Scenario!$B$11="5th pct",W261,X261))</f>
        <v/>
      </c>
      <c r="BE261" s="7">
        <f>IF(Scenario!$B$11="mean",Y261,IF(Scenario!$B$11="5th pct",Z261,AA261))</f>
        <v/>
      </c>
      <c r="BF261" s="7">
        <f>IF(Scenario!$B$11="mean",AK261,IF(Scenario!$B$11="5th pct",AL261,AM261))</f>
        <v/>
      </c>
      <c r="BG261" s="7">
        <f>IF(Scenario!$B$11="mean",AN261,IF(Scenario!$B$11="5th pct",AO261,AP261))</f>
        <v/>
      </c>
    </row>
    <row r="262">
      <c r="A262" t="inlineStr">
        <is>
          <t>F</t>
        </is>
      </c>
      <c r="B262" t="inlineStr">
        <is>
          <t>75-79</t>
        </is>
      </c>
      <c r="C262" t="inlineStr">
        <is>
          <t>132-154</t>
        </is>
      </c>
      <c r="D262" t="inlineStr">
        <is>
          <t>&lt;1.0</t>
        </is>
      </c>
      <c r="E262" t="inlineStr">
        <is>
          <t>high parox</t>
        </is>
      </c>
      <c r="F262" t="inlineStr">
        <is>
          <t>no</t>
        </is>
      </c>
      <c r="G262" s="26">
        <f>Parameters!$B$5*Parameters!$B$8*Parameters!$D$10/SUM(Parameters!$B$10:$G$10)*Parameters!$H$22*Parameters!$B$52*(1-Parameters!$B$46)</f>
        <v/>
      </c>
      <c r="H262" s="27">
        <f>(140-Parameters!$C$25)*Parameters!$D$26*0.45359237*0.85/(72*Parameters!$B$27)</f>
        <v/>
      </c>
      <c r="I262">
        <f>IF(H262&gt;80,"&gt;80",IF(H262&gt;50,"50-80",IF(H262&gt;=25,"25-50","&lt;25")))</f>
        <v/>
      </c>
      <c r="J262">
        <f>IF(((B262="80+")+0+(OR(D262="1.5-2.0",D262="&gt;=2.0")))&gt;=2,1,0)</f>
        <v/>
      </c>
      <c r="K262" s="28">
        <f>INDEX(Parameters!$B$31:$E$31,MATCH(I262,Parameters!$B$30:$E$30,0))</f>
        <v/>
      </c>
      <c r="L262" s="29">
        <f>K262*INDEX(Parameters!$B$75:$E$75,MATCH(I262,Parameters!$B$30:$E$30,0))/100*IF($F262="yes",Parameters!$C$49,Parameters!$B$49)</f>
        <v/>
      </c>
      <c r="M262" s="29">
        <f>K262*INDEX(Parameters!$B$76:$E$76,MATCH(I262,Parameters!$B$30:$E$30,0))/100*IF($F262="yes",Parameters!$C$49,Parameters!$B$49)</f>
        <v/>
      </c>
      <c r="N262" s="29">
        <f>K262*INDEX(Parameters!$B$77:$E$77,MATCH(I262,Parameters!$B$30:$E$30,0))/100*IF($F262="yes",Parameters!$C$49,Parameters!$B$49)</f>
        <v/>
      </c>
      <c r="O262" s="29">
        <f>K262*INDEX(Parameters!$B$78:$E$78,MATCH(I262,Parameters!$B$30:$E$30,0))/100*IF($F262="yes",Parameters!$C$49,Parameters!$B$49)</f>
        <v/>
      </c>
      <c r="P262" s="29">
        <f>K262*INDEX(Parameters!$B$79:$E$79,MATCH(I262,Parameters!$B$30:$E$30,0))/100*IF($F262="yes",Parameters!$C$49,Parameters!$B$49)</f>
        <v/>
      </c>
      <c r="Q262" s="29">
        <f>K262*INDEX(Parameters!$B$80:$E$80,MATCH(I262,Parameters!$B$30:$E$30,0))/100*IF($F262="yes",Parameters!$C$49,Parameters!$B$49)</f>
        <v/>
      </c>
      <c r="R262" s="29">
        <f>K262*INDEX(Parameters!$B$81:$E$81,MATCH(I262,Parameters!$B$30:$E$30,0))/100*IF($F262="yes",Parameters!$C$49,Parameters!$B$49)</f>
        <v/>
      </c>
      <c r="S262" s="29">
        <f>K262*INDEX(Parameters!$B$82:$E$82,MATCH(I262,Parameters!$B$30:$E$30,0))/100*IF($F262="yes",Parameters!$C$49,Parameters!$B$49)</f>
        <v/>
      </c>
      <c r="T262" s="29">
        <f>K262*INDEX(Parameters!$B$83:$E$83,MATCH(I262,Parameters!$B$30:$E$30,0))/100*IF($F262="yes",Parameters!$C$49,Parameters!$B$49)</f>
        <v/>
      </c>
      <c r="U262" s="29">
        <f>INDEX(Parameters!$B$32:$E$32,MATCH(I262,Parameters!$B$30:$E$30,0))*Parameters!$B$36/100*IF($F262="yes",Parameters!$E$49,Parameters!$D$49)</f>
        <v/>
      </c>
      <c r="V262" s="29">
        <f>U262*INDEX(Parameters!$B$99:$E$99,MATCH(I262,Parameters!$B$30:$E$30,0))</f>
        <v/>
      </c>
      <c r="W262" s="29">
        <f>U262*INDEX(Parameters!$B$100:$E$100,MATCH(I262,Parameters!$B$30:$E$30,0))</f>
        <v/>
      </c>
      <c r="X262" s="29">
        <f>U262*INDEX(Parameters!$B$101:$E$101,MATCH(I262,Parameters!$B$30:$E$30,0))</f>
        <v/>
      </c>
      <c r="Y262" s="29">
        <f>U262*INDEX(Parameters!$B$102:$E$102,MATCH(I262,Parameters!$B$30:$E$30,0))</f>
        <v/>
      </c>
      <c r="Z262" s="29">
        <f>U262*INDEX(Parameters!$B$103:$E$103,MATCH(I262,Parameters!$B$30:$E$30,0))</f>
        <v/>
      </c>
      <c r="AA262" s="29">
        <f>U262*INDEX(Parameters!$B$104:$E$104,MATCH(I262,Parameters!$B$30:$E$30,0))</f>
        <v/>
      </c>
      <c r="AB262" s="29">
        <f>U262*Parameters!$B$39</f>
        <v/>
      </c>
      <c r="AC262">
        <f>J262</f>
        <v/>
      </c>
      <c r="AD262">
        <f>IF(J262=1,Parameters!$B$40,Parameters!$B$41)</f>
        <v/>
      </c>
      <c r="AE262" s="29">
        <f>AC262*O262+(1-AC262)*L262</f>
        <v/>
      </c>
      <c r="AF262" s="29">
        <f>AC262*P262+(1-AC262)*M262</f>
        <v/>
      </c>
      <c r="AG262" s="29">
        <f>AC262*Q262+(1-AC262)*N262</f>
        <v/>
      </c>
      <c r="AH262" s="29">
        <f>AD262*O262+(1-AD262)*L262</f>
        <v/>
      </c>
      <c r="AI262" s="29">
        <f>AD262*P262+(1-AD262)*M262</f>
        <v/>
      </c>
      <c r="AJ262" s="29">
        <f>AD262*Q262+(1-AD262)*N262</f>
        <v/>
      </c>
      <c r="AK262" s="29">
        <f>AC262*V262+(1-AC262)*U262</f>
        <v/>
      </c>
      <c r="AL262" s="29">
        <f>AC262*W262+(1-AC262)*U262</f>
        <v/>
      </c>
      <c r="AM262" s="29">
        <f>AC262*X262+(1-AC262)*U262</f>
        <v/>
      </c>
      <c r="AN262" s="29">
        <f>AD262*V262+(1-AD262)*U262</f>
        <v/>
      </c>
      <c r="AO262" s="29">
        <f>AD262*W262+(1-AD262)*U262</f>
        <v/>
      </c>
      <c r="AP262" s="29">
        <f>AD262*X262+(1-AD262)*U262</f>
        <v/>
      </c>
      <c r="AQ262">
        <f>IF(OR(Scenario!$B$5="Any",Scenario!$B$5=A262),1,0)</f>
        <v/>
      </c>
      <c r="AR262">
        <f>IF(OR(Scenario!$B$6="Any",Scenario!$B$6=B262),1,0)</f>
        <v/>
      </c>
      <c r="AS262">
        <f>IF(OR(Scenario!$B$7="Any",Scenario!$B$7=C262),1,0)</f>
        <v/>
      </c>
      <c r="AT262">
        <f>IF(OR(Scenario!$B$8="Any",Scenario!$B$8=D262),1,0)</f>
        <v/>
      </c>
      <c r="AU262">
        <f>IF(OR(Scenario!$B$9="Any",Scenario!$B$9=E262),1,0)</f>
        <v/>
      </c>
      <c r="AV262">
        <f>IF(OR(Scenario!$B$10="Any",Scenario!$B$10=F262),1,0)</f>
        <v/>
      </c>
      <c r="AW262">
        <f>G262*AQ262*AR262*AS262*AT262*AU262*AV262</f>
        <v/>
      </c>
      <c r="AX262">
        <f>IF(Scenario!$B$11="mean",L262,IF(Scenario!$B$11="5th pct",M262,N262))</f>
        <v/>
      </c>
      <c r="AY262">
        <f>IF(Scenario!$B$11="mean",O262,IF(Scenario!$B$11="5th pct",P262,Q262))</f>
        <v/>
      </c>
      <c r="AZ262">
        <f>IF(Scenario!$B$11="mean",R262,IF(Scenario!$B$11="5th pct",S262,T262))</f>
        <v/>
      </c>
      <c r="BA262">
        <f>IF(Scenario!$B$11="mean",AE262,IF(Scenario!$B$11="5th pct",AF262,AG262))</f>
        <v/>
      </c>
      <c r="BB262">
        <f>IF(Scenario!$B$11="mean",AH262,IF(Scenario!$B$11="5th pct",AI262,AJ262))</f>
        <v/>
      </c>
      <c r="BC262">
        <f>U262</f>
        <v/>
      </c>
      <c r="BD262">
        <f>IF(Scenario!$B$11="mean",V262,IF(Scenario!$B$11="5th pct",W262,X262))</f>
        <v/>
      </c>
      <c r="BE262">
        <f>IF(Scenario!$B$11="mean",Y262,IF(Scenario!$B$11="5th pct",Z262,AA262))</f>
        <v/>
      </c>
      <c r="BF262">
        <f>IF(Scenario!$B$11="mean",AK262,IF(Scenario!$B$11="5th pct",AL262,AM262))</f>
        <v/>
      </c>
      <c r="BG262">
        <f>IF(Scenario!$B$11="mean",AN262,IF(Scenario!$B$11="5th pct",AO262,AP262))</f>
        <v/>
      </c>
    </row>
    <row r="263">
      <c r="A263" s="7" t="inlineStr">
        <is>
          <t>F</t>
        </is>
      </c>
      <c r="B263" s="7" t="inlineStr">
        <is>
          <t>75-79</t>
        </is>
      </c>
      <c r="C263" s="7" t="inlineStr">
        <is>
          <t>132-154</t>
        </is>
      </c>
      <c r="D263" s="7" t="inlineStr">
        <is>
          <t>&lt;1.0</t>
        </is>
      </c>
      <c r="E263" s="7" t="inlineStr">
        <is>
          <t>high parox</t>
        </is>
      </c>
      <c r="F263" s="7" t="inlineStr">
        <is>
          <t>yes</t>
        </is>
      </c>
      <c r="G263" s="30">
        <f>Parameters!$B$5*Parameters!$B$8*Parameters!$D$10/SUM(Parameters!$B$10:$G$10)*Parameters!$H$22*Parameters!$B$52*Parameters!$B$46</f>
        <v/>
      </c>
      <c r="H263" s="31">
        <f>(140-Parameters!$C$25)*Parameters!$D$26*0.45359237*0.85/(72*Parameters!$B$27)</f>
        <v/>
      </c>
      <c r="I263" s="7">
        <f>IF(H263&gt;80,"&gt;80",IF(H263&gt;50,"50-80",IF(H263&gt;=25,"25-50","&lt;25")))</f>
        <v/>
      </c>
      <c r="J263" s="7">
        <f>IF(((B263="80+")+0+(OR(D263="1.5-2.0",D263="&gt;=2.0")))&gt;=2,1,0)</f>
        <v/>
      </c>
      <c r="K263" s="32">
        <f>INDEX(Parameters!$B$31:$E$31,MATCH(I263,Parameters!$B$30:$E$30,0))</f>
        <v/>
      </c>
      <c r="L263" s="33">
        <f>K263*INDEX(Parameters!$B$75:$E$75,MATCH(I263,Parameters!$B$30:$E$30,0))/100*IF($F263="yes",Parameters!$C$49,Parameters!$B$49)</f>
        <v/>
      </c>
      <c r="M263" s="33">
        <f>K263*INDEX(Parameters!$B$76:$E$76,MATCH(I263,Parameters!$B$30:$E$30,0))/100*IF($F263="yes",Parameters!$C$49,Parameters!$B$49)</f>
        <v/>
      </c>
      <c r="N263" s="33">
        <f>K263*INDEX(Parameters!$B$77:$E$77,MATCH(I263,Parameters!$B$30:$E$30,0))/100*IF($F263="yes",Parameters!$C$49,Parameters!$B$49)</f>
        <v/>
      </c>
      <c r="O263" s="33">
        <f>K263*INDEX(Parameters!$B$78:$E$78,MATCH(I263,Parameters!$B$30:$E$30,0))/100*IF($F263="yes",Parameters!$C$49,Parameters!$B$49)</f>
        <v/>
      </c>
      <c r="P263" s="33">
        <f>K263*INDEX(Parameters!$B$79:$E$79,MATCH(I263,Parameters!$B$30:$E$30,0))/100*IF($F263="yes",Parameters!$C$49,Parameters!$B$49)</f>
        <v/>
      </c>
      <c r="Q263" s="33">
        <f>K263*INDEX(Parameters!$B$80:$E$80,MATCH(I263,Parameters!$B$30:$E$30,0))/100*IF($F263="yes",Parameters!$C$49,Parameters!$B$49)</f>
        <v/>
      </c>
      <c r="R263" s="33">
        <f>K263*INDEX(Parameters!$B$81:$E$81,MATCH(I263,Parameters!$B$30:$E$30,0))/100*IF($F263="yes",Parameters!$C$49,Parameters!$B$49)</f>
        <v/>
      </c>
      <c r="S263" s="33">
        <f>K263*INDEX(Parameters!$B$82:$E$82,MATCH(I263,Parameters!$B$30:$E$30,0))/100*IF($F263="yes",Parameters!$C$49,Parameters!$B$49)</f>
        <v/>
      </c>
      <c r="T263" s="33">
        <f>K263*INDEX(Parameters!$B$83:$E$83,MATCH(I263,Parameters!$B$30:$E$30,0))/100*IF($F263="yes",Parameters!$C$49,Parameters!$B$49)</f>
        <v/>
      </c>
      <c r="U263" s="33">
        <f>INDEX(Parameters!$B$32:$E$32,MATCH(I263,Parameters!$B$30:$E$30,0))*Parameters!$B$36/100*IF($F263="yes",Parameters!$E$49,Parameters!$D$49)</f>
        <v/>
      </c>
      <c r="V263" s="33">
        <f>U263*INDEX(Parameters!$B$99:$E$99,MATCH(I263,Parameters!$B$30:$E$30,0))</f>
        <v/>
      </c>
      <c r="W263" s="33">
        <f>U263*INDEX(Parameters!$B$100:$E$100,MATCH(I263,Parameters!$B$30:$E$30,0))</f>
        <v/>
      </c>
      <c r="X263" s="33">
        <f>U263*INDEX(Parameters!$B$101:$E$101,MATCH(I263,Parameters!$B$30:$E$30,0))</f>
        <v/>
      </c>
      <c r="Y263" s="33">
        <f>U263*INDEX(Parameters!$B$102:$E$102,MATCH(I263,Parameters!$B$30:$E$30,0))</f>
        <v/>
      </c>
      <c r="Z263" s="33">
        <f>U263*INDEX(Parameters!$B$103:$E$103,MATCH(I263,Parameters!$B$30:$E$30,0))</f>
        <v/>
      </c>
      <c r="AA263" s="33">
        <f>U263*INDEX(Parameters!$B$104:$E$104,MATCH(I263,Parameters!$B$30:$E$30,0))</f>
        <v/>
      </c>
      <c r="AB263" s="33">
        <f>U263*Parameters!$B$39</f>
        <v/>
      </c>
      <c r="AC263" s="7">
        <f>J263</f>
        <v/>
      </c>
      <c r="AD263" s="7">
        <f>IF(J263=1,Parameters!$B$40,Parameters!$B$41)</f>
        <v/>
      </c>
      <c r="AE263" s="33">
        <f>AC263*O263+(1-AC263)*L263</f>
        <v/>
      </c>
      <c r="AF263" s="33">
        <f>AC263*P263+(1-AC263)*M263</f>
        <v/>
      </c>
      <c r="AG263" s="33">
        <f>AC263*Q263+(1-AC263)*N263</f>
        <v/>
      </c>
      <c r="AH263" s="33">
        <f>AD263*O263+(1-AD263)*L263</f>
        <v/>
      </c>
      <c r="AI263" s="33">
        <f>AD263*P263+(1-AD263)*M263</f>
        <v/>
      </c>
      <c r="AJ263" s="33">
        <f>AD263*Q263+(1-AD263)*N263</f>
        <v/>
      </c>
      <c r="AK263" s="33">
        <f>AC263*V263+(1-AC263)*U263</f>
        <v/>
      </c>
      <c r="AL263" s="33">
        <f>AC263*W263+(1-AC263)*U263</f>
        <v/>
      </c>
      <c r="AM263" s="33">
        <f>AC263*X263+(1-AC263)*U263</f>
        <v/>
      </c>
      <c r="AN263" s="33">
        <f>AD263*V263+(1-AD263)*U263</f>
        <v/>
      </c>
      <c r="AO263" s="33">
        <f>AD263*W263+(1-AD263)*U263</f>
        <v/>
      </c>
      <c r="AP263" s="33">
        <f>AD263*X263+(1-AD263)*U263</f>
        <v/>
      </c>
      <c r="AQ263" s="7">
        <f>IF(OR(Scenario!$B$5="Any",Scenario!$B$5=A263),1,0)</f>
        <v/>
      </c>
      <c r="AR263" s="7">
        <f>IF(OR(Scenario!$B$6="Any",Scenario!$B$6=B263),1,0)</f>
        <v/>
      </c>
      <c r="AS263" s="7">
        <f>IF(OR(Scenario!$B$7="Any",Scenario!$B$7=C263),1,0)</f>
        <v/>
      </c>
      <c r="AT263" s="7">
        <f>IF(OR(Scenario!$B$8="Any",Scenario!$B$8=D263),1,0)</f>
        <v/>
      </c>
      <c r="AU263" s="7">
        <f>IF(OR(Scenario!$B$9="Any",Scenario!$B$9=E263),1,0)</f>
        <v/>
      </c>
      <c r="AV263" s="7">
        <f>IF(OR(Scenario!$B$10="Any",Scenario!$B$10=F263),1,0)</f>
        <v/>
      </c>
      <c r="AW263" s="7">
        <f>G263*AQ263*AR263*AS263*AT263*AU263*AV263</f>
        <v/>
      </c>
      <c r="AX263" s="7">
        <f>IF(Scenario!$B$11="mean",L263,IF(Scenario!$B$11="5th pct",M263,N263))</f>
        <v/>
      </c>
      <c r="AY263" s="7">
        <f>IF(Scenario!$B$11="mean",O263,IF(Scenario!$B$11="5th pct",P263,Q263))</f>
        <v/>
      </c>
      <c r="AZ263" s="7">
        <f>IF(Scenario!$B$11="mean",R263,IF(Scenario!$B$11="5th pct",S263,T263))</f>
        <v/>
      </c>
      <c r="BA263" s="7">
        <f>IF(Scenario!$B$11="mean",AE263,IF(Scenario!$B$11="5th pct",AF263,AG263))</f>
        <v/>
      </c>
      <c r="BB263" s="7">
        <f>IF(Scenario!$B$11="mean",AH263,IF(Scenario!$B$11="5th pct",AI263,AJ263))</f>
        <v/>
      </c>
      <c r="BC263" s="7">
        <f>U263</f>
        <v/>
      </c>
      <c r="BD263" s="7">
        <f>IF(Scenario!$B$11="mean",V263,IF(Scenario!$B$11="5th pct",W263,X263))</f>
        <v/>
      </c>
      <c r="BE263" s="7">
        <f>IF(Scenario!$B$11="mean",Y263,IF(Scenario!$B$11="5th pct",Z263,AA263))</f>
        <v/>
      </c>
      <c r="BF263" s="7">
        <f>IF(Scenario!$B$11="mean",AK263,IF(Scenario!$B$11="5th pct",AL263,AM263))</f>
        <v/>
      </c>
      <c r="BG263" s="7">
        <f>IF(Scenario!$B$11="mean",AN263,IF(Scenario!$B$11="5th pct",AO263,AP263))</f>
        <v/>
      </c>
    </row>
    <row r="264">
      <c r="A264" t="inlineStr">
        <is>
          <t>F</t>
        </is>
      </c>
      <c r="B264" t="inlineStr">
        <is>
          <t>75-79</t>
        </is>
      </c>
      <c r="C264" t="inlineStr">
        <is>
          <t>132-154</t>
        </is>
      </c>
      <c r="D264" t="inlineStr">
        <is>
          <t>&lt;1.0</t>
        </is>
      </c>
      <c r="E264" t="inlineStr">
        <is>
          <t>persistent</t>
        </is>
      </c>
      <c r="F264" t="inlineStr">
        <is>
          <t>no</t>
        </is>
      </c>
      <c r="G264" s="26">
        <f>Parameters!$B$5*Parameters!$B$8*Parameters!$D$10/SUM(Parameters!$B$10:$G$10)*Parameters!$H$22*Parameters!$B$53*(1-Parameters!$B$46)</f>
        <v/>
      </c>
      <c r="H264" s="27">
        <f>(140-Parameters!$C$25)*Parameters!$D$26*0.45359237*0.85/(72*Parameters!$B$27)</f>
        <v/>
      </c>
      <c r="I264">
        <f>IF(H264&gt;80,"&gt;80",IF(H264&gt;50,"50-80",IF(H264&gt;=25,"25-50","&lt;25")))</f>
        <v/>
      </c>
      <c r="J264">
        <f>IF(((B264="80+")+0+(OR(D264="1.5-2.0",D264="&gt;=2.0")))&gt;=2,1,0)</f>
        <v/>
      </c>
      <c r="K264" s="28">
        <f>INDEX(Parameters!$B$31:$E$31,MATCH(I264,Parameters!$B$30:$E$30,0))</f>
        <v/>
      </c>
      <c r="L264" s="29">
        <f>K264*INDEX(Parameters!$B$84:$E$84,MATCH(I264,Parameters!$B$30:$E$30,0))/100*IF($F264="yes",Parameters!$C$49,Parameters!$B$49)</f>
        <v/>
      </c>
      <c r="M264" s="29">
        <f>K264*INDEX(Parameters!$B$85:$E$85,MATCH(I264,Parameters!$B$30:$E$30,0))/100*IF($F264="yes",Parameters!$C$49,Parameters!$B$49)</f>
        <v/>
      </c>
      <c r="N264" s="29">
        <f>K264*INDEX(Parameters!$B$86:$E$86,MATCH(I264,Parameters!$B$30:$E$30,0))/100*IF($F264="yes",Parameters!$C$49,Parameters!$B$49)</f>
        <v/>
      </c>
      <c r="O264" s="29">
        <f>K264*INDEX(Parameters!$B$87:$E$87,MATCH(I264,Parameters!$B$30:$E$30,0))/100*IF($F264="yes",Parameters!$C$49,Parameters!$B$49)</f>
        <v/>
      </c>
      <c r="P264" s="29">
        <f>K264*INDEX(Parameters!$B$88:$E$88,MATCH(I264,Parameters!$B$30:$E$30,0))/100*IF($F264="yes",Parameters!$C$49,Parameters!$B$49)</f>
        <v/>
      </c>
      <c r="Q264" s="29">
        <f>K264*INDEX(Parameters!$B$89:$E$89,MATCH(I264,Parameters!$B$30:$E$30,0))/100*IF($F264="yes",Parameters!$C$49,Parameters!$B$49)</f>
        <v/>
      </c>
      <c r="R264" s="29">
        <f>K264*INDEX(Parameters!$B$90:$E$90,MATCH(I264,Parameters!$B$30:$E$30,0))/100*IF($F264="yes",Parameters!$C$49,Parameters!$B$49)</f>
        <v/>
      </c>
      <c r="S264" s="29">
        <f>K264*INDEX(Parameters!$B$91:$E$91,MATCH(I264,Parameters!$B$30:$E$30,0))/100*IF($F264="yes",Parameters!$C$49,Parameters!$B$49)</f>
        <v/>
      </c>
      <c r="T264" s="29">
        <f>K264*INDEX(Parameters!$B$92:$E$92,MATCH(I264,Parameters!$B$30:$E$30,0))/100*IF($F264="yes",Parameters!$C$49,Parameters!$B$49)</f>
        <v/>
      </c>
      <c r="U264" s="29">
        <f>INDEX(Parameters!$B$32:$E$32,MATCH(I264,Parameters!$B$30:$E$30,0))*Parameters!$B$36/100*IF($F264="yes",Parameters!$E$49,Parameters!$D$49)</f>
        <v/>
      </c>
      <c r="V264" s="29">
        <f>U264*INDEX(Parameters!$B$99:$E$99,MATCH(I264,Parameters!$B$30:$E$30,0))</f>
        <v/>
      </c>
      <c r="W264" s="29">
        <f>U264*INDEX(Parameters!$B$100:$E$100,MATCH(I264,Parameters!$B$30:$E$30,0))</f>
        <v/>
      </c>
      <c r="X264" s="29">
        <f>U264*INDEX(Parameters!$B$101:$E$101,MATCH(I264,Parameters!$B$30:$E$30,0))</f>
        <v/>
      </c>
      <c r="Y264" s="29">
        <f>U264*INDEX(Parameters!$B$102:$E$102,MATCH(I264,Parameters!$B$30:$E$30,0))</f>
        <v/>
      </c>
      <c r="Z264" s="29">
        <f>U264*INDEX(Parameters!$B$103:$E$103,MATCH(I264,Parameters!$B$30:$E$30,0))</f>
        <v/>
      </c>
      <c r="AA264" s="29">
        <f>U264*INDEX(Parameters!$B$104:$E$104,MATCH(I264,Parameters!$B$30:$E$30,0))</f>
        <v/>
      </c>
      <c r="AB264" s="29">
        <f>U264*Parameters!$B$39</f>
        <v/>
      </c>
      <c r="AC264">
        <f>J264</f>
        <v/>
      </c>
      <c r="AD264">
        <f>IF(J264=1,Parameters!$B$40,Parameters!$B$41)</f>
        <v/>
      </c>
      <c r="AE264" s="29">
        <f>AC264*O264+(1-AC264)*L264</f>
        <v/>
      </c>
      <c r="AF264" s="29">
        <f>AC264*P264+(1-AC264)*M264</f>
        <v/>
      </c>
      <c r="AG264" s="29">
        <f>AC264*Q264+(1-AC264)*N264</f>
        <v/>
      </c>
      <c r="AH264" s="29">
        <f>AD264*O264+(1-AD264)*L264</f>
        <v/>
      </c>
      <c r="AI264" s="29">
        <f>AD264*P264+(1-AD264)*M264</f>
        <v/>
      </c>
      <c r="AJ264" s="29">
        <f>AD264*Q264+(1-AD264)*N264</f>
        <v/>
      </c>
      <c r="AK264" s="29">
        <f>AC264*V264+(1-AC264)*U264</f>
        <v/>
      </c>
      <c r="AL264" s="29">
        <f>AC264*W264+(1-AC264)*U264</f>
        <v/>
      </c>
      <c r="AM264" s="29">
        <f>AC264*X264+(1-AC264)*U264</f>
        <v/>
      </c>
      <c r="AN264" s="29">
        <f>AD264*V264+(1-AD264)*U264</f>
        <v/>
      </c>
      <c r="AO264" s="29">
        <f>AD264*W264+(1-AD264)*U264</f>
        <v/>
      </c>
      <c r="AP264" s="29">
        <f>AD264*X264+(1-AD264)*U264</f>
        <v/>
      </c>
      <c r="AQ264">
        <f>IF(OR(Scenario!$B$5="Any",Scenario!$B$5=A264),1,0)</f>
        <v/>
      </c>
      <c r="AR264">
        <f>IF(OR(Scenario!$B$6="Any",Scenario!$B$6=B264),1,0)</f>
        <v/>
      </c>
      <c r="AS264">
        <f>IF(OR(Scenario!$B$7="Any",Scenario!$B$7=C264),1,0)</f>
        <v/>
      </c>
      <c r="AT264">
        <f>IF(OR(Scenario!$B$8="Any",Scenario!$B$8=D264),1,0)</f>
        <v/>
      </c>
      <c r="AU264">
        <f>IF(OR(Scenario!$B$9="Any",Scenario!$B$9=E264),1,0)</f>
        <v/>
      </c>
      <c r="AV264">
        <f>IF(OR(Scenario!$B$10="Any",Scenario!$B$10=F264),1,0)</f>
        <v/>
      </c>
      <c r="AW264">
        <f>G264*AQ264*AR264*AS264*AT264*AU264*AV264</f>
        <v/>
      </c>
      <c r="AX264">
        <f>IF(Scenario!$B$11="mean",L264,IF(Scenario!$B$11="5th pct",M264,N264))</f>
        <v/>
      </c>
      <c r="AY264">
        <f>IF(Scenario!$B$11="mean",O264,IF(Scenario!$B$11="5th pct",P264,Q264))</f>
        <v/>
      </c>
      <c r="AZ264">
        <f>IF(Scenario!$B$11="mean",R264,IF(Scenario!$B$11="5th pct",S264,T264))</f>
        <v/>
      </c>
      <c r="BA264">
        <f>IF(Scenario!$B$11="mean",AE264,IF(Scenario!$B$11="5th pct",AF264,AG264))</f>
        <v/>
      </c>
      <c r="BB264">
        <f>IF(Scenario!$B$11="mean",AH264,IF(Scenario!$B$11="5th pct",AI264,AJ264))</f>
        <v/>
      </c>
      <c r="BC264">
        <f>U264</f>
        <v/>
      </c>
      <c r="BD264">
        <f>IF(Scenario!$B$11="mean",V264,IF(Scenario!$B$11="5th pct",W264,X264))</f>
        <v/>
      </c>
      <c r="BE264">
        <f>IF(Scenario!$B$11="mean",Y264,IF(Scenario!$B$11="5th pct",Z264,AA264))</f>
        <v/>
      </c>
      <c r="BF264">
        <f>IF(Scenario!$B$11="mean",AK264,IF(Scenario!$B$11="5th pct",AL264,AM264))</f>
        <v/>
      </c>
      <c r="BG264">
        <f>IF(Scenario!$B$11="mean",AN264,IF(Scenario!$B$11="5th pct",AO264,AP264))</f>
        <v/>
      </c>
    </row>
    <row r="265">
      <c r="A265" s="7" t="inlineStr">
        <is>
          <t>F</t>
        </is>
      </c>
      <c r="B265" s="7" t="inlineStr">
        <is>
          <t>75-79</t>
        </is>
      </c>
      <c r="C265" s="7" t="inlineStr">
        <is>
          <t>132-154</t>
        </is>
      </c>
      <c r="D265" s="7" t="inlineStr">
        <is>
          <t>&lt;1.0</t>
        </is>
      </c>
      <c r="E265" s="7" t="inlineStr">
        <is>
          <t>persistent</t>
        </is>
      </c>
      <c r="F265" s="7" t="inlineStr">
        <is>
          <t>yes</t>
        </is>
      </c>
      <c r="G265" s="30">
        <f>Parameters!$B$5*Parameters!$B$8*Parameters!$D$10/SUM(Parameters!$B$10:$G$10)*Parameters!$H$22*Parameters!$B$53*Parameters!$B$46</f>
        <v/>
      </c>
      <c r="H265" s="31">
        <f>(140-Parameters!$C$25)*Parameters!$D$26*0.45359237*0.85/(72*Parameters!$B$27)</f>
        <v/>
      </c>
      <c r="I265" s="7">
        <f>IF(H265&gt;80,"&gt;80",IF(H265&gt;50,"50-80",IF(H265&gt;=25,"25-50","&lt;25")))</f>
        <v/>
      </c>
      <c r="J265" s="7">
        <f>IF(((B265="80+")+0+(OR(D265="1.5-2.0",D265="&gt;=2.0")))&gt;=2,1,0)</f>
        <v/>
      </c>
      <c r="K265" s="32">
        <f>INDEX(Parameters!$B$31:$E$31,MATCH(I265,Parameters!$B$30:$E$30,0))</f>
        <v/>
      </c>
      <c r="L265" s="33">
        <f>K265*INDEX(Parameters!$B$84:$E$84,MATCH(I265,Parameters!$B$30:$E$30,0))/100*IF($F265="yes",Parameters!$C$49,Parameters!$B$49)</f>
        <v/>
      </c>
      <c r="M265" s="33">
        <f>K265*INDEX(Parameters!$B$85:$E$85,MATCH(I265,Parameters!$B$30:$E$30,0))/100*IF($F265="yes",Parameters!$C$49,Parameters!$B$49)</f>
        <v/>
      </c>
      <c r="N265" s="33">
        <f>K265*INDEX(Parameters!$B$86:$E$86,MATCH(I265,Parameters!$B$30:$E$30,0))/100*IF($F265="yes",Parameters!$C$49,Parameters!$B$49)</f>
        <v/>
      </c>
      <c r="O265" s="33">
        <f>K265*INDEX(Parameters!$B$87:$E$87,MATCH(I265,Parameters!$B$30:$E$30,0))/100*IF($F265="yes",Parameters!$C$49,Parameters!$B$49)</f>
        <v/>
      </c>
      <c r="P265" s="33">
        <f>K265*INDEX(Parameters!$B$88:$E$88,MATCH(I265,Parameters!$B$30:$E$30,0))/100*IF($F265="yes",Parameters!$C$49,Parameters!$B$49)</f>
        <v/>
      </c>
      <c r="Q265" s="33">
        <f>K265*INDEX(Parameters!$B$89:$E$89,MATCH(I265,Parameters!$B$30:$E$30,0))/100*IF($F265="yes",Parameters!$C$49,Parameters!$B$49)</f>
        <v/>
      </c>
      <c r="R265" s="33">
        <f>K265*INDEX(Parameters!$B$90:$E$90,MATCH(I265,Parameters!$B$30:$E$30,0))/100*IF($F265="yes",Parameters!$C$49,Parameters!$B$49)</f>
        <v/>
      </c>
      <c r="S265" s="33">
        <f>K265*INDEX(Parameters!$B$91:$E$91,MATCH(I265,Parameters!$B$30:$E$30,0))/100*IF($F265="yes",Parameters!$C$49,Parameters!$B$49)</f>
        <v/>
      </c>
      <c r="T265" s="33">
        <f>K265*INDEX(Parameters!$B$92:$E$92,MATCH(I265,Parameters!$B$30:$E$30,0))/100*IF($F265="yes",Parameters!$C$49,Parameters!$B$49)</f>
        <v/>
      </c>
      <c r="U265" s="33">
        <f>INDEX(Parameters!$B$32:$E$32,MATCH(I265,Parameters!$B$30:$E$30,0))*Parameters!$B$36/100*IF($F265="yes",Parameters!$E$49,Parameters!$D$49)</f>
        <v/>
      </c>
      <c r="V265" s="33">
        <f>U265*INDEX(Parameters!$B$99:$E$99,MATCH(I265,Parameters!$B$30:$E$30,0))</f>
        <v/>
      </c>
      <c r="W265" s="33">
        <f>U265*INDEX(Parameters!$B$100:$E$100,MATCH(I265,Parameters!$B$30:$E$30,0))</f>
        <v/>
      </c>
      <c r="X265" s="33">
        <f>U265*INDEX(Parameters!$B$101:$E$101,MATCH(I265,Parameters!$B$30:$E$30,0))</f>
        <v/>
      </c>
      <c r="Y265" s="33">
        <f>U265*INDEX(Parameters!$B$102:$E$102,MATCH(I265,Parameters!$B$30:$E$30,0))</f>
        <v/>
      </c>
      <c r="Z265" s="33">
        <f>U265*INDEX(Parameters!$B$103:$E$103,MATCH(I265,Parameters!$B$30:$E$30,0))</f>
        <v/>
      </c>
      <c r="AA265" s="33">
        <f>U265*INDEX(Parameters!$B$104:$E$104,MATCH(I265,Parameters!$B$30:$E$30,0))</f>
        <v/>
      </c>
      <c r="AB265" s="33">
        <f>U265*Parameters!$B$39</f>
        <v/>
      </c>
      <c r="AC265" s="7">
        <f>J265</f>
        <v/>
      </c>
      <c r="AD265" s="7">
        <f>IF(J265=1,Parameters!$B$40,Parameters!$B$41)</f>
        <v/>
      </c>
      <c r="AE265" s="33">
        <f>AC265*O265+(1-AC265)*L265</f>
        <v/>
      </c>
      <c r="AF265" s="33">
        <f>AC265*P265+(1-AC265)*M265</f>
        <v/>
      </c>
      <c r="AG265" s="33">
        <f>AC265*Q265+(1-AC265)*N265</f>
        <v/>
      </c>
      <c r="AH265" s="33">
        <f>AD265*O265+(1-AD265)*L265</f>
        <v/>
      </c>
      <c r="AI265" s="33">
        <f>AD265*P265+(1-AD265)*M265</f>
        <v/>
      </c>
      <c r="AJ265" s="33">
        <f>AD265*Q265+(1-AD265)*N265</f>
        <v/>
      </c>
      <c r="AK265" s="33">
        <f>AC265*V265+(1-AC265)*U265</f>
        <v/>
      </c>
      <c r="AL265" s="33">
        <f>AC265*W265+(1-AC265)*U265</f>
        <v/>
      </c>
      <c r="AM265" s="33">
        <f>AC265*X265+(1-AC265)*U265</f>
        <v/>
      </c>
      <c r="AN265" s="33">
        <f>AD265*V265+(1-AD265)*U265</f>
        <v/>
      </c>
      <c r="AO265" s="33">
        <f>AD265*W265+(1-AD265)*U265</f>
        <v/>
      </c>
      <c r="AP265" s="33">
        <f>AD265*X265+(1-AD265)*U265</f>
        <v/>
      </c>
      <c r="AQ265" s="7">
        <f>IF(OR(Scenario!$B$5="Any",Scenario!$B$5=A265),1,0)</f>
        <v/>
      </c>
      <c r="AR265" s="7">
        <f>IF(OR(Scenario!$B$6="Any",Scenario!$B$6=B265),1,0)</f>
        <v/>
      </c>
      <c r="AS265" s="7">
        <f>IF(OR(Scenario!$B$7="Any",Scenario!$B$7=C265),1,0)</f>
        <v/>
      </c>
      <c r="AT265" s="7">
        <f>IF(OR(Scenario!$B$8="Any",Scenario!$B$8=D265),1,0)</f>
        <v/>
      </c>
      <c r="AU265" s="7">
        <f>IF(OR(Scenario!$B$9="Any",Scenario!$B$9=E265),1,0)</f>
        <v/>
      </c>
      <c r="AV265" s="7">
        <f>IF(OR(Scenario!$B$10="Any",Scenario!$B$10=F265),1,0)</f>
        <v/>
      </c>
      <c r="AW265" s="7">
        <f>G265*AQ265*AR265*AS265*AT265*AU265*AV265</f>
        <v/>
      </c>
      <c r="AX265" s="7">
        <f>IF(Scenario!$B$11="mean",L265,IF(Scenario!$B$11="5th pct",M265,N265))</f>
        <v/>
      </c>
      <c r="AY265" s="7">
        <f>IF(Scenario!$B$11="mean",O265,IF(Scenario!$B$11="5th pct",P265,Q265))</f>
        <v/>
      </c>
      <c r="AZ265" s="7">
        <f>IF(Scenario!$B$11="mean",R265,IF(Scenario!$B$11="5th pct",S265,T265))</f>
        <v/>
      </c>
      <c r="BA265" s="7">
        <f>IF(Scenario!$B$11="mean",AE265,IF(Scenario!$B$11="5th pct",AF265,AG265))</f>
        <v/>
      </c>
      <c r="BB265" s="7">
        <f>IF(Scenario!$B$11="mean",AH265,IF(Scenario!$B$11="5th pct",AI265,AJ265))</f>
        <v/>
      </c>
      <c r="BC265" s="7">
        <f>U265</f>
        <v/>
      </c>
      <c r="BD265" s="7">
        <f>IF(Scenario!$B$11="mean",V265,IF(Scenario!$B$11="5th pct",W265,X265))</f>
        <v/>
      </c>
      <c r="BE265" s="7">
        <f>IF(Scenario!$B$11="mean",Y265,IF(Scenario!$B$11="5th pct",Z265,AA265))</f>
        <v/>
      </c>
      <c r="BF265" s="7">
        <f>IF(Scenario!$B$11="mean",AK265,IF(Scenario!$B$11="5th pct",AL265,AM265))</f>
        <v/>
      </c>
      <c r="BG265" s="7">
        <f>IF(Scenario!$B$11="mean",AN265,IF(Scenario!$B$11="5th pct",AO265,AP265))</f>
        <v/>
      </c>
    </row>
    <row r="266">
      <c r="A266" t="inlineStr">
        <is>
          <t>F</t>
        </is>
      </c>
      <c r="B266" t="inlineStr">
        <is>
          <t>75-79</t>
        </is>
      </c>
      <c r="C266" t="inlineStr">
        <is>
          <t>132-154</t>
        </is>
      </c>
      <c r="D266" t="inlineStr">
        <is>
          <t>1.0-1.5</t>
        </is>
      </c>
      <c r="E266" t="inlineStr">
        <is>
          <t>subclinical</t>
        </is>
      </c>
      <c r="F266" t="inlineStr">
        <is>
          <t>no</t>
        </is>
      </c>
      <c r="G266" s="26">
        <f>Parameters!$B$5*Parameters!$B$8*Parameters!$D$10/SUM(Parameters!$B$10:$G$10)*Parameters!$I$22*Parameters!$B$50*(1-Parameters!$B$46)</f>
        <v/>
      </c>
      <c r="H266" s="27">
        <f>(140-Parameters!$C$25)*Parameters!$D$26*0.45359237*0.85/(72*Parameters!$C$27)</f>
        <v/>
      </c>
      <c r="I266">
        <f>IF(H266&gt;80,"&gt;80",IF(H266&gt;50,"50-80",IF(H266&gt;=25,"25-50","&lt;25")))</f>
        <v/>
      </c>
      <c r="J266">
        <f>IF(((B266="80+")+0+(OR(D266="1.5-2.0",D266="&gt;=2.0")))&gt;=2,1,0)</f>
        <v/>
      </c>
      <c r="K266" s="28">
        <f>INDEX(Parameters!$B$31:$E$31,MATCH(I266,Parameters!$B$30:$E$30,0))</f>
        <v/>
      </c>
      <c r="L266" s="29">
        <f>K266*INDEX(Parameters!$B$57:$E$57,MATCH(I266,Parameters!$B$30:$E$30,0))/100*IF($F266="yes",Parameters!$C$49,Parameters!$B$49)</f>
        <v/>
      </c>
      <c r="M266" s="29">
        <f>K266*INDEX(Parameters!$B$58:$E$58,MATCH(I266,Parameters!$B$30:$E$30,0))/100*IF($F266="yes",Parameters!$C$49,Parameters!$B$49)</f>
        <v/>
      </c>
      <c r="N266" s="29">
        <f>K266*INDEX(Parameters!$B$59:$E$59,MATCH(I266,Parameters!$B$30:$E$30,0))/100*IF($F266="yes",Parameters!$C$49,Parameters!$B$49)</f>
        <v/>
      </c>
      <c r="O266" s="29">
        <f>K266*INDEX(Parameters!$B$60:$E$60,MATCH(I266,Parameters!$B$30:$E$30,0))/100*IF($F266="yes",Parameters!$C$49,Parameters!$B$49)</f>
        <v/>
      </c>
      <c r="P266" s="29">
        <f>K266*INDEX(Parameters!$B$61:$E$61,MATCH(I266,Parameters!$B$30:$E$30,0))/100*IF($F266="yes",Parameters!$C$49,Parameters!$B$49)</f>
        <v/>
      </c>
      <c r="Q266" s="29">
        <f>K266*INDEX(Parameters!$B$62:$E$62,MATCH(I266,Parameters!$B$30:$E$30,0))/100*IF($F266="yes",Parameters!$C$49,Parameters!$B$49)</f>
        <v/>
      </c>
      <c r="R266" s="29">
        <f>K266*INDEX(Parameters!$B$63:$E$63,MATCH(I266,Parameters!$B$30:$E$30,0))/100*IF($F266="yes",Parameters!$C$49,Parameters!$B$49)</f>
        <v/>
      </c>
      <c r="S266" s="29">
        <f>K266*INDEX(Parameters!$B$64:$E$64,MATCH(I266,Parameters!$B$30:$E$30,0))/100*IF($F266="yes",Parameters!$C$49,Parameters!$B$49)</f>
        <v/>
      </c>
      <c r="T266" s="29">
        <f>K266*INDEX(Parameters!$B$65:$E$65,MATCH(I266,Parameters!$B$30:$E$30,0))/100*IF($F266="yes",Parameters!$C$49,Parameters!$B$49)</f>
        <v/>
      </c>
      <c r="U266" s="29">
        <f>INDEX(Parameters!$B$32:$E$32,MATCH(I266,Parameters!$B$30:$E$30,0))*Parameters!$B$36/100*IF($F266="yes",Parameters!$E$49,Parameters!$D$49)</f>
        <v/>
      </c>
      <c r="V266" s="29">
        <f>U266*INDEX(Parameters!$B$99:$E$99,MATCH(I266,Parameters!$B$30:$E$30,0))</f>
        <v/>
      </c>
      <c r="W266" s="29">
        <f>U266*INDEX(Parameters!$B$100:$E$100,MATCH(I266,Parameters!$B$30:$E$30,0))</f>
        <v/>
      </c>
      <c r="X266" s="29">
        <f>U266*INDEX(Parameters!$B$101:$E$101,MATCH(I266,Parameters!$B$30:$E$30,0))</f>
        <v/>
      </c>
      <c r="Y266" s="29">
        <f>U266*INDEX(Parameters!$B$102:$E$102,MATCH(I266,Parameters!$B$30:$E$30,0))</f>
        <v/>
      </c>
      <c r="Z266" s="29">
        <f>U266*INDEX(Parameters!$B$103:$E$103,MATCH(I266,Parameters!$B$30:$E$30,0))</f>
        <v/>
      </c>
      <c r="AA266" s="29">
        <f>U266*INDEX(Parameters!$B$104:$E$104,MATCH(I266,Parameters!$B$30:$E$30,0))</f>
        <v/>
      </c>
      <c r="AB266" s="29">
        <f>U266*Parameters!$B$39</f>
        <v/>
      </c>
      <c r="AC266">
        <f>J266</f>
        <v/>
      </c>
      <c r="AD266">
        <f>IF(J266=1,Parameters!$B$40,Parameters!$B$41)</f>
        <v/>
      </c>
      <c r="AE266" s="29">
        <f>AC266*O266+(1-AC266)*L266</f>
        <v/>
      </c>
      <c r="AF266" s="29">
        <f>AC266*P266+(1-AC266)*M266</f>
        <v/>
      </c>
      <c r="AG266" s="29">
        <f>AC266*Q266+(1-AC266)*N266</f>
        <v/>
      </c>
      <c r="AH266" s="29">
        <f>AD266*O266+(1-AD266)*L266</f>
        <v/>
      </c>
      <c r="AI266" s="29">
        <f>AD266*P266+(1-AD266)*M266</f>
        <v/>
      </c>
      <c r="AJ266" s="29">
        <f>AD266*Q266+(1-AD266)*N266</f>
        <v/>
      </c>
      <c r="AK266" s="29">
        <f>AC266*V266+(1-AC266)*U266</f>
        <v/>
      </c>
      <c r="AL266" s="29">
        <f>AC266*W266+(1-AC266)*U266</f>
        <v/>
      </c>
      <c r="AM266" s="29">
        <f>AC266*X266+(1-AC266)*U266</f>
        <v/>
      </c>
      <c r="AN266" s="29">
        <f>AD266*V266+(1-AD266)*U266</f>
        <v/>
      </c>
      <c r="AO266" s="29">
        <f>AD266*W266+(1-AD266)*U266</f>
        <v/>
      </c>
      <c r="AP266" s="29">
        <f>AD266*X266+(1-AD266)*U266</f>
        <v/>
      </c>
      <c r="AQ266">
        <f>IF(OR(Scenario!$B$5="Any",Scenario!$B$5=A266),1,0)</f>
        <v/>
      </c>
      <c r="AR266">
        <f>IF(OR(Scenario!$B$6="Any",Scenario!$B$6=B266),1,0)</f>
        <v/>
      </c>
      <c r="AS266">
        <f>IF(OR(Scenario!$B$7="Any",Scenario!$B$7=C266),1,0)</f>
        <v/>
      </c>
      <c r="AT266">
        <f>IF(OR(Scenario!$B$8="Any",Scenario!$B$8=D266),1,0)</f>
        <v/>
      </c>
      <c r="AU266">
        <f>IF(OR(Scenario!$B$9="Any",Scenario!$B$9=E266),1,0)</f>
        <v/>
      </c>
      <c r="AV266">
        <f>IF(OR(Scenario!$B$10="Any",Scenario!$B$10=F266),1,0)</f>
        <v/>
      </c>
      <c r="AW266">
        <f>G266*AQ266*AR266*AS266*AT266*AU266*AV266</f>
        <v/>
      </c>
      <c r="AX266">
        <f>IF(Scenario!$B$11="mean",L266,IF(Scenario!$B$11="5th pct",M266,N266))</f>
        <v/>
      </c>
      <c r="AY266">
        <f>IF(Scenario!$B$11="mean",O266,IF(Scenario!$B$11="5th pct",P266,Q266))</f>
        <v/>
      </c>
      <c r="AZ266">
        <f>IF(Scenario!$B$11="mean",R266,IF(Scenario!$B$11="5th pct",S266,T266))</f>
        <v/>
      </c>
      <c r="BA266">
        <f>IF(Scenario!$B$11="mean",AE266,IF(Scenario!$B$11="5th pct",AF266,AG266))</f>
        <v/>
      </c>
      <c r="BB266">
        <f>IF(Scenario!$B$11="mean",AH266,IF(Scenario!$B$11="5th pct",AI266,AJ266))</f>
        <v/>
      </c>
      <c r="BC266">
        <f>U266</f>
        <v/>
      </c>
      <c r="BD266">
        <f>IF(Scenario!$B$11="mean",V266,IF(Scenario!$B$11="5th pct",W266,X266))</f>
        <v/>
      </c>
      <c r="BE266">
        <f>IF(Scenario!$B$11="mean",Y266,IF(Scenario!$B$11="5th pct",Z266,AA266))</f>
        <v/>
      </c>
      <c r="BF266">
        <f>IF(Scenario!$B$11="mean",AK266,IF(Scenario!$B$11="5th pct",AL266,AM266))</f>
        <v/>
      </c>
      <c r="BG266">
        <f>IF(Scenario!$B$11="mean",AN266,IF(Scenario!$B$11="5th pct",AO266,AP266))</f>
        <v/>
      </c>
    </row>
    <row r="267">
      <c r="A267" s="7" t="inlineStr">
        <is>
          <t>F</t>
        </is>
      </c>
      <c r="B267" s="7" t="inlineStr">
        <is>
          <t>75-79</t>
        </is>
      </c>
      <c r="C267" s="7" t="inlineStr">
        <is>
          <t>132-154</t>
        </is>
      </c>
      <c r="D267" s="7" t="inlineStr">
        <is>
          <t>1.0-1.5</t>
        </is>
      </c>
      <c r="E267" s="7" t="inlineStr">
        <is>
          <t>subclinical</t>
        </is>
      </c>
      <c r="F267" s="7" t="inlineStr">
        <is>
          <t>yes</t>
        </is>
      </c>
      <c r="G267" s="30">
        <f>Parameters!$B$5*Parameters!$B$8*Parameters!$D$10/SUM(Parameters!$B$10:$G$10)*Parameters!$I$22*Parameters!$B$50*Parameters!$B$46</f>
        <v/>
      </c>
      <c r="H267" s="31">
        <f>(140-Parameters!$C$25)*Parameters!$D$26*0.45359237*0.85/(72*Parameters!$C$27)</f>
        <v/>
      </c>
      <c r="I267" s="7">
        <f>IF(H267&gt;80,"&gt;80",IF(H267&gt;50,"50-80",IF(H267&gt;=25,"25-50","&lt;25")))</f>
        <v/>
      </c>
      <c r="J267" s="7">
        <f>IF(((B267="80+")+0+(OR(D267="1.5-2.0",D267="&gt;=2.0")))&gt;=2,1,0)</f>
        <v/>
      </c>
      <c r="K267" s="32">
        <f>INDEX(Parameters!$B$31:$E$31,MATCH(I267,Parameters!$B$30:$E$30,0))</f>
        <v/>
      </c>
      <c r="L267" s="33">
        <f>K267*INDEX(Parameters!$B$57:$E$57,MATCH(I267,Parameters!$B$30:$E$30,0))/100*IF($F267="yes",Parameters!$C$49,Parameters!$B$49)</f>
        <v/>
      </c>
      <c r="M267" s="33">
        <f>K267*INDEX(Parameters!$B$58:$E$58,MATCH(I267,Parameters!$B$30:$E$30,0))/100*IF($F267="yes",Parameters!$C$49,Parameters!$B$49)</f>
        <v/>
      </c>
      <c r="N267" s="33">
        <f>K267*INDEX(Parameters!$B$59:$E$59,MATCH(I267,Parameters!$B$30:$E$30,0))/100*IF($F267="yes",Parameters!$C$49,Parameters!$B$49)</f>
        <v/>
      </c>
      <c r="O267" s="33">
        <f>K267*INDEX(Parameters!$B$60:$E$60,MATCH(I267,Parameters!$B$30:$E$30,0))/100*IF($F267="yes",Parameters!$C$49,Parameters!$B$49)</f>
        <v/>
      </c>
      <c r="P267" s="33">
        <f>K267*INDEX(Parameters!$B$61:$E$61,MATCH(I267,Parameters!$B$30:$E$30,0))/100*IF($F267="yes",Parameters!$C$49,Parameters!$B$49)</f>
        <v/>
      </c>
      <c r="Q267" s="33">
        <f>K267*INDEX(Parameters!$B$62:$E$62,MATCH(I267,Parameters!$B$30:$E$30,0))/100*IF($F267="yes",Parameters!$C$49,Parameters!$B$49)</f>
        <v/>
      </c>
      <c r="R267" s="33">
        <f>K267*INDEX(Parameters!$B$63:$E$63,MATCH(I267,Parameters!$B$30:$E$30,0))/100*IF($F267="yes",Parameters!$C$49,Parameters!$B$49)</f>
        <v/>
      </c>
      <c r="S267" s="33">
        <f>K267*INDEX(Parameters!$B$64:$E$64,MATCH(I267,Parameters!$B$30:$E$30,0))/100*IF($F267="yes",Parameters!$C$49,Parameters!$B$49)</f>
        <v/>
      </c>
      <c r="T267" s="33">
        <f>K267*INDEX(Parameters!$B$65:$E$65,MATCH(I267,Parameters!$B$30:$E$30,0))/100*IF($F267="yes",Parameters!$C$49,Parameters!$B$49)</f>
        <v/>
      </c>
      <c r="U267" s="33">
        <f>INDEX(Parameters!$B$32:$E$32,MATCH(I267,Parameters!$B$30:$E$30,0))*Parameters!$B$36/100*IF($F267="yes",Parameters!$E$49,Parameters!$D$49)</f>
        <v/>
      </c>
      <c r="V267" s="33">
        <f>U267*INDEX(Parameters!$B$99:$E$99,MATCH(I267,Parameters!$B$30:$E$30,0))</f>
        <v/>
      </c>
      <c r="W267" s="33">
        <f>U267*INDEX(Parameters!$B$100:$E$100,MATCH(I267,Parameters!$B$30:$E$30,0))</f>
        <v/>
      </c>
      <c r="X267" s="33">
        <f>U267*INDEX(Parameters!$B$101:$E$101,MATCH(I267,Parameters!$B$30:$E$30,0))</f>
        <v/>
      </c>
      <c r="Y267" s="33">
        <f>U267*INDEX(Parameters!$B$102:$E$102,MATCH(I267,Parameters!$B$30:$E$30,0))</f>
        <v/>
      </c>
      <c r="Z267" s="33">
        <f>U267*INDEX(Parameters!$B$103:$E$103,MATCH(I267,Parameters!$B$30:$E$30,0))</f>
        <v/>
      </c>
      <c r="AA267" s="33">
        <f>U267*INDEX(Parameters!$B$104:$E$104,MATCH(I267,Parameters!$B$30:$E$30,0))</f>
        <v/>
      </c>
      <c r="AB267" s="33">
        <f>U267*Parameters!$B$39</f>
        <v/>
      </c>
      <c r="AC267" s="7">
        <f>J267</f>
        <v/>
      </c>
      <c r="AD267" s="7">
        <f>IF(J267=1,Parameters!$B$40,Parameters!$B$41)</f>
        <v/>
      </c>
      <c r="AE267" s="33">
        <f>AC267*O267+(1-AC267)*L267</f>
        <v/>
      </c>
      <c r="AF267" s="33">
        <f>AC267*P267+(1-AC267)*M267</f>
        <v/>
      </c>
      <c r="AG267" s="33">
        <f>AC267*Q267+(1-AC267)*N267</f>
        <v/>
      </c>
      <c r="AH267" s="33">
        <f>AD267*O267+(1-AD267)*L267</f>
        <v/>
      </c>
      <c r="AI267" s="33">
        <f>AD267*P267+(1-AD267)*M267</f>
        <v/>
      </c>
      <c r="AJ267" s="33">
        <f>AD267*Q267+(1-AD267)*N267</f>
        <v/>
      </c>
      <c r="AK267" s="33">
        <f>AC267*V267+(1-AC267)*U267</f>
        <v/>
      </c>
      <c r="AL267" s="33">
        <f>AC267*W267+(1-AC267)*U267</f>
        <v/>
      </c>
      <c r="AM267" s="33">
        <f>AC267*X267+(1-AC267)*U267</f>
        <v/>
      </c>
      <c r="AN267" s="33">
        <f>AD267*V267+(1-AD267)*U267</f>
        <v/>
      </c>
      <c r="AO267" s="33">
        <f>AD267*W267+(1-AD267)*U267</f>
        <v/>
      </c>
      <c r="AP267" s="33">
        <f>AD267*X267+(1-AD267)*U267</f>
        <v/>
      </c>
      <c r="AQ267" s="7">
        <f>IF(OR(Scenario!$B$5="Any",Scenario!$B$5=A267),1,0)</f>
        <v/>
      </c>
      <c r="AR267" s="7">
        <f>IF(OR(Scenario!$B$6="Any",Scenario!$B$6=B267),1,0)</f>
        <v/>
      </c>
      <c r="AS267" s="7">
        <f>IF(OR(Scenario!$B$7="Any",Scenario!$B$7=C267),1,0)</f>
        <v/>
      </c>
      <c r="AT267" s="7">
        <f>IF(OR(Scenario!$B$8="Any",Scenario!$B$8=D267),1,0)</f>
        <v/>
      </c>
      <c r="AU267" s="7">
        <f>IF(OR(Scenario!$B$9="Any",Scenario!$B$9=E267),1,0)</f>
        <v/>
      </c>
      <c r="AV267" s="7">
        <f>IF(OR(Scenario!$B$10="Any",Scenario!$B$10=F267),1,0)</f>
        <v/>
      </c>
      <c r="AW267" s="7">
        <f>G267*AQ267*AR267*AS267*AT267*AU267*AV267</f>
        <v/>
      </c>
      <c r="AX267" s="7">
        <f>IF(Scenario!$B$11="mean",L267,IF(Scenario!$B$11="5th pct",M267,N267))</f>
        <v/>
      </c>
      <c r="AY267" s="7">
        <f>IF(Scenario!$B$11="mean",O267,IF(Scenario!$B$11="5th pct",P267,Q267))</f>
        <v/>
      </c>
      <c r="AZ267" s="7">
        <f>IF(Scenario!$B$11="mean",R267,IF(Scenario!$B$11="5th pct",S267,T267))</f>
        <v/>
      </c>
      <c r="BA267" s="7">
        <f>IF(Scenario!$B$11="mean",AE267,IF(Scenario!$B$11="5th pct",AF267,AG267))</f>
        <v/>
      </c>
      <c r="BB267" s="7">
        <f>IF(Scenario!$B$11="mean",AH267,IF(Scenario!$B$11="5th pct",AI267,AJ267))</f>
        <v/>
      </c>
      <c r="BC267" s="7">
        <f>U267</f>
        <v/>
      </c>
      <c r="BD267" s="7">
        <f>IF(Scenario!$B$11="mean",V267,IF(Scenario!$B$11="5th pct",W267,X267))</f>
        <v/>
      </c>
      <c r="BE267" s="7">
        <f>IF(Scenario!$B$11="mean",Y267,IF(Scenario!$B$11="5th pct",Z267,AA267))</f>
        <v/>
      </c>
      <c r="BF267" s="7">
        <f>IF(Scenario!$B$11="mean",AK267,IF(Scenario!$B$11="5th pct",AL267,AM267))</f>
        <v/>
      </c>
      <c r="BG267" s="7">
        <f>IF(Scenario!$B$11="mean",AN267,IF(Scenario!$B$11="5th pct",AO267,AP267))</f>
        <v/>
      </c>
    </row>
    <row r="268">
      <c r="A268" t="inlineStr">
        <is>
          <t>F</t>
        </is>
      </c>
      <c r="B268" t="inlineStr">
        <is>
          <t>75-79</t>
        </is>
      </c>
      <c r="C268" t="inlineStr">
        <is>
          <t>132-154</t>
        </is>
      </c>
      <c r="D268" t="inlineStr">
        <is>
          <t>1.0-1.5</t>
        </is>
      </c>
      <c r="E268" t="inlineStr">
        <is>
          <t>low parox</t>
        </is>
      </c>
      <c r="F268" t="inlineStr">
        <is>
          <t>no</t>
        </is>
      </c>
      <c r="G268" s="26">
        <f>Parameters!$B$5*Parameters!$B$8*Parameters!$D$10/SUM(Parameters!$B$10:$G$10)*Parameters!$I$22*Parameters!$B$51*(1-Parameters!$B$46)</f>
        <v/>
      </c>
      <c r="H268" s="27">
        <f>(140-Parameters!$C$25)*Parameters!$D$26*0.45359237*0.85/(72*Parameters!$C$27)</f>
        <v/>
      </c>
      <c r="I268">
        <f>IF(H268&gt;80,"&gt;80",IF(H268&gt;50,"50-80",IF(H268&gt;=25,"25-50","&lt;25")))</f>
        <v/>
      </c>
      <c r="J268">
        <f>IF(((B268="80+")+0+(OR(D268="1.5-2.0",D268="&gt;=2.0")))&gt;=2,1,0)</f>
        <v/>
      </c>
      <c r="K268" s="28">
        <f>INDEX(Parameters!$B$31:$E$31,MATCH(I268,Parameters!$B$30:$E$30,0))</f>
        <v/>
      </c>
      <c r="L268" s="29">
        <f>K268*INDEX(Parameters!$B$66:$E$66,MATCH(I268,Parameters!$B$30:$E$30,0))/100*IF($F268="yes",Parameters!$C$49,Parameters!$B$49)</f>
        <v/>
      </c>
      <c r="M268" s="29">
        <f>K268*INDEX(Parameters!$B$67:$E$67,MATCH(I268,Parameters!$B$30:$E$30,0))/100*IF($F268="yes",Parameters!$C$49,Parameters!$B$49)</f>
        <v/>
      </c>
      <c r="N268" s="29">
        <f>K268*INDEX(Parameters!$B$68:$E$68,MATCH(I268,Parameters!$B$30:$E$30,0))/100*IF($F268="yes",Parameters!$C$49,Parameters!$B$49)</f>
        <v/>
      </c>
      <c r="O268" s="29">
        <f>K268*INDEX(Parameters!$B$69:$E$69,MATCH(I268,Parameters!$B$30:$E$30,0))/100*IF($F268="yes",Parameters!$C$49,Parameters!$B$49)</f>
        <v/>
      </c>
      <c r="P268" s="29">
        <f>K268*INDEX(Parameters!$B$70:$E$70,MATCH(I268,Parameters!$B$30:$E$30,0))/100*IF($F268="yes",Parameters!$C$49,Parameters!$B$49)</f>
        <v/>
      </c>
      <c r="Q268" s="29">
        <f>K268*INDEX(Parameters!$B$71:$E$71,MATCH(I268,Parameters!$B$30:$E$30,0))/100*IF($F268="yes",Parameters!$C$49,Parameters!$B$49)</f>
        <v/>
      </c>
      <c r="R268" s="29">
        <f>K268*INDEX(Parameters!$B$72:$E$72,MATCH(I268,Parameters!$B$30:$E$30,0))/100*IF($F268="yes",Parameters!$C$49,Parameters!$B$49)</f>
        <v/>
      </c>
      <c r="S268" s="29">
        <f>K268*INDEX(Parameters!$B$73:$E$73,MATCH(I268,Parameters!$B$30:$E$30,0))/100*IF($F268="yes",Parameters!$C$49,Parameters!$B$49)</f>
        <v/>
      </c>
      <c r="T268" s="29">
        <f>K268*INDEX(Parameters!$B$74:$E$74,MATCH(I268,Parameters!$B$30:$E$30,0))/100*IF($F268="yes",Parameters!$C$49,Parameters!$B$49)</f>
        <v/>
      </c>
      <c r="U268" s="29">
        <f>INDEX(Parameters!$B$32:$E$32,MATCH(I268,Parameters!$B$30:$E$30,0))*Parameters!$B$36/100*IF($F268="yes",Parameters!$E$49,Parameters!$D$49)</f>
        <v/>
      </c>
      <c r="V268" s="29">
        <f>U268*INDEX(Parameters!$B$99:$E$99,MATCH(I268,Parameters!$B$30:$E$30,0))</f>
        <v/>
      </c>
      <c r="W268" s="29">
        <f>U268*INDEX(Parameters!$B$100:$E$100,MATCH(I268,Parameters!$B$30:$E$30,0))</f>
        <v/>
      </c>
      <c r="X268" s="29">
        <f>U268*INDEX(Parameters!$B$101:$E$101,MATCH(I268,Parameters!$B$30:$E$30,0))</f>
        <v/>
      </c>
      <c r="Y268" s="29">
        <f>U268*INDEX(Parameters!$B$102:$E$102,MATCH(I268,Parameters!$B$30:$E$30,0))</f>
        <v/>
      </c>
      <c r="Z268" s="29">
        <f>U268*INDEX(Parameters!$B$103:$E$103,MATCH(I268,Parameters!$B$30:$E$30,0))</f>
        <v/>
      </c>
      <c r="AA268" s="29">
        <f>U268*INDEX(Parameters!$B$104:$E$104,MATCH(I268,Parameters!$B$30:$E$30,0))</f>
        <v/>
      </c>
      <c r="AB268" s="29">
        <f>U268*Parameters!$B$39</f>
        <v/>
      </c>
      <c r="AC268">
        <f>J268</f>
        <v/>
      </c>
      <c r="AD268">
        <f>IF(J268=1,Parameters!$B$40,Parameters!$B$41)</f>
        <v/>
      </c>
      <c r="AE268" s="29">
        <f>AC268*O268+(1-AC268)*L268</f>
        <v/>
      </c>
      <c r="AF268" s="29">
        <f>AC268*P268+(1-AC268)*M268</f>
        <v/>
      </c>
      <c r="AG268" s="29">
        <f>AC268*Q268+(1-AC268)*N268</f>
        <v/>
      </c>
      <c r="AH268" s="29">
        <f>AD268*O268+(1-AD268)*L268</f>
        <v/>
      </c>
      <c r="AI268" s="29">
        <f>AD268*P268+(1-AD268)*M268</f>
        <v/>
      </c>
      <c r="AJ268" s="29">
        <f>AD268*Q268+(1-AD268)*N268</f>
        <v/>
      </c>
      <c r="AK268" s="29">
        <f>AC268*V268+(1-AC268)*U268</f>
        <v/>
      </c>
      <c r="AL268" s="29">
        <f>AC268*W268+(1-AC268)*U268</f>
        <v/>
      </c>
      <c r="AM268" s="29">
        <f>AC268*X268+(1-AC268)*U268</f>
        <v/>
      </c>
      <c r="AN268" s="29">
        <f>AD268*V268+(1-AD268)*U268</f>
        <v/>
      </c>
      <c r="AO268" s="29">
        <f>AD268*W268+(1-AD268)*U268</f>
        <v/>
      </c>
      <c r="AP268" s="29">
        <f>AD268*X268+(1-AD268)*U268</f>
        <v/>
      </c>
      <c r="AQ268">
        <f>IF(OR(Scenario!$B$5="Any",Scenario!$B$5=A268),1,0)</f>
        <v/>
      </c>
      <c r="AR268">
        <f>IF(OR(Scenario!$B$6="Any",Scenario!$B$6=B268),1,0)</f>
        <v/>
      </c>
      <c r="AS268">
        <f>IF(OR(Scenario!$B$7="Any",Scenario!$B$7=C268),1,0)</f>
        <v/>
      </c>
      <c r="AT268">
        <f>IF(OR(Scenario!$B$8="Any",Scenario!$B$8=D268),1,0)</f>
        <v/>
      </c>
      <c r="AU268">
        <f>IF(OR(Scenario!$B$9="Any",Scenario!$B$9=E268),1,0)</f>
        <v/>
      </c>
      <c r="AV268">
        <f>IF(OR(Scenario!$B$10="Any",Scenario!$B$10=F268),1,0)</f>
        <v/>
      </c>
      <c r="AW268">
        <f>G268*AQ268*AR268*AS268*AT268*AU268*AV268</f>
        <v/>
      </c>
      <c r="AX268">
        <f>IF(Scenario!$B$11="mean",L268,IF(Scenario!$B$11="5th pct",M268,N268))</f>
        <v/>
      </c>
      <c r="AY268">
        <f>IF(Scenario!$B$11="mean",O268,IF(Scenario!$B$11="5th pct",P268,Q268))</f>
        <v/>
      </c>
      <c r="AZ268">
        <f>IF(Scenario!$B$11="mean",R268,IF(Scenario!$B$11="5th pct",S268,T268))</f>
        <v/>
      </c>
      <c r="BA268">
        <f>IF(Scenario!$B$11="mean",AE268,IF(Scenario!$B$11="5th pct",AF268,AG268))</f>
        <v/>
      </c>
      <c r="BB268">
        <f>IF(Scenario!$B$11="mean",AH268,IF(Scenario!$B$11="5th pct",AI268,AJ268))</f>
        <v/>
      </c>
      <c r="BC268">
        <f>U268</f>
        <v/>
      </c>
      <c r="BD268">
        <f>IF(Scenario!$B$11="mean",V268,IF(Scenario!$B$11="5th pct",W268,X268))</f>
        <v/>
      </c>
      <c r="BE268">
        <f>IF(Scenario!$B$11="mean",Y268,IF(Scenario!$B$11="5th pct",Z268,AA268))</f>
        <v/>
      </c>
      <c r="BF268">
        <f>IF(Scenario!$B$11="mean",AK268,IF(Scenario!$B$11="5th pct",AL268,AM268))</f>
        <v/>
      </c>
      <c r="BG268">
        <f>IF(Scenario!$B$11="mean",AN268,IF(Scenario!$B$11="5th pct",AO268,AP268))</f>
        <v/>
      </c>
    </row>
    <row r="269">
      <c r="A269" s="7" t="inlineStr">
        <is>
          <t>F</t>
        </is>
      </c>
      <c r="B269" s="7" t="inlineStr">
        <is>
          <t>75-79</t>
        </is>
      </c>
      <c r="C269" s="7" t="inlineStr">
        <is>
          <t>132-154</t>
        </is>
      </c>
      <c r="D269" s="7" t="inlineStr">
        <is>
          <t>1.0-1.5</t>
        </is>
      </c>
      <c r="E269" s="7" t="inlineStr">
        <is>
          <t>low parox</t>
        </is>
      </c>
      <c r="F269" s="7" t="inlineStr">
        <is>
          <t>yes</t>
        </is>
      </c>
      <c r="G269" s="30">
        <f>Parameters!$B$5*Parameters!$B$8*Parameters!$D$10/SUM(Parameters!$B$10:$G$10)*Parameters!$I$22*Parameters!$B$51*Parameters!$B$46</f>
        <v/>
      </c>
      <c r="H269" s="31">
        <f>(140-Parameters!$C$25)*Parameters!$D$26*0.45359237*0.85/(72*Parameters!$C$27)</f>
        <v/>
      </c>
      <c r="I269" s="7">
        <f>IF(H269&gt;80,"&gt;80",IF(H269&gt;50,"50-80",IF(H269&gt;=25,"25-50","&lt;25")))</f>
        <v/>
      </c>
      <c r="J269" s="7">
        <f>IF(((B269="80+")+0+(OR(D269="1.5-2.0",D269="&gt;=2.0")))&gt;=2,1,0)</f>
        <v/>
      </c>
      <c r="K269" s="32">
        <f>INDEX(Parameters!$B$31:$E$31,MATCH(I269,Parameters!$B$30:$E$30,0))</f>
        <v/>
      </c>
      <c r="L269" s="33">
        <f>K269*INDEX(Parameters!$B$66:$E$66,MATCH(I269,Parameters!$B$30:$E$30,0))/100*IF($F269="yes",Parameters!$C$49,Parameters!$B$49)</f>
        <v/>
      </c>
      <c r="M269" s="33">
        <f>K269*INDEX(Parameters!$B$67:$E$67,MATCH(I269,Parameters!$B$30:$E$30,0))/100*IF($F269="yes",Parameters!$C$49,Parameters!$B$49)</f>
        <v/>
      </c>
      <c r="N269" s="33">
        <f>K269*INDEX(Parameters!$B$68:$E$68,MATCH(I269,Parameters!$B$30:$E$30,0))/100*IF($F269="yes",Parameters!$C$49,Parameters!$B$49)</f>
        <v/>
      </c>
      <c r="O269" s="33">
        <f>K269*INDEX(Parameters!$B$69:$E$69,MATCH(I269,Parameters!$B$30:$E$30,0))/100*IF($F269="yes",Parameters!$C$49,Parameters!$B$49)</f>
        <v/>
      </c>
      <c r="P269" s="33">
        <f>K269*INDEX(Parameters!$B$70:$E$70,MATCH(I269,Parameters!$B$30:$E$30,0))/100*IF($F269="yes",Parameters!$C$49,Parameters!$B$49)</f>
        <v/>
      </c>
      <c r="Q269" s="33">
        <f>K269*INDEX(Parameters!$B$71:$E$71,MATCH(I269,Parameters!$B$30:$E$30,0))/100*IF($F269="yes",Parameters!$C$49,Parameters!$B$49)</f>
        <v/>
      </c>
      <c r="R269" s="33">
        <f>K269*INDEX(Parameters!$B$72:$E$72,MATCH(I269,Parameters!$B$30:$E$30,0))/100*IF($F269="yes",Parameters!$C$49,Parameters!$B$49)</f>
        <v/>
      </c>
      <c r="S269" s="33">
        <f>K269*INDEX(Parameters!$B$73:$E$73,MATCH(I269,Parameters!$B$30:$E$30,0))/100*IF($F269="yes",Parameters!$C$49,Parameters!$B$49)</f>
        <v/>
      </c>
      <c r="T269" s="33">
        <f>K269*INDEX(Parameters!$B$74:$E$74,MATCH(I269,Parameters!$B$30:$E$30,0))/100*IF($F269="yes",Parameters!$C$49,Parameters!$B$49)</f>
        <v/>
      </c>
      <c r="U269" s="33">
        <f>INDEX(Parameters!$B$32:$E$32,MATCH(I269,Parameters!$B$30:$E$30,0))*Parameters!$B$36/100*IF($F269="yes",Parameters!$E$49,Parameters!$D$49)</f>
        <v/>
      </c>
      <c r="V269" s="33">
        <f>U269*INDEX(Parameters!$B$99:$E$99,MATCH(I269,Parameters!$B$30:$E$30,0))</f>
        <v/>
      </c>
      <c r="W269" s="33">
        <f>U269*INDEX(Parameters!$B$100:$E$100,MATCH(I269,Parameters!$B$30:$E$30,0))</f>
        <v/>
      </c>
      <c r="X269" s="33">
        <f>U269*INDEX(Parameters!$B$101:$E$101,MATCH(I269,Parameters!$B$30:$E$30,0))</f>
        <v/>
      </c>
      <c r="Y269" s="33">
        <f>U269*INDEX(Parameters!$B$102:$E$102,MATCH(I269,Parameters!$B$30:$E$30,0))</f>
        <v/>
      </c>
      <c r="Z269" s="33">
        <f>U269*INDEX(Parameters!$B$103:$E$103,MATCH(I269,Parameters!$B$30:$E$30,0))</f>
        <v/>
      </c>
      <c r="AA269" s="33">
        <f>U269*INDEX(Parameters!$B$104:$E$104,MATCH(I269,Parameters!$B$30:$E$30,0))</f>
        <v/>
      </c>
      <c r="AB269" s="33">
        <f>U269*Parameters!$B$39</f>
        <v/>
      </c>
      <c r="AC269" s="7">
        <f>J269</f>
        <v/>
      </c>
      <c r="AD269" s="7">
        <f>IF(J269=1,Parameters!$B$40,Parameters!$B$41)</f>
        <v/>
      </c>
      <c r="AE269" s="33">
        <f>AC269*O269+(1-AC269)*L269</f>
        <v/>
      </c>
      <c r="AF269" s="33">
        <f>AC269*P269+(1-AC269)*M269</f>
        <v/>
      </c>
      <c r="AG269" s="33">
        <f>AC269*Q269+(1-AC269)*N269</f>
        <v/>
      </c>
      <c r="AH269" s="33">
        <f>AD269*O269+(1-AD269)*L269</f>
        <v/>
      </c>
      <c r="AI269" s="33">
        <f>AD269*P269+(1-AD269)*M269</f>
        <v/>
      </c>
      <c r="AJ269" s="33">
        <f>AD269*Q269+(1-AD269)*N269</f>
        <v/>
      </c>
      <c r="AK269" s="33">
        <f>AC269*V269+(1-AC269)*U269</f>
        <v/>
      </c>
      <c r="AL269" s="33">
        <f>AC269*W269+(1-AC269)*U269</f>
        <v/>
      </c>
      <c r="AM269" s="33">
        <f>AC269*X269+(1-AC269)*U269</f>
        <v/>
      </c>
      <c r="AN269" s="33">
        <f>AD269*V269+(1-AD269)*U269</f>
        <v/>
      </c>
      <c r="AO269" s="33">
        <f>AD269*W269+(1-AD269)*U269</f>
        <v/>
      </c>
      <c r="AP269" s="33">
        <f>AD269*X269+(1-AD269)*U269</f>
        <v/>
      </c>
      <c r="AQ269" s="7">
        <f>IF(OR(Scenario!$B$5="Any",Scenario!$B$5=A269),1,0)</f>
        <v/>
      </c>
      <c r="AR269" s="7">
        <f>IF(OR(Scenario!$B$6="Any",Scenario!$B$6=B269),1,0)</f>
        <v/>
      </c>
      <c r="AS269" s="7">
        <f>IF(OR(Scenario!$B$7="Any",Scenario!$B$7=C269),1,0)</f>
        <v/>
      </c>
      <c r="AT269" s="7">
        <f>IF(OR(Scenario!$B$8="Any",Scenario!$B$8=D269),1,0)</f>
        <v/>
      </c>
      <c r="AU269" s="7">
        <f>IF(OR(Scenario!$B$9="Any",Scenario!$B$9=E269),1,0)</f>
        <v/>
      </c>
      <c r="AV269" s="7">
        <f>IF(OR(Scenario!$B$10="Any",Scenario!$B$10=F269),1,0)</f>
        <v/>
      </c>
      <c r="AW269" s="7">
        <f>G269*AQ269*AR269*AS269*AT269*AU269*AV269</f>
        <v/>
      </c>
      <c r="AX269" s="7">
        <f>IF(Scenario!$B$11="mean",L269,IF(Scenario!$B$11="5th pct",M269,N269))</f>
        <v/>
      </c>
      <c r="AY269" s="7">
        <f>IF(Scenario!$B$11="mean",O269,IF(Scenario!$B$11="5th pct",P269,Q269))</f>
        <v/>
      </c>
      <c r="AZ269" s="7">
        <f>IF(Scenario!$B$11="mean",R269,IF(Scenario!$B$11="5th pct",S269,T269))</f>
        <v/>
      </c>
      <c r="BA269" s="7">
        <f>IF(Scenario!$B$11="mean",AE269,IF(Scenario!$B$11="5th pct",AF269,AG269))</f>
        <v/>
      </c>
      <c r="BB269" s="7">
        <f>IF(Scenario!$B$11="mean",AH269,IF(Scenario!$B$11="5th pct",AI269,AJ269))</f>
        <v/>
      </c>
      <c r="BC269" s="7">
        <f>U269</f>
        <v/>
      </c>
      <c r="BD269" s="7">
        <f>IF(Scenario!$B$11="mean",V269,IF(Scenario!$B$11="5th pct",W269,X269))</f>
        <v/>
      </c>
      <c r="BE269" s="7">
        <f>IF(Scenario!$B$11="mean",Y269,IF(Scenario!$B$11="5th pct",Z269,AA269))</f>
        <v/>
      </c>
      <c r="BF269" s="7">
        <f>IF(Scenario!$B$11="mean",AK269,IF(Scenario!$B$11="5th pct",AL269,AM269))</f>
        <v/>
      </c>
      <c r="BG269" s="7">
        <f>IF(Scenario!$B$11="mean",AN269,IF(Scenario!$B$11="5th pct",AO269,AP269))</f>
        <v/>
      </c>
    </row>
    <row r="270">
      <c r="A270" t="inlineStr">
        <is>
          <t>F</t>
        </is>
      </c>
      <c r="B270" t="inlineStr">
        <is>
          <t>75-79</t>
        </is>
      </c>
      <c r="C270" t="inlineStr">
        <is>
          <t>132-154</t>
        </is>
      </c>
      <c r="D270" t="inlineStr">
        <is>
          <t>1.0-1.5</t>
        </is>
      </c>
      <c r="E270" t="inlineStr">
        <is>
          <t>high parox</t>
        </is>
      </c>
      <c r="F270" t="inlineStr">
        <is>
          <t>no</t>
        </is>
      </c>
      <c r="G270" s="26">
        <f>Parameters!$B$5*Parameters!$B$8*Parameters!$D$10/SUM(Parameters!$B$10:$G$10)*Parameters!$I$22*Parameters!$B$52*(1-Parameters!$B$46)</f>
        <v/>
      </c>
      <c r="H270" s="27">
        <f>(140-Parameters!$C$25)*Parameters!$D$26*0.45359237*0.85/(72*Parameters!$C$27)</f>
        <v/>
      </c>
      <c r="I270">
        <f>IF(H270&gt;80,"&gt;80",IF(H270&gt;50,"50-80",IF(H270&gt;=25,"25-50","&lt;25")))</f>
        <v/>
      </c>
      <c r="J270">
        <f>IF(((B270="80+")+0+(OR(D270="1.5-2.0",D270="&gt;=2.0")))&gt;=2,1,0)</f>
        <v/>
      </c>
      <c r="K270" s="28">
        <f>INDEX(Parameters!$B$31:$E$31,MATCH(I270,Parameters!$B$30:$E$30,0))</f>
        <v/>
      </c>
      <c r="L270" s="29">
        <f>K270*INDEX(Parameters!$B$75:$E$75,MATCH(I270,Parameters!$B$30:$E$30,0))/100*IF($F270="yes",Parameters!$C$49,Parameters!$B$49)</f>
        <v/>
      </c>
      <c r="M270" s="29">
        <f>K270*INDEX(Parameters!$B$76:$E$76,MATCH(I270,Parameters!$B$30:$E$30,0))/100*IF($F270="yes",Parameters!$C$49,Parameters!$B$49)</f>
        <v/>
      </c>
      <c r="N270" s="29">
        <f>K270*INDEX(Parameters!$B$77:$E$77,MATCH(I270,Parameters!$B$30:$E$30,0))/100*IF($F270="yes",Parameters!$C$49,Parameters!$B$49)</f>
        <v/>
      </c>
      <c r="O270" s="29">
        <f>K270*INDEX(Parameters!$B$78:$E$78,MATCH(I270,Parameters!$B$30:$E$30,0))/100*IF($F270="yes",Parameters!$C$49,Parameters!$B$49)</f>
        <v/>
      </c>
      <c r="P270" s="29">
        <f>K270*INDEX(Parameters!$B$79:$E$79,MATCH(I270,Parameters!$B$30:$E$30,0))/100*IF($F270="yes",Parameters!$C$49,Parameters!$B$49)</f>
        <v/>
      </c>
      <c r="Q270" s="29">
        <f>K270*INDEX(Parameters!$B$80:$E$80,MATCH(I270,Parameters!$B$30:$E$30,0))/100*IF($F270="yes",Parameters!$C$49,Parameters!$B$49)</f>
        <v/>
      </c>
      <c r="R270" s="29">
        <f>K270*INDEX(Parameters!$B$81:$E$81,MATCH(I270,Parameters!$B$30:$E$30,0))/100*IF($F270="yes",Parameters!$C$49,Parameters!$B$49)</f>
        <v/>
      </c>
      <c r="S270" s="29">
        <f>K270*INDEX(Parameters!$B$82:$E$82,MATCH(I270,Parameters!$B$30:$E$30,0))/100*IF($F270="yes",Parameters!$C$49,Parameters!$B$49)</f>
        <v/>
      </c>
      <c r="T270" s="29">
        <f>K270*INDEX(Parameters!$B$83:$E$83,MATCH(I270,Parameters!$B$30:$E$30,0))/100*IF($F270="yes",Parameters!$C$49,Parameters!$B$49)</f>
        <v/>
      </c>
      <c r="U270" s="29">
        <f>INDEX(Parameters!$B$32:$E$32,MATCH(I270,Parameters!$B$30:$E$30,0))*Parameters!$B$36/100*IF($F270="yes",Parameters!$E$49,Parameters!$D$49)</f>
        <v/>
      </c>
      <c r="V270" s="29">
        <f>U270*INDEX(Parameters!$B$99:$E$99,MATCH(I270,Parameters!$B$30:$E$30,0))</f>
        <v/>
      </c>
      <c r="W270" s="29">
        <f>U270*INDEX(Parameters!$B$100:$E$100,MATCH(I270,Parameters!$B$30:$E$30,0))</f>
        <v/>
      </c>
      <c r="X270" s="29">
        <f>U270*INDEX(Parameters!$B$101:$E$101,MATCH(I270,Parameters!$B$30:$E$30,0))</f>
        <v/>
      </c>
      <c r="Y270" s="29">
        <f>U270*INDEX(Parameters!$B$102:$E$102,MATCH(I270,Parameters!$B$30:$E$30,0))</f>
        <v/>
      </c>
      <c r="Z270" s="29">
        <f>U270*INDEX(Parameters!$B$103:$E$103,MATCH(I270,Parameters!$B$30:$E$30,0))</f>
        <v/>
      </c>
      <c r="AA270" s="29">
        <f>U270*INDEX(Parameters!$B$104:$E$104,MATCH(I270,Parameters!$B$30:$E$30,0))</f>
        <v/>
      </c>
      <c r="AB270" s="29">
        <f>U270*Parameters!$B$39</f>
        <v/>
      </c>
      <c r="AC270">
        <f>J270</f>
        <v/>
      </c>
      <c r="AD270">
        <f>IF(J270=1,Parameters!$B$40,Parameters!$B$41)</f>
        <v/>
      </c>
      <c r="AE270" s="29">
        <f>AC270*O270+(1-AC270)*L270</f>
        <v/>
      </c>
      <c r="AF270" s="29">
        <f>AC270*P270+(1-AC270)*M270</f>
        <v/>
      </c>
      <c r="AG270" s="29">
        <f>AC270*Q270+(1-AC270)*N270</f>
        <v/>
      </c>
      <c r="AH270" s="29">
        <f>AD270*O270+(1-AD270)*L270</f>
        <v/>
      </c>
      <c r="AI270" s="29">
        <f>AD270*P270+(1-AD270)*M270</f>
        <v/>
      </c>
      <c r="AJ270" s="29">
        <f>AD270*Q270+(1-AD270)*N270</f>
        <v/>
      </c>
      <c r="AK270" s="29">
        <f>AC270*V270+(1-AC270)*U270</f>
        <v/>
      </c>
      <c r="AL270" s="29">
        <f>AC270*W270+(1-AC270)*U270</f>
        <v/>
      </c>
      <c r="AM270" s="29">
        <f>AC270*X270+(1-AC270)*U270</f>
        <v/>
      </c>
      <c r="AN270" s="29">
        <f>AD270*V270+(1-AD270)*U270</f>
        <v/>
      </c>
      <c r="AO270" s="29">
        <f>AD270*W270+(1-AD270)*U270</f>
        <v/>
      </c>
      <c r="AP270" s="29">
        <f>AD270*X270+(1-AD270)*U270</f>
        <v/>
      </c>
      <c r="AQ270">
        <f>IF(OR(Scenario!$B$5="Any",Scenario!$B$5=A270),1,0)</f>
        <v/>
      </c>
      <c r="AR270">
        <f>IF(OR(Scenario!$B$6="Any",Scenario!$B$6=B270),1,0)</f>
        <v/>
      </c>
      <c r="AS270">
        <f>IF(OR(Scenario!$B$7="Any",Scenario!$B$7=C270),1,0)</f>
        <v/>
      </c>
      <c r="AT270">
        <f>IF(OR(Scenario!$B$8="Any",Scenario!$B$8=D270),1,0)</f>
        <v/>
      </c>
      <c r="AU270">
        <f>IF(OR(Scenario!$B$9="Any",Scenario!$B$9=E270),1,0)</f>
        <v/>
      </c>
      <c r="AV270">
        <f>IF(OR(Scenario!$B$10="Any",Scenario!$B$10=F270),1,0)</f>
        <v/>
      </c>
      <c r="AW270">
        <f>G270*AQ270*AR270*AS270*AT270*AU270*AV270</f>
        <v/>
      </c>
      <c r="AX270">
        <f>IF(Scenario!$B$11="mean",L270,IF(Scenario!$B$11="5th pct",M270,N270))</f>
        <v/>
      </c>
      <c r="AY270">
        <f>IF(Scenario!$B$11="mean",O270,IF(Scenario!$B$11="5th pct",P270,Q270))</f>
        <v/>
      </c>
      <c r="AZ270">
        <f>IF(Scenario!$B$11="mean",R270,IF(Scenario!$B$11="5th pct",S270,T270))</f>
        <v/>
      </c>
      <c r="BA270">
        <f>IF(Scenario!$B$11="mean",AE270,IF(Scenario!$B$11="5th pct",AF270,AG270))</f>
        <v/>
      </c>
      <c r="BB270">
        <f>IF(Scenario!$B$11="mean",AH270,IF(Scenario!$B$11="5th pct",AI270,AJ270))</f>
        <v/>
      </c>
      <c r="BC270">
        <f>U270</f>
        <v/>
      </c>
      <c r="BD270">
        <f>IF(Scenario!$B$11="mean",V270,IF(Scenario!$B$11="5th pct",W270,X270))</f>
        <v/>
      </c>
      <c r="BE270">
        <f>IF(Scenario!$B$11="mean",Y270,IF(Scenario!$B$11="5th pct",Z270,AA270))</f>
        <v/>
      </c>
      <c r="BF270">
        <f>IF(Scenario!$B$11="mean",AK270,IF(Scenario!$B$11="5th pct",AL270,AM270))</f>
        <v/>
      </c>
      <c r="BG270">
        <f>IF(Scenario!$B$11="mean",AN270,IF(Scenario!$B$11="5th pct",AO270,AP270))</f>
        <v/>
      </c>
    </row>
    <row r="271">
      <c r="A271" s="7" t="inlineStr">
        <is>
          <t>F</t>
        </is>
      </c>
      <c r="B271" s="7" t="inlineStr">
        <is>
          <t>75-79</t>
        </is>
      </c>
      <c r="C271" s="7" t="inlineStr">
        <is>
          <t>132-154</t>
        </is>
      </c>
      <c r="D271" s="7" t="inlineStr">
        <is>
          <t>1.0-1.5</t>
        </is>
      </c>
      <c r="E271" s="7" t="inlineStr">
        <is>
          <t>high parox</t>
        </is>
      </c>
      <c r="F271" s="7" t="inlineStr">
        <is>
          <t>yes</t>
        </is>
      </c>
      <c r="G271" s="30">
        <f>Parameters!$B$5*Parameters!$B$8*Parameters!$D$10/SUM(Parameters!$B$10:$G$10)*Parameters!$I$22*Parameters!$B$52*Parameters!$B$46</f>
        <v/>
      </c>
      <c r="H271" s="31">
        <f>(140-Parameters!$C$25)*Parameters!$D$26*0.45359237*0.85/(72*Parameters!$C$27)</f>
        <v/>
      </c>
      <c r="I271" s="7">
        <f>IF(H271&gt;80,"&gt;80",IF(H271&gt;50,"50-80",IF(H271&gt;=25,"25-50","&lt;25")))</f>
        <v/>
      </c>
      <c r="J271" s="7">
        <f>IF(((B271="80+")+0+(OR(D271="1.5-2.0",D271="&gt;=2.0")))&gt;=2,1,0)</f>
        <v/>
      </c>
      <c r="K271" s="32">
        <f>INDEX(Parameters!$B$31:$E$31,MATCH(I271,Parameters!$B$30:$E$30,0))</f>
        <v/>
      </c>
      <c r="L271" s="33">
        <f>K271*INDEX(Parameters!$B$75:$E$75,MATCH(I271,Parameters!$B$30:$E$30,0))/100*IF($F271="yes",Parameters!$C$49,Parameters!$B$49)</f>
        <v/>
      </c>
      <c r="M271" s="33">
        <f>K271*INDEX(Parameters!$B$76:$E$76,MATCH(I271,Parameters!$B$30:$E$30,0))/100*IF($F271="yes",Parameters!$C$49,Parameters!$B$49)</f>
        <v/>
      </c>
      <c r="N271" s="33">
        <f>K271*INDEX(Parameters!$B$77:$E$77,MATCH(I271,Parameters!$B$30:$E$30,0))/100*IF($F271="yes",Parameters!$C$49,Parameters!$B$49)</f>
        <v/>
      </c>
      <c r="O271" s="33">
        <f>K271*INDEX(Parameters!$B$78:$E$78,MATCH(I271,Parameters!$B$30:$E$30,0))/100*IF($F271="yes",Parameters!$C$49,Parameters!$B$49)</f>
        <v/>
      </c>
      <c r="P271" s="33">
        <f>K271*INDEX(Parameters!$B$79:$E$79,MATCH(I271,Parameters!$B$30:$E$30,0))/100*IF($F271="yes",Parameters!$C$49,Parameters!$B$49)</f>
        <v/>
      </c>
      <c r="Q271" s="33">
        <f>K271*INDEX(Parameters!$B$80:$E$80,MATCH(I271,Parameters!$B$30:$E$30,0))/100*IF($F271="yes",Parameters!$C$49,Parameters!$B$49)</f>
        <v/>
      </c>
      <c r="R271" s="33">
        <f>K271*INDEX(Parameters!$B$81:$E$81,MATCH(I271,Parameters!$B$30:$E$30,0))/100*IF($F271="yes",Parameters!$C$49,Parameters!$B$49)</f>
        <v/>
      </c>
      <c r="S271" s="33">
        <f>K271*INDEX(Parameters!$B$82:$E$82,MATCH(I271,Parameters!$B$30:$E$30,0))/100*IF($F271="yes",Parameters!$C$49,Parameters!$B$49)</f>
        <v/>
      </c>
      <c r="T271" s="33">
        <f>K271*INDEX(Parameters!$B$83:$E$83,MATCH(I271,Parameters!$B$30:$E$30,0))/100*IF($F271="yes",Parameters!$C$49,Parameters!$B$49)</f>
        <v/>
      </c>
      <c r="U271" s="33">
        <f>INDEX(Parameters!$B$32:$E$32,MATCH(I271,Parameters!$B$30:$E$30,0))*Parameters!$B$36/100*IF($F271="yes",Parameters!$E$49,Parameters!$D$49)</f>
        <v/>
      </c>
      <c r="V271" s="33">
        <f>U271*INDEX(Parameters!$B$99:$E$99,MATCH(I271,Parameters!$B$30:$E$30,0))</f>
        <v/>
      </c>
      <c r="W271" s="33">
        <f>U271*INDEX(Parameters!$B$100:$E$100,MATCH(I271,Parameters!$B$30:$E$30,0))</f>
        <v/>
      </c>
      <c r="X271" s="33">
        <f>U271*INDEX(Parameters!$B$101:$E$101,MATCH(I271,Parameters!$B$30:$E$30,0))</f>
        <v/>
      </c>
      <c r="Y271" s="33">
        <f>U271*INDEX(Parameters!$B$102:$E$102,MATCH(I271,Parameters!$B$30:$E$30,0))</f>
        <v/>
      </c>
      <c r="Z271" s="33">
        <f>U271*INDEX(Parameters!$B$103:$E$103,MATCH(I271,Parameters!$B$30:$E$30,0))</f>
        <v/>
      </c>
      <c r="AA271" s="33">
        <f>U271*INDEX(Parameters!$B$104:$E$104,MATCH(I271,Parameters!$B$30:$E$30,0))</f>
        <v/>
      </c>
      <c r="AB271" s="33">
        <f>U271*Parameters!$B$39</f>
        <v/>
      </c>
      <c r="AC271" s="7">
        <f>J271</f>
        <v/>
      </c>
      <c r="AD271" s="7">
        <f>IF(J271=1,Parameters!$B$40,Parameters!$B$41)</f>
        <v/>
      </c>
      <c r="AE271" s="33">
        <f>AC271*O271+(1-AC271)*L271</f>
        <v/>
      </c>
      <c r="AF271" s="33">
        <f>AC271*P271+(1-AC271)*M271</f>
        <v/>
      </c>
      <c r="AG271" s="33">
        <f>AC271*Q271+(1-AC271)*N271</f>
        <v/>
      </c>
      <c r="AH271" s="33">
        <f>AD271*O271+(1-AD271)*L271</f>
        <v/>
      </c>
      <c r="AI271" s="33">
        <f>AD271*P271+(1-AD271)*M271</f>
        <v/>
      </c>
      <c r="AJ271" s="33">
        <f>AD271*Q271+(1-AD271)*N271</f>
        <v/>
      </c>
      <c r="AK271" s="33">
        <f>AC271*V271+(1-AC271)*U271</f>
        <v/>
      </c>
      <c r="AL271" s="33">
        <f>AC271*W271+(1-AC271)*U271</f>
        <v/>
      </c>
      <c r="AM271" s="33">
        <f>AC271*X271+(1-AC271)*U271</f>
        <v/>
      </c>
      <c r="AN271" s="33">
        <f>AD271*V271+(1-AD271)*U271</f>
        <v/>
      </c>
      <c r="AO271" s="33">
        <f>AD271*W271+(1-AD271)*U271</f>
        <v/>
      </c>
      <c r="AP271" s="33">
        <f>AD271*X271+(1-AD271)*U271</f>
        <v/>
      </c>
      <c r="AQ271" s="7">
        <f>IF(OR(Scenario!$B$5="Any",Scenario!$B$5=A271),1,0)</f>
        <v/>
      </c>
      <c r="AR271" s="7">
        <f>IF(OR(Scenario!$B$6="Any",Scenario!$B$6=B271),1,0)</f>
        <v/>
      </c>
      <c r="AS271" s="7">
        <f>IF(OR(Scenario!$B$7="Any",Scenario!$B$7=C271),1,0)</f>
        <v/>
      </c>
      <c r="AT271" s="7">
        <f>IF(OR(Scenario!$B$8="Any",Scenario!$B$8=D271),1,0)</f>
        <v/>
      </c>
      <c r="AU271" s="7">
        <f>IF(OR(Scenario!$B$9="Any",Scenario!$B$9=E271),1,0)</f>
        <v/>
      </c>
      <c r="AV271" s="7">
        <f>IF(OR(Scenario!$B$10="Any",Scenario!$B$10=F271),1,0)</f>
        <v/>
      </c>
      <c r="AW271" s="7">
        <f>G271*AQ271*AR271*AS271*AT271*AU271*AV271</f>
        <v/>
      </c>
      <c r="AX271" s="7">
        <f>IF(Scenario!$B$11="mean",L271,IF(Scenario!$B$11="5th pct",M271,N271))</f>
        <v/>
      </c>
      <c r="AY271" s="7">
        <f>IF(Scenario!$B$11="mean",O271,IF(Scenario!$B$11="5th pct",P271,Q271))</f>
        <v/>
      </c>
      <c r="AZ271" s="7">
        <f>IF(Scenario!$B$11="mean",R271,IF(Scenario!$B$11="5th pct",S271,T271))</f>
        <v/>
      </c>
      <c r="BA271" s="7">
        <f>IF(Scenario!$B$11="mean",AE271,IF(Scenario!$B$11="5th pct",AF271,AG271))</f>
        <v/>
      </c>
      <c r="BB271" s="7">
        <f>IF(Scenario!$B$11="mean",AH271,IF(Scenario!$B$11="5th pct",AI271,AJ271))</f>
        <v/>
      </c>
      <c r="BC271" s="7">
        <f>U271</f>
        <v/>
      </c>
      <c r="BD271" s="7">
        <f>IF(Scenario!$B$11="mean",V271,IF(Scenario!$B$11="5th pct",W271,X271))</f>
        <v/>
      </c>
      <c r="BE271" s="7">
        <f>IF(Scenario!$B$11="mean",Y271,IF(Scenario!$B$11="5th pct",Z271,AA271))</f>
        <v/>
      </c>
      <c r="BF271" s="7">
        <f>IF(Scenario!$B$11="mean",AK271,IF(Scenario!$B$11="5th pct",AL271,AM271))</f>
        <v/>
      </c>
      <c r="BG271" s="7">
        <f>IF(Scenario!$B$11="mean",AN271,IF(Scenario!$B$11="5th pct",AO271,AP271))</f>
        <v/>
      </c>
    </row>
    <row r="272">
      <c r="A272" t="inlineStr">
        <is>
          <t>F</t>
        </is>
      </c>
      <c r="B272" t="inlineStr">
        <is>
          <t>75-79</t>
        </is>
      </c>
      <c r="C272" t="inlineStr">
        <is>
          <t>132-154</t>
        </is>
      </c>
      <c r="D272" t="inlineStr">
        <is>
          <t>1.0-1.5</t>
        </is>
      </c>
      <c r="E272" t="inlineStr">
        <is>
          <t>persistent</t>
        </is>
      </c>
      <c r="F272" t="inlineStr">
        <is>
          <t>no</t>
        </is>
      </c>
      <c r="G272" s="26">
        <f>Parameters!$B$5*Parameters!$B$8*Parameters!$D$10/SUM(Parameters!$B$10:$G$10)*Parameters!$I$22*Parameters!$B$53*(1-Parameters!$B$46)</f>
        <v/>
      </c>
      <c r="H272" s="27">
        <f>(140-Parameters!$C$25)*Parameters!$D$26*0.45359237*0.85/(72*Parameters!$C$27)</f>
        <v/>
      </c>
      <c r="I272">
        <f>IF(H272&gt;80,"&gt;80",IF(H272&gt;50,"50-80",IF(H272&gt;=25,"25-50","&lt;25")))</f>
        <v/>
      </c>
      <c r="J272">
        <f>IF(((B272="80+")+0+(OR(D272="1.5-2.0",D272="&gt;=2.0")))&gt;=2,1,0)</f>
        <v/>
      </c>
      <c r="K272" s="28">
        <f>INDEX(Parameters!$B$31:$E$31,MATCH(I272,Parameters!$B$30:$E$30,0))</f>
        <v/>
      </c>
      <c r="L272" s="29">
        <f>K272*INDEX(Parameters!$B$84:$E$84,MATCH(I272,Parameters!$B$30:$E$30,0))/100*IF($F272="yes",Parameters!$C$49,Parameters!$B$49)</f>
        <v/>
      </c>
      <c r="M272" s="29">
        <f>K272*INDEX(Parameters!$B$85:$E$85,MATCH(I272,Parameters!$B$30:$E$30,0))/100*IF($F272="yes",Parameters!$C$49,Parameters!$B$49)</f>
        <v/>
      </c>
      <c r="N272" s="29">
        <f>K272*INDEX(Parameters!$B$86:$E$86,MATCH(I272,Parameters!$B$30:$E$30,0))/100*IF($F272="yes",Parameters!$C$49,Parameters!$B$49)</f>
        <v/>
      </c>
      <c r="O272" s="29">
        <f>K272*INDEX(Parameters!$B$87:$E$87,MATCH(I272,Parameters!$B$30:$E$30,0))/100*IF($F272="yes",Parameters!$C$49,Parameters!$B$49)</f>
        <v/>
      </c>
      <c r="P272" s="29">
        <f>K272*INDEX(Parameters!$B$88:$E$88,MATCH(I272,Parameters!$B$30:$E$30,0))/100*IF($F272="yes",Parameters!$C$49,Parameters!$B$49)</f>
        <v/>
      </c>
      <c r="Q272" s="29">
        <f>K272*INDEX(Parameters!$B$89:$E$89,MATCH(I272,Parameters!$B$30:$E$30,0))/100*IF($F272="yes",Parameters!$C$49,Parameters!$B$49)</f>
        <v/>
      </c>
      <c r="R272" s="29">
        <f>K272*INDEX(Parameters!$B$90:$E$90,MATCH(I272,Parameters!$B$30:$E$30,0))/100*IF($F272="yes",Parameters!$C$49,Parameters!$B$49)</f>
        <v/>
      </c>
      <c r="S272" s="29">
        <f>K272*INDEX(Parameters!$B$91:$E$91,MATCH(I272,Parameters!$B$30:$E$30,0))/100*IF($F272="yes",Parameters!$C$49,Parameters!$B$49)</f>
        <v/>
      </c>
      <c r="T272" s="29">
        <f>K272*INDEX(Parameters!$B$92:$E$92,MATCH(I272,Parameters!$B$30:$E$30,0))/100*IF($F272="yes",Parameters!$C$49,Parameters!$B$49)</f>
        <v/>
      </c>
      <c r="U272" s="29">
        <f>INDEX(Parameters!$B$32:$E$32,MATCH(I272,Parameters!$B$30:$E$30,0))*Parameters!$B$36/100*IF($F272="yes",Parameters!$E$49,Parameters!$D$49)</f>
        <v/>
      </c>
      <c r="V272" s="29">
        <f>U272*INDEX(Parameters!$B$99:$E$99,MATCH(I272,Parameters!$B$30:$E$30,0))</f>
        <v/>
      </c>
      <c r="W272" s="29">
        <f>U272*INDEX(Parameters!$B$100:$E$100,MATCH(I272,Parameters!$B$30:$E$30,0))</f>
        <v/>
      </c>
      <c r="X272" s="29">
        <f>U272*INDEX(Parameters!$B$101:$E$101,MATCH(I272,Parameters!$B$30:$E$30,0))</f>
        <v/>
      </c>
      <c r="Y272" s="29">
        <f>U272*INDEX(Parameters!$B$102:$E$102,MATCH(I272,Parameters!$B$30:$E$30,0))</f>
        <v/>
      </c>
      <c r="Z272" s="29">
        <f>U272*INDEX(Parameters!$B$103:$E$103,MATCH(I272,Parameters!$B$30:$E$30,0))</f>
        <v/>
      </c>
      <c r="AA272" s="29">
        <f>U272*INDEX(Parameters!$B$104:$E$104,MATCH(I272,Parameters!$B$30:$E$30,0))</f>
        <v/>
      </c>
      <c r="AB272" s="29">
        <f>U272*Parameters!$B$39</f>
        <v/>
      </c>
      <c r="AC272">
        <f>J272</f>
        <v/>
      </c>
      <c r="AD272">
        <f>IF(J272=1,Parameters!$B$40,Parameters!$B$41)</f>
        <v/>
      </c>
      <c r="AE272" s="29">
        <f>AC272*O272+(1-AC272)*L272</f>
        <v/>
      </c>
      <c r="AF272" s="29">
        <f>AC272*P272+(1-AC272)*M272</f>
        <v/>
      </c>
      <c r="AG272" s="29">
        <f>AC272*Q272+(1-AC272)*N272</f>
        <v/>
      </c>
      <c r="AH272" s="29">
        <f>AD272*O272+(1-AD272)*L272</f>
        <v/>
      </c>
      <c r="AI272" s="29">
        <f>AD272*P272+(1-AD272)*M272</f>
        <v/>
      </c>
      <c r="AJ272" s="29">
        <f>AD272*Q272+(1-AD272)*N272</f>
        <v/>
      </c>
      <c r="AK272" s="29">
        <f>AC272*V272+(1-AC272)*U272</f>
        <v/>
      </c>
      <c r="AL272" s="29">
        <f>AC272*W272+(1-AC272)*U272</f>
        <v/>
      </c>
      <c r="AM272" s="29">
        <f>AC272*X272+(1-AC272)*U272</f>
        <v/>
      </c>
      <c r="AN272" s="29">
        <f>AD272*V272+(1-AD272)*U272</f>
        <v/>
      </c>
      <c r="AO272" s="29">
        <f>AD272*W272+(1-AD272)*U272</f>
        <v/>
      </c>
      <c r="AP272" s="29">
        <f>AD272*X272+(1-AD272)*U272</f>
        <v/>
      </c>
      <c r="AQ272">
        <f>IF(OR(Scenario!$B$5="Any",Scenario!$B$5=A272),1,0)</f>
        <v/>
      </c>
      <c r="AR272">
        <f>IF(OR(Scenario!$B$6="Any",Scenario!$B$6=B272),1,0)</f>
        <v/>
      </c>
      <c r="AS272">
        <f>IF(OR(Scenario!$B$7="Any",Scenario!$B$7=C272),1,0)</f>
        <v/>
      </c>
      <c r="AT272">
        <f>IF(OR(Scenario!$B$8="Any",Scenario!$B$8=D272),1,0)</f>
        <v/>
      </c>
      <c r="AU272">
        <f>IF(OR(Scenario!$B$9="Any",Scenario!$B$9=E272),1,0)</f>
        <v/>
      </c>
      <c r="AV272">
        <f>IF(OR(Scenario!$B$10="Any",Scenario!$B$10=F272),1,0)</f>
        <v/>
      </c>
      <c r="AW272">
        <f>G272*AQ272*AR272*AS272*AT272*AU272*AV272</f>
        <v/>
      </c>
      <c r="AX272">
        <f>IF(Scenario!$B$11="mean",L272,IF(Scenario!$B$11="5th pct",M272,N272))</f>
        <v/>
      </c>
      <c r="AY272">
        <f>IF(Scenario!$B$11="mean",O272,IF(Scenario!$B$11="5th pct",P272,Q272))</f>
        <v/>
      </c>
      <c r="AZ272">
        <f>IF(Scenario!$B$11="mean",R272,IF(Scenario!$B$11="5th pct",S272,T272))</f>
        <v/>
      </c>
      <c r="BA272">
        <f>IF(Scenario!$B$11="mean",AE272,IF(Scenario!$B$11="5th pct",AF272,AG272))</f>
        <v/>
      </c>
      <c r="BB272">
        <f>IF(Scenario!$B$11="mean",AH272,IF(Scenario!$B$11="5th pct",AI272,AJ272))</f>
        <v/>
      </c>
      <c r="BC272">
        <f>U272</f>
        <v/>
      </c>
      <c r="BD272">
        <f>IF(Scenario!$B$11="mean",V272,IF(Scenario!$B$11="5th pct",W272,X272))</f>
        <v/>
      </c>
      <c r="BE272">
        <f>IF(Scenario!$B$11="mean",Y272,IF(Scenario!$B$11="5th pct",Z272,AA272))</f>
        <v/>
      </c>
      <c r="BF272">
        <f>IF(Scenario!$B$11="mean",AK272,IF(Scenario!$B$11="5th pct",AL272,AM272))</f>
        <v/>
      </c>
      <c r="BG272">
        <f>IF(Scenario!$B$11="mean",AN272,IF(Scenario!$B$11="5th pct",AO272,AP272))</f>
        <v/>
      </c>
    </row>
    <row r="273">
      <c r="A273" s="7" t="inlineStr">
        <is>
          <t>F</t>
        </is>
      </c>
      <c r="B273" s="7" t="inlineStr">
        <is>
          <t>75-79</t>
        </is>
      </c>
      <c r="C273" s="7" t="inlineStr">
        <is>
          <t>132-154</t>
        </is>
      </c>
      <c r="D273" s="7" t="inlineStr">
        <is>
          <t>1.0-1.5</t>
        </is>
      </c>
      <c r="E273" s="7" t="inlineStr">
        <is>
          <t>persistent</t>
        </is>
      </c>
      <c r="F273" s="7" t="inlineStr">
        <is>
          <t>yes</t>
        </is>
      </c>
      <c r="G273" s="30">
        <f>Parameters!$B$5*Parameters!$B$8*Parameters!$D$10/SUM(Parameters!$B$10:$G$10)*Parameters!$I$22*Parameters!$B$53*Parameters!$B$46</f>
        <v/>
      </c>
      <c r="H273" s="31">
        <f>(140-Parameters!$C$25)*Parameters!$D$26*0.45359237*0.85/(72*Parameters!$C$27)</f>
        <v/>
      </c>
      <c r="I273" s="7">
        <f>IF(H273&gt;80,"&gt;80",IF(H273&gt;50,"50-80",IF(H273&gt;=25,"25-50","&lt;25")))</f>
        <v/>
      </c>
      <c r="J273" s="7">
        <f>IF(((B273="80+")+0+(OR(D273="1.5-2.0",D273="&gt;=2.0")))&gt;=2,1,0)</f>
        <v/>
      </c>
      <c r="K273" s="32">
        <f>INDEX(Parameters!$B$31:$E$31,MATCH(I273,Parameters!$B$30:$E$30,0))</f>
        <v/>
      </c>
      <c r="L273" s="33">
        <f>K273*INDEX(Parameters!$B$84:$E$84,MATCH(I273,Parameters!$B$30:$E$30,0))/100*IF($F273="yes",Parameters!$C$49,Parameters!$B$49)</f>
        <v/>
      </c>
      <c r="M273" s="33">
        <f>K273*INDEX(Parameters!$B$85:$E$85,MATCH(I273,Parameters!$B$30:$E$30,0))/100*IF($F273="yes",Parameters!$C$49,Parameters!$B$49)</f>
        <v/>
      </c>
      <c r="N273" s="33">
        <f>K273*INDEX(Parameters!$B$86:$E$86,MATCH(I273,Parameters!$B$30:$E$30,0))/100*IF($F273="yes",Parameters!$C$49,Parameters!$B$49)</f>
        <v/>
      </c>
      <c r="O273" s="33">
        <f>K273*INDEX(Parameters!$B$87:$E$87,MATCH(I273,Parameters!$B$30:$E$30,0))/100*IF($F273="yes",Parameters!$C$49,Parameters!$B$49)</f>
        <v/>
      </c>
      <c r="P273" s="33">
        <f>K273*INDEX(Parameters!$B$88:$E$88,MATCH(I273,Parameters!$B$30:$E$30,0))/100*IF($F273="yes",Parameters!$C$49,Parameters!$B$49)</f>
        <v/>
      </c>
      <c r="Q273" s="33">
        <f>K273*INDEX(Parameters!$B$89:$E$89,MATCH(I273,Parameters!$B$30:$E$30,0))/100*IF($F273="yes",Parameters!$C$49,Parameters!$B$49)</f>
        <v/>
      </c>
      <c r="R273" s="33">
        <f>K273*INDEX(Parameters!$B$90:$E$90,MATCH(I273,Parameters!$B$30:$E$30,0))/100*IF($F273="yes",Parameters!$C$49,Parameters!$B$49)</f>
        <v/>
      </c>
      <c r="S273" s="33">
        <f>K273*INDEX(Parameters!$B$91:$E$91,MATCH(I273,Parameters!$B$30:$E$30,0))/100*IF($F273="yes",Parameters!$C$49,Parameters!$B$49)</f>
        <v/>
      </c>
      <c r="T273" s="33">
        <f>K273*INDEX(Parameters!$B$92:$E$92,MATCH(I273,Parameters!$B$30:$E$30,0))/100*IF($F273="yes",Parameters!$C$49,Parameters!$B$49)</f>
        <v/>
      </c>
      <c r="U273" s="33">
        <f>INDEX(Parameters!$B$32:$E$32,MATCH(I273,Parameters!$B$30:$E$30,0))*Parameters!$B$36/100*IF($F273="yes",Parameters!$E$49,Parameters!$D$49)</f>
        <v/>
      </c>
      <c r="V273" s="33">
        <f>U273*INDEX(Parameters!$B$99:$E$99,MATCH(I273,Parameters!$B$30:$E$30,0))</f>
        <v/>
      </c>
      <c r="W273" s="33">
        <f>U273*INDEX(Parameters!$B$100:$E$100,MATCH(I273,Parameters!$B$30:$E$30,0))</f>
        <v/>
      </c>
      <c r="X273" s="33">
        <f>U273*INDEX(Parameters!$B$101:$E$101,MATCH(I273,Parameters!$B$30:$E$30,0))</f>
        <v/>
      </c>
      <c r="Y273" s="33">
        <f>U273*INDEX(Parameters!$B$102:$E$102,MATCH(I273,Parameters!$B$30:$E$30,0))</f>
        <v/>
      </c>
      <c r="Z273" s="33">
        <f>U273*INDEX(Parameters!$B$103:$E$103,MATCH(I273,Parameters!$B$30:$E$30,0))</f>
        <v/>
      </c>
      <c r="AA273" s="33">
        <f>U273*INDEX(Parameters!$B$104:$E$104,MATCH(I273,Parameters!$B$30:$E$30,0))</f>
        <v/>
      </c>
      <c r="AB273" s="33">
        <f>U273*Parameters!$B$39</f>
        <v/>
      </c>
      <c r="AC273" s="7">
        <f>J273</f>
        <v/>
      </c>
      <c r="AD273" s="7">
        <f>IF(J273=1,Parameters!$B$40,Parameters!$B$41)</f>
        <v/>
      </c>
      <c r="AE273" s="33">
        <f>AC273*O273+(1-AC273)*L273</f>
        <v/>
      </c>
      <c r="AF273" s="33">
        <f>AC273*P273+(1-AC273)*M273</f>
        <v/>
      </c>
      <c r="AG273" s="33">
        <f>AC273*Q273+(1-AC273)*N273</f>
        <v/>
      </c>
      <c r="AH273" s="33">
        <f>AD273*O273+(1-AD273)*L273</f>
        <v/>
      </c>
      <c r="AI273" s="33">
        <f>AD273*P273+(1-AD273)*M273</f>
        <v/>
      </c>
      <c r="AJ273" s="33">
        <f>AD273*Q273+(1-AD273)*N273</f>
        <v/>
      </c>
      <c r="AK273" s="33">
        <f>AC273*V273+(1-AC273)*U273</f>
        <v/>
      </c>
      <c r="AL273" s="33">
        <f>AC273*W273+(1-AC273)*U273</f>
        <v/>
      </c>
      <c r="AM273" s="33">
        <f>AC273*X273+(1-AC273)*U273</f>
        <v/>
      </c>
      <c r="AN273" s="33">
        <f>AD273*V273+(1-AD273)*U273</f>
        <v/>
      </c>
      <c r="AO273" s="33">
        <f>AD273*W273+(1-AD273)*U273</f>
        <v/>
      </c>
      <c r="AP273" s="33">
        <f>AD273*X273+(1-AD273)*U273</f>
        <v/>
      </c>
      <c r="AQ273" s="7">
        <f>IF(OR(Scenario!$B$5="Any",Scenario!$B$5=A273),1,0)</f>
        <v/>
      </c>
      <c r="AR273" s="7">
        <f>IF(OR(Scenario!$B$6="Any",Scenario!$B$6=B273),1,0)</f>
        <v/>
      </c>
      <c r="AS273" s="7">
        <f>IF(OR(Scenario!$B$7="Any",Scenario!$B$7=C273),1,0)</f>
        <v/>
      </c>
      <c r="AT273" s="7">
        <f>IF(OR(Scenario!$B$8="Any",Scenario!$B$8=D273),1,0)</f>
        <v/>
      </c>
      <c r="AU273" s="7">
        <f>IF(OR(Scenario!$B$9="Any",Scenario!$B$9=E273),1,0)</f>
        <v/>
      </c>
      <c r="AV273" s="7">
        <f>IF(OR(Scenario!$B$10="Any",Scenario!$B$10=F273),1,0)</f>
        <v/>
      </c>
      <c r="AW273" s="7">
        <f>G273*AQ273*AR273*AS273*AT273*AU273*AV273</f>
        <v/>
      </c>
      <c r="AX273" s="7">
        <f>IF(Scenario!$B$11="mean",L273,IF(Scenario!$B$11="5th pct",M273,N273))</f>
        <v/>
      </c>
      <c r="AY273" s="7">
        <f>IF(Scenario!$B$11="mean",O273,IF(Scenario!$B$11="5th pct",P273,Q273))</f>
        <v/>
      </c>
      <c r="AZ273" s="7">
        <f>IF(Scenario!$B$11="mean",R273,IF(Scenario!$B$11="5th pct",S273,T273))</f>
        <v/>
      </c>
      <c r="BA273" s="7">
        <f>IF(Scenario!$B$11="mean",AE273,IF(Scenario!$B$11="5th pct",AF273,AG273))</f>
        <v/>
      </c>
      <c r="BB273" s="7">
        <f>IF(Scenario!$B$11="mean",AH273,IF(Scenario!$B$11="5th pct",AI273,AJ273))</f>
        <v/>
      </c>
      <c r="BC273" s="7">
        <f>U273</f>
        <v/>
      </c>
      <c r="BD273" s="7">
        <f>IF(Scenario!$B$11="mean",V273,IF(Scenario!$B$11="5th pct",W273,X273))</f>
        <v/>
      </c>
      <c r="BE273" s="7">
        <f>IF(Scenario!$B$11="mean",Y273,IF(Scenario!$B$11="5th pct",Z273,AA273))</f>
        <v/>
      </c>
      <c r="BF273" s="7">
        <f>IF(Scenario!$B$11="mean",AK273,IF(Scenario!$B$11="5th pct",AL273,AM273))</f>
        <v/>
      </c>
      <c r="BG273" s="7">
        <f>IF(Scenario!$B$11="mean",AN273,IF(Scenario!$B$11="5th pct",AO273,AP273))</f>
        <v/>
      </c>
    </row>
    <row r="274">
      <c r="A274" t="inlineStr">
        <is>
          <t>F</t>
        </is>
      </c>
      <c r="B274" t="inlineStr">
        <is>
          <t>75-79</t>
        </is>
      </c>
      <c r="C274" t="inlineStr">
        <is>
          <t>132-154</t>
        </is>
      </c>
      <c r="D274" t="inlineStr">
        <is>
          <t>1.5-2.0</t>
        </is>
      </c>
      <c r="E274" t="inlineStr">
        <is>
          <t>subclinical</t>
        </is>
      </c>
      <c r="F274" t="inlineStr">
        <is>
          <t>no</t>
        </is>
      </c>
      <c r="G274" s="26">
        <f>Parameters!$B$5*Parameters!$B$8*Parameters!$D$10/SUM(Parameters!$B$10:$G$10)*Parameters!$J$22*Parameters!$B$50*(1-Parameters!$B$46)</f>
        <v/>
      </c>
      <c r="H274" s="27">
        <f>(140-Parameters!$C$25)*Parameters!$D$26*0.45359237*0.85/(72*Parameters!$D$27)</f>
        <v/>
      </c>
      <c r="I274">
        <f>IF(H274&gt;80,"&gt;80",IF(H274&gt;50,"50-80",IF(H274&gt;=25,"25-50","&lt;25")))</f>
        <v/>
      </c>
      <c r="J274">
        <f>IF(((B274="80+")+0+(OR(D274="1.5-2.0",D274="&gt;=2.0")))&gt;=2,1,0)</f>
        <v/>
      </c>
      <c r="K274" s="28">
        <f>INDEX(Parameters!$B$31:$E$31,MATCH(I274,Parameters!$B$30:$E$30,0))</f>
        <v/>
      </c>
      <c r="L274" s="29">
        <f>K274*INDEX(Parameters!$B$57:$E$57,MATCH(I274,Parameters!$B$30:$E$30,0))/100*IF($F274="yes",Parameters!$C$49,Parameters!$B$49)</f>
        <v/>
      </c>
      <c r="M274" s="29">
        <f>K274*INDEX(Parameters!$B$58:$E$58,MATCH(I274,Parameters!$B$30:$E$30,0))/100*IF($F274="yes",Parameters!$C$49,Parameters!$B$49)</f>
        <v/>
      </c>
      <c r="N274" s="29">
        <f>K274*INDEX(Parameters!$B$59:$E$59,MATCH(I274,Parameters!$B$30:$E$30,0))/100*IF($F274="yes",Parameters!$C$49,Parameters!$B$49)</f>
        <v/>
      </c>
      <c r="O274" s="29">
        <f>K274*INDEX(Parameters!$B$60:$E$60,MATCH(I274,Parameters!$B$30:$E$30,0))/100*IF($F274="yes",Parameters!$C$49,Parameters!$B$49)</f>
        <v/>
      </c>
      <c r="P274" s="29">
        <f>K274*INDEX(Parameters!$B$61:$E$61,MATCH(I274,Parameters!$B$30:$E$30,0))/100*IF($F274="yes",Parameters!$C$49,Parameters!$B$49)</f>
        <v/>
      </c>
      <c r="Q274" s="29">
        <f>K274*INDEX(Parameters!$B$62:$E$62,MATCH(I274,Parameters!$B$30:$E$30,0))/100*IF($F274="yes",Parameters!$C$49,Parameters!$B$49)</f>
        <v/>
      </c>
      <c r="R274" s="29">
        <f>K274*INDEX(Parameters!$B$63:$E$63,MATCH(I274,Parameters!$B$30:$E$30,0))/100*IF($F274="yes",Parameters!$C$49,Parameters!$B$49)</f>
        <v/>
      </c>
      <c r="S274" s="29">
        <f>K274*INDEX(Parameters!$B$64:$E$64,MATCH(I274,Parameters!$B$30:$E$30,0))/100*IF($F274="yes",Parameters!$C$49,Parameters!$B$49)</f>
        <v/>
      </c>
      <c r="T274" s="29">
        <f>K274*INDEX(Parameters!$B$65:$E$65,MATCH(I274,Parameters!$B$30:$E$30,0))/100*IF($F274="yes",Parameters!$C$49,Parameters!$B$49)</f>
        <v/>
      </c>
      <c r="U274" s="29">
        <f>INDEX(Parameters!$B$32:$E$32,MATCH(I274,Parameters!$B$30:$E$30,0))*Parameters!$B$36/100*IF($F274="yes",Parameters!$E$49,Parameters!$D$49)</f>
        <v/>
      </c>
      <c r="V274" s="29">
        <f>U274*INDEX(Parameters!$B$99:$E$99,MATCH(I274,Parameters!$B$30:$E$30,0))</f>
        <v/>
      </c>
      <c r="W274" s="29">
        <f>U274*INDEX(Parameters!$B$100:$E$100,MATCH(I274,Parameters!$B$30:$E$30,0))</f>
        <v/>
      </c>
      <c r="X274" s="29">
        <f>U274*INDEX(Parameters!$B$101:$E$101,MATCH(I274,Parameters!$B$30:$E$30,0))</f>
        <v/>
      </c>
      <c r="Y274" s="29">
        <f>U274*INDEX(Parameters!$B$102:$E$102,MATCH(I274,Parameters!$B$30:$E$30,0))</f>
        <v/>
      </c>
      <c r="Z274" s="29">
        <f>U274*INDEX(Parameters!$B$103:$E$103,MATCH(I274,Parameters!$B$30:$E$30,0))</f>
        <v/>
      </c>
      <c r="AA274" s="29">
        <f>U274*INDEX(Parameters!$B$104:$E$104,MATCH(I274,Parameters!$B$30:$E$30,0))</f>
        <v/>
      </c>
      <c r="AB274" s="29">
        <f>U274*Parameters!$B$39</f>
        <v/>
      </c>
      <c r="AC274">
        <f>J274</f>
        <v/>
      </c>
      <c r="AD274">
        <f>IF(J274=1,Parameters!$B$40,Parameters!$B$41)</f>
        <v/>
      </c>
      <c r="AE274" s="29">
        <f>AC274*O274+(1-AC274)*L274</f>
        <v/>
      </c>
      <c r="AF274" s="29">
        <f>AC274*P274+(1-AC274)*M274</f>
        <v/>
      </c>
      <c r="AG274" s="29">
        <f>AC274*Q274+(1-AC274)*N274</f>
        <v/>
      </c>
      <c r="AH274" s="29">
        <f>AD274*O274+(1-AD274)*L274</f>
        <v/>
      </c>
      <c r="AI274" s="29">
        <f>AD274*P274+(1-AD274)*M274</f>
        <v/>
      </c>
      <c r="AJ274" s="29">
        <f>AD274*Q274+(1-AD274)*N274</f>
        <v/>
      </c>
      <c r="AK274" s="29">
        <f>AC274*V274+(1-AC274)*U274</f>
        <v/>
      </c>
      <c r="AL274" s="29">
        <f>AC274*W274+(1-AC274)*U274</f>
        <v/>
      </c>
      <c r="AM274" s="29">
        <f>AC274*X274+(1-AC274)*U274</f>
        <v/>
      </c>
      <c r="AN274" s="29">
        <f>AD274*V274+(1-AD274)*U274</f>
        <v/>
      </c>
      <c r="AO274" s="29">
        <f>AD274*W274+(1-AD274)*U274</f>
        <v/>
      </c>
      <c r="AP274" s="29">
        <f>AD274*X274+(1-AD274)*U274</f>
        <v/>
      </c>
      <c r="AQ274">
        <f>IF(OR(Scenario!$B$5="Any",Scenario!$B$5=A274),1,0)</f>
        <v/>
      </c>
      <c r="AR274">
        <f>IF(OR(Scenario!$B$6="Any",Scenario!$B$6=B274),1,0)</f>
        <v/>
      </c>
      <c r="AS274">
        <f>IF(OR(Scenario!$B$7="Any",Scenario!$B$7=C274),1,0)</f>
        <v/>
      </c>
      <c r="AT274">
        <f>IF(OR(Scenario!$B$8="Any",Scenario!$B$8=D274),1,0)</f>
        <v/>
      </c>
      <c r="AU274">
        <f>IF(OR(Scenario!$B$9="Any",Scenario!$B$9=E274),1,0)</f>
        <v/>
      </c>
      <c r="AV274">
        <f>IF(OR(Scenario!$B$10="Any",Scenario!$B$10=F274),1,0)</f>
        <v/>
      </c>
      <c r="AW274">
        <f>G274*AQ274*AR274*AS274*AT274*AU274*AV274</f>
        <v/>
      </c>
      <c r="AX274">
        <f>IF(Scenario!$B$11="mean",L274,IF(Scenario!$B$11="5th pct",M274,N274))</f>
        <v/>
      </c>
      <c r="AY274">
        <f>IF(Scenario!$B$11="mean",O274,IF(Scenario!$B$11="5th pct",P274,Q274))</f>
        <v/>
      </c>
      <c r="AZ274">
        <f>IF(Scenario!$B$11="mean",R274,IF(Scenario!$B$11="5th pct",S274,T274))</f>
        <v/>
      </c>
      <c r="BA274">
        <f>IF(Scenario!$B$11="mean",AE274,IF(Scenario!$B$11="5th pct",AF274,AG274))</f>
        <v/>
      </c>
      <c r="BB274">
        <f>IF(Scenario!$B$11="mean",AH274,IF(Scenario!$B$11="5th pct",AI274,AJ274))</f>
        <v/>
      </c>
      <c r="BC274">
        <f>U274</f>
        <v/>
      </c>
      <c r="BD274">
        <f>IF(Scenario!$B$11="mean",V274,IF(Scenario!$B$11="5th pct",W274,X274))</f>
        <v/>
      </c>
      <c r="BE274">
        <f>IF(Scenario!$B$11="mean",Y274,IF(Scenario!$B$11="5th pct",Z274,AA274))</f>
        <v/>
      </c>
      <c r="BF274">
        <f>IF(Scenario!$B$11="mean",AK274,IF(Scenario!$B$11="5th pct",AL274,AM274))</f>
        <v/>
      </c>
      <c r="BG274">
        <f>IF(Scenario!$B$11="mean",AN274,IF(Scenario!$B$11="5th pct",AO274,AP274))</f>
        <v/>
      </c>
    </row>
    <row r="275">
      <c r="A275" s="7" t="inlineStr">
        <is>
          <t>F</t>
        </is>
      </c>
      <c r="B275" s="7" t="inlineStr">
        <is>
          <t>75-79</t>
        </is>
      </c>
      <c r="C275" s="7" t="inlineStr">
        <is>
          <t>132-154</t>
        </is>
      </c>
      <c r="D275" s="7" t="inlineStr">
        <is>
          <t>1.5-2.0</t>
        </is>
      </c>
      <c r="E275" s="7" t="inlineStr">
        <is>
          <t>subclinical</t>
        </is>
      </c>
      <c r="F275" s="7" t="inlineStr">
        <is>
          <t>yes</t>
        </is>
      </c>
      <c r="G275" s="30">
        <f>Parameters!$B$5*Parameters!$B$8*Parameters!$D$10/SUM(Parameters!$B$10:$G$10)*Parameters!$J$22*Parameters!$B$50*Parameters!$B$46</f>
        <v/>
      </c>
      <c r="H275" s="31">
        <f>(140-Parameters!$C$25)*Parameters!$D$26*0.45359237*0.85/(72*Parameters!$D$27)</f>
        <v/>
      </c>
      <c r="I275" s="7">
        <f>IF(H275&gt;80,"&gt;80",IF(H275&gt;50,"50-80",IF(H275&gt;=25,"25-50","&lt;25")))</f>
        <v/>
      </c>
      <c r="J275" s="7">
        <f>IF(((B275="80+")+0+(OR(D275="1.5-2.0",D275="&gt;=2.0")))&gt;=2,1,0)</f>
        <v/>
      </c>
      <c r="K275" s="32">
        <f>INDEX(Parameters!$B$31:$E$31,MATCH(I275,Parameters!$B$30:$E$30,0))</f>
        <v/>
      </c>
      <c r="L275" s="33">
        <f>K275*INDEX(Parameters!$B$57:$E$57,MATCH(I275,Parameters!$B$30:$E$30,0))/100*IF($F275="yes",Parameters!$C$49,Parameters!$B$49)</f>
        <v/>
      </c>
      <c r="M275" s="33">
        <f>K275*INDEX(Parameters!$B$58:$E$58,MATCH(I275,Parameters!$B$30:$E$30,0))/100*IF($F275="yes",Parameters!$C$49,Parameters!$B$49)</f>
        <v/>
      </c>
      <c r="N275" s="33">
        <f>K275*INDEX(Parameters!$B$59:$E$59,MATCH(I275,Parameters!$B$30:$E$30,0))/100*IF($F275="yes",Parameters!$C$49,Parameters!$B$49)</f>
        <v/>
      </c>
      <c r="O275" s="33">
        <f>K275*INDEX(Parameters!$B$60:$E$60,MATCH(I275,Parameters!$B$30:$E$30,0))/100*IF($F275="yes",Parameters!$C$49,Parameters!$B$49)</f>
        <v/>
      </c>
      <c r="P275" s="33">
        <f>K275*INDEX(Parameters!$B$61:$E$61,MATCH(I275,Parameters!$B$30:$E$30,0))/100*IF($F275="yes",Parameters!$C$49,Parameters!$B$49)</f>
        <v/>
      </c>
      <c r="Q275" s="33">
        <f>K275*INDEX(Parameters!$B$62:$E$62,MATCH(I275,Parameters!$B$30:$E$30,0))/100*IF($F275="yes",Parameters!$C$49,Parameters!$B$49)</f>
        <v/>
      </c>
      <c r="R275" s="33">
        <f>K275*INDEX(Parameters!$B$63:$E$63,MATCH(I275,Parameters!$B$30:$E$30,0))/100*IF($F275="yes",Parameters!$C$49,Parameters!$B$49)</f>
        <v/>
      </c>
      <c r="S275" s="33">
        <f>K275*INDEX(Parameters!$B$64:$E$64,MATCH(I275,Parameters!$B$30:$E$30,0))/100*IF($F275="yes",Parameters!$C$49,Parameters!$B$49)</f>
        <v/>
      </c>
      <c r="T275" s="33">
        <f>K275*INDEX(Parameters!$B$65:$E$65,MATCH(I275,Parameters!$B$30:$E$30,0))/100*IF($F275="yes",Parameters!$C$49,Parameters!$B$49)</f>
        <v/>
      </c>
      <c r="U275" s="33">
        <f>INDEX(Parameters!$B$32:$E$32,MATCH(I275,Parameters!$B$30:$E$30,0))*Parameters!$B$36/100*IF($F275="yes",Parameters!$E$49,Parameters!$D$49)</f>
        <v/>
      </c>
      <c r="V275" s="33">
        <f>U275*INDEX(Parameters!$B$99:$E$99,MATCH(I275,Parameters!$B$30:$E$30,0))</f>
        <v/>
      </c>
      <c r="W275" s="33">
        <f>U275*INDEX(Parameters!$B$100:$E$100,MATCH(I275,Parameters!$B$30:$E$30,0))</f>
        <v/>
      </c>
      <c r="X275" s="33">
        <f>U275*INDEX(Parameters!$B$101:$E$101,MATCH(I275,Parameters!$B$30:$E$30,0))</f>
        <v/>
      </c>
      <c r="Y275" s="33">
        <f>U275*INDEX(Parameters!$B$102:$E$102,MATCH(I275,Parameters!$B$30:$E$30,0))</f>
        <v/>
      </c>
      <c r="Z275" s="33">
        <f>U275*INDEX(Parameters!$B$103:$E$103,MATCH(I275,Parameters!$B$30:$E$30,0))</f>
        <v/>
      </c>
      <c r="AA275" s="33">
        <f>U275*INDEX(Parameters!$B$104:$E$104,MATCH(I275,Parameters!$B$30:$E$30,0))</f>
        <v/>
      </c>
      <c r="AB275" s="33">
        <f>U275*Parameters!$B$39</f>
        <v/>
      </c>
      <c r="AC275" s="7">
        <f>J275</f>
        <v/>
      </c>
      <c r="AD275" s="7">
        <f>IF(J275=1,Parameters!$B$40,Parameters!$B$41)</f>
        <v/>
      </c>
      <c r="AE275" s="33">
        <f>AC275*O275+(1-AC275)*L275</f>
        <v/>
      </c>
      <c r="AF275" s="33">
        <f>AC275*P275+(1-AC275)*M275</f>
        <v/>
      </c>
      <c r="AG275" s="33">
        <f>AC275*Q275+(1-AC275)*N275</f>
        <v/>
      </c>
      <c r="AH275" s="33">
        <f>AD275*O275+(1-AD275)*L275</f>
        <v/>
      </c>
      <c r="AI275" s="33">
        <f>AD275*P275+(1-AD275)*M275</f>
        <v/>
      </c>
      <c r="AJ275" s="33">
        <f>AD275*Q275+(1-AD275)*N275</f>
        <v/>
      </c>
      <c r="AK275" s="33">
        <f>AC275*V275+(1-AC275)*U275</f>
        <v/>
      </c>
      <c r="AL275" s="33">
        <f>AC275*W275+(1-AC275)*U275</f>
        <v/>
      </c>
      <c r="AM275" s="33">
        <f>AC275*X275+(1-AC275)*U275</f>
        <v/>
      </c>
      <c r="AN275" s="33">
        <f>AD275*V275+(1-AD275)*U275</f>
        <v/>
      </c>
      <c r="AO275" s="33">
        <f>AD275*W275+(1-AD275)*U275</f>
        <v/>
      </c>
      <c r="AP275" s="33">
        <f>AD275*X275+(1-AD275)*U275</f>
        <v/>
      </c>
      <c r="AQ275" s="7">
        <f>IF(OR(Scenario!$B$5="Any",Scenario!$B$5=A275),1,0)</f>
        <v/>
      </c>
      <c r="AR275" s="7">
        <f>IF(OR(Scenario!$B$6="Any",Scenario!$B$6=B275),1,0)</f>
        <v/>
      </c>
      <c r="AS275" s="7">
        <f>IF(OR(Scenario!$B$7="Any",Scenario!$B$7=C275),1,0)</f>
        <v/>
      </c>
      <c r="AT275" s="7">
        <f>IF(OR(Scenario!$B$8="Any",Scenario!$B$8=D275),1,0)</f>
        <v/>
      </c>
      <c r="AU275" s="7">
        <f>IF(OR(Scenario!$B$9="Any",Scenario!$B$9=E275),1,0)</f>
        <v/>
      </c>
      <c r="AV275" s="7">
        <f>IF(OR(Scenario!$B$10="Any",Scenario!$B$10=F275),1,0)</f>
        <v/>
      </c>
      <c r="AW275" s="7">
        <f>G275*AQ275*AR275*AS275*AT275*AU275*AV275</f>
        <v/>
      </c>
      <c r="AX275" s="7">
        <f>IF(Scenario!$B$11="mean",L275,IF(Scenario!$B$11="5th pct",M275,N275))</f>
        <v/>
      </c>
      <c r="AY275" s="7">
        <f>IF(Scenario!$B$11="mean",O275,IF(Scenario!$B$11="5th pct",P275,Q275))</f>
        <v/>
      </c>
      <c r="AZ275" s="7">
        <f>IF(Scenario!$B$11="mean",R275,IF(Scenario!$B$11="5th pct",S275,T275))</f>
        <v/>
      </c>
      <c r="BA275" s="7">
        <f>IF(Scenario!$B$11="mean",AE275,IF(Scenario!$B$11="5th pct",AF275,AG275))</f>
        <v/>
      </c>
      <c r="BB275" s="7">
        <f>IF(Scenario!$B$11="mean",AH275,IF(Scenario!$B$11="5th pct",AI275,AJ275))</f>
        <v/>
      </c>
      <c r="BC275" s="7">
        <f>U275</f>
        <v/>
      </c>
      <c r="BD275" s="7">
        <f>IF(Scenario!$B$11="mean",V275,IF(Scenario!$B$11="5th pct",W275,X275))</f>
        <v/>
      </c>
      <c r="BE275" s="7">
        <f>IF(Scenario!$B$11="mean",Y275,IF(Scenario!$B$11="5th pct",Z275,AA275))</f>
        <v/>
      </c>
      <c r="BF275" s="7">
        <f>IF(Scenario!$B$11="mean",AK275,IF(Scenario!$B$11="5th pct",AL275,AM275))</f>
        <v/>
      </c>
      <c r="BG275" s="7">
        <f>IF(Scenario!$B$11="mean",AN275,IF(Scenario!$B$11="5th pct",AO275,AP275))</f>
        <v/>
      </c>
    </row>
    <row r="276">
      <c r="A276" t="inlineStr">
        <is>
          <t>F</t>
        </is>
      </c>
      <c r="B276" t="inlineStr">
        <is>
          <t>75-79</t>
        </is>
      </c>
      <c r="C276" t="inlineStr">
        <is>
          <t>132-154</t>
        </is>
      </c>
      <c r="D276" t="inlineStr">
        <is>
          <t>1.5-2.0</t>
        </is>
      </c>
      <c r="E276" t="inlineStr">
        <is>
          <t>low parox</t>
        </is>
      </c>
      <c r="F276" t="inlineStr">
        <is>
          <t>no</t>
        </is>
      </c>
      <c r="G276" s="26">
        <f>Parameters!$B$5*Parameters!$B$8*Parameters!$D$10/SUM(Parameters!$B$10:$G$10)*Parameters!$J$22*Parameters!$B$51*(1-Parameters!$B$46)</f>
        <v/>
      </c>
      <c r="H276" s="27">
        <f>(140-Parameters!$C$25)*Parameters!$D$26*0.45359237*0.85/(72*Parameters!$D$27)</f>
        <v/>
      </c>
      <c r="I276">
        <f>IF(H276&gt;80,"&gt;80",IF(H276&gt;50,"50-80",IF(H276&gt;=25,"25-50","&lt;25")))</f>
        <v/>
      </c>
      <c r="J276">
        <f>IF(((B276="80+")+0+(OR(D276="1.5-2.0",D276="&gt;=2.0")))&gt;=2,1,0)</f>
        <v/>
      </c>
      <c r="K276" s="28">
        <f>INDEX(Parameters!$B$31:$E$31,MATCH(I276,Parameters!$B$30:$E$30,0))</f>
        <v/>
      </c>
      <c r="L276" s="29">
        <f>K276*INDEX(Parameters!$B$66:$E$66,MATCH(I276,Parameters!$B$30:$E$30,0))/100*IF($F276="yes",Parameters!$C$49,Parameters!$B$49)</f>
        <v/>
      </c>
      <c r="M276" s="29">
        <f>K276*INDEX(Parameters!$B$67:$E$67,MATCH(I276,Parameters!$B$30:$E$30,0))/100*IF($F276="yes",Parameters!$C$49,Parameters!$B$49)</f>
        <v/>
      </c>
      <c r="N276" s="29">
        <f>K276*INDEX(Parameters!$B$68:$E$68,MATCH(I276,Parameters!$B$30:$E$30,0))/100*IF($F276="yes",Parameters!$C$49,Parameters!$B$49)</f>
        <v/>
      </c>
      <c r="O276" s="29">
        <f>K276*INDEX(Parameters!$B$69:$E$69,MATCH(I276,Parameters!$B$30:$E$30,0))/100*IF($F276="yes",Parameters!$C$49,Parameters!$B$49)</f>
        <v/>
      </c>
      <c r="P276" s="29">
        <f>K276*INDEX(Parameters!$B$70:$E$70,MATCH(I276,Parameters!$B$30:$E$30,0))/100*IF($F276="yes",Parameters!$C$49,Parameters!$B$49)</f>
        <v/>
      </c>
      <c r="Q276" s="29">
        <f>K276*INDEX(Parameters!$B$71:$E$71,MATCH(I276,Parameters!$B$30:$E$30,0))/100*IF($F276="yes",Parameters!$C$49,Parameters!$B$49)</f>
        <v/>
      </c>
      <c r="R276" s="29">
        <f>K276*INDEX(Parameters!$B$72:$E$72,MATCH(I276,Parameters!$B$30:$E$30,0))/100*IF($F276="yes",Parameters!$C$49,Parameters!$B$49)</f>
        <v/>
      </c>
      <c r="S276" s="29">
        <f>K276*INDEX(Parameters!$B$73:$E$73,MATCH(I276,Parameters!$B$30:$E$30,0))/100*IF($F276="yes",Parameters!$C$49,Parameters!$B$49)</f>
        <v/>
      </c>
      <c r="T276" s="29">
        <f>K276*INDEX(Parameters!$B$74:$E$74,MATCH(I276,Parameters!$B$30:$E$30,0))/100*IF($F276="yes",Parameters!$C$49,Parameters!$B$49)</f>
        <v/>
      </c>
      <c r="U276" s="29">
        <f>INDEX(Parameters!$B$32:$E$32,MATCH(I276,Parameters!$B$30:$E$30,0))*Parameters!$B$36/100*IF($F276="yes",Parameters!$E$49,Parameters!$D$49)</f>
        <v/>
      </c>
      <c r="V276" s="29">
        <f>U276*INDEX(Parameters!$B$99:$E$99,MATCH(I276,Parameters!$B$30:$E$30,0))</f>
        <v/>
      </c>
      <c r="W276" s="29">
        <f>U276*INDEX(Parameters!$B$100:$E$100,MATCH(I276,Parameters!$B$30:$E$30,0))</f>
        <v/>
      </c>
      <c r="X276" s="29">
        <f>U276*INDEX(Parameters!$B$101:$E$101,MATCH(I276,Parameters!$B$30:$E$30,0))</f>
        <v/>
      </c>
      <c r="Y276" s="29">
        <f>U276*INDEX(Parameters!$B$102:$E$102,MATCH(I276,Parameters!$B$30:$E$30,0))</f>
        <v/>
      </c>
      <c r="Z276" s="29">
        <f>U276*INDEX(Parameters!$B$103:$E$103,MATCH(I276,Parameters!$B$30:$E$30,0))</f>
        <v/>
      </c>
      <c r="AA276" s="29">
        <f>U276*INDEX(Parameters!$B$104:$E$104,MATCH(I276,Parameters!$B$30:$E$30,0))</f>
        <v/>
      </c>
      <c r="AB276" s="29">
        <f>U276*Parameters!$B$39</f>
        <v/>
      </c>
      <c r="AC276">
        <f>J276</f>
        <v/>
      </c>
      <c r="AD276">
        <f>IF(J276=1,Parameters!$B$40,Parameters!$B$41)</f>
        <v/>
      </c>
      <c r="AE276" s="29">
        <f>AC276*O276+(1-AC276)*L276</f>
        <v/>
      </c>
      <c r="AF276" s="29">
        <f>AC276*P276+(1-AC276)*M276</f>
        <v/>
      </c>
      <c r="AG276" s="29">
        <f>AC276*Q276+(1-AC276)*N276</f>
        <v/>
      </c>
      <c r="AH276" s="29">
        <f>AD276*O276+(1-AD276)*L276</f>
        <v/>
      </c>
      <c r="AI276" s="29">
        <f>AD276*P276+(1-AD276)*M276</f>
        <v/>
      </c>
      <c r="AJ276" s="29">
        <f>AD276*Q276+(1-AD276)*N276</f>
        <v/>
      </c>
      <c r="AK276" s="29">
        <f>AC276*V276+(1-AC276)*U276</f>
        <v/>
      </c>
      <c r="AL276" s="29">
        <f>AC276*W276+(1-AC276)*U276</f>
        <v/>
      </c>
      <c r="AM276" s="29">
        <f>AC276*X276+(1-AC276)*U276</f>
        <v/>
      </c>
      <c r="AN276" s="29">
        <f>AD276*V276+(1-AD276)*U276</f>
        <v/>
      </c>
      <c r="AO276" s="29">
        <f>AD276*W276+(1-AD276)*U276</f>
        <v/>
      </c>
      <c r="AP276" s="29">
        <f>AD276*X276+(1-AD276)*U276</f>
        <v/>
      </c>
      <c r="AQ276">
        <f>IF(OR(Scenario!$B$5="Any",Scenario!$B$5=A276),1,0)</f>
        <v/>
      </c>
      <c r="AR276">
        <f>IF(OR(Scenario!$B$6="Any",Scenario!$B$6=B276),1,0)</f>
        <v/>
      </c>
      <c r="AS276">
        <f>IF(OR(Scenario!$B$7="Any",Scenario!$B$7=C276),1,0)</f>
        <v/>
      </c>
      <c r="AT276">
        <f>IF(OR(Scenario!$B$8="Any",Scenario!$B$8=D276),1,0)</f>
        <v/>
      </c>
      <c r="AU276">
        <f>IF(OR(Scenario!$B$9="Any",Scenario!$B$9=E276),1,0)</f>
        <v/>
      </c>
      <c r="AV276">
        <f>IF(OR(Scenario!$B$10="Any",Scenario!$B$10=F276),1,0)</f>
        <v/>
      </c>
      <c r="AW276">
        <f>G276*AQ276*AR276*AS276*AT276*AU276*AV276</f>
        <v/>
      </c>
      <c r="AX276">
        <f>IF(Scenario!$B$11="mean",L276,IF(Scenario!$B$11="5th pct",M276,N276))</f>
        <v/>
      </c>
      <c r="AY276">
        <f>IF(Scenario!$B$11="mean",O276,IF(Scenario!$B$11="5th pct",P276,Q276))</f>
        <v/>
      </c>
      <c r="AZ276">
        <f>IF(Scenario!$B$11="mean",R276,IF(Scenario!$B$11="5th pct",S276,T276))</f>
        <v/>
      </c>
      <c r="BA276">
        <f>IF(Scenario!$B$11="mean",AE276,IF(Scenario!$B$11="5th pct",AF276,AG276))</f>
        <v/>
      </c>
      <c r="BB276">
        <f>IF(Scenario!$B$11="mean",AH276,IF(Scenario!$B$11="5th pct",AI276,AJ276))</f>
        <v/>
      </c>
      <c r="BC276">
        <f>U276</f>
        <v/>
      </c>
      <c r="BD276">
        <f>IF(Scenario!$B$11="mean",V276,IF(Scenario!$B$11="5th pct",W276,X276))</f>
        <v/>
      </c>
      <c r="BE276">
        <f>IF(Scenario!$B$11="mean",Y276,IF(Scenario!$B$11="5th pct",Z276,AA276))</f>
        <v/>
      </c>
      <c r="BF276">
        <f>IF(Scenario!$B$11="mean",AK276,IF(Scenario!$B$11="5th pct",AL276,AM276))</f>
        <v/>
      </c>
      <c r="BG276">
        <f>IF(Scenario!$B$11="mean",AN276,IF(Scenario!$B$11="5th pct",AO276,AP276))</f>
        <v/>
      </c>
    </row>
    <row r="277">
      <c r="A277" s="7" t="inlineStr">
        <is>
          <t>F</t>
        </is>
      </c>
      <c r="B277" s="7" t="inlineStr">
        <is>
          <t>75-79</t>
        </is>
      </c>
      <c r="C277" s="7" t="inlineStr">
        <is>
          <t>132-154</t>
        </is>
      </c>
      <c r="D277" s="7" t="inlineStr">
        <is>
          <t>1.5-2.0</t>
        </is>
      </c>
      <c r="E277" s="7" t="inlineStr">
        <is>
          <t>low parox</t>
        </is>
      </c>
      <c r="F277" s="7" t="inlineStr">
        <is>
          <t>yes</t>
        </is>
      </c>
      <c r="G277" s="30">
        <f>Parameters!$B$5*Parameters!$B$8*Parameters!$D$10/SUM(Parameters!$B$10:$G$10)*Parameters!$J$22*Parameters!$B$51*Parameters!$B$46</f>
        <v/>
      </c>
      <c r="H277" s="31">
        <f>(140-Parameters!$C$25)*Parameters!$D$26*0.45359237*0.85/(72*Parameters!$D$27)</f>
        <v/>
      </c>
      <c r="I277" s="7">
        <f>IF(H277&gt;80,"&gt;80",IF(H277&gt;50,"50-80",IF(H277&gt;=25,"25-50","&lt;25")))</f>
        <v/>
      </c>
      <c r="J277" s="7">
        <f>IF(((B277="80+")+0+(OR(D277="1.5-2.0",D277="&gt;=2.0")))&gt;=2,1,0)</f>
        <v/>
      </c>
      <c r="K277" s="32">
        <f>INDEX(Parameters!$B$31:$E$31,MATCH(I277,Parameters!$B$30:$E$30,0))</f>
        <v/>
      </c>
      <c r="L277" s="33">
        <f>K277*INDEX(Parameters!$B$66:$E$66,MATCH(I277,Parameters!$B$30:$E$30,0))/100*IF($F277="yes",Parameters!$C$49,Parameters!$B$49)</f>
        <v/>
      </c>
      <c r="M277" s="33">
        <f>K277*INDEX(Parameters!$B$67:$E$67,MATCH(I277,Parameters!$B$30:$E$30,0))/100*IF($F277="yes",Parameters!$C$49,Parameters!$B$49)</f>
        <v/>
      </c>
      <c r="N277" s="33">
        <f>K277*INDEX(Parameters!$B$68:$E$68,MATCH(I277,Parameters!$B$30:$E$30,0))/100*IF($F277="yes",Parameters!$C$49,Parameters!$B$49)</f>
        <v/>
      </c>
      <c r="O277" s="33">
        <f>K277*INDEX(Parameters!$B$69:$E$69,MATCH(I277,Parameters!$B$30:$E$30,0))/100*IF($F277="yes",Parameters!$C$49,Parameters!$B$49)</f>
        <v/>
      </c>
      <c r="P277" s="33">
        <f>K277*INDEX(Parameters!$B$70:$E$70,MATCH(I277,Parameters!$B$30:$E$30,0))/100*IF($F277="yes",Parameters!$C$49,Parameters!$B$49)</f>
        <v/>
      </c>
      <c r="Q277" s="33">
        <f>K277*INDEX(Parameters!$B$71:$E$71,MATCH(I277,Parameters!$B$30:$E$30,0))/100*IF($F277="yes",Parameters!$C$49,Parameters!$B$49)</f>
        <v/>
      </c>
      <c r="R277" s="33">
        <f>K277*INDEX(Parameters!$B$72:$E$72,MATCH(I277,Parameters!$B$30:$E$30,0))/100*IF($F277="yes",Parameters!$C$49,Parameters!$B$49)</f>
        <v/>
      </c>
      <c r="S277" s="33">
        <f>K277*INDEX(Parameters!$B$73:$E$73,MATCH(I277,Parameters!$B$30:$E$30,0))/100*IF($F277="yes",Parameters!$C$49,Parameters!$B$49)</f>
        <v/>
      </c>
      <c r="T277" s="33">
        <f>K277*INDEX(Parameters!$B$74:$E$74,MATCH(I277,Parameters!$B$30:$E$30,0))/100*IF($F277="yes",Parameters!$C$49,Parameters!$B$49)</f>
        <v/>
      </c>
      <c r="U277" s="33">
        <f>INDEX(Parameters!$B$32:$E$32,MATCH(I277,Parameters!$B$30:$E$30,0))*Parameters!$B$36/100*IF($F277="yes",Parameters!$E$49,Parameters!$D$49)</f>
        <v/>
      </c>
      <c r="V277" s="33">
        <f>U277*INDEX(Parameters!$B$99:$E$99,MATCH(I277,Parameters!$B$30:$E$30,0))</f>
        <v/>
      </c>
      <c r="W277" s="33">
        <f>U277*INDEX(Parameters!$B$100:$E$100,MATCH(I277,Parameters!$B$30:$E$30,0))</f>
        <v/>
      </c>
      <c r="X277" s="33">
        <f>U277*INDEX(Parameters!$B$101:$E$101,MATCH(I277,Parameters!$B$30:$E$30,0))</f>
        <v/>
      </c>
      <c r="Y277" s="33">
        <f>U277*INDEX(Parameters!$B$102:$E$102,MATCH(I277,Parameters!$B$30:$E$30,0))</f>
        <v/>
      </c>
      <c r="Z277" s="33">
        <f>U277*INDEX(Parameters!$B$103:$E$103,MATCH(I277,Parameters!$B$30:$E$30,0))</f>
        <v/>
      </c>
      <c r="AA277" s="33">
        <f>U277*INDEX(Parameters!$B$104:$E$104,MATCH(I277,Parameters!$B$30:$E$30,0))</f>
        <v/>
      </c>
      <c r="AB277" s="33">
        <f>U277*Parameters!$B$39</f>
        <v/>
      </c>
      <c r="AC277" s="7">
        <f>J277</f>
        <v/>
      </c>
      <c r="AD277" s="7">
        <f>IF(J277=1,Parameters!$B$40,Parameters!$B$41)</f>
        <v/>
      </c>
      <c r="AE277" s="33">
        <f>AC277*O277+(1-AC277)*L277</f>
        <v/>
      </c>
      <c r="AF277" s="33">
        <f>AC277*P277+(1-AC277)*M277</f>
        <v/>
      </c>
      <c r="AG277" s="33">
        <f>AC277*Q277+(1-AC277)*N277</f>
        <v/>
      </c>
      <c r="AH277" s="33">
        <f>AD277*O277+(1-AD277)*L277</f>
        <v/>
      </c>
      <c r="AI277" s="33">
        <f>AD277*P277+(1-AD277)*M277</f>
        <v/>
      </c>
      <c r="AJ277" s="33">
        <f>AD277*Q277+(1-AD277)*N277</f>
        <v/>
      </c>
      <c r="AK277" s="33">
        <f>AC277*V277+(1-AC277)*U277</f>
        <v/>
      </c>
      <c r="AL277" s="33">
        <f>AC277*W277+(1-AC277)*U277</f>
        <v/>
      </c>
      <c r="AM277" s="33">
        <f>AC277*X277+(1-AC277)*U277</f>
        <v/>
      </c>
      <c r="AN277" s="33">
        <f>AD277*V277+(1-AD277)*U277</f>
        <v/>
      </c>
      <c r="AO277" s="33">
        <f>AD277*W277+(1-AD277)*U277</f>
        <v/>
      </c>
      <c r="AP277" s="33">
        <f>AD277*X277+(1-AD277)*U277</f>
        <v/>
      </c>
      <c r="AQ277" s="7">
        <f>IF(OR(Scenario!$B$5="Any",Scenario!$B$5=A277),1,0)</f>
        <v/>
      </c>
      <c r="AR277" s="7">
        <f>IF(OR(Scenario!$B$6="Any",Scenario!$B$6=B277),1,0)</f>
        <v/>
      </c>
      <c r="AS277" s="7">
        <f>IF(OR(Scenario!$B$7="Any",Scenario!$B$7=C277),1,0)</f>
        <v/>
      </c>
      <c r="AT277" s="7">
        <f>IF(OR(Scenario!$B$8="Any",Scenario!$B$8=D277),1,0)</f>
        <v/>
      </c>
      <c r="AU277" s="7">
        <f>IF(OR(Scenario!$B$9="Any",Scenario!$B$9=E277),1,0)</f>
        <v/>
      </c>
      <c r="AV277" s="7">
        <f>IF(OR(Scenario!$B$10="Any",Scenario!$B$10=F277),1,0)</f>
        <v/>
      </c>
      <c r="AW277" s="7">
        <f>G277*AQ277*AR277*AS277*AT277*AU277*AV277</f>
        <v/>
      </c>
      <c r="AX277" s="7">
        <f>IF(Scenario!$B$11="mean",L277,IF(Scenario!$B$11="5th pct",M277,N277))</f>
        <v/>
      </c>
      <c r="AY277" s="7">
        <f>IF(Scenario!$B$11="mean",O277,IF(Scenario!$B$11="5th pct",P277,Q277))</f>
        <v/>
      </c>
      <c r="AZ277" s="7">
        <f>IF(Scenario!$B$11="mean",R277,IF(Scenario!$B$11="5th pct",S277,T277))</f>
        <v/>
      </c>
      <c r="BA277" s="7">
        <f>IF(Scenario!$B$11="mean",AE277,IF(Scenario!$B$11="5th pct",AF277,AG277))</f>
        <v/>
      </c>
      <c r="BB277" s="7">
        <f>IF(Scenario!$B$11="mean",AH277,IF(Scenario!$B$11="5th pct",AI277,AJ277))</f>
        <v/>
      </c>
      <c r="BC277" s="7">
        <f>U277</f>
        <v/>
      </c>
      <c r="BD277" s="7">
        <f>IF(Scenario!$B$11="mean",V277,IF(Scenario!$B$11="5th pct",W277,X277))</f>
        <v/>
      </c>
      <c r="BE277" s="7">
        <f>IF(Scenario!$B$11="mean",Y277,IF(Scenario!$B$11="5th pct",Z277,AA277))</f>
        <v/>
      </c>
      <c r="BF277" s="7">
        <f>IF(Scenario!$B$11="mean",AK277,IF(Scenario!$B$11="5th pct",AL277,AM277))</f>
        <v/>
      </c>
      <c r="BG277" s="7">
        <f>IF(Scenario!$B$11="mean",AN277,IF(Scenario!$B$11="5th pct",AO277,AP277))</f>
        <v/>
      </c>
    </row>
    <row r="278">
      <c r="A278" t="inlineStr">
        <is>
          <t>F</t>
        </is>
      </c>
      <c r="B278" t="inlineStr">
        <is>
          <t>75-79</t>
        </is>
      </c>
      <c r="C278" t="inlineStr">
        <is>
          <t>132-154</t>
        </is>
      </c>
      <c r="D278" t="inlineStr">
        <is>
          <t>1.5-2.0</t>
        </is>
      </c>
      <c r="E278" t="inlineStr">
        <is>
          <t>high parox</t>
        </is>
      </c>
      <c r="F278" t="inlineStr">
        <is>
          <t>no</t>
        </is>
      </c>
      <c r="G278" s="26">
        <f>Parameters!$B$5*Parameters!$B$8*Parameters!$D$10/SUM(Parameters!$B$10:$G$10)*Parameters!$J$22*Parameters!$B$52*(1-Parameters!$B$46)</f>
        <v/>
      </c>
      <c r="H278" s="27">
        <f>(140-Parameters!$C$25)*Parameters!$D$26*0.45359237*0.85/(72*Parameters!$D$27)</f>
        <v/>
      </c>
      <c r="I278">
        <f>IF(H278&gt;80,"&gt;80",IF(H278&gt;50,"50-80",IF(H278&gt;=25,"25-50","&lt;25")))</f>
        <v/>
      </c>
      <c r="J278">
        <f>IF(((B278="80+")+0+(OR(D278="1.5-2.0",D278="&gt;=2.0")))&gt;=2,1,0)</f>
        <v/>
      </c>
      <c r="K278" s="28">
        <f>INDEX(Parameters!$B$31:$E$31,MATCH(I278,Parameters!$B$30:$E$30,0))</f>
        <v/>
      </c>
      <c r="L278" s="29">
        <f>K278*INDEX(Parameters!$B$75:$E$75,MATCH(I278,Parameters!$B$30:$E$30,0))/100*IF($F278="yes",Parameters!$C$49,Parameters!$B$49)</f>
        <v/>
      </c>
      <c r="M278" s="29">
        <f>K278*INDEX(Parameters!$B$76:$E$76,MATCH(I278,Parameters!$B$30:$E$30,0))/100*IF($F278="yes",Parameters!$C$49,Parameters!$B$49)</f>
        <v/>
      </c>
      <c r="N278" s="29">
        <f>K278*INDEX(Parameters!$B$77:$E$77,MATCH(I278,Parameters!$B$30:$E$30,0))/100*IF($F278="yes",Parameters!$C$49,Parameters!$B$49)</f>
        <v/>
      </c>
      <c r="O278" s="29">
        <f>K278*INDEX(Parameters!$B$78:$E$78,MATCH(I278,Parameters!$B$30:$E$30,0))/100*IF($F278="yes",Parameters!$C$49,Parameters!$B$49)</f>
        <v/>
      </c>
      <c r="P278" s="29">
        <f>K278*INDEX(Parameters!$B$79:$E$79,MATCH(I278,Parameters!$B$30:$E$30,0))/100*IF($F278="yes",Parameters!$C$49,Parameters!$B$49)</f>
        <v/>
      </c>
      <c r="Q278" s="29">
        <f>K278*INDEX(Parameters!$B$80:$E$80,MATCH(I278,Parameters!$B$30:$E$30,0))/100*IF($F278="yes",Parameters!$C$49,Parameters!$B$49)</f>
        <v/>
      </c>
      <c r="R278" s="29">
        <f>K278*INDEX(Parameters!$B$81:$E$81,MATCH(I278,Parameters!$B$30:$E$30,0))/100*IF($F278="yes",Parameters!$C$49,Parameters!$B$49)</f>
        <v/>
      </c>
      <c r="S278" s="29">
        <f>K278*INDEX(Parameters!$B$82:$E$82,MATCH(I278,Parameters!$B$30:$E$30,0))/100*IF($F278="yes",Parameters!$C$49,Parameters!$B$49)</f>
        <v/>
      </c>
      <c r="T278" s="29">
        <f>K278*INDEX(Parameters!$B$83:$E$83,MATCH(I278,Parameters!$B$30:$E$30,0))/100*IF($F278="yes",Parameters!$C$49,Parameters!$B$49)</f>
        <v/>
      </c>
      <c r="U278" s="29">
        <f>INDEX(Parameters!$B$32:$E$32,MATCH(I278,Parameters!$B$30:$E$30,0))*Parameters!$B$36/100*IF($F278="yes",Parameters!$E$49,Parameters!$D$49)</f>
        <v/>
      </c>
      <c r="V278" s="29">
        <f>U278*INDEX(Parameters!$B$99:$E$99,MATCH(I278,Parameters!$B$30:$E$30,0))</f>
        <v/>
      </c>
      <c r="W278" s="29">
        <f>U278*INDEX(Parameters!$B$100:$E$100,MATCH(I278,Parameters!$B$30:$E$30,0))</f>
        <v/>
      </c>
      <c r="X278" s="29">
        <f>U278*INDEX(Parameters!$B$101:$E$101,MATCH(I278,Parameters!$B$30:$E$30,0))</f>
        <v/>
      </c>
      <c r="Y278" s="29">
        <f>U278*INDEX(Parameters!$B$102:$E$102,MATCH(I278,Parameters!$B$30:$E$30,0))</f>
        <v/>
      </c>
      <c r="Z278" s="29">
        <f>U278*INDEX(Parameters!$B$103:$E$103,MATCH(I278,Parameters!$B$30:$E$30,0))</f>
        <v/>
      </c>
      <c r="AA278" s="29">
        <f>U278*INDEX(Parameters!$B$104:$E$104,MATCH(I278,Parameters!$B$30:$E$30,0))</f>
        <v/>
      </c>
      <c r="AB278" s="29">
        <f>U278*Parameters!$B$39</f>
        <v/>
      </c>
      <c r="AC278">
        <f>J278</f>
        <v/>
      </c>
      <c r="AD278">
        <f>IF(J278=1,Parameters!$B$40,Parameters!$B$41)</f>
        <v/>
      </c>
      <c r="AE278" s="29">
        <f>AC278*O278+(1-AC278)*L278</f>
        <v/>
      </c>
      <c r="AF278" s="29">
        <f>AC278*P278+(1-AC278)*M278</f>
        <v/>
      </c>
      <c r="AG278" s="29">
        <f>AC278*Q278+(1-AC278)*N278</f>
        <v/>
      </c>
      <c r="AH278" s="29">
        <f>AD278*O278+(1-AD278)*L278</f>
        <v/>
      </c>
      <c r="AI278" s="29">
        <f>AD278*P278+(1-AD278)*M278</f>
        <v/>
      </c>
      <c r="AJ278" s="29">
        <f>AD278*Q278+(1-AD278)*N278</f>
        <v/>
      </c>
      <c r="AK278" s="29">
        <f>AC278*V278+(1-AC278)*U278</f>
        <v/>
      </c>
      <c r="AL278" s="29">
        <f>AC278*W278+(1-AC278)*U278</f>
        <v/>
      </c>
      <c r="AM278" s="29">
        <f>AC278*X278+(1-AC278)*U278</f>
        <v/>
      </c>
      <c r="AN278" s="29">
        <f>AD278*V278+(1-AD278)*U278</f>
        <v/>
      </c>
      <c r="AO278" s="29">
        <f>AD278*W278+(1-AD278)*U278</f>
        <v/>
      </c>
      <c r="AP278" s="29">
        <f>AD278*X278+(1-AD278)*U278</f>
        <v/>
      </c>
      <c r="AQ278">
        <f>IF(OR(Scenario!$B$5="Any",Scenario!$B$5=A278),1,0)</f>
        <v/>
      </c>
      <c r="AR278">
        <f>IF(OR(Scenario!$B$6="Any",Scenario!$B$6=B278),1,0)</f>
        <v/>
      </c>
      <c r="AS278">
        <f>IF(OR(Scenario!$B$7="Any",Scenario!$B$7=C278),1,0)</f>
        <v/>
      </c>
      <c r="AT278">
        <f>IF(OR(Scenario!$B$8="Any",Scenario!$B$8=D278),1,0)</f>
        <v/>
      </c>
      <c r="AU278">
        <f>IF(OR(Scenario!$B$9="Any",Scenario!$B$9=E278),1,0)</f>
        <v/>
      </c>
      <c r="AV278">
        <f>IF(OR(Scenario!$B$10="Any",Scenario!$B$10=F278),1,0)</f>
        <v/>
      </c>
      <c r="AW278">
        <f>G278*AQ278*AR278*AS278*AT278*AU278*AV278</f>
        <v/>
      </c>
      <c r="AX278">
        <f>IF(Scenario!$B$11="mean",L278,IF(Scenario!$B$11="5th pct",M278,N278))</f>
        <v/>
      </c>
      <c r="AY278">
        <f>IF(Scenario!$B$11="mean",O278,IF(Scenario!$B$11="5th pct",P278,Q278))</f>
        <v/>
      </c>
      <c r="AZ278">
        <f>IF(Scenario!$B$11="mean",R278,IF(Scenario!$B$11="5th pct",S278,T278))</f>
        <v/>
      </c>
      <c r="BA278">
        <f>IF(Scenario!$B$11="mean",AE278,IF(Scenario!$B$11="5th pct",AF278,AG278))</f>
        <v/>
      </c>
      <c r="BB278">
        <f>IF(Scenario!$B$11="mean",AH278,IF(Scenario!$B$11="5th pct",AI278,AJ278))</f>
        <v/>
      </c>
      <c r="BC278">
        <f>U278</f>
        <v/>
      </c>
      <c r="BD278">
        <f>IF(Scenario!$B$11="mean",V278,IF(Scenario!$B$11="5th pct",W278,X278))</f>
        <v/>
      </c>
      <c r="BE278">
        <f>IF(Scenario!$B$11="mean",Y278,IF(Scenario!$B$11="5th pct",Z278,AA278))</f>
        <v/>
      </c>
      <c r="BF278">
        <f>IF(Scenario!$B$11="mean",AK278,IF(Scenario!$B$11="5th pct",AL278,AM278))</f>
        <v/>
      </c>
      <c r="BG278">
        <f>IF(Scenario!$B$11="mean",AN278,IF(Scenario!$B$11="5th pct",AO278,AP278))</f>
        <v/>
      </c>
    </row>
    <row r="279">
      <c r="A279" s="7" t="inlineStr">
        <is>
          <t>F</t>
        </is>
      </c>
      <c r="B279" s="7" t="inlineStr">
        <is>
          <t>75-79</t>
        </is>
      </c>
      <c r="C279" s="7" t="inlineStr">
        <is>
          <t>132-154</t>
        </is>
      </c>
      <c r="D279" s="7" t="inlineStr">
        <is>
          <t>1.5-2.0</t>
        </is>
      </c>
      <c r="E279" s="7" t="inlineStr">
        <is>
          <t>high parox</t>
        </is>
      </c>
      <c r="F279" s="7" t="inlineStr">
        <is>
          <t>yes</t>
        </is>
      </c>
      <c r="G279" s="30">
        <f>Parameters!$B$5*Parameters!$B$8*Parameters!$D$10/SUM(Parameters!$B$10:$G$10)*Parameters!$J$22*Parameters!$B$52*Parameters!$B$46</f>
        <v/>
      </c>
      <c r="H279" s="31">
        <f>(140-Parameters!$C$25)*Parameters!$D$26*0.45359237*0.85/(72*Parameters!$D$27)</f>
        <v/>
      </c>
      <c r="I279" s="7">
        <f>IF(H279&gt;80,"&gt;80",IF(H279&gt;50,"50-80",IF(H279&gt;=25,"25-50","&lt;25")))</f>
        <v/>
      </c>
      <c r="J279" s="7">
        <f>IF(((B279="80+")+0+(OR(D279="1.5-2.0",D279="&gt;=2.0")))&gt;=2,1,0)</f>
        <v/>
      </c>
      <c r="K279" s="32">
        <f>INDEX(Parameters!$B$31:$E$31,MATCH(I279,Parameters!$B$30:$E$30,0))</f>
        <v/>
      </c>
      <c r="L279" s="33">
        <f>K279*INDEX(Parameters!$B$75:$E$75,MATCH(I279,Parameters!$B$30:$E$30,0))/100*IF($F279="yes",Parameters!$C$49,Parameters!$B$49)</f>
        <v/>
      </c>
      <c r="M279" s="33">
        <f>K279*INDEX(Parameters!$B$76:$E$76,MATCH(I279,Parameters!$B$30:$E$30,0))/100*IF($F279="yes",Parameters!$C$49,Parameters!$B$49)</f>
        <v/>
      </c>
      <c r="N279" s="33">
        <f>K279*INDEX(Parameters!$B$77:$E$77,MATCH(I279,Parameters!$B$30:$E$30,0))/100*IF($F279="yes",Parameters!$C$49,Parameters!$B$49)</f>
        <v/>
      </c>
      <c r="O279" s="33">
        <f>K279*INDEX(Parameters!$B$78:$E$78,MATCH(I279,Parameters!$B$30:$E$30,0))/100*IF($F279="yes",Parameters!$C$49,Parameters!$B$49)</f>
        <v/>
      </c>
      <c r="P279" s="33">
        <f>K279*INDEX(Parameters!$B$79:$E$79,MATCH(I279,Parameters!$B$30:$E$30,0))/100*IF($F279="yes",Parameters!$C$49,Parameters!$B$49)</f>
        <v/>
      </c>
      <c r="Q279" s="33">
        <f>K279*INDEX(Parameters!$B$80:$E$80,MATCH(I279,Parameters!$B$30:$E$30,0))/100*IF($F279="yes",Parameters!$C$49,Parameters!$B$49)</f>
        <v/>
      </c>
      <c r="R279" s="33">
        <f>K279*INDEX(Parameters!$B$81:$E$81,MATCH(I279,Parameters!$B$30:$E$30,0))/100*IF($F279="yes",Parameters!$C$49,Parameters!$B$49)</f>
        <v/>
      </c>
      <c r="S279" s="33">
        <f>K279*INDEX(Parameters!$B$82:$E$82,MATCH(I279,Parameters!$B$30:$E$30,0))/100*IF($F279="yes",Parameters!$C$49,Parameters!$B$49)</f>
        <v/>
      </c>
      <c r="T279" s="33">
        <f>K279*INDEX(Parameters!$B$83:$E$83,MATCH(I279,Parameters!$B$30:$E$30,0))/100*IF($F279="yes",Parameters!$C$49,Parameters!$B$49)</f>
        <v/>
      </c>
      <c r="U279" s="33">
        <f>INDEX(Parameters!$B$32:$E$32,MATCH(I279,Parameters!$B$30:$E$30,0))*Parameters!$B$36/100*IF($F279="yes",Parameters!$E$49,Parameters!$D$49)</f>
        <v/>
      </c>
      <c r="V279" s="33">
        <f>U279*INDEX(Parameters!$B$99:$E$99,MATCH(I279,Parameters!$B$30:$E$30,0))</f>
        <v/>
      </c>
      <c r="W279" s="33">
        <f>U279*INDEX(Parameters!$B$100:$E$100,MATCH(I279,Parameters!$B$30:$E$30,0))</f>
        <v/>
      </c>
      <c r="X279" s="33">
        <f>U279*INDEX(Parameters!$B$101:$E$101,MATCH(I279,Parameters!$B$30:$E$30,0))</f>
        <v/>
      </c>
      <c r="Y279" s="33">
        <f>U279*INDEX(Parameters!$B$102:$E$102,MATCH(I279,Parameters!$B$30:$E$30,0))</f>
        <v/>
      </c>
      <c r="Z279" s="33">
        <f>U279*INDEX(Parameters!$B$103:$E$103,MATCH(I279,Parameters!$B$30:$E$30,0))</f>
        <v/>
      </c>
      <c r="AA279" s="33">
        <f>U279*INDEX(Parameters!$B$104:$E$104,MATCH(I279,Parameters!$B$30:$E$30,0))</f>
        <v/>
      </c>
      <c r="AB279" s="33">
        <f>U279*Parameters!$B$39</f>
        <v/>
      </c>
      <c r="AC279" s="7">
        <f>J279</f>
        <v/>
      </c>
      <c r="AD279" s="7">
        <f>IF(J279=1,Parameters!$B$40,Parameters!$B$41)</f>
        <v/>
      </c>
      <c r="AE279" s="33">
        <f>AC279*O279+(1-AC279)*L279</f>
        <v/>
      </c>
      <c r="AF279" s="33">
        <f>AC279*P279+(1-AC279)*M279</f>
        <v/>
      </c>
      <c r="AG279" s="33">
        <f>AC279*Q279+(1-AC279)*N279</f>
        <v/>
      </c>
      <c r="AH279" s="33">
        <f>AD279*O279+(1-AD279)*L279</f>
        <v/>
      </c>
      <c r="AI279" s="33">
        <f>AD279*P279+(1-AD279)*M279</f>
        <v/>
      </c>
      <c r="AJ279" s="33">
        <f>AD279*Q279+(1-AD279)*N279</f>
        <v/>
      </c>
      <c r="AK279" s="33">
        <f>AC279*V279+(1-AC279)*U279</f>
        <v/>
      </c>
      <c r="AL279" s="33">
        <f>AC279*W279+(1-AC279)*U279</f>
        <v/>
      </c>
      <c r="AM279" s="33">
        <f>AC279*X279+(1-AC279)*U279</f>
        <v/>
      </c>
      <c r="AN279" s="33">
        <f>AD279*V279+(1-AD279)*U279</f>
        <v/>
      </c>
      <c r="AO279" s="33">
        <f>AD279*W279+(1-AD279)*U279</f>
        <v/>
      </c>
      <c r="AP279" s="33">
        <f>AD279*X279+(1-AD279)*U279</f>
        <v/>
      </c>
      <c r="AQ279" s="7">
        <f>IF(OR(Scenario!$B$5="Any",Scenario!$B$5=A279),1,0)</f>
        <v/>
      </c>
      <c r="AR279" s="7">
        <f>IF(OR(Scenario!$B$6="Any",Scenario!$B$6=B279),1,0)</f>
        <v/>
      </c>
      <c r="AS279" s="7">
        <f>IF(OR(Scenario!$B$7="Any",Scenario!$B$7=C279),1,0)</f>
        <v/>
      </c>
      <c r="AT279" s="7">
        <f>IF(OR(Scenario!$B$8="Any",Scenario!$B$8=D279),1,0)</f>
        <v/>
      </c>
      <c r="AU279" s="7">
        <f>IF(OR(Scenario!$B$9="Any",Scenario!$B$9=E279),1,0)</f>
        <v/>
      </c>
      <c r="AV279" s="7">
        <f>IF(OR(Scenario!$B$10="Any",Scenario!$B$10=F279),1,0)</f>
        <v/>
      </c>
      <c r="AW279" s="7">
        <f>G279*AQ279*AR279*AS279*AT279*AU279*AV279</f>
        <v/>
      </c>
      <c r="AX279" s="7">
        <f>IF(Scenario!$B$11="mean",L279,IF(Scenario!$B$11="5th pct",M279,N279))</f>
        <v/>
      </c>
      <c r="AY279" s="7">
        <f>IF(Scenario!$B$11="mean",O279,IF(Scenario!$B$11="5th pct",P279,Q279))</f>
        <v/>
      </c>
      <c r="AZ279" s="7">
        <f>IF(Scenario!$B$11="mean",R279,IF(Scenario!$B$11="5th pct",S279,T279))</f>
        <v/>
      </c>
      <c r="BA279" s="7">
        <f>IF(Scenario!$B$11="mean",AE279,IF(Scenario!$B$11="5th pct",AF279,AG279))</f>
        <v/>
      </c>
      <c r="BB279" s="7">
        <f>IF(Scenario!$B$11="mean",AH279,IF(Scenario!$B$11="5th pct",AI279,AJ279))</f>
        <v/>
      </c>
      <c r="BC279" s="7">
        <f>U279</f>
        <v/>
      </c>
      <c r="BD279" s="7">
        <f>IF(Scenario!$B$11="mean",V279,IF(Scenario!$B$11="5th pct",W279,X279))</f>
        <v/>
      </c>
      <c r="BE279" s="7">
        <f>IF(Scenario!$B$11="mean",Y279,IF(Scenario!$B$11="5th pct",Z279,AA279))</f>
        <v/>
      </c>
      <c r="BF279" s="7">
        <f>IF(Scenario!$B$11="mean",AK279,IF(Scenario!$B$11="5th pct",AL279,AM279))</f>
        <v/>
      </c>
      <c r="BG279" s="7">
        <f>IF(Scenario!$B$11="mean",AN279,IF(Scenario!$B$11="5th pct",AO279,AP279))</f>
        <v/>
      </c>
    </row>
    <row r="280">
      <c r="A280" t="inlineStr">
        <is>
          <t>F</t>
        </is>
      </c>
      <c r="B280" t="inlineStr">
        <is>
          <t>75-79</t>
        </is>
      </c>
      <c r="C280" t="inlineStr">
        <is>
          <t>132-154</t>
        </is>
      </c>
      <c r="D280" t="inlineStr">
        <is>
          <t>1.5-2.0</t>
        </is>
      </c>
      <c r="E280" t="inlineStr">
        <is>
          <t>persistent</t>
        </is>
      </c>
      <c r="F280" t="inlineStr">
        <is>
          <t>no</t>
        </is>
      </c>
      <c r="G280" s="26">
        <f>Parameters!$B$5*Parameters!$B$8*Parameters!$D$10/SUM(Parameters!$B$10:$G$10)*Parameters!$J$22*Parameters!$B$53*(1-Parameters!$B$46)</f>
        <v/>
      </c>
      <c r="H280" s="27">
        <f>(140-Parameters!$C$25)*Parameters!$D$26*0.45359237*0.85/(72*Parameters!$D$27)</f>
        <v/>
      </c>
      <c r="I280">
        <f>IF(H280&gt;80,"&gt;80",IF(H280&gt;50,"50-80",IF(H280&gt;=25,"25-50","&lt;25")))</f>
        <v/>
      </c>
      <c r="J280">
        <f>IF(((B280="80+")+0+(OR(D280="1.5-2.0",D280="&gt;=2.0")))&gt;=2,1,0)</f>
        <v/>
      </c>
      <c r="K280" s="28">
        <f>INDEX(Parameters!$B$31:$E$31,MATCH(I280,Parameters!$B$30:$E$30,0))</f>
        <v/>
      </c>
      <c r="L280" s="29">
        <f>K280*INDEX(Parameters!$B$84:$E$84,MATCH(I280,Parameters!$B$30:$E$30,0))/100*IF($F280="yes",Parameters!$C$49,Parameters!$B$49)</f>
        <v/>
      </c>
      <c r="M280" s="29">
        <f>K280*INDEX(Parameters!$B$85:$E$85,MATCH(I280,Parameters!$B$30:$E$30,0))/100*IF($F280="yes",Parameters!$C$49,Parameters!$B$49)</f>
        <v/>
      </c>
      <c r="N280" s="29">
        <f>K280*INDEX(Parameters!$B$86:$E$86,MATCH(I280,Parameters!$B$30:$E$30,0))/100*IF($F280="yes",Parameters!$C$49,Parameters!$B$49)</f>
        <v/>
      </c>
      <c r="O280" s="29">
        <f>K280*INDEX(Parameters!$B$87:$E$87,MATCH(I280,Parameters!$B$30:$E$30,0))/100*IF($F280="yes",Parameters!$C$49,Parameters!$B$49)</f>
        <v/>
      </c>
      <c r="P280" s="29">
        <f>K280*INDEX(Parameters!$B$88:$E$88,MATCH(I280,Parameters!$B$30:$E$30,0))/100*IF($F280="yes",Parameters!$C$49,Parameters!$B$49)</f>
        <v/>
      </c>
      <c r="Q280" s="29">
        <f>K280*INDEX(Parameters!$B$89:$E$89,MATCH(I280,Parameters!$B$30:$E$30,0))/100*IF($F280="yes",Parameters!$C$49,Parameters!$B$49)</f>
        <v/>
      </c>
      <c r="R280" s="29">
        <f>K280*INDEX(Parameters!$B$90:$E$90,MATCH(I280,Parameters!$B$30:$E$30,0))/100*IF($F280="yes",Parameters!$C$49,Parameters!$B$49)</f>
        <v/>
      </c>
      <c r="S280" s="29">
        <f>K280*INDEX(Parameters!$B$91:$E$91,MATCH(I280,Parameters!$B$30:$E$30,0))/100*IF($F280="yes",Parameters!$C$49,Parameters!$B$49)</f>
        <v/>
      </c>
      <c r="T280" s="29">
        <f>K280*INDEX(Parameters!$B$92:$E$92,MATCH(I280,Parameters!$B$30:$E$30,0))/100*IF($F280="yes",Parameters!$C$49,Parameters!$B$49)</f>
        <v/>
      </c>
      <c r="U280" s="29">
        <f>INDEX(Parameters!$B$32:$E$32,MATCH(I280,Parameters!$B$30:$E$30,0))*Parameters!$B$36/100*IF($F280="yes",Parameters!$E$49,Parameters!$D$49)</f>
        <v/>
      </c>
      <c r="V280" s="29">
        <f>U280*INDEX(Parameters!$B$99:$E$99,MATCH(I280,Parameters!$B$30:$E$30,0))</f>
        <v/>
      </c>
      <c r="W280" s="29">
        <f>U280*INDEX(Parameters!$B$100:$E$100,MATCH(I280,Parameters!$B$30:$E$30,0))</f>
        <v/>
      </c>
      <c r="X280" s="29">
        <f>U280*INDEX(Parameters!$B$101:$E$101,MATCH(I280,Parameters!$B$30:$E$30,0))</f>
        <v/>
      </c>
      <c r="Y280" s="29">
        <f>U280*INDEX(Parameters!$B$102:$E$102,MATCH(I280,Parameters!$B$30:$E$30,0))</f>
        <v/>
      </c>
      <c r="Z280" s="29">
        <f>U280*INDEX(Parameters!$B$103:$E$103,MATCH(I280,Parameters!$B$30:$E$30,0))</f>
        <v/>
      </c>
      <c r="AA280" s="29">
        <f>U280*INDEX(Parameters!$B$104:$E$104,MATCH(I280,Parameters!$B$30:$E$30,0))</f>
        <v/>
      </c>
      <c r="AB280" s="29">
        <f>U280*Parameters!$B$39</f>
        <v/>
      </c>
      <c r="AC280">
        <f>J280</f>
        <v/>
      </c>
      <c r="AD280">
        <f>IF(J280=1,Parameters!$B$40,Parameters!$B$41)</f>
        <v/>
      </c>
      <c r="AE280" s="29">
        <f>AC280*O280+(1-AC280)*L280</f>
        <v/>
      </c>
      <c r="AF280" s="29">
        <f>AC280*P280+(1-AC280)*M280</f>
        <v/>
      </c>
      <c r="AG280" s="29">
        <f>AC280*Q280+(1-AC280)*N280</f>
        <v/>
      </c>
      <c r="AH280" s="29">
        <f>AD280*O280+(1-AD280)*L280</f>
        <v/>
      </c>
      <c r="AI280" s="29">
        <f>AD280*P280+(1-AD280)*M280</f>
        <v/>
      </c>
      <c r="AJ280" s="29">
        <f>AD280*Q280+(1-AD280)*N280</f>
        <v/>
      </c>
      <c r="AK280" s="29">
        <f>AC280*V280+(1-AC280)*U280</f>
        <v/>
      </c>
      <c r="AL280" s="29">
        <f>AC280*W280+(1-AC280)*U280</f>
        <v/>
      </c>
      <c r="AM280" s="29">
        <f>AC280*X280+(1-AC280)*U280</f>
        <v/>
      </c>
      <c r="AN280" s="29">
        <f>AD280*V280+(1-AD280)*U280</f>
        <v/>
      </c>
      <c r="AO280" s="29">
        <f>AD280*W280+(1-AD280)*U280</f>
        <v/>
      </c>
      <c r="AP280" s="29">
        <f>AD280*X280+(1-AD280)*U280</f>
        <v/>
      </c>
      <c r="AQ280">
        <f>IF(OR(Scenario!$B$5="Any",Scenario!$B$5=A280),1,0)</f>
        <v/>
      </c>
      <c r="AR280">
        <f>IF(OR(Scenario!$B$6="Any",Scenario!$B$6=B280),1,0)</f>
        <v/>
      </c>
      <c r="AS280">
        <f>IF(OR(Scenario!$B$7="Any",Scenario!$B$7=C280),1,0)</f>
        <v/>
      </c>
      <c r="AT280">
        <f>IF(OR(Scenario!$B$8="Any",Scenario!$B$8=D280),1,0)</f>
        <v/>
      </c>
      <c r="AU280">
        <f>IF(OR(Scenario!$B$9="Any",Scenario!$B$9=E280),1,0)</f>
        <v/>
      </c>
      <c r="AV280">
        <f>IF(OR(Scenario!$B$10="Any",Scenario!$B$10=F280),1,0)</f>
        <v/>
      </c>
      <c r="AW280">
        <f>G280*AQ280*AR280*AS280*AT280*AU280*AV280</f>
        <v/>
      </c>
      <c r="AX280">
        <f>IF(Scenario!$B$11="mean",L280,IF(Scenario!$B$11="5th pct",M280,N280))</f>
        <v/>
      </c>
      <c r="AY280">
        <f>IF(Scenario!$B$11="mean",O280,IF(Scenario!$B$11="5th pct",P280,Q280))</f>
        <v/>
      </c>
      <c r="AZ280">
        <f>IF(Scenario!$B$11="mean",R280,IF(Scenario!$B$11="5th pct",S280,T280))</f>
        <v/>
      </c>
      <c r="BA280">
        <f>IF(Scenario!$B$11="mean",AE280,IF(Scenario!$B$11="5th pct",AF280,AG280))</f>
        <v/>
      </c>
      <c r="BB280">
        <f>IF(Scenario!$B$11="mean",AH280,IF(Scenario!$B$11="5th pct",AI280,AJ280))</f>
        <v/>
      </c>
      <c r="BC280">
        <f>U280</f>
        <v/>
      </c>
      <c r="BD280">
        <f>IF(Scenario!$B$11="mean",V280,IF(Scenario!$B$11="5th pct",W280,X280))</f>
        <v/>
      </c>
      <c r="BE280">
        <f>IF(Scenario!$B$11="mean",Y280,IF(Scenario!$B$11="5th pct",Z280,AA280))</f>
        <v/>
      </c>
      <c r="BF280">
        <f>IF(Scenario!$B$11="mean",AK280,IF(Scenario!$B$11="5th pct",AL280,AM280))</f>
        <v/>
      </c>
      <c r="BG280">
        <f>IF(Scenario!$B$11="mean",AN280,IF(Scenario!$B$11="5th pct",AO280,AP280))</f>
        <v/>
      </c>
    </row>
    <row r="281">
      <c r="A281" s="7" t="inlineStr">
        <is>
          <t>F</t>
        </is>
      </c>
      <c r="B281" s="7" t="inlineStr">
        <is>
          <t>75-79</t>
        </is>
      </c>
      <c r="C281" s="7" t="inlineStr">
        <is>
          <t>132-154</t>
        </is>
      </c>
      <c r="D281" s="7" t="inlineStr">
        <is>
          <t>1.5-2.0</t>
        </is>
      </c>
      <c r="E281" s="7" t="inlineStr">
        <is>
          <t>persistent</t>
        </is>
      </c>
      <c r="F281" s="7" t="inlineStr">
        <is>
          <t>yes</t>
        </is>
      </c>
      <c r="G281" s="30">
        <f>Parameters!$B$5*Parameters!$B$8*Parameters!$D$10/SUM(Parameters!$B$10:$G$10)*Parameters!$J$22*Parameters!$B$53*Parameters!$B$46</f>
        <v/>
      </c>
      <c r="H281" s="31">
        <f>(140-Parameters!$C$25)*Parameters!$D$26*0.45359237*0.85/(72*Parameters!$D$27)</f>
        <v/>
      </c>
      <c r="I281" s="7">
        <f>IF(H281&gt;80,"&gt;80",IF(H281&gt;50,"50-80",IF(H281&gt;=25,"25-50","&lt;25")))</f>
        <v/>
      </c>
      <c r="J281" s="7">
        <f>IF(((B281="80+")+0+(OR(D281="1.5-2.0",D281="&gt;=2.0")))&gt;=2,1,0)</f>
        <v/>
      </c>
      <c r="K281" s="32">
        <f>INDEX(Parameters!$B$31:$E$31,MATCH(I281,Parameters!$B$30:$E$30,0))</f>
        <v/>
      </c>
      <c r="L281" s="33">
        <f>K281*INDEX(Parameters!$B$84:$E$84,MATCH(I281,Parameters!$B$30:$E$30,0))/100*IF($F281="yes",Parameters!$C$49,Parameters!$B$49)</f>
        <v/>
      </c>
      <c r="M281" s="33">
        <f>K281*INDEX(Parameters!$B$85:$E$85,MATCH(I281,Parameters!$B$30:$E$30,0))/100*IF($F281="yes",Parameters!$C$49,Parameters!$B$49)</f>
        <v/>
      </c>
      <c r="N281" s="33">
        <f>K281*INDEX(Parameters!$B$86:$E$86,MATCH(I281,Parameters!$B$30:$E$30,0))/100*IF($F281="yes",Parameters!$C$49,Parameters!$B$49)</f>
        <v/>
      </c>
      <c r="O281" s="33">
        <f>K281*INDEX(Parameters!$B$87:$E$87,MATCH(I281,Parameters!$B$30:$E$30,0))/100*IF($F281="yes",Parameters!$C$49,Parameters!$B$49)</f>
        <v/>
      </c>
      <c r="P281" s="33">
        <f>K281*INDEX(Parameters!$B$88:$E$88,MATCH(I281,Parameters!$B$30:$E$30,0))/100*IF($F281="yes",Parameters!$C$49,Parameters!$B$49)</f>
        <v/>
      </c>
      <c r="Q281" s="33">
        <f>K281*INDEX(Parameters!$B$89:$E$89,MATCH(I281,Parameters!$B$30:$E$30,0))/100*IF($F281="yes",Parameters!$C$49,Parameters!$B$49)</f>
        <v/>
      </c>
      <c r="R281" s="33">
        <f>K281*INDEX(Parameters!$B$90:$E$90,MATCH(I281,Parameters!$B$30:$E$30,0))/100*IF($F281="yes",Parameters!$C$49,Parameters!$B$49)</f>
        <v/>
      </c>
      <c r="S281" s="33">
        <f>K281*INDEX(Parameters!$B$91:$E$91,MATCH(I281,Parameters!$B$30:$E$30,0))/100*IF($F281="yes",Parameters!$C$49,Parameters!$B$49)</f>
        <v/>
      </c>
      <c r="T281" s="33">
        <f>K281*INDEX(Parameters!$B$92:$E$92,MATCH(I281,Parameters!$B$30:$E$30,0))/100*IF($F281="yes",Parameters!$C$49,Parameters!$B$49)</f>
        <v/>
      </c>
      <c r="U281" s="33">
        <f>INDEX(Parameters!$B$32:$E$32,MATCH(I281,Parameters!$B$30:$E$30,0))*Parameters!$B$36/100*IF($F281="yes",Parameters!$E$49,Parameters!$D$49)</f>
        <v/>
      </c>
      <c r="V281" s="33">
        <f>U281*INDEX(Parameters!$B$99:$E$99,MATCH(I281,Parameters!$B$30:$E$30,0))</f>
        <v/>
      </c>
      <c r="W281" s="33">
        <f>U281*INDEX(Parameters!$B$100:$E$100,MATCH(I281,Parameters!$B$30:$E$30,0))</f>
        <v/>
      </c>
      <c r="X281" s="33">
        <f>U281*INDEX(Parameters!$B$101:$E$101,MATCH(I281,Parameters!$B$30:$E$30,0))</f>
        <v/>
      </c>
      <c r="Y281" s="33">
        <f>U281*INDEX(Parameters!$B$102:$E$102,MATCH(I281,Parameters!$B$30:$E$30,0))</f>
        <v/>
      </c>
      <c r="Z281" s="33">
        <f>U281*INDEX(Parameters!$B$103:$E$103,MATCH(I281,Parameters!$B$30:$E$30,0))</f>
        <v/>
      </c>
      <c r="AA281" s="33">
        <f>U281*INDEX(Parameters!$B$104:$E$104,MATCH(I281,Parameters!$B$30:$E$30,0))</f>
        <v/>
      </c>
      <c r="AB281" s="33">
        <f>U281*Parameters!$B$39</f>
        <v/>
      </c>
      <c r="AC281" s="7">
        <f>J281</f>
        <v/>
      </c>
      <c r="AD281" s="7">
        <f>IF(J281=1,Parameters!$B$40,Parameters!$B$41)</f>
        <v/>
      </c>
      <c r="AE281" s="33">
        <f>AC281*O281+(1-AC281)*L281</f>
        <v/>
      </c>
      <c r="AF281" s="33">
        <f>AC281*P281+(1-AC281)*M281</f>
        <v/>
      </c>
      <c r="AG281" s="33">
        <f>AC281*Q281+(1-AC281)*N281</f>
        <v/>
      </c>
      <c r="AH281" s="33">
        <f>AD281*O281+(1-AD281)*L281</f>
        <v/>
      </c>
      <c r="AI281" s="33">
        <f>AD281*P281+(1-AD281)*M281</f>
        <v/>
      </c>
      <c r="AJ281" s="33">
        <f>AD281*Q281+(1-AD281)*N281</f>
        <v/>
      </c>
      <c r="AK281" s="33">
        <f>AC281*V281+(1-AC281)*U281</f>
        <v/>
      </c>
      <c r="AL281" s="33">
        <f>AC281*W281+(1-AC281)*U281</f>
        <v/>
      </c>
      <c r="AM281" s="33">
        <f>AC281*X281+(1-AC281)*U281</f>
        <v/>
      </c>
      <c r="AN281" s="33">
        <f>AD281*V281+(1-AD281)*U281</f>
        <v/>
      </c>
      <c r="AO281" s="33">
        <f>AD281*W281+(1-AD281)*U281</f>
        <v/>
      </c>
      <c r="AP281" s="33">
        <f>AD281*X281+(1-AD281)*U281</f>
        <v/>
      </c>
      <c r="AQ281" s="7">
        <f>IF(OR(Scenario!$B$5="Any",Scenario!$B$5=A281),1,0)</f>
        <v/>
      </c>
      <c r="AR281" s="7">
        <f>IF(OR(Scenario!$B$6="Any",Scenario!$B$6=B281),1,0)</f>
        <v/>
      </c>
      <c r="AS281" s="7">
        <f>IF(OR(Scenario!$B$7="Any",Scenario!$B$7=C281),1,0)</f>
        <v/>
      </c>
      <c r="AT281" s="7">
        <f>IF(OR(Scenario!$B$8="Any",Scenario!$B$8=D281),1,0)</f>
        <v/>
      </c>
      <c r="AU281" s="7">
        <f>IF(OR(Scenario!$B$9="Any",Scenario!$B$9=E281),1,0)</f>
        <v/>
      </c>
      <c r="AV281" s="7">
        <f>IF(OR(Scenario!$B$10="Any",Scenario!$B$10=F281),1,0)</f>
        <v/>
      </c>
      <c r="AW281" s="7">
        <f>G281*AQ281*AR281*AS281*AT281*AU281*AV281</f>
        <v/>
      </c>
      <c r="AX281" s="7">
        <f>IF(Scenario!$B$11="mean",L281,IF(Scenario!$B$11="5th pct",M281,N281))</f>
        <v/>
      </c>
      <c r="AY281" s="7">
        <f>IF(Scenario!$B$11="mean",O281,IF(Scenario!$B$11="5th pct",P281,Q281))</f>
        <v/>
      </c>
      <c r="AZ281" s="7">
        <f>IF(Scenario!$B$11="mean",R281,IF(Scenario!$B$11="5th pct",S281,T281))</f>
        <v/>
      </c>
      <c r="BA281" s="7">
        <f>IF(Scenario!$B$11="mean",AE281,IF(Scenario!$B$11="5th pct",AF281,AG281))</f>
        <v/>
      </c>
      <c r="BB281" s="7">
        <f>IF(Scenario!$B$11="mean",AH281,IF(Scenario!$B$11="5th pct",AI281,AJ281))</f>
        <v/>
      </c>
      <c r="BC281" s="7">
        <f>U281</f>
        <v/>
      </c>
      <c r="BD281" s="7">
        <f>IF(Scenario!$B$11="mean",V281,IF(Scenario!$B$11="5th pct",W281,X281))</f>
        <v/>
      </c>
      <c r="BE281" s="7">
        <f>IF(Scenario!$B$11="mean",Y281,IF(Scenario!$B$11="5th pct",Z281,AA281))</f>
        <v/>
      </c>
      <c r="BF281" s="7">
        <f>IF(Scenario!$B$11="mean",AK281,IF(Scenario!$B$11="5th pct",AL281,AM281))</f>
        <v/>
      </c>
      <c r="BG281" s="7">
        <f>IF(Scenario!$B$11="mean",AN281,IF(Scenario!$B$11="5th pct",AO281,AP281))</f>
        <v/>
      </c>
    </row>
    <row r="282">
      <c r="A282" t="inlineStr">
        <is>
          <t>F</t>
        </is>
      </c>
      <c r="B282" t="inlineStr">
        <is>
          <t>75-79</t>
        </is>
      </c>
      <c r="C282" t="inlineStr">
        <is>
          <t>132-154</t>
        </is>
      </c>
      <c r="D282" t="inlineStr">
        <is>
          <t>&gt;=2.0</t>
        </is>
      </c>
      <c r="E282" t="inlineStr">
        <is>
          <t>subclinical</t>
        </is>
      </c>
      <c r="F282" t="inlineStr">
        <is>
          <t>no</t>
        </is>
      </c>
      <c r="G282" s="26">
        <f>Parameters!$B$5*Parameters!$B$8*Parameters!$D$10/SUM(Parameters!$B$10:$G$10)*Parameters!$K$22*Parameters!$B$50*(1-Parameters!$B$46)</f>
        <v/>
      </c>
      <c r="H282" s="27">
        <f>(140-Parameters!$C$25)*Parameters!$D$26*0.45359237*0.85/(72*Parameters!$E$27)</f>
        <v/>
      </c>
      <c r="I282">
        <f>IF(H282&gt;80,"&gt;80",IF(H282&gt;50,"50-80",IF(H282&gt;=25,"25-50","&lt;25")))</f>
        <v/>
      </c>
      <c r="J282">
        <f>IF(((B282="80+")+0+(OR(D282="1.5-2.0",D282="&gt;=2.0")))&gt;=2,1,0)</f>
        <v/>
      </c>
      <c r="K282" s="28">
        <f>INDEX(Parameters!$B$31:$E$31,MATCH(I282,Parameters!$B$30:$E$30,0))</f>
        <v/>
      </c>
      <c r="L282" s="29">
        <f>K282*INDEX(Parameters!$B$57:$E$57,MATCH(I282,Parameters!$B$30:$E$30,0))/100*IF($F282="yes",Parameters!$C$49,Parameters!$B$49)</f>
        <v/>
      </c>
      <c r="M282" s="29">
        <f>K282*INDEX(Parameters!$B$58:$E$58,MATCH(I282,Parameters!$B$30:$E$30,0))/100*IF($F282="yes",Parameters!$C$49,Parameters!$B$49)</f>
        <v/>
      </c>
      <c r="N282" s="29">
        <f>K282*INDEX(Parameters!$B$59:$E$59,MATCH(I282,Parameters!$B$30:$E$30,0))/100*IF($F282="yes",Parameters!$C$49,Parameters!$B$49)</f>
        <v/>
      </c>
      <c r="O282" s="29">
        <f>K282*INDEX(Parameters!$B$60:$E$60,MATCH(I282,Parameters!$B$30:$E$30,0))/100*IF($F282="yes",Parameters!$C$49,Parameters!$B$49)</f>
        <v/>
      </c>
      <c r="P282" s="29">
        <f>K282*INDEX(Parameters!$B$61:$E$61,MATCH(I282,Parameters!$B$30:$E$30,0))/100*IF($F282="yes",Parameters!$C$49,Parameters!$B$49)</f>
        <v/>
      </c>
      <c r="Q282" s="29">
        <f>K282*INDEX(Parameters!$B$62:$E$62,MATCH(I282,Parameters!$B$30:$E$30,0))/100*IF($F282="yes",Parameters!$C$49,Parameters!$B$49)</f>
        <v/>
      </c>
      <c r="R282" s="29">
        <f>K282*INDEX(Parameters!$B$63:$E$63,MATCH(I282,Parameters!$B$30:$E$30,0))/100*IF($F282="yes",Parameters!$C$49,Parameters!$B$49)</f>
        <v/>
      </c>
      <c r="S282" s="29">
        <f>K282*INDEX(Parameters!$B$64:$E$64,MATCH(I282,Parameters!$B$30:$E$30,0))/100*IF($F282="yes",Parameters!$C$49,Parameters!$B$49)</f>
        <v/>
      </c>
      <c r="T282" s="29">
        <f>K282*INDEX(Parameters!$B$65:$E$65,MATCH(I282,Parameters!$B$30:$E$30,0))/100*IF($F282="yes",Parameters!$C$49,Parameters!$B$49)</f>
        <v/>
      </c>
      <c r="U282" s="29">
        <f>INDEX(Parameters!$B$32:$E$32,MATCH(I282,Parameters!$B$30:$E$30,0))*Parameters!$B$36/100*IF($F282="yes",Parameters!$E$49,Parameters!$D$49)</f>
        <v/>
      </c>
      <c r="V282" s="29">
        <f>U282*INDEX(Parameters!$B$99:$E$99,MATCH(I282,Parameters!$B$30:$E$30,0))</f>
        <v/>
      </c>
      <c r="W282" s="29">
        <f>U282*INDEX(Parameters!$B$100:$E$100,MATCH(I282,Parameters!$B$30:$E$30,0))</f>
        <v/>
      </c>
      <c r="X282" s="29">
        <f>U282*INDEX(Parameters!$B$101:$E$101,MATCH(I282,Parameters!$B$30:$E$30,0))</f>
        <v/>
      </c>
      <c r="Y282" s="29">
        <f>U282*INDEX(Parameters!$B$102:$E$102,MATCH(I282,Parameters!$B$30:$E$30,0))</f>
        <v/>
      </c>
      <c r="Z282" s="29">
        <f>U282*INDEX(Parameters!$B$103:$E$103,MATCH(I282,Parameters!$B$30:$E$30,0))</f>
        <v/>
      </c>
      <c r="AA282" s="29">
        <f>U282*INDEX(Parameters!$B$104:$E$104,MATCH(I282,Parameters!$B$30:$E$30,0))</f>
        <v/>
      </c>
      <c r="AB282" s="29">
        <f>U282*Parameters!$B$39</f>
        <v/>
      </c>
      <c r="AC282">
        <f>J282</f>
        <v/>
      </c>
      <c r="AD282">
        <f>IF(J282=1,Parameters!$B$40,Parameters!$B$41)</f>
        <v/>
      </c>
      <c r="AE282" s="29">
        <f>AC282*O282+(1-AC282)*L282</f>
        <v/>
      </c>
      <c r="AF282" s="29">
        <f>AC282*P282+(1-AC282)*M282</f>
        <v/>
      </c>
      <c r="AG282" s="29">
        <f>AC282*Q282+(1-AC282)*N282</f>
        <v/>
      </c>
      <c r="AH282" s="29">
        <f>AD282*O282+(1-AD282)*L282</f>
        <v/>
      </c>
      <c r="AI282" s="29">
        <f>AD282*P282+(1-AD282)*M282</f>
        <v/>
      </c>
      <c r="AJ282" s="29">
        <f>AD282*Q282+(1-AD282)*N282</f>
        <v/>
      </c>
      <c r="AK282" s="29">
        <f>AC282*V282+(1-AC282)*U282</f>
        <v/>
      </c>
      <c r="AL282" s="29">
        <f>AC282*W282+(1-AC282)*U282</f>
        <v/>
      </c>
      <c r="AM282" s="29">
        <f>AC282*X282+(1-AC282)*U282</f>
        <v/>
      </c>
      <c r="AN282" s="29">
        <f>AD282*V282+(1-AD282)*U282</f>
        <v/>
      </c>
      <c r="AO282" s="29">
        <f>AD282*W282+(1-AD282)*U282</f>
        <v/>
      </c>
      <c r="AP282" s="29">
        <f>AD282*X282+(1-AD282)*U282</f>
        <v/>
      </c>
      <c r="AQ282">
        <f>IF(OR(Scenario!$B$5="Any",Scenario!$B$5=A282),1,0)</f>
        <v/>
      </c>
      <c r="AR282">
        <f>IF(OR(Scenario!$B$6="Any",Scenario!$B$6=B282),1,0)</f>
        <v/>
      </c>
      <c r="AS282">
        <f>IF(OR(Scenario!$B$7="Any",Scenario!$B$7=C282),1,0)</f>
        <v/>
      </c>
      <c r="AT282">
        <f>IF(OR(Scenario!$B$8="Any",Scenario!$B$8=D282),1,0)</f>
        <v/>
      </c>
      <c r="AU282">
        <f>IF(OR(Scenario!$B$9="Any",Scenario!$B$9=E282),1,0)</f>
        <v/>
      </c>
      <c r="AV282">
        <f>IF(OR(Scenario!$B$10="Any",Scenario!$B$10=F282),1,0)</f>
        <v/>
      </c>
      <c r="AW282">
        <f>G282*AQ282*AR282*AS282*AT282*AU282*AV282</f>
        <v/>
      </c>
      <c r="AX282">
        <f>IF(Scenario!$B$11="mean",L282,IF(Scenario!$B$11="5th pct",M282,N282))</f>
        <v/>
      </c>
      <c r="AY282">
        <f>IF(Scenario!$B$11="mean",O282,IF(Scenario!$B$11="5th pct",P282,Q282))</f>
        <v/>
      </c>
      <c r="AZ282">
        <f>IF(Scenario!$B$11="mean",R282,IF(Scenario!$B$11="5th pct",S282,T282))</f>
        <v/>
      </c>
      <c r="BA282">
        <f>IF(Scenario!$B$11="mean",AE282,IF(Scenario!$B$11="5th pct",AF282,AG282))</f>
        <v/>
      </c>
      <c r="BB282">
        <f>IF(Scenario!$B$11="mean",AH282,IF(Scenario!$B$11="5th pct",AI282,AJ282))</f>
        <v/>
      </c>
      <c r="BC282">
        <f>U282</f>
        <v/>
      </c>
      <c r="BD282">
        <f>IF(Scenario!$B$11="mean",V282,IF(Scenario!$B$11="5th pct",W282,X282))</f>
        <v/>
      </c>
      <c r="BE282">
        <f>IF(Scenario!$B$11="mean",Y282,IF(Scenario!$B$11="5th pct",Z282,AA282))</f>
        <v/>
      </c>
      <c r="BF282">
        <f>IF(Scenario!$B$11="mean",AK282,IF(Scenario!$B$11="5th pct",AL282,AM282))</f>
        <v/>
      </c>
      <c r="BG282">
        <f>IF(Scenario!$B$11="mean",AN282,IF(Scenario!$B$11="5th pct",AO282,AP282))</f>
        <v/>
      </c>
    </row>
    <row r="283">
      <c r="A283" s="7" t="inlineStr">
        <is>
          <t>F</t>
        </is>
      </c>
      <c r="B283" s="7" t="inlineStr">
        <is>
          <t>75-79</t>
        </is>
      </c>
      <c r="C283" s="7" t="inlineStr">
        <is>
          <t>132-154</t>
        </is>
      </c>
      <c r="D283" s="7" t="inlineStr">
        <is>
          <t>&gt;=2.0</t>
        </is>
      </c>
      <c r="E283" s="7" t="inlineStr">
        <is>
          <t>subclinical</t>
        </is>
      </c>
      <c r="F283" s="7" t="inlineStr">
        <is>
          <t>yes</t>
        </is>
      </c>
      <c r="G283" s="30">
        <f>Parameters!$B$5*Parameters!$B$8*Parameters!$D$10/SUM(Parameters!$B$10:$G$10)*Parameters!$K$22*Parameters!$B$50*Parameters!$B$46</f>
        <v/>
      </c>
      <c r="H283" s="31">
        <f>(140-Parameters!$C$25)*Parameters!$D$26*0.45359237*0.85/(72*Parameters!$E$27)</f>
        <v/>
      </c>
      <c r="I283" s="7">
        <f>IF(H283&gt;80,"&gt;80",IF(H283&gt;50,"50-80",IF(H283&gt;=25,"25-50","&lt;25")))</f>
        <v/>
      </c>
      <c r="J283" s="7">
        <f>IF(((B283="80+")+0+(OR(D283="1.5-2.0",D283="&gt;=2.0")))&gt;=2,1,0)</f>
        <v/>
      </c>
      <c r="K283" s="32">
        <f>INDEX(Parameters!$B$31:$E$31,MATCH(I283,Parameters!$B$30:$E$30,0))</f>
        <v/>
      </c>
      <c r="L283" s="33">
        <f>K283*INDEX(Parameters!$B$57:$E$57,MATCH(I283,Parameters!$B$30:$E$30,0))/100*IF($F283="yes",Parameters!$C$49,Parameters!$B$49)</f>
        <v/>
      </c>
      <c r="M283" s="33">
        <f>K283*INDEX(Parameters!$B$58:$E$58,MATCH(I283,Parameters!$B$30:$E$30,0))/100*IF($F283="yes",Parameters!$C$49,Parameters!$B$49)</f>
        <v/>
      </c>
      <c r="N283" s="33">
        <f>K283*INDEX(Parameters!$B$59:$E$59,MATCH(I283,Parameters!$B$30:$E$30,0))/100*IF($F283="yes",Parameters!$C$49,Parameters!$B$49)</f>
        <v/>
      </c>
      <c r="O283" s="33">
        <f>K283*INDEX(Parameters!$B$60:$E$60,MATCH(I283,Parameters!$B$30:$E$30,0))/100*IF($F283="yes",Parameters!$C$49,Parameters!$B$49)</f>
        <v/>
      </c>
      <c r="P283" s="33">
        <f>K283*INDEX(Parameters!$B$61:$E$61,MATCH(I283,Parameters!$B$30:$E$30,0))/100*IF($F283="yes",Parameters!$C$49,Parameters!$B$49)</f>
        <v/>
      </c>
      <c r="Q283" s="33">
        <f>K283*INDEX(Parameters!$B$62:$E$62,MATCH(I283,Parameters!$B$30:$E$30,0))/100*IF($F283="yes",Parameters!$C$49,Parameters!$B$49)</f>
        <v/>
      </c>
      <c r="R283" s="33">
        <f>K283*INDEX(Parameters!$B$63:$E$63,MATCH(I283,Parameters!$B$30:$E$30,0))/100*IF($F283="yes",Parameters!$C$49,Parameters!$B$49)</f>
        <v/>
      </c>
      <c r="S283" s="33">
        <f>K283*INDEX(Parameters!$B$64:$E$64,MATCH(I283,Parameters!$B$30:$E$30,0))/100*IF($F283="yes",Parameters!$C$49,Parameters!$B$49)</f>
        <v/>
      </c>
      <c r="T283" s="33">
        <f>K283*INDEX(Parameters!$B$65:$E$65,MATCH(I283,Parameters!$B$30:$E$30,0))/100*IF($F283="yes",Parameters!$C$49,Parameters!$B$49)</f>
        <v/>
      </c>
      <c r="U283" s="33">
        <f>INDEX(Parameters!$B$32:$E$32,MATCH(I283,Parameters!$B$30:$E$30,0))*Parameters!$B$36/100*IF($F283="yes",Parameters!$E$49,Parameters!$D$49)</f>
        <v/>
      </c>
      <c r="V283" s="33">
        <f>U283*INDEX(Parameters!$B$99:$E$99,MATCH(I283,Parameters!$B$30:$E$30,0))</f>
        <v/>
      </c>
      <c r="W283" s="33">
        <f>U283*INDEX(Parameters!$B$100:$E$100,MATCH(I283,Parameters!$B$30:$E$30,0))</f>
        <v/>
      </c>
      <c r="X283" s="33">
        <f>U283*INDEX(Parameters!$B$101:$E$101,MATCH(I283,Parameters!$B$30:$E$30,0))</f>
        <v/>
      </c>
      <c r="Y283" s="33">
        <f>U283*INDEX(Parameters!$B$102:$E$102,MATCH(I283,Parameters!$B$30:$E$30,0))</f>
        <v/>
      </c>
      <c r="Z283" s="33">
        <f>U283*INDEX(Parameters!$B$103:$E$103,MATCH(I283,Parameters!$B$30:$E$30,0))</f>
        <v/>
      </c>
      <c r="AA283" s="33">
        <f>U283*INDEX(Parameters!$B$104:$E$104,MATCH(I283,Parameters!$B$30:$E$30,0))</f>
        <v/>
      </c>
      <c r="AB283" s="33">
        <f>U283*Parameters!$B$39</f>
        <v/>
      </c>
      <c r="AC283" s="7">
        <f>J283</f>
        <v/>
      </c>
      <c r="AD283" s="7">
        <f>IF(J283=1,Parameters!$B$40,Parameters!$B$41)</f>
        <v/>
      </c>
      <c r="AE283" s="33">
        <f>AC283*O283+(1-AC283)*L283</f>
        <v/>
      </c>
      <c r="AF283" s="33">
        <f>AC283*P283+(1-AC283)*M283</f>
        <v/>
      </c>
      <c r="AG283" s="33">
        <f>AC283*Q283+(1-AC283)*N283</f>
        <v/>
      </c>
      <c r="AH283" s="33">
        <f>AD283*O283+(1-AD283)*L283</f>
        <v/>
      </c>
      <c r="AI283" s="33">
        <f>AD283*P283+(1-AD283)*M283</f>
        <v/>
      </c>
      <c r="AJ283" s="33">
        <f>AD283*Q283+(1-AD283)*N283</f>
        <v/>
      </c>
      <c r="AK283" s="33">
        <f>AC283*V283+(1-AC283)*U283</f>
        <v/>
      </c>
      <c r="AL283" s="33">
        <f>AC283*W283+(1-AC283)*U283</f>
        <v/>
      </c>
      <c r="AM283" s="33">
        <f>AC283*X283+(1-AC283)*U283</f>
        <v/>
      </c>
      <c r="AN283" s="33">
        <f>AD283*V283+(1-AD283)*U283</f>
        <v/>
      </c>
      <c r="AO283" s="33">
        <f>AD283*W283+(1-AD283)*U283</f>
        <v/>
      </c>
      <c r="AP283" s="33">
        <f>AD283*X283+(1-AD283)*U283</f>
        <v/>
      </c>
      <c r="AQ283" s="7">
        <f>IF(OR(Scenario!$B$5="Any",Scenario!$B$5=A283),1,0)</f>
        <v/>
      </c>
      <c r="AR283" s="7">
        <f>IF(OR(Scenario!$B$6="Any",Scenario!$B$6=B283),1,0)</f>
        <v/>
      </c>
      <c r="AS283" s="7">
        <f>IF(OR(Scenario!$B$7="Any",Scenario!$B$7=C283),1,0)</f>
        <v/>
      </c>
      <c r="AT283" s="7">
        <f>IF(OR(Scenario!$B$8="Any",Scenario!$B$8=D283),1,0)</f>
        <v/>
      </c>
      <c r="AU283" s="7">
        <f>IF(OR(Scenario!$B$9="Any",Scenario!$B$9=E283),1,0)</f>
        <v/>
      </c>
      <c r="AV283" s="7">
        <f>IF(OR(Scenario!$B$10="Any",Scenario!$B$10=F283),1,0)</f>
        <v/>
      </c>
      <c r="AW283" s="7">
        <f>G283*AQ283*AR283*AS283*AT283*AU283*AV283</f>
        <v/>
      </c>
      <c r="AX283" s="7">
        <f>IF(Scenario!$B$11="mean",L283,IF(Scenario!$B$11="5th pct",M283,N283))</f>
        <v/>
      </c>
      <c r="AY283" s="7">
        <f>IF(Scenario!$B$11="mean",O283,IF(Scenario!$B$11="5th pct",P283,Q283))</f>
        <v/>
      </c>
      <c r="AZ283" s="7">
        <f>IF(Scenario!$B$11="mean",R283,IF(Scenario!$B$11="5th pct",S283,T283))</f>
        <v/>
      </c>
      <c r="BA283" s="7">
        <f>IF(Scenario!$B$11="mean",AE283,IF(Scenario!$B$11="5th pct",AF283,AG283))</f>
        <v/>
      </c>
      <c r="BB283" s="7">
        <f>IF(Scenario!$B$11="mean",AH283,IF(Scenario!$B$11="5th pct",AI283,AJ283))</f>
        <v/>
      </c>
      <c r="BC283" s="7">
        <f>U283</f>
        <v/>
      </c>
      <c r="BD283" s="7">
        <f>IF(Scenario!$B$11="mean",V283,IF(Scenario!$B$11="5th pct",W283,X283))</f>
        <v/>
      </c>
      <c r="BE283" s="7">
        <f>IF(Scenario!$B$11="mean",Y283,IF(Scenario!$B$11="5th pct",Z283,AA283))</f>
        <v/>
      </c>
      <c r="BF283" s="7">
        <f>IF(Scenario!$B$11="mean",AK283,IF(Scenario!$B$11="5th pct",AL283,AM283))</f>
        <v/>
      </c>
      <c r="BG283" s="7">
        <f>IF(Scenario!$B$11="mean",AN283,IF(Scenario!$B$11="5th pct",AO283,AP283))</f>
        <v/>
      </c>
    </row>
    <row r="284">
      <c r="A284" t="inlineStr">
        <is>
          <t>F</t>
        </is>
      </c>
      <c r="B284" t="inlineStr">
        <is>
          <t>75-79</t>
        </is>
      </c>
      <c r="C284" t="inlineStr">
        <is>
          <t>132-154</t>
        </is>
      </c>
      <c r="D284" t="inlineStr">
        <is>
          <t>&gt;=2.0</t>
        </is>
      </c>
      <c r="E284" t="inlineStr">
        <is>
          <t>low parox</t>
        </is>
      </c>
      <c r="F284" t="inlineStr">
        <is>
          <t>no</t>
        </is>
      </c>
      <c r="G284" s="26">
        <f>Parameters!$B$5*Parameters!$B$8*Parameters!$D$10/SUM(Parameters!$B$10:$G$10)*Parameters!$K$22*Parameters!$B$51*(1-Parameters!$B$46)</f>
        <v/>
      </c>
      <c r="H284" s="27">
        <f>(140-Parameters!$C$25)*Parameters!$D$26*0.45359237*0.85/(72*Parameters!$E$27)</f>
        <v/>
      </c>
      <c r="I284">
        <f>IF(H284&gt;80,"&gt;80",IF(H284&gt;50,"50-80",IF(H284&gt;=25,"25-50","&lt;25")))</f>
        <v/>
      </c>
      <c r="J284">
        <f>IF(((B284="80+")+0+(OR(D284="1.5-2.0",D284="&gt;=2.0")))&gt;=2,1,0)</f>
        <v/>
      </c>
      <c r="K284" s="28">
        <f>INDEX(Parameters!$B$31:$E$31,MATCH(I284,Parameters!$B$30:$E$30,0))</f>
        <v/>
      </c>
      <c r="L284" s="29">
        <f>K284*INDEX(Parameters!$B$66:$E$66,MATCH(I284,Parameters!$B$30:$E$30,0))/100*IF($F284="yes",Parameters!$C$49,Parameters!$B$49)</f>
        <v/>
      </c>
      <c r="M284" s="29">
        <f>K284*INDEX(Parameters!$B$67:$E$67,MATCH(I284,Parameters!$B$30:$E$30,0))/100*IF($F284="yes",Parameters!$C$49,Parameters!$B$49)</f>
        <v/>
      </c>
      <c r="N284" s="29">
        <f>K284*INDEX(Parameters!$B$68:$E$68,MATCH(I284,Parameters!$B$30:$E$30,0))/100*IF($F284="yes",Parameters!$C$49,Parameters!$B$49)</f>
        <v/>
      </c>
      <c r="O284" s="29">
        <f>K284*INDEX(Parameters!$B$69:$E$69,MATCH(I284,Parameters!$B$30:$E$30,0))/100*IF($F284="yes",Parameters!$C$49,Parameters!$B$49)</f>
        <v/>
      </c>
      <c r="P284" s="29">
        <f>K284*INDEX(Parameters!$B$70:$E$70,MATCH(I284,Parameters!$B$30:$E$30,0))/100*IF($F284="yes",Parameters!$C$49,Parameters!$B$49)</f>
        <v/>
      </c>
      <c r="Q284" s="29">
        <f>K284*INDEX(Parameters!$B$71:$E$71,MATCH(I284,Parameters!$B$30:$E$30,0))/100*IF($F284="yes",Parameters!$C$49,Parameters!$B$49)</f>
        <v/>
      </c>
      <c r="R284" s="29">
        <f>K284*INDEX(Parameters!$B$72:$E$72,MATCH(I284,Parameters!$B$30:$E$30,0))/100*IF($F284="yes",Parameters!$C$49,Parameters!$B$49)</f>
        <v/>
      </c>
      <c r="S284" s="29">
        <f>K284*INDEX(Parameters!$B$73:$E$73,MATCH(I284,Parameters!$B$30:$E$30,0))/100*IF($F284="yes",Parameters!$C$49,Parameters!$B$49)</f>
        <v/>
      </c>
      <c r="T284" s="29">
        <f>K284*INDEX(Parameters!$B$74:$E$74,MATCH(I284,Parameters!$B$30:$E$30,0))/100*IF($F284="yes",Parameters!$C$49,Parameters!$B$49)</f>
        <v/>
      </c>
      <c r="U284" s="29">
        <f>INDEX(Parameters!$B$32:$E$32,MATCH(I284,Parameters!$B$30:$E$30,0))*Parameters!$B$36/100*IF($F284="yes",Parameters!$E$49,Parameters!$D$49)</f>
        <v/>
      </c>
      <c r="V284" s="29">
        <f>U284*INDEX(Parameters!$B$99:$E$99,MATCH(I284,Parameters!$B$30:$E$30,0))</f>
        <v/>
      </c>
      <c r="W284" s="29">
        <f>U284*INDEX(Parameters!$B$100:$E$100,MATCH(I284,Parameters!$B$30:$E$30,0))</f>
        <v/>
      </c>
      <c r="X284" s="29">
        <f>U284*INDEX(Parameters!$B$101:$E$101,MATCH(I284,Parameters!$B$30:$E$30,0))</f>
        <v/>
      </c>
      <c r="Y284" s="29">
        <f>U284*INDEX(Parameters!$B$102:$E$102,MATCH(I284,Parameters!$B$30:$E$30,0))</f>
        <v/>
      </c>
      <c r="Z284" s="29">
        <f>U284*INDEX(Parameters!$B$103:$E$103,MATCH(I284,Parameters!$B$30:$E$30,0))</f>
        <v/>
      </c>
      <c r="AA284" s="29">
        <f>U284*INDEX(Parameters!$B$104:$E$104,MATCH(I284,Parameters!$B$30:$E$30,0))</f>
        <v/>
      </c>
      <c r="AB284" s="29">
        <f>U284*Parameters!$B$39</f>
        <v/>
      </c>
      <c r="AC284">
        <f>J284</f>
        <v/>
      </c>
      <c r="AD284">
        <f>IF(J284=1,Parameters!$B$40,Parameters!$B$41)</f>
        <v/>
      </c>
      <c r="AE284" s="29">
        <f>AC284*O284+(1-AC284)*L284</f>
        <v/>
      </c>
      <c r="AF284" s="29">
        <f>AC284*P284+(1-AC284)*M284</f>
        <v/>
      </c>
      <c r="AG284" s="29">
        <f>AC284*Q284+(1-AC284)*N284</f>
        <v/>
      </c>
      <c r="AH284" s="29">
        <f>AD284*O284+(1-AD284)*L284</f>
        <v/>
      </c>
      <c r="AI284" s="29">
        <f>AD284*P284+(1-AD284)*M284</f>
        <v/>
      </c>
      <c r="AJ284" s="29">
        <f>AD284*Q284+(1-AD284)*N284</f>
        <v/>
      </c>
      <c r="AK284" s="29">
        <f>AC284*V284+(1-AC284)*U284</f>
        <v/>
      </c>
      <c r="AL284" s="29">
        <f>AC284*W284+(1-AC284)*U284</f>
        <v/>
      </c>
      <c r="AM284" s="29">
        <f>AC284*X284+(1-AC284)*U284</f>
        <v/>
      </c>
      <c r="AN284" s="29">
        <f>AD284*V284+(1-AD284)*U284</f>
        <v/>
      </c>
      <c r="AO284" s="29">
        <f>AD284*W284+(1-AD284)*U284</f>
        <v/>
      </c>
      <c r="AP284" s="29">
        <f>AD284*X284+(1-AD284)*U284</f>
        <v/>
      </c>
      <c r="AQ284">
        <f>IF(OR(Scenario!$B$5="Any",Scenario!$B$5=A284),1,0)</f>
        <v/>
      </c>
      <c r="AR284">
        <f>IF(OR(Scenario!$B$6="Any",Scenario!$B$6=B284),1,0)</f>
        <v/>
      </c>
      <c r="AS284">
        <f>IF(OR(Scenario!$B$7="Any",Scenario!$B$7=C284),1,0)</f>
        <v/>
      </c>
      <c r="AT284">
        <f>IF(OR(Scenario!$B$8="Any",Scenario!$B$8=D284),1,0)</f>
        <v/>
      </c>
      <c r="AU284">
        <f>IF(OR(Scenario!$B$9="Any",Scenario!$B$9=E284),1,0)</f>
        <v/>
      </c>
      <c r="AV284">
        <f>IF(OR(Scenario!$B$10="Any",Scenario!$B$10=F284),1,0)</f>
        <v/>
      </c>
      <c r="AW284">
        <f>G284*AQ284*AR284*AS284*AT284*AU284*AV284</f>
        <v/>
      </c>
      <c r="AX284">
        <f>IF(Scenario!$B$11="mean",L284,IF(Scenario!$B$11="5th pct",M284,N284))</f>
        <v/>
      </c>
      <c r="AY284">
        <f>IF(Scenario!$B$11="mean",O284,IF(Scenario!$B$11="5th pct",P284,Q284))</f>
        <v/>
      </c>
      <c r="AZ284">
        <f>IF(Scenario!$B$11="mean",R284,IF(Scenario!$B$11="5th pct",S284,T284))</f>
        <v/>
      </c>
      <c r="BA284">
        <f>IF(Scenario!$B$11="mean",AE284,IF(Scenario!$B$11="5th pct",AF284,AG284))</f>
        <v/>
      </c>
      <c r="BB284">
        <f>IF(Scenario!$B$11="mean",AH284,IF(Scenario!$B$11="5th pct",AI284,AJ284))</f>
        <v/>
      </c>
      <c r="BC284">
        <f>U284</f>
        <v/>
      </c>
      <c r="BD284">
        <f>IF(Scenario!$B$11="mean",V284,IF(Scenario!$B$11="5th pct",W284,X284))</f>
        <v/>
      </c>
      <c r="BE284">
        <f>IF(Scenario!$B$11="mean",Y284,IF(Scenario!$B$11="5th pct",Z284,AA284))</f>
        <v/>
      </c>
      <c r="BF284">
        <f>IF(Scenario!$B$11="mean",AK284,IF(Scenario!$B$11="5th pct",AL284,AM284))</f>
        <v/>
      </c>
      <c r="BG284">
        <f>IF(Scenario!$B$11="mean",AN284,IF(Scenario!$B$11="5th pct",AO284,AP284))</f>
        <v/>
      </c>
    </row>
    <row r="285">
      <c r="A285" s="7" t="inlineStr">
        <is>
          <t>F</t>
        </is>
      </c>
      <c r="B285" s="7" t="inlineStr">
        <is>
          <t>75-79</t>
        </is>
      </c>
      <c r="C285" s="7" t="inlineStr">
        <is>
          <t>132-154</t>
        </is>
      </c>
      <c r="D285" s="7" t="inlineStr">
        <is>
          <t>&gt;=2.0</t>
        </is>
      </c>
      <c r="E285" s="7" t="inlineStr">
        <is>
          <t>low parox</t>
        </is>
      </c>
      <c r="F285" s="7" t="inlineStr">
        <is>
          <t>yes</t>
        </is>
      </c>
      <c r="G285" s="30">
        <f>Parameters!$B$5*Parameters!$B$8*Parameters!$D$10/SUM(Parameters!$B$10:$G$10)*Parameters!$K$22*Parameters!$B$51*Parameters!$B$46</f>
        <v/>
      </c>
      <c r="H285" s="31">
        <f>(140-Parameters!$C$25)*Parameters!$D$26*0.45359237*0.85/(72*Parameters!$E$27)</f>
        <v/>
      </c>
      <c r="I285" s="7">
        <f>IF(H285&gt;80,"&gt;80",IF(H285&gt;50,"50-80",IF(H285&gt;=25,"25-50","&lt;25")))</f>
        <v/>
      </c>
      <c r="J285" s="7">
        <f>IF(((B285="80+")+0+(OR(D285="1.5-2.0",D285="&gt;=2.0")))&gt;=2,1,0)</f>
        <v/>
      </c>
      <c r="K285" s="32">
        <f>INDEX(Parameters!$B$31:$E$31,MATCH(I285,Parameters!$B$30:$E$30,0))</f>
        <v/>
      </c>
      <c r="L285" s="33">
        <f>K285*INDEX(Parameters!$B$66:$E$66,MATCH(I285,Parameters!$B$30:$E$30,0))/100*IF($F285="yes",Parameters!$C$49,Parameters!$B$49)</f>
        <v/>
      </c>
      <c r="M285" s="33">
        <f>K285*INDEX(Parameters!$B$67:$E$67,MATCH(I285,Parameters!$B$30:$E$30,0))/100*IF($F285="yes",Parameters!$C$49,Parameters!$B$49)</f>
        <v/>
      </c>
      <c r="N285" s="33">
        <f>K285*INDEX(Parameters!$B$68:$E$68,MATCH(I285,Parameters!$B$30:$E$30,0))/100*IF($F285="yes",Parameters!$C$49,Parameters!$B$49)</f>
        <v/>
      </c>
      <c r="O285" s="33">
        <f>K285*INDEX(Parameters!$B$69:$E$69,MATCH(I285,Parameters!$B$30:$E$30,0))/100*IF($F285="yes",Parameters!$C$49,Parameters!$B$49)</f>
        <v/>
      </c>
      <c r="P285" s="33">
        <f>K285*INDEX(Parameters!$B$70:$E$70,MATCH(I285,Parameters!$B$30:$E$30,0))/100*IF($F285="yes",Parameters!$C$49,Parameters!$B$49)</f>
        <v/>
      </c>
      <c r="Q285" s="33">
        <f>K285*INDEX(Parameters!$B$71:$E$71,MATCH(I285,Parameters!$B$30:$E$30,0))/100*IF($F285="yes",Parameters!$C$49,Parameters!$B$49)</f>
        <v/>
      </c>
      <c r="R285" s="33">
        <f>K285*INDEX(Parameters!$B$72:$E$72,MATCH(I285,Parameters!$B$30:$E$30,0))/100*IF($F285="yes",Parameters!$C$49,Parameters!$B$49)</f>
        <v/>
      </c>
      <c r="S285" s="33">
        <f>K285*INDEX(Parameters!$B$73:$E$73,MATCH(I285,Parameters!$B$30:$E$30,0))/100*IF($F285="yes",Parameters!$C$49,Parameters!$B$49)</f>
        <v/>
      </c>
      <c r="T285" s="33">
        <f>K285*INDEX(Parameters!$B$74:$E$74,MATCH(I285,Parameters!$B$30:$E$30,0))/100*IF($F285="yes",Parameters!$C$49,Parameters!$B$49)</f>
        <v/>
      </c>
      <c r="U285" s="33">
        <f>INDEX(Parameters!$B$32:$E$32,MATCH(I285,Parameters!$B$30:$E$30,0))*Parameters!$B$36/100*IF($F285="yes",Parameters!$E$49,Parameters!$D$49)</f>
        <v/>
      </c>
      <c r="V285" s="33">
        <f>U285*INDEX(Parameters!$B$99:$E$99,MATCH(I285,Parameters!$B$30:$E$30,0))</f>
        <v/>
      </c>
      <c r="W285" s="33">
        <f>U285*INDEX(Parameters!$B$100:$E$100,MATCH(I285,Parameters!$B$30:$E$30,0))</f>
        <v/>
      </c>
      <c r="X285" s="33">
        <f>U285*INDEX(Parameters!$B$101:$E$101,MATCH(I285,Parameters!$B$30:$E$30,0))</f>
        <v/>
      </c>
      <c r="Y285" s="33">
        <f>U285*INDEX(Parameters!$B$102:$E$102,MATCH(I285,Parameters!$B$30:$E$30,0))</f>
        <v/>
      </c>
      <c r="Z285" s="33">
        <f>U285*INDEX(Parameters!$B$103:$E$103,MATCH(I285,Parameters!$B$30:$E$30,0))</f>
        <v/>
      </c>
      <c r="AA285" s="33">
        <f>U285*INDEX(Parameters!$B$104:$E$104,MATCH(I285,Parameters!$B$30:$E$30,0))</f>
        <v/>
      </c>
      <c r="AB285" s="33">
        <f>U285*Parameters!$B$39</f>
        <v/>
      </c>
      <c r="AC285" s="7">
        <f>J285</f>
        <v/>
      </c>
      <c r="AD285" s="7">
        <f>IF(J285=1,Parameters!$B$40,Parameters!$B$41)</f>
        <v/>
      </c>
      <c r="AE285" s="33">
        <f>AC285*O285+(1-AC285)*L285</f>
        <v/>
      </c>
      <c r="AF285" s="33">
        <f>AC285*P285+(1-AC285)*M285</f>
        <v/>
      </c>
      <c r="AG285" s="33">
        <f>AC285*Q285+(1-AC285)*N285</f>
        <v/>
      </c>
      <c r="AH285" s="33">
        <f>AD285*O285+(1-AD285)*L285</f>
        <v/>
      </c>
      <c r="AI285" s="33">
        <f>AD285*P285+(1-AD285)*M285</f>
        <v/>
      </c>
      <c r="AJ285" s="33">
        <f>AD285*Q285+(1-AD285)*N285</f>
        <v/>
      </c>
      <c r="AK285" s="33">
        <f>AC285*V285+(1-AC285)*U285</f>
        <v/>
      </c>
      <c r="AL285" s="33">
        <f>AC285*W285+(1-AC285)*U285</f>
        <v/>
      </c>
      <c r="AM285" s="33">
        <f>AC285*X285+(1-AC285)*U285</f>
        <v/>
      </c>
      <c r="AN285" s="33">
        <f>AD285*V285+(1-AD285)*U285</f>
        <v/>
      </c>
      <c r="AO285" s="33">
        <f>AD285*W285+(1-AD285)*U285</f>
        <v/>
      </c>
      <c r="AP285" s="33">
        <f>AD285*X285+(1-AD285)*U285</f>
        <v/>
      </c>
      <c r="AQ285" s="7">
        <f>IF(OR(Scenario!$B$5="Any",Scenario!$B$5=A285),1,0)</f>
        <v/>
      </c>
      <c r="AR285" s="7">
        <f>IF(OR(Scenario!$B$6="Any",Scenario!$B$6=B285),1,0)</f>
        <v/>
      </c>
      <c r="AS285" s="7">
        <f>IF(OR(Scenario!$B$7="Any",Scenario!$B$7=C285),1,0)</f>
        <v/>
      </c>
      <c r="AT285" s="7">
        <f>IF(OR(Scenario!$B$8="Any",Scenario!$B$8=D285),1,0)</f>
        <v/>
      </c>
      <c r="AU285" s="7">
        <f>IF(OR(Scenario!$B$9="Any",Scenario!$B$9=E285),1,0)</f>
        <v/>
      </c>
      <c r="AV285" s="7">
        <f>IF(OR(Scenario!$B$10="Any",Scenario!$B$10=F285),1,0)</f>
        <v/>
      </c>
      <c r="AW285" s="7">
        <f>G285*AQ285*AR285*AS285*AT285*AU285*AV285</f>
        <v/>
      </c>
      <c r="AX285" s="7">
        <f>IF(Scenario!$B$11="mean",L285,IF(Scenario!$B$11="5th pct",M285,N285))</f>
        <v/>
      </c>
      <c r="AY285" s="7">
        <f>IF(Scenario!$B$11="mean",O285,IF(Scenario!$B$11="5th pct",P285,Q285))</f>
        <v/>
      </c>
      <c r="AZ285" s="7">
        <f>IF(Scenario!$B$11="mean",R285,IF(Scenario!$B$11="5th pct",S285,T285))</f>
        <v/>
      </c>
      <c r="BA285" s="7">
        <f>IF(Scenario!$B$11="mean",AE285,IF(Scenario!$B$11="5th pct",AF285,AG285))</f>
        <v/>
      </c>
      <c r="BB285" s="7">
        <f>IF(Scenario!$B$11="mean",AH285,IF(Scenario!$B$11="5th pct",AI285,AJ285))</f>
        <v/>
      </c>
      <c r="BC285" s="7">
        <f>U285</f>
        <v/>
      </c>
      <c r="BD285" s="7">
        <f>IF(Scenario!$B$11="mean",V285,IF(Scenario!$B$11="5th pct",W285,X285))</f>
        <v/>
      </c>
      <c r="BE285" s="7">
        <f>IF(Scenario!$B$11="mean",Y285,IF(Scenario!$B$11="5th pct",Z285,AA285))</f>
        <v/>
      </c>
      <c r="BF285" s="7">
        <f>IF(Scenario!$B$11="mean",AK285,IF(Scenario!$B$11="5th pct",AL285,AM285))</f>
        <v/>
      </c>
      <c r="BG285" s="7">
        <f>IF(Scenario!$B$11="mean",AN285,IF(Scenario!$B$11="5th pct",AO285,AP285))</f>
        <v/>
      </c>
    </row>
    <row r="286">
      <c r="A286" t="inlineStr">
        <is>
          <t>F</t>
        </is>
      </c>
      <c r="B286" t="inlineStr">
        <is>
          <t>75-79</t>
        </is>
      </c>
      <c r="C286" t="inlineStr">
        <is>
          <t>132-154</t>
        </is>
      </c>
      <c r="D286" t="inlineStr">
        <is>
          <t>&gt;=2.0</t>
        </is>
      </c>
      <c r="E286" t="inlineStr">
        <is>
          <t>high parox</t>
        </is>
      </c>
      <c r="F286" t="inlineStr">
        <is>
          <t>no</t>
        </is>
      </c>
      <c r="G286" s="26">
        <f>Parameters!$B$5*Parameters!$B$8*Parameters!$D$10/SUM(Parameters!$B$10:$G$10)*Parameters!$K$22*Parameters!$B$52*(1-Parameters!$B$46)</f>
        <v/>
      </c>
      <c r="H286" s="27">
        <f>(140-Parameters!$C$25)*Parameters!$D$26*0.45359237*0.85/(72*Parameters!$E$27)</f>
        <v/>
      </c>
      <c r="I286">
        <f>IF(H286&gt;80,"&gt;80",IF(H286&gt;50,"50-80",IF(H286&gt;=25,"25-50","&lt;25")))</f>
        <v/>
      </c>
      <c r="J286">
        <f>IF(((B286="80+")+0+(OR(D286="1.5-2.0",D286="&gt;=2.0")))&gt;=2,1,0)</f>
        <v/>
      </c>
      <c r="K286" s="28">
        <f>INDEX(Parameters!$B$31:$E$31,MATCH(I286,Parameters!$B$30:$E$30,0))</f>
        <v/>
      </c>
      <c r="L286" s="29">
        <f>K286*INDEX(Parameters!$B$75:$E$75,MATCH(I286,Parameters!$B$30:$E$30,0))/100*IF($F286="yes",Parameters!$C$49,Parameters!$B$49)</f>
        <v/>
      </c>
      <c r="M286" s="29">
        <f>K286*INDEX(Parameters!$B$76:$E$76,MATCH(I286,Parameters!$B$30:$E$30,0))/100*IF($F286="yes",Parameters!$C$49,Parameters!$B$49)</f>
        <v/>
      </c>
      <c r="N286" s="29">
        <f>K286*INDEX(Parameters!$B$77:$E$77,MATCH(I286,Parameters!$B$30:$E$30,0))/100*IF($F286="yes",Parameters!$C$49,Parameters!$B$49)</f>
        <v/>
      </c>
      <c r="O286" s="29">
        <f>K286*INDEX(Parameters!$B$78:$E$78,MATCH(I286,Parameters!$B$30:$E$30,0))/100*IF($F286="yes",Parameters!$C$49,Parameters!$B$49)</f>
        <v/>
      </c>
      <c r="P286" s="29">
        <f>K286*INDEX(Parameters!$B$79:$E$79,MATCH(I286,Parameters!$B$30:$E$30,0))/100*IF($F286="yes",Parameters!$C$49,Parameters!$B$49)</f>
        <v/>
      </c>
      <c r="Q286" s="29">
        <f>K286*INDEX(Parameters!$B$80:$E$80,MATCH(I286,Parameters!$B$30:$E$30,0))/100*IF($F286="yes",Parameters!$C$49,Parameters!$B$49)</f>
        <v/>
      </c>
      <c r="R286" s="29">
        <f>K286*INDEX(Parameters!$B$81:$E$81,MATCH(I286,Parameters!$B$30:$E$30,0))/100*IF($F286="yes",Parameters!$C$49,Parameters!$B$49)</f>
        <v/>
      </c>
      <c r="S286" s="29">
        <f>K286*INDEX(Parameters!$B$82:$E$82,MATCH(I286,Parameters!$B$30:$E$30,0))/100*IF($F286="yes",Parameters!$C$49,Parameters!$B$49)</f>
        <v/>
      </c>
      <c r="T286" s="29">
        <f>K286*INDEX(Parameters!$B$83:$E$83,MATCH(I286,Parameters!$B$30:$E$30,0))/100*IF($F286="yes",Parameters!$C$49,Parameters!$B$49)</f>
        <v/>
      </c>
      <c r="U286" s="29">
        <f>INDEX(Parameters!$B$32:$E$32,MATCH(I286,Parameters!$B$30:$E$30,0))*Parameters!$B$36/100*IF($F286="yes",Parameters!$E$49,Parameters!$D$49)</f>
        <v/>
      </c>
      <c r="V286" s="29">
        <f>U286*INDEX(Parameters!$B$99:$E$99,MATCH(I286,Parameters!$B$30:$E$30,0))</f>
        <v/>
      </c>
      <c r="W286" s="29">
        <f>U286*INDEX(Parameters!$B$100:$E$100,MATCH(I286,Parameters!$B$30:$E$30,0))</f>
        <v/>
      </c>
      <c r="X286" s="29">
        <f>U286*INDEX(Parameters!$B$101:$E$101,MATCH(I286,Parameters!$B$30:$E$30,0))</f>
        <v/>
      </c>
      <c r="Y286" s="29">
        <f>U286*INDEX(Parameters!$B$102:$E$102,MATCH(I286,Parameters!$B$30:$E$30,0))</f>
        <v/>
      </c>
      <c r="Z286" s="29">
        <f>U286*INDEX(Parameters!$B$103:$E$103,MATCH(I286,Parameters!$B$30:$E$30,0))</f>
        <v/>
      </c>
      <c r="AA286" s="29">
        <f>U286*INDEX(Parameters!$B$104:$E$104,MATCH(I286,Parameters!$B$30:$E$30,0))</f>
        <v/>
      </c>
      <c r="AB286" s="29">
        <f>U286*Parameters!$B$39</f>
        <v/>
      </c>
      <c r="AC286">
        <f>J286</f>
        <v/>
      </c>
      <c r="AD286">
        <f>IF(J286=1,Parameters!$B$40,Parameters!$B$41)</f>
        <v/>
      </c>
      <c r="AE286" s="29">
        <f>AC286*O286+(1-AC286)*L286</f>
        <v/>
      </c>
      <c r="AF286" s="29">
        <f>AC286*P286+(1-AC286)*M286</f>
        <v/>
      </c>
      <c r="AG286" s="29">
        <f>AC286*Q286+(1-AC286)*N286</f>
        <v/>
      </c>
      <c r="AH286" s="29">
        <f>AD286*O286+(1-AD286)*L286</f>
        <v/>
      </c>
      <c r="AI286" s="29">
        <f>AD286*P286+(1-AD286)*M286</f>
        <v/>
      </c>
      <c r="AJ286" s="29">
        <f>AD286*Q286+(1-AD286)*N286</f>
        <v/>
      </c>
      <c r="AK286" s="29">
        <f>AC286*V286+(1-AC286)*U286</f>
        <v/>
      </c>
      <c r="AL286" s="29">
        <f>AC286*W286+(1-AC286)*U286</f>
        <v/>
      </c>
      <c r="AM286" s="29">
        <f>AC286*X286+(1-AC286)*U286</f>
        <v/>
      </c>
      <c r="AN286" s="29">
        <f>AD286*V286+(1-AD286)*U286</f>
        <v/>
      </c>
      <c r="AO286" s="29">
        <f>AD286*W286+(1-AD286)*U286</f>
        <v/>
      </c>
      <c r="AP286" s="29">
        <f>AD286*X286+(1-AD286)*U286</f>
        <v/>
      </c>
      <c r="AQ286">
        <f>IF(OR(Scenario!$B$5="Any",Scenario!$B$5=A286),1,0)</f>
        <v/>
      </c>
      <c r="AR286">
        <f>IF(OR(Scenario!$B$6="Any",Scenario!$B$6=B286),1,0)</f>
        <v/>
      </c>
      <c r="AS286">
        <f>IF(OR(Scenario!$B$7="Any",Scenario!$B$7=C286),1,0)</f>
        <v/>
      </c>
      <c r="AT286">
        <f>IF(OR(Scenario!$B$8="Any",Scenario!$B$8=D286),1,0)</f>
        <v/>
      </c>
      <c r="AU286">
        <f>IF(OR(Scenario!$B$9="Any",Scenario!$B$9=E286),1,0)</f>
        <v/>
      </c>
      <c r="AV286">
        <f>IF(OR(Scenario!$B$10="Any",Scenario!$B$10=F286),1,0)</f>
        <v/>
      </c>
      <c r="AW286">
        <f>G286*AQ286*AR286*AS286*AT286*AU286*AV286</f>
        <v/>
      </c>
      <c r="AX286">
        <f>IF(Scenario!$B$11="mean",L286,IF(Scenario!$B$11="5th pct",M286,N286))</f>
        <v/>
      </c>
      <c r="AY286">
        <f>IF(Scenario!$B$11="mean",O286,IF(Scenario!$B$11="5th pct",P286,Q286))</f>
        <v/>
      </c>
      <c r="AZ286">
        <f>IF(Scenario!$B$11="mean",R286,IF(Scenario!$B$11="5th pct",S286,T286))</f>
        <v/>
      </c>
      <c r="BA286">
        <f>IF(Scenario!$B$11="mean",AE286,IF(Scenario!$B$11="5th pct",AF286,AG286))</f>
        <v/>
      </c>
      <c r="BB286">
        <f>IF(Scenario!$B$11="mean",AH286,IF(Scenario!$B$11="5th pct",AI286,AJ286))</f>
        <v/>
      </c>
      <c r="BC286">
        <f>U286</f>
        <v/>
      </c>
      <c r="BD286">
        <f>IF(Scenario!$B$11="mean",V286,IF(Scenario!$B$11="5th pct",W286,X286))</f>
        <v/>
      </c>
      <c r="BE286">
        <f>IF(Scenario!$B$11="mean",Y286,IF(Scenario!$B$11="5th pct",Z286,AA286))</f>
        <v/>
      </c>
      <c r="BF286">
        <f>IF(Scenario!$B$11="mean",AK286,IF(Scenario!$B$11="5th pct",AL286,AM286))</f>
        <v/>
      </c>
      <c r="BG286">
        <f>IF(Scenario!$B$11="mean",AN286,IF(Scenario!$B$11="5th pct",AO286,AP286))</f>
        <v/>
      </c>
    </row>
    <row r="287">
      <c r="A287" s="7" t="inlineStr">
        <is>
          <t>F</t>
        </is>
      </c>
      <c r="B287" s="7" t="inlineStr">
        <is>
          <t>75-79</t>
        </is>
      </c>
      <c r="C287" s="7" t="inlineStr">
        <is>
          <t>132-154</t>
        </is>
      </c>
      <c r="D287" s="7" t="inlineStr">
        <is>
          <t>&gt;=2.0</t>
        </is>
      </c>
      <c r="E287" s="7" t="inlineStr">
        <is>
          <t>high parox</t>
        </is>
      </c>
      <c r="F287" s="7" t="inlineStr">
        <is>
          <t>yes</t>
        </is>
      </c>
      <c r="G287" s="30">
        <f>Parameters!$B$5*Parameters!$B$8*Parameters!$D$10/SUM(Parameters!$B$10:$G$10)*Parameters!$K$22*Parameters!$B$52*Parameters!$B$46</f>
        <v/>
      </c>
      <c r="H287" s="31">
        <f>(140-Parameters!$C$25)*Parameters!$D$26*0.45359237*0.85/(72*Parameters!$E$27)</f>
        <v/>
      </c>
      <c r="I287" s="7">
        <f>IF(H287&gt;80,"&gt;80",IF(H287&gt;50,"50-80",IF(H287&gt;=25,"25-50","&lt;25")))</f>
        <v/>
      </c>
      <c r="J287" s="7">
        <f>IF(((B287="80+")+0+(OR(D287="1.5-2.0",D287="&gt;=2.0")))&gt;=2,1,0)</f>
        <v/>
      </c>
      <c r="K287" s="32">
        <f>INDEX(Parameters!$B$31:$E$31,MATCH(I287,Parameters!$B$30:$E$30,0))</f>
        <v/>
      </c>
      <c r="L287" s="33">
        <f>K287*INDEX(Parameters!$B$75:$E$75,MATCH(I287,Parameters!$B$30:$E$30,0))/100*IF($F287="yes",Parameters!$C$49,Parameters!$B$49)</f>
        <v/>
      </c>
      <c r="M287" s="33">
        <f>K287*INDEX(Parameters!$B$76:$E$76,MATCH(I287,Parameters!$B$30:$E$30,0))/100*IF($F287="yes",Parameters!$C$49,Parameters!$B$49)</f>
        <v/>
      </c>
      <c r="N287" s="33">
        <f>K287*INDEX(Parameters!$B$77:$E$77,MATCH(I287,Parameters!$B$30:$E$30,0))/100*IF($F287="yes",Parameters!$C$49,Parameters!$B$49)</f>
        <v/>
      </c>
      <c r="O287" s="33">
        <f>K287*INDEX(Parameters!$B$78:$E$78,MATCH(I287,Parameters!$B$30:$E$30,0))/100*IF($F287="yes",Parameters!$C$49,Parameters!$B$49)</f>
        <v/>
      </c>
      <c r="P287" s="33">
        <f>K287*INDEX(Parameters!$B$79:$E$79,MATCH(I287,Parameters!$B$30:$E$30,0))/100*IF($F287="yes",Parameters!$C$49,Parameters!$B$49)</f>
        <v/>
      </c>
      <c r="Q287" s="33">
        <f>K287*INDEX(Parameters!$B$80:$E$80,MATCH(I287,Parameters!$B$30:$E$30,0))/100*IF($F287="yes",Parameters!$C$49,Parameters!$B$49)</f>
        <v/>
      </c>
      <c r="R287" s="33">
        <f>K287*INDEX(Parameters!$B$81:$E$81,MATCH(I287,Parameters!$B$30:$E$30,0))/100*IF($F287="yes",Parameters!$C$49,Parameters!$B$49)</f>
        <v/>
      </c>
      <c r="S287" s="33">
        <f>K287*INDEX(Parameters!$B$82:$E$82,MATCH(I287,Parameters!$B$30:$E$30,0))/100*IF($F287="yes",Parameters!$C$49,Parameters!$B$49)</f>
        <v/>
      </c>
      <c r="T287" s="33">
        <f>K287*INDEX(Parameters!$B$83:$E$83,MATCH(I287,Parameters!$B$30:$E$30,0))/100*IF($F287="yes",Parameters!$C$49,Parameters!$B$49)</f>
        <v/>
      </c>
      <c r="U287" s="33">
        <f>INDEX(Parameters!$B$32:$E$32,MATCH(I287,Parameters!$B$30:$E$30,0))*Parameters!$B$36/100*IF($F287="yes",Parameters!$E$49,Parameters!$D$49)</f>
        <v/>
      </c>
      <c r="V287" s="33">
        <f>U287*INDEX(Parameters!$B$99:$E$99,MATCH(I287,Parameters!$B$30:$E$30,0))</f>
        <v/>
      </c>
      <c r="W287" s="33">
        <f>U287*INDEX(Parameters!$B$100:$E$100,MATCH(I287,Parameters!$B$30:$E$30,0))</f>
        <v/>
      </c>
      <c r="X287" s="33">
        <f>U287*INDEX(Parameters!$B$101:$E$101,MATCH(I287,Parameters!$B$30:$E$30,0))</f>
        <v/>
      </c>
      <c r="Y287" s="33">
        <f>U287*INDEX(Parameters!$B$102:$E$102,MATCH(I287,Parameters!$B$30:$E$30,0))</f>
        <v/>
      </c>
      <c r="Z287" s="33">
        <f>U287*INDEX(Parameters!$B$103:$E$103,MATCH(I287,Parameters!$B$30:$E$30,0))</f>
        <v/>
      </c>
      <c r="AA287" s="33">
        <f>U287*INDEX(Parameters!$B$104:$E$104,MATCH(I287,Parameters!$B$30:$E$30,0))</f>
        <v/>
      </c>
      <c r="AB287" s="33">
        <f>U287*Parameters!$B$39</f>
        <v/>
      </c>
      <c r="AC287" s="7">
        <f>J287</f>
        <v/>
      </c>
      <c r="AD287" s="7">
        <f>IF(J287=1,Parameters!$B$40,Parameters!$B$41)</f>
        <v/>
      </c>
      <c r="AE287" s="33">
        <f>AC287*O287+(1-AC287)*L287</f>
        <v/>
      </c>
      <c r="AF287" s="33">
        <f>AC287*P287+(1-AC287)*M287</f>
        <v/>
      </c>
      <c r="AG287" s="33">
        <f>AC287*Q287+(1-AC287)*N287</f>
        <v/>
      </c>
      <c r="AH287" s="33">
        <f>AD287*O287+(1-AD287)*L287</f>
        <v/>
      </c>
      <c r="AI287" s="33">
        <f>AD287*P287+(1-AD287)*M287</f>
        <v/>
      </c>
      <c r="AJ287" s="33">
        <f>AD287*Q287+(1-AD287)*N287</f>
        <v/>
      </c>
      <c r="AK287" s="33">
        <f>AC287*V287+(1-AC287)*U287</f>
        <v/>
      </c>
      <c r="AL287" s="33">
        <f>AC287*W287+(1-AC287)*U287</f>
        <v/>
      </c>
      <c r="AM287" s="33">
        <f>AC287*X287+(1-AC287)*U287</f>
        <v/>
      </c>
      <c r="AN287" s="33">
        <f>AD287*V287+(1-AD287)*U287</f>
        <v/>
      </c>
      <c r="AO287" s="33">
        <f>AD287*W287+(1-AD287)*U287</f>
        <v/>
      </c>
      <c r="AP287" s="33">
        <f>AD287*X287+(1-AD287)*U287</f>
        <v/>
      </c>
      <c r="AQ287" s="7">
        <f>IF(OR(Scenario!$B$5="Any",Scenario!$B$5=A287),1,0)</f>
        <v/>
      </c>
      <c r="AR287" s="7">
        <f>IF(OR(Scenario!$B$6="Any",Scenario!$B$6=B287),1,0)</f>
        <v/>
      </c>
      <c r="AS287" s="7">
        <f>IF(OR(Scenario!$B$7="Any",Scenario!$B$7=C287),1,0)</f>
        <v/>
      </c>
      <c r="AT287" s="7">
        <f>IF(OR(Scenario!$B$8="Any",Scenario!$B$8=D287),1,0)</f>
        <v/>
      </c>
      <c r="AU287" s="7">
        <f>IF(OR(Scenario!$B$9="Any",Scenario!$B$9=E287),1,0)</f>
        <v/>
      </c>
      <c r="AV287" s="7">
        <f>IF(OR(Scenario!$B$10="Any",Scenario!$B$10=F287),1,0)</f>
        <v/>
      </c>
      <c r="AW287" s="7">
        <f>G287*AQ287*AR287*AS287*AT287*AU287*AV287</f>
        <v/>
      </c>
      <c r="AX287" s="7">
        <f>IF(Scenario!$B$11="mean",L287,IF(Scenario!$B$11="5th pct",M287,N287))</f>
        <v/>
      </c>
      <c r="AY287" s="7">
        <f>IF(Scenario!$B$11="mean",O287,IF(Scenario!$B$11="5th pct",P287,Q287))</f>
        <v/>
      </c>
      <c r="AZ287" s="7">
        <f>IF(Scenario!$B$11="mean",R287,IF(Scenario!$B$11="5th pct",S287,T287))</f>
        <v/>
      </c>
      <c r="BA287" s="7">
        <f>IF(Scenario!$B$11="mean",AE287,IF(Scenario!$B$11="5th pct",AF287,AG287))</f>
        <v/>
      </c>
      <c r="BB287" s="7">
        <f>IF(Scenario!$B$11="mean",AH287,IF(Scenario!$B$11="5th pct",AI287,AJ287))</f>
        <v/>
      </c>
      <c r="BC287" s="7">
        <f>U287</f>
        <v/>
      </c>
      <c r="BD287" s="7">
        <f>IF(Scenario!$B$11="mean",V287,IF(Scenario!$B$11="5th pct",W287,X287))</f>
        <v/>
      </c>
      <c r="BE287" s="7">
        <f>IF(Scenario!$B$11="mean",Y287,IF(Scenario!$B$11="5th pct",Z287,AA287))</f>
        <v/>
      </c>
      <c r="BF287" s="7">
        <f>IF(Scenario!$B$11="mean",AK287,IF(Scenario!$B$11="5th pct",AL287,AM287))</f>
        <v/>
      </c>
      <c r="BG287" s="7">
        <f>IF(Scenario!$B$11="mean",AN287,IF(Scenario!$B$11="5th pct",AO287,AP287))</f>
        <v/>
      </c>
    </row>
    <row r="288">
      <c r="A288" t="inlineStr">
        <is>
          <t>F</t>
        </is>
      </c>
      <c r="B288" t="inlineStr">
        <is>
          <t>75-79</t>
        </is>
      </c>
      <c r="C288" t="inlineStr">
        <is>
          <t>132-154</t>
        </is>
      </c>
      <c r="D288" t="inlineStr">
        <is>
          <t>&gt;=2.0</t>
        </is>
      </c>
      <c r="E288" t="inlineStr">
        <is>
          <t>persistent</t>
        </is>
      </c>
      <c r="F288" t="inlineStr">
        <is>
          <t>no</t>
        </is>
      </c>
      <c r="G288" s="26">
        <f>Parameters!$B$5*Parameters!$B$8*Parameters!$D$10/SUM(Parameters!$B$10:$G$10)*Parameters!$K$22*Parameters!$B$53*(1-Parameters!$B$46)</f>
        <v/>
      </c>
      <c r="H288" s="27">
        <f>(140-Parameters!$C$25)*Parameters!$D$26*0.45359237*0.85/(72*Parameters!$E$27)</f>
        <v/>
      </c>
      <c r="I288">
        <f>IF(H288&gt;80,"&gt;80",IF(H288&gt;50,"50-80",IF(H288&gt;=25,"25-50","&lt;25")))</f>
        <v/>
      </c>
      <c r="J288">
        <f>IF(((B288="80+")+0+(OR(D288="1.5-2.0",D288="&gt;=2.0")))&gt;=2,1,0)</f>
        <v/>
      </c>
      <c r="K288" s="28">
        <f>INDEX(Parameters!$B$31:$E$31,MATCH(I288,Parameters!$B$30:$E$30,0))</f>
        <v/>
      </c>
      <c r="L288" s="29">
        <f>K288*INDEX(Parameters!$B$84:$E$84,MATCH(I288,Parameters!$B$30:$E$30,0))/100*IF($F288="yes",Parameters!$C$49,Parameters!$B$49)</f>
        <v/>
      </c>
      <c r="M288" s="29">
        <f>K288*INDEX(Parameters!$B$85:$E$85,MATCH(I288,Parameters!$B$30:$E$30,0))/100*IF($F288="yes",Parameters!$C$49,Parameters!$B$49)</f>
        <v/>
      </c>
      <c r="N288" s="29">
        <f>K288*INDEX(Parameters!$B$86:$E$86,MATCH(I288,Parameters!$B$30:$E$30,0))/100*IF($F288="yes",Parameters!$C$49,Parameters!$B$49)</f>
        <v/>
      </c>
      <c r="O288" s="29">
        <f>K288*INDEX(Parameters!$B$87:$E$87,MATCH(I288,Parameters!$B$30:$E$30,0))/100*IF($F288="yes",Parameters!$C$49,Parameters!$B$49)</f>
        <v/>
      </c>
      <c r="P288" s="29">
        <f>K288*INDEX(Parameters!$B$88:$E$88,MATCH(I288,Parameters!$B$30:$E$30,0))/100*IF($F288="yes",Parameters!$C$49,Parameters!$B$49)</f>
        <v/>
      </c>
      <c r="Q288" s="29">
        <f>K288*INDEX(Parameters!$B$89:$E$89,MATCH(I288,Parameters!$B$30:$E$30,0))/100*IF($F288="yes",Parameters!$C$49,Parameters!$B$49)</f>
        <v/>
      </c>
      <c r="R288" s="29">
        <f>K288*INDEX(Parameters!$B$90:$E$90,MATCH(I288,Parameters!$B$30:$E$30,0))/100*IF($F288="yes",Parameters!$C$49,Parameters!$B$49)</f>
        <v/>
      </c>
      <c r="S288" s="29">
        <f>K288*INDEX(Parameters!$B$91:$E$91,MATCH(I288,Parameters!$B$30:$E$30,0))/100*IF($F288="yes",Parameters!$C$49,Parameters!$B$49)</f>
        <v/>
      </c>
      <c r="T288" s="29">
        <f>K288*INDEX(Parameters!$B$92:$E$92,MATCH(I288,Parameters!$B$30:$E$30,0))/100*IF($F288="yes",Parameters!$C$49,Parameters!$B$49)</f>
        <v/>
      </c>
      <c r="U288" s="29">
        <f>INDEX(Parameters!$B$32:$E$32,MATCH(I288,Parameters!$B$30:$E$30,0))*Parameters!$B$36/100*IF($F288="yes",Parameters!$E$49,Parameters!$D$49)</f>
        <v/>
      </c>
      <c r="V288" s="29">
        <f>U288*INDEX(Parameters!$B$99:$E$99,MATCH(I288,Parameters!$B$30:$E$30,0))</f>
        <v/>
      </c>
      <c r="W288" s="29">
        <f>U288*INDEX(Parameters!$B$100:$E$100,MATCH(I288,Parameters!$B$30:$E$30,0))</f>
        <v/>
      </c>
      <c r="X288" s="29">
        <f>U288*INDEX(Parameters!$B$101:$E$101,MATCH(I288,Parameters!$B$30:$E$30,0))</f>
        <v/>
      </c>
      <c r="Y288" s="29">
        <f>U288*INDEX(Parameters!$B$102:$E$102,MATCH(I288,Parameters!$B$30:$E$30,0))</f>
        <v/>
      </c>
      <c r="Z288" s="29">
        <f>U288*INDEX(Parameters!$B$103:$E$103,MATCH(I288,Parameters!$B$30:$E$30,0))</f>
        <v/>
      </c>
      <c r="AA288" s="29">
        <f>U288*INDEX(Parameters!$B$104:$E$104,MATCH(I288,Parameters!$B$30:$E$30,0))</f>
        <v/>
      </c>
      <c r="AB288" s="29">
        <f>U288*Parameters!$B$39</f>
        <v/>
      </c>
      <c r="AC288">
        <f>J288</f>
        <v/>
      </c>
      <c r="AD288">
        <f>IF(J288=1,Parameters!$B$40,Parameters!$B$41)</f>
        <v/>
      </c>
      <c r="AE288" s="29">
        <f>AC288*O288+(1-AC288)*L288</f>
        <v/>
      </c>
      <c r="AF288" s="29">
        <f>AC288*P288+(1-AC288)*M288</f>
        <v/>
      </c>
      <c r="AG288" s="29">
        <f>AC288*Q288+(1-AC288)*N288</f>
        <v/>
      </c>
      <c r="AH288" s="29">
        <f>AD288*O288+(1-AD288)*L288</f>
        <v/>
      </c>
      <c r="AI288" s="29">
        <f>AD288*P288+(1-AD288)*M288</f>
        <v/>
      </c>
      <c r="AJ288" s="29">
        <f>AD288*Q288+(1-AD288)*N288</f>
        <v/>
      </c>
      <c r="AK288" s="29">
        <f>AC288*V288+(1-AC288)*U288</f>
        <v/>
      </c>
      <c r="AL288" s="29">
        <f>AC288*W288+(1-AC288)*U288</f>
        <v/>
      </c>
      <c r="AM288" s="29">
        <f>AC288*X288+(1-AC288)*U288</f>
        <v/>
      </c>
      <c r="AN288" s="29">
        <f>AD288*V288+(1-AD288)*U288</f>
        <v/>
      </c>
      <c r="AO288" s="29">
        <f>AD288*W288+(1-AD288)*U288</f>
        <v/>
      </c>
      <c r="AP288" s="29">
        <f>AD288*X288+(1-AD288)*U288</f>
        <v/>
      </c>
      <c r="AQ288">
        <f>IF(OR(Scenario!$B$5="Any",Scenario!$B$5=A288),1,0)</f>
        <v/>
      </c>
      <c r="AR288">
        <f>IF(OR(Scenario!$B$6="Any",Scenario!$B$6=B288),1,0)</f>
        <v/>
      </c>
      <c r="AS288">
        <f>IF(OR(Scenario!$B$7="Any",Scenario!$B$7=C288),1,0)</f>
        <v/>
      </c>
      <c r="AT288">
        <f>IF(OR(Scenario!$B$8="Any",Scenario!$B$8=D288),1,0)</f>
        <v/>
      </c>
      <c r="AU288">
        <f>IF(OR(Scenario!$B$9="Any",Scenario!$B$9=E288),1,0)</f>
        <v/>
      </c>
      <c r="AV288">
        <f>IF(OR(Scenario!$B$10="Any",Scenario!$B$10=F288),1,0)</f>
        <v/>
      </c>
      <c r="AW288">
        <f>G288*AQ288*AR288*AS288*AT288*AU288*AV288</f>
        <v/>
      </c>
      <c r="AX288">
        <f>IF(Scenario!$B$11="mean",L288,IF(Scenario!$B$11="5th pct",M288,N288))</f>
        <v/>
      </c>
      <c r="AY288">
        <f>IF(Scenario!$B$11="mean",O288,IF(Scenario!$B$11="5th pct",P288,Q288))</f>
        <v/>
      </c>
      <c r="AZ288">
        <f>IF(Scenario!$B$11="mean",R288,IF(Scenario!$B$11="5th pct",S288,T288))</f>
        <v/>
      </c>
      <c r="BA288">
        <f>IF(Scenario!$B$11="mean",AE288,IF(Scenario!$B$11="5th pct",AF288,AG288))</f>
        <v/>
      </c>
      <c r="BB288">
        <f>IF(Scenario!$B$11="mean",AH288,IF(Scenario!$B$11="5th pct",AI288,AJ288))</f>
        <v/>
      </c>
      <c r="BC288">
        <f>U288</f>
        <v/>
      </c>
      <c r="BD288">
        <f>IF(Scenario!$B$11="mean",V288,IF(Scenario!$B$11="5th pct",W288,X288))</f>
        <v/>
      </c>
      <c r="BE288">
        <f>IF(Scenario!$B$11="mean",Y288,IF(Scenario!$B$11="5th pct",Z288,AA288))</f>
        <v/>
      </c>
      <c r="BF288">
        <f>IF(Scenario!$B$11="mean",AK288,IF(Scenario!$B$11="5th pct",AL288,AM288))</f>
        <v/>
      </c>
      <c r="BG288">
        <f>IF(Scenario!$B$11="mean",AN288,IF(Scenario!$B$11="5th pct",AO288,AP288))</f>
        <v/>
      </c>
    </row>
    <row r="289">
      <c r="A289" s="7" t="inlineStr">
        <is>
          <t>F</t>
        </is>
      </c>
      <c r="B289" s="7" t="inlineStr">
        <is>
          <t>75-79</t>
        </is>
      </c>
      <c r="C289" s="7" t="inlineStr">
        <is>
          <t>132-154</t>
        </is>
      </c>
      <c r="D289" s="7" t="inlineStr">
        <is>
          <t>&gt;=2.0</t>
        </is>
      </c>
      <c r="E289" s="7" t="inlineStr">
        <is>
          <t>persistent</t>
        </is>
      </c>
      <c r="F289" s="7" t="inlineStr">
        <is>
          <t>yes</t>
        </is>
      </c>
      <c r="G289" s="30">
        <f>Parameters!$B$5*Parameters!$B$8*Parameters!$D$10/SUM(Parameters!$B$10:$G$10)*Parameters!$K$22*Parameters!$B$53*Parameters!$B$46</f>
        <v/>
      </c>
      <c r="H289" s="31">
        <f>(140-Parameters!$C$25)*Parameters!$D$26*0.45359237*0.85/(72*Parameters!$E$27)</f>
        <v/>
      </c>
      <c r="I289" s="7">
        <f>IF(H289&gt;80,"&gt;80",IF(H289&gt;50,"50-80",IF(H289&gt;=25,"25-50","&lt;25")))</f>
        <v/>
      </c>
      <c r="J289" s="7">
        <f>IF(((B289="80+")+0+(OR(D289="1.5-2.0",D289="&gt;=2.0")))&gt;=2,1,0)</f>
        <v/>
      </c>
      <c r="K289" s="32">
        <f>INDEX(Parameters!$B$31:$E$31,MATCH(I289,Parameters!$B$30:$E$30,0))</f>
        <v/>
      </c>
      <c r="L289" s="33">
        <f>K289*INDEX(Parameters!$B$84:$E$84,MATCH(I289,Parameters!$B$30:$E$30,0))/100*IF($F289="yes",Parameters!$C$49,Parameters!$B$49)</f>
        <v/>
      </c>
      <c r="M289" s="33">
        <f>K289*INDEX(Parameters!$B$85:$E$85,MATCH(I289,Parameters!$B$30:$E$30,0))/100*IF($F289="yes",Parameters!$C$49,Parameters!$B$49)</f>
        <v/>
      </c>
      <c r="N289" s="33">
        <f>K289*INDEX(Parameters!$B$86:$E$86,MATCH(I289,Parameters!$B$30:$E$30,0))/100*IF($F289="yes",Parameters!$C$49,Parameters!$B$49)</f>
        <v/>
      </c>
      <c r="O289" s="33">
        <f>K289*INDEX(Parameters!$B$87:$E$87,MATCH(I289,Parameters!$B$30:$E$30,0))/100*IF($F289="yes",Parameters!$C$49,Parameters!$B$49)</f>
        <v/>
      </c>
      <c r="P289" s="33">
        <f>K289*INDEX(Parameters!$B$88:$E$88,MATCH(I289,Parameters!$B$30:$E$30,0))/100*IF($F289="yes",Parameters!$C$49,Parameters!$B$49)</f>
        <v/>
      </c>
      <c r="Q289" s="33">
        <f>K289*INDEX(Parameters!$B$89:$E$89,MATCH(I289,Parameters!$B$30:$E$30,0))/100*IF($F289="yes",Parameters!$C$49,Parameters!$B$49)</f>
        <v/>
      </c>
      <c r="R289" s="33">
        <f>K289*INDEX(Parameters!$B$90:$E$90,MATCH(I289,Parameters!$B$30:$E$30,0))/100*IF($F289="yes",Parameters!$C$49,Parameters!$B$49)</f>
        <v/>
      </c>
      <c r="S289" s="33">
        <f>K289*INDEX(Parameters!$B$91:$E$91,MATCH(I289,Parameters!$B$30:$E$30,0))/100*IF($F289="yes",Parameters!$C$49,Parameters!$B$49)</f>
        <v/>
      </c>
      <c r="T289" s="33">
        <f>K289*INDEX(Parameters!$B$92:$E$92,MATCH(I289,Parameters!$B$30:$E$30,0))/100*IF($F289="yes",Parameters!$C$49,Parameters!$B$49)</f>
        <v/>
      </c>
      <c r="U289" s="33">
        <f>INDEX(Parameters!$B$32:$E$32,MATCH(I289,Parameters!$B$30:$E$30,0))*Parameters!$B$36/100*IF($F289="yes",Parameters!$E$49,Parameters!$D$49)</f>
        <v/>
      </c>
      <c r="V289" s="33">
        <f>U289*INDEX(Parameters!$B$99:$E$99,MATCH(I289,Parameters!$B$30:$E$30,0))</f>
        <v/>
      </c>
      <c r="W289" s="33">
        <f>U289*INDEX(Parameters!$B$100:$E$100,MATCH(I289,Parameters!$B$30:$E$30,0))</f>
        <v/>
      </c>
      <c r="X289" s="33">
        <f>U289*INDEX(Parameters!$B$101:$E$101,MATCH(I289,Parameters!$B$30:$E$30,0))</f>
        <v/>
      </c>
      <c r="Y289" s="33">
        <f>U289*INDEX(Parameters!$B$102:$E$102,MATCH(I289,Parameters!$B$30:$E$30,0))</f>
        <v/>
      </c>
      <c r="Z289" s="33">
        <f>U289*INDEX(Parameters!$B$103:$E$103,MATCH(I289,Parameters!$B$30:$E$30,0))</f>
        <v/>
      </c>
      <c r="AA289" s="33">
        <f>U289*INDEX(Parameters!$B$104:$E$104,MATCH(I289,Parameters!$B$30:$E$30,0))</f>
        <v/>
      </c>
      <c r="AB289" s="33">
        <f>U289*Parameters!$B$39</f>
        <v/>
      </c>
      <c r="AC289" s="7">
        <f>J289</f>
        <v/>
      </c>
      <c r="AD289" s="7">
        <f>IF(J289=1,Parameters!$B$40,Parameters!$B$41)</f>
        <v/>
      </c>
      <c r="AE289" s="33">
        <f>AC289*O289+(1-AC289)*L289</f>
        <v/>
      </c>
      <c r="AF289" s="33">
        <f>AC289*P289+(1-AC289)*M289</f>
        <v/>
      </c>
      <c r="AG289" s="33">
        <f>AC289*Q289+(1-AC289)*N289</f>
        <v/>
      </c>
      <c r="AH289" s="33">
        <f>AD289*O289+(1-AD289)*L289</f>
        <v/>
      </c>
      <c r="AI289" s="33">
        <f>AD289*P289+(1-AD289)*M289</f>
        <v/>
      </c>
      <c r="AJ289" s="33">
        <f>AD289*Q289+(1-AD289)*N289</f>
        <v/>
      </c>
      <c r="AK289" s="33">
        <f>AC289*V289+(1-AC289)*U289</f>
        <v/>
      </c>
      <c r="AL289" s="33">
        <f>AC289*W289+(1-AC289)*U289</f>
        <v/>
      </c>
      <c r="AM289" s="33">
        <f>AC289*X289+(1-AC289)*U289</f>
        <v/>
      </c>
      <c r="AN289" s="33">
        <f>AD289*V289+(1-AD289)*U289</f>
        <v/>
      </c>
      <c r="AO289" s="33">
        <f>AD289*W289+(1-AD289)*U289</f>
        <v/>
      </c>
      <c r="AP289" s="33">
        <f>AD289*X289+(1-AD289)*U289</f>
        <v/>
      </c>
      <c r="AQ289" s="7">
        <f>IF(OR(Scenario!$B$5="Any",Scenario!$B$5=A289),1,0)</f>
        <v/>
      </c>
      <c r="AR289" s="7">
        <f>IF(OR(Scenario!$B$6="Any",Scenario!$B$6=B289),1,0)</f>
        <v/>
      </c>
      <c r="AS289" s="7">
        <f>IF(OR(Scenario!$B$7="Any",Scenario!$B$7=C289),1,0)</f>
        <v/>
      </c>
      <c r="AT289" s="7">
        <f>IF(OR(Scenario!$B$8="Any",Scenario!$B$8=D289),1,0)</f>
        <v/>
      </c>
      <c r="AU289" s="7">
        <f>IF(OR(Scenario!$B$9="Any",Scenario!$B$9=E289),1,0)</f>
        <v/>
      </c>
      <c r="AV289" s="7">
        <f>IF(OR(Scenario!$B$10="Any",Scenario!$B$10=F289),1,0)</f>
        <v/>
      </c>
      <c r="AW289" s="7">
        <f>G289*AQ289*AR289*AS289*AT289*AU289*AV289</f>
        <v/>
      </c>
      <c r="AX289" s="7">
        <f>IF(Scenario!$B$11="mean",L289,IF(Scenario!$B$11="5th pct",M289,N289))</f>
        <v/>
      </c>
      <c r="AY289" s="7">
        <f>IF(Scenario!$B$11="mean",O289,IF(Scenario!$B$11="5th pct",P289,Q289))</f>
        <v/>
      </c>
      <c r="AZ289" s="7">
        <f>IF(Scenario!$B$11="mean",R289,IF(Scenario!$B$11="5th pct",S289,T289))</f>
        <v/>
      </c>
      <c r="BA289" s="7">
        <f>IF(Scenario!$B$11="mean",AE289,IF(Scenario!$B$11="5th pct",AF289,AG289))</f>
        <v/>
      </c>
      <c r="BB289" s="7">
        <f>IF(Scenario!$B$11="mean",AH289,IF(Scenario!$B$11="5th pct",AI289,AJ289))</f>
        <v/>
      </c>
      <c r="BC289" s="7">
        <f>U289</f>
        <v/>
      </c>
      <c r="BD289" s="7">
        <f>IF(Scenario!$B$11="mean",V289,IF(Scenario!$B$11="5th pct",W289,X289))</f>
        <v/>
      </c>
      <c r="BE289" s="7">
        <f>IF(Scenario!$B$11="mean",Y289,IF(Scenario!$B$11="5th pct",Z289,AA289))</f>
        <v/>
      </c>
      <c r="BF289" s="7">
        <f>IF(Scenario!$B$11="mean",AK289,IF(Scenario!$B$11="5th pct",AL289,AM289))</f>
        <v/>
      </c>
      <c r="BG289" s="7">
        <f>IF(Scenario!$B$11="mean",AN289,IF(Scenario!$B$11="5th pct",AO289,AP289))</f>
        <v/>
      </c>
    </row>
    <row r="290">
      <c r="A290" t="inlineStr">
        <is>
          <t>F</t>
        </is>
      </c>
      <c r="B290" t="inlineStr">
        <is>
          <t>75-79</t>
        </is>
      </c>
      <c r="C290" t="inlineStr">
        <is>
          <t>154-176</t>
        </is>
      </c>
      <c r="D290" t="inlineStr">
        <is>
          <t>&lt;1.0</t>
        </is>
      </c>
      <c r="E290" t="inlineStr">
        <is>
          <t>subclinical</t>
        </is>
      </c>
      <c r="F290" t="inlineStr">
        <is>
          <t>no</t>
        </is>
      </c>
      <c r="G290" s="26">
        <f>Parameters!$B$5*Parameters!$B$8*Parameters!$E$10/SUM(Parameters!$B$10:$G$10)*Parameters!$H$22*Parameters!$B$50*(1-Parameters!$B$46)</f>
        <v/>
      </c>
      <c r="H290" s="27">
        <f>(140-Parameters!$C$25)*Parameters!$E$26*0.45359237*0.85/(72*Parameters!$B$27)</f>
        <v/>
      </c>
      <c r="I290">
        <f>IF(H290&gt;80,"&gt;80",IF(H290&gt;50,"50-80",IF(H290&gt;=25,"25-50","&lt;25")))</f>
        <v/>
      </c>
      <c r="J290">
        <f>IF(((B290="80+")+0+(OR(D290="1.5-2.0",D290="&gt;=2.0")))&gt;=2,1,0)</f>
        <v/>
      </c>
      <c r="K290" s="28">
        <f>INDEX(Parameters!$B$31:$E$31,MATCH(I290,Parameters!$B$30:$E$30,0))</f>
        <v/>
      </c>
      <c r="L290" s="29">
        <f>K290*INDEX(Parameters!$B$57:$E$57,MATCH(I290,Parameters!$B$30:$E$30,0))/100*IF($F290="yes",Parameters!$C$49,Parameters!$B$49)</f>
        <v/>
      </c>
      <c r="M290" s="29">
        <f>K290*INDEX(Parameters!$B$58:$E$58,MATCH(I290,Parameters!$B$30:$E$30,0))/100*IF($F290="yes",Parameters!$C$49,Parameters!$B$49)</f>
        <v/>
      </c>
      <c r="N290" s="29">
        <f>K290*INDEX(Parameters!$B$59:$E$59,MATCH(I290,Parameters!$B$30:$E$30,0))/100*IF($F290="yes",Parameters!$C$49,Parameters!$B$49)</f>
        <v/>
      </c>
      <c r="O290" s="29">
        <f>K290*INDEX(Parameters!$B$60:$E$60,MATCH(I290,Parameters!$B$30:$E$30,0))/100*IF($F290="yes",Parameters!$C$49,Parameters!$B$49)</f>
        <v/>
      </c>
      <c r="P290" s="29">
        <f>K290*INDEX(Parameters!$B$61:$E$61,MATCH(I290,Parameters!$B$30:$E$30,0))/100*IF($F290="yes",Parameters!$C$49,Parameters!$B$49)</f>
        <v/>
      </c>
      <c r="Q290" s="29">
        <f>K290*INDEX(Parameters!$B$62:$E$62,MATCH(I290,Parameters!$B$30:$E$30,0))/100*IF($F290="yes",Parameters!$C$49,Parameters!$B$49)</f>
        <v/>
      </c>
      <c r="R290" s="29">
        <f>K290*INDEX(Parameters!$B$63:$E$63,MATCH(I290,Parameters!$B$30:$E$30,0))/100*IF($F290="yes",Parameters!$C$49,Parameters!$B$49)</f>
        <v/>
      </c>
      <c r="S290" s="29">
        <f>K290*INDEX(Parameters!$B$64:$E$64,MATCH(I290,Parameters!$B$30:$E$30,0))/100*IF($F290="yes",Parameters!$C$49,Parameters!$B$49)</f>
        <v/>
      </c>
      <c r="T290" s="29">
        <f>K290*INDEX(Parameters!$B$65:$E$65,MATCH(I290,Parameters!$B$30:$E$30,0))/100*IF($F290="yes",Parameters!$C$49,Parameters!$B$49)</f>
        <v/>
      </c>
      <c r="U290" s="29">
        <f>INDEX(Parameters!$B$32:$E$32,MATCH(I290,Parameters!$B$30:$E$30,0))*Parameters!$B$36/100*IF($F290="yes",Parameters!$E$49,Parameters!$D$49)</f>
        <v/>
      </c>
      <c r="V290" s="29">
        <f>U290*INDEX(Parameters!$B$99:$E$99,MATCH(I290,Parameters!$B$30:$E$30,0))</f>
        <v/>
      </c>
      <c r="W290" s="29">
        <f>U290*INDEX(Parameters!$B$100:$E$100,MATCH(I290,Parameters!$B$30:$E$30,0))</f>
        <v/>
      </c>
      <c r="X290" s="29">
        <f>U290*INDEX(Parameters!$B$101:$E$101,MATCH(I290,Parameters!$B$30:$E$30,0))</f>
        <v/>
      </c>
      <c r="Y290" s="29">
        <f>U290*INDEX(Parameters!$B$102:$E$102,MATCH(I290,Parameters!$B$30:$E$30,0))</f>
        <v/>
      </c>
      <c r="Z290" s="29">
        <f>U290*INDEX(Parameters!$B$103:$E$103,MATCH(I290,Parameters!$B$30:$E$30,0))</f>
        <v/>
      </c>
      <c r="AA290" s="29">
        <f>U290*INDEX(Parameters!$B$104:$E$104,MATCH(I290,Parameters!$B$30:$E$30,0))</f>
        <v/>
      </c>
      <c r="AB290" s="29">
        <f>U290*Parameters!$B$39</f>
        <v/>
      </c>
      <c r="AC290">
        <f>J290</f>
        <v/>
      </c>
      <c r="AD290">
        <f>IF(J290=1,Parameters!$B$40,Parameters!$B$41)</f>
        <v/>
      </c>
      <c r="AE290" s="29">
        <f>AC290*O290+(1-AC290)*L290</f>
        <v/>
      </c>
      <c r="AF290" s="29">
        <f>AC290*P290+(1-AC290)*M290</f>
        <v/>
      </c>
      <c r="AG290" s="29">
        <f>AC290*Q290+(1-AC290)*N290</f>
        <v/>
      </c>
      <c r="AH290" s="29">
        <f>AD290*O290+(1-AD290)*L290</f>
        <v/>
      </c>
      <c r="AI290" s="29">
        <f>AD290*P290+(1-AD290)*M290</f>
        <v/>
      </c>
      <c r="AJ290" s="29">
        <f>AD290*Q290+(1-AD290)*N290</f>
        <v/>
      </c>
      <c r="AK290" s="29">
        <f>AC290*V290+(1-AC290)*U290</f>
        <v/>
      </c>
      <c r="AL290" s="29">
        <f>AC290*W290+(1-AC290)*U290</f>
        <v/>
      </c>
      <c r="AM290" s="29">
        <f>AC290*X290+(1-AC290)*U290</f>
        <v/>
      </c>
      <c r="AN290" s="29">
        <f>AD290*V290+(1-AD290)*U290</f>
        <v/>
      </c>
      <c r="AO290" s="29">
        <f>AD290*W290+(1-AD290)*U290</f>
        <v/>
      </c>
      <c r="AP290" s="29">
        <f>AD290*X290+(1-AD290)*U290</f>
        <v/>
      </c>
      <c r="AQ290">
        <f>IF(OR(Scenario!$B$5="Any",Scenario!$B$5=A290),1,0)</f>
        <v/>
      </c>
      <c r="AR290">
        <f>IF(OR(Scenario!$B$6="Any",Scenario!$B$6=B290),1,0)</f>
        <v/>
      </c>
      <c r="AS290">
        <f>IF(OR(Scenario!$B$7="Any",Scenario!$B$7=C290),1,0)</f>
        <v/>
      </c>
      <c r="AT290">
        <f>IF(OR(Scenario!$B$8="Any",Scenario!$B$8=D290),1,0)</f>
        <v/>
      </c>
      <c r="AU290">
        <f>IF(OR(Scenario!$B$9="Any",Scenario!$B$9=E290),1,0)</f>
        <v/>
      </c>
      <c r="AV290">
        <f>IF(OR(Scenario!$B$10="Any",Scenario!$B$10=F290),1,0)</f>
        <v/>
      </c>
      <c r="AW290">
        <f>G290*AQ290*AR290*AS290*AT290*AU290*AV290</f>
        <v/>
      </c>
      <c r="AX290">
        <f>IF(Scenario!$B$11="mean",L290,IF(Scenario!$B$11="5th pct",M290,N290))</f>
        <v/>
      </c>
      <c r="AY290">
        <f>IF(Scenario!$B$11="mean",O290,IF(Scenario!$B$11="5th pct",P290,Q290))</f>
        <v/>
      </c>
      <c r="AZ290">
        <f>IF(Scenario!$B$11="mean",R290,IF(Scenario!$B$11="5th pct",S290,T290))</f>
        <v/>
      </c>
      <c r="BA290">
        <f>IF(Scenario!$B$11="mean",AE290,IF(Scenario!$B$11="5th pct",AF290,AG290))</f>
        <v/>
      </c>
      <c r="BB290">
        <f>IF(Scenario!$B$11="mean",AH290,IF(Scenario!$B$11="5th pct",AI290,AJ290))</f>
        <v/>
      </c>
      <c r="BC290">
        <f>U290</f>
        <v/>
      </c>
      <c r="BD290">
        <f>IF(Scenario!$B$11="mean",V290,IF(Scenario!$B$11="5th pct",W290,X290))</f>
        <v/>
      </c>
      <c r="BE290">
        <f>IF(Scenario!$B$11="mean",Y290,IF(Scenario!$B$11="5th pct",Z290,AA290))</f>
        <v/>
      </c>
      <c r="BF290">
        <f>IF(Scenario!$B$11="mean",AK290,IF(Scenario!$B$11="5th pct",AL290,AM290))</f>
        <v/>
      </c>
      <c r="BG290">
        <f>IF(Scenario!$B$11="mean",AN290,IF(Scenario!$B$11="5th pct",AO290,AP290))</f>
        <v/>
      </c>
    </row>
    <row r="291">
      <c r="A291" s="7" t="inlineStr">
        <is>
          <t>F</t>
        </is>
      </c>
      <c r="B291" s="7" t="inlineStr">
        <is>
          <t>75-79</t>
        </is>
      </c>
      <c r="C291" s="7" t="inlineStr">
        <is>
          <t>154-176</t>
        </is>
      </c>
      <c r="D291" s="7" t="inlineStr">
        <is>
          <t>&lt;1.0</t>
        </is>
      </c>
      <c r="E291" s="7" t="inlineStr">
        <is>
          <t>subclinical</t>
        </is>
      </c>
      <c r="F291" s="7" t="inlineStr">
        <is>
          <t>yes</t>
        </is>
      </c>
      <c r="G291" s="30">
        <f>Parameters!$B$5*Parameters!$B$8*Parameters!$E$10/SUM(Parameters!$B$10:$G$10)*Parameters!$H$22*Parameters!$B$50*Parameters!$B$46</f>
        <v/>
      </c>
      <c r="H291" s="31">
        <f>(140-Parameters!$C$25)*Parameters!$E$26*0.45359237*0.85/(72*Parameters!$B$27)</f>
        <v/>
      </c>
      <c r="I291" s="7">
        <f>IF(H291&gt;80,"&gt;80",IF(H291&gt;50,"50-80",IF(H291&gt;=25,"25-50","&lt;25")))</f>
        <v/>
      </c>
      <c r="J291" s="7">
        <f>IF(((B291="80+")+0+(OR(D291="1.5-2.0",D291="&gt;=2.0")))&gt;=2,1,0)</f>
        <v/>
      </c>
      <c r="K291" s="32">
        <f>INDEX(Parameters!$B$31:$E$31,MATCH(I291,Parameters!$B$30:$E$30,0))</f>
        <v/>
      </c>
      <c r="L291" s="33">
        <f>K291*INDEX(Parameters!$B$57:$E$57,MATCH(I291,Parameters!$B$30:$E$30,0))/100*IF($F291="yes",Parameters!$C$49,Parameters!$B$49)</f>
        <v/>
      </c>
      <c r="M291" s="33">
        <f>K291*INDEX(Parameters!$B$58:$E$58,MATCH(I291,Parameters!$B$30:$E$30,0))/100*IF($F291="yes",Parameters!$C$49,Parameters!$B$49)</f>
        <v/>
      </c>
      <c r="N291" s="33">
        <f>K291*INDEX(Parameters!$B$59:$E$59,MATCH(I291,Parameters!$B$30:$E$30,0))/100*IF($F291="yes",Parameters!$C$49,Parameters!$B$49)</f>
        <v/>
      </c>
      <c r="O291" s="33">
        <f>K291*INDEX(Parameters!$B$60:$E$60,MATCH(I291,Parameters!$B$30:$E$30,0))/100*IF($F291="yes",Parameters!$C$49,Parameters!$B$49)</f>
        <v/>
      </c>
      <c r="P291" s="33">
        <f>K291*INDEX(Parameters!$B$61:$E$61,MATCH(I291,Parameters!$B$30:$E$30,0))/100*IF($F291="yes",Parameters!$C$49,Parameters!$B$49)</f>
        <v/>
      </c>
      <c r="Q291" s="33">
        <f>K291*INDEX(Parameters!$B$62:$E$62,MATCH(I291,Parameters!$B$30:$E$30,0))/100*IF($F291="yes",Parameters!$C$49,Parameters!$B$49)</f>
        <v/>
      </c>
      <c r="R291" s="33">
        <f>K291*INDEX(Parameters!$B$63:$E$63,MATCH(I291,Parameters!$B$30:$E$30,0))/100*IF($F291="yes",Parameters!$C$49,Parameters!$B$49)</f>
        <v/>
      </c>
      <c r="S291" s="33">
        <f>K291*INDEX(Parameters!$B$64:$E$64,MATCH(I291,Parameters!$B$30:$E$30,0))/100*IF($F291="yes",Parameters!$C$49,Parameters!$B$49)</f>
        <v/>
      </c>
      <c r="T291" s="33">
        <f>K291*INDEX(Parameters!$B$65:$E$65,MATCH(I291,Parameters!$B$30:$E$30,0))/100*IF($F291="yes",Parameters!$C$49,Parameters!$B$49)</f>
        <v/>
      </c>
      <c r="U291" s="33">
        <f>INDEX(Parameters!$B$32:$E$32,MATCH(I291,Parameters!$B$30:$E$30,0))*Parameters!$B$36/100*IF($F291="yes",Parameters!$E$49,Parameters!$D$49)</f>
        <v/>
      </c>
      <c r="V291" s="33">
        <f>U291*INDEX(Parameters!$B$99:$E$99,MATCH(I291,Parameters!$B$30:$E$30,0))</f>
        <v/>
      </c>
      <c r="W291" s="33">
        <f>U291*INDEX(Parameters!$B$100:$E$100,MATCH(I291,Parameters!$B$30:$E$30,0))</f>
        <v/>
      </c>
      <c r="X291" s="33">
        <f>U291*INDEX(Parameters!$B$101:$E$101,MATCH(I291,Parameters!$B$30:$E$30,0))</f>
        <v/>
      </c>
      <c r="Y291" s="33">
        <f>U291*INDEX(Parameters!$B$102:$E$102,MATCH(I291,Parameters!$B$30:$E$30,0))</f>
        <v/>
      </c>
      <c r="Z291" s="33">
        <f>U291*INDEX(Parameters!$B$103:$E$103,MATCH(I291,Parameters!$B$30:$E$30,0))</f>
        <v/>
      </c>
      <c r="AA291" s="33">
        <f>U291*INDEX(Parameters!$B$104:$E$104,MATCH(I291,Parameters!$B$30:$E$30,0))</f>
        <v/>
      </c>
      <c r="AB291" s="33">
        <f>U291*Parameters!$B$39</f>
        <v/>
      </c>
      <c r="AC291" s="7">
        <f>J291</f>
        <v/>
      </c>
      <c r="AD291" s="7">
        <f>IF(J291=1,Parameters!$B$40,Parameters!$B$41)</f>
        <v/>
      </c>
      <c r="AE291" s="33">
        <f>AC291*O291+(1-AC291)*L291</f>
        <v/>
      </c>
      <c r="AF291" s="33">
        <f>AC291*P291+(1-AC291)*M291</f>
        <v/>
      </c>
      <c r="AG291" s="33">
        <f>AC291*Q291+(1-AC291)*N291</f>
        <v/>
      </c>
      <c r="AH291" s="33">
        <f>AD291*O291+(1-AD291)*L291</f>
        <v/>
      </c>
      <c r="AI291" s="33">
        <f>AD291*P291+(1-AD291)*M291</f>
        <v/>
      </c>
      <c r="AJ291" s="33">
        <f>AD291*Q291+(1-AD291)*N291</f>
        <v/>
      </c>
      <c r="AK291" s="33">
        <f>AC291*V291+(1-AC291)*U291</f>
        <v/>
      </c>
      <c r="AL291" s="33">
        <f>AC291*W291+(1-AC291)*U291</f>
        <v/>
      </c>
      <c r="AM291" s="33">
        <f>AC291*X291+(1-AC291)*U291</f>
        <v/>
      </c>
      <c r="AN291" s="33">
        <f>AD291*V291+(1-AD291)*U291</f>
        <v/>
      </c>
      <c r="AO291" s="33">
        <f>AD291*W291+(1-AD291)*U291</f>
        <v/>
      </c>
      <c r="AP291" s="33">
        <f>AD291*X291+(1-AD291)*U291</f>
        <v/>
      </c>
      <c r="AQ291" s="7">
        <f>IF(OR(Scenario!$B$5="Any",Scenario!$B$5=A291),1,0)</f>
        <v/>
      </c>
      <c r="AR291" s="7">
        <f>IF(OR(Scenario!$B$6="Any",Scenario!$B$6=B291),1,0)</f>
        <v/>
      </c>
      <c r="AS291" s="7">
        <f>IF(OR(Scenario!$B$7="Any",Scenario!$B$7=C291),1,0)</f>
        <v/>
      </c>
      <c r="AT291" s="7">
        <f>IF(OR(Scenario!$B$8="Any",Scenario!$B$8=D291),1,0)</f>
        <v/>
      </c>
      <c r="AU291" s="7">
        <f>IF(OR(Scenario!$B$9="Any",Scenario!$B$9=E291),1,0)</f>
        <v/>
      </c>
      <c r="AV291" s="7">
        <f>IF(OR(Scenario!$B$10="Any",Scenario!$B$10=F291),1,0)</f>
        <v/>
      </c>
      <c r="AW291" s="7">
        <f>G291*AQ291*AR291*AS291*AT291*AU291*AV291</f>
        <v/>
      </c>
      <c r="AX291" s="7">
        <f>IF(Scenario!$B$11="mean",L291,IF(Scenario!$B$11="5th pct",M291,N291))</f>
        <v/>
      </c>
      <c r="AY291" s="7">
        <f>IF(Scenario!$B$11="mean",O291,IF(Scenario!$B$11="5th pct",P291,Q291))</f>
        <v/>
      </c>
      <c r="AZ291" s="7">
        <f>IF(Scenario!$B$11="mean",R291,IF(Scenario!$B$11="5th pct",S291,T291))</f>
        <v/>
      </c>
      <c r="BA291" s="7">
        <f>IF(Scenario!$B$11="mean",AE291,IF(Scenario!$B$11="5th pct",AF291,AG291))</f>
        <v/>
      </c>
      <c r="BB291" s="7">
        <f>IF(Scenario!$B$11="mean",AH291,IF(Scenario!$B$11="5th pct",AI291,AJ291))</f>
        <v/>
      </c>
      <c r="BC291" s="7">
        <f>U291</f>
        <v/>
      </c>
      <c r="BD291" s="7">
        <f>IF(Scenario!$B$11="mean",V291,IF(Scenario!$B$11="5th pct",W291,X291))</f>
        <v/>
      </c>
      <c r="BE291" s="7">
        <f>IF(Scenario!$B$11="mean",Y291,IF(Scenario!$B$11="5th pct",Z291,AA291))</f>
        <v/>
      </c>
      <c r="BF291" s="7">
        <f>IF(Scenario!$B$11="mean",AK291,IF(Scenario!$B$11="5th pct",AL291,AM291))</f>
        <v/>
      </c>
      <c r="BG291" s="7">
        <f>IF(Scenario!$B$11="mean",AN291,IF(Scenario!$B$11="5th pct",AO291,AP291))</f>
        <v/>
      </c>
    </row>
    <row r="292">
      <c r="A292" t="inlineStr">
        <is>
          <t>F</t>
        </is>
      </c>
      <c r="B292" t="inlineStr">
        <is>
          <t>75-79</t>
        </is>
      </c>
      <c r="C292" t="inlineStr">
        <is>
          <t>154-176</t>
        </is>
      </c>
      <c r="D292" t="inlineStr">
        <is>
          <t>&lt;1.0</t>
        </is>
      </c>
      <c r="E292" t="inlineStr">
        <is>
          <t>low parox</t>
        </is>
      </c>
      <c r="F292" t="inlineStr">
        <is>
          <t>no</t>
        </is>
      </c>
      <c r="G292" s="26">
        <f>Parameters!$B$5*Parameters!$B$8*Parameters!$E$10/SUM(Parameters!$B$10:$G$10)*Parameters!$H$22*Parameters!$B$51*(1-Parameters!$B$46)</f>
        <v/>
      </c>
      <c r="H292" s="27">
        <f>(140-Parameters!$C$25)*Parameters!$E$26*0.45359237*0.85/(72*Parameters!$B$27)</f>
        <v/>
      </c>
      <c r="I292">
        <f>IF(H292&gt;80,"&gt;80",IF(H292&gt;50,"50-80",IF(H292&gt;=25,"25-50","&lt;25")))</f>
        <v/>
      </c>
      <c r="J292">
        <f>IF(((B292="80+")+0+(OR(D292="1.5-2.0",D292="&gt;=2.0")))&gt;=2,1,0)</f>
        <v/>
      </c>
      <c r="K292" s="28">
        <f>INDEX(Parameters!$B$31:$E$31,MATCH(I292,Parameters!$B$30:$E$30,0))</f>
        <v/>
      </c>
      <c r="L292" s="29">
        <f>K292*INDEX(Parameters!$B$66:$E$66,MATCH(I292,Parameters!$B$30:$E$30,0))/100*IF($F292="yes",Parameters!$C$49,Parameters!$B$49)</f>
        <v/>
      </c>
      <c r="M292" s="29">
        <f>K292*INDEX(Parameters!$B$67:$E$67,MATCH(I292,Parameters!$B$30:$E$30,0))/100*IF($F292="yes",Parameters!$C$49,Parameters!$B$49)</f>
        <v/>
      </c>
      <c r="N292" s="29">
        <f>K292*INDEX(Parameters!$B$68:$E$68,MATCH(I292,Parameters!$B$30:$E$30,0))/100*IF($F292="yes",Parameters!$C$49,Parameters!$B$49)</f>
        <v/>
      </c>
      <c r="O292" s="29">
        <f>K292*INDEX(Parameters!$B$69:$E$69,MATCH(I292,Parameters!$B$30:$E$30,0))/100*IF($F292="yes",Parameters!$C$49,Parameters!$B$49)</f>
        <v/>
      </c>
      <c r="P292" s="29">
        <f>K292*INDEX(Parameters!$B$70:$E$70,MATCH(I292,Parameters!$B$30:$E$30,0))/100*IF($F292="yes",Parameters!$C$49,Parameters!$B$49)</f>
        <v/>
      </c>
      <c r="Q292" s="29">
        <f>K292*INDEX(Parameters!$B$71:$E$71,MATCH(I292,Parameters!$B$30:$E$30,0))/100*IF($F292="yes",Parameters!$C$49,Parameters!$B$49)</f>
        <v/>
      </c>
      <c r="R292" s="29">
        <f>K292*INDEX(Parameters!$B$72:$E$72,MATCH(I292,Parameters!$B$30:$E$30,0))/100*IF($F292="yes",Parameters!$C$49,Parameters!$B$49)</f>
        <v/>
      </c>
      <c r="S292" s="29">
        <f>K292*INDEX(Parameters!$B$73:$E$73,MATCH(I292,Parameters!$B$30:$E$30,0))/100*IF($F292="yes",Parameters!$C$49,Parameters!$B$49)</f>
        <v/>
      </c>
      <c r="T292" s="29">
        <f>K292*INDEX(Parameters!$B$74:$E$74,MATCH(I292,Parameters!$B$30:$E$30,0))/100*IF($F292="yes",Parameters!$C$49,Parameters!$B$49)</f>
        <v/>
      </c>
      <c r="U292" s="29">
        <f>INDEX(Parameters!$B$32:$E$32,MATCH(I292,Parameters!$B$30:$E$30,0))*Parameters!$B$36/100*IF($F292="yes",Parameters!$E$49,Parameters!$D$49)</f>
        <v/>
      </c>
      <c r="V292" s="29">
        <f>U292*INDEX(Parameters!$B$99:$E$99,MATCH(I292,Parameters!$B$30:$E$30,0))</f>
        <v/>
      </c>
      <c r="W292" s="29">
        <f>U292*INDEX(Parameters!$B$100:$E$100,MATCH(I292,Parameters!$B$30:$E$30,0))</f>
        <v/>
      </c>
      <c r="X292" s="29">
        <f>U292*INDEX(Parameters!$B$101:$E$101,MATCH(I292,Parameters!$B$30:$E$30,0))</f>
        <v/>
      </c>
      <c r="Y292" s="29">
        <f>U292*INDEX(Parameters!$B$102:$E$102,MATCH(I292,Parameters!$B$30:$E$30,0))</f>
        <v/>
      </c>
      <c r="Z292" s="29">
        <f>U292*INDEX(Parameters!$B$103:$E$103,MATCH(I292,Parameters!$B$30:$E$30,0))</f>
        <v/>
      </c>
      <c r="AA292" s="29">
        <f>U292*INDEX(Parameters!$B$104:$E$104,MATCH(I292,Parameters!$B$30:$E$30,0))</f>
        <v/>
      </c>
      <c r="AB292" s="29">
        <f>U292*Parameters!$B$39</f>
        <v/>
      </c>
      <c r="AC292">
        <f>J292</f>
        <v/>
      </c>
      <c r="AD292">
        <f>IF(J292=1,Parameters!$B$40,Parameters!$B$41)</f>
        <v/>
      </c>
      <c r="AE292" s="29">
        <f>AC292*O292+(1-AC292)*L292</f>
        <v/>
      </c>
      <c r="AF292" s="29">
        <f>AC292*P292+(1-AC292)*M292</f>
        <v/>
      </c>
      <c r="AG292" s="29">
        <f>AC292*Q292+(1-AC292)*N292</f>
        <v/>
      </c>
      <c r="AH292" s="29">
        <f>AD292*O292+(1-AD292)*L292</f>
        <v/>
      </c>
      <c r="AI292" s="29">
        <f>AD292*P292+(1-AD292)*M292</f>
        <v/>
      </c>
      <c r="AJ292" s="29">
        <f>AD292*Q292+(1-AD292)*N292</f>
        <v/>
      </c>
      <c r="AK292" s="29">
        <f>AC292*V292+(1-AC292)*U292</f>
        <v/>
      </c>
      <c r="AL292" s="29">
        <f>AC292*W292+(1-AC292)*U292</f>
        <v/>
      </c>
      <c r="AM292" s="29">
        <f>AC292*X292+(1-AC292)*U292</f>
        <v/>
      </c>
      <c r="AN292" s="29">
        <f>AD292*V292+(1-AD292)*U292</f>
        <v/>
      </c>
      <c r="AO292" s="29">
        <f>AD292*W292+(1-AD292)*U292</f>
        <v/>
      </c>
      <c r="AP292" s="29">
        <f>AD292*X292+(1-AD292)*U292</f>
        <v/>
      </c>
      <c r="AQ292">
        <f>IF(OR(Scenario!$B$5="Any",Scenario!$B$5=A292),1,0)</f>
        <v/>
      </c>
      <c r="AR292">
        <f>IF(OR(Scenario!$B$6="Any",Scenario!$B$6=B292),1,0)</f>
        <v/>
      </c>
      <c r="AS292">
        <f>IF(OR(Scenario!$B$7="Any",Scenario!$B$7=C292),1,0)</f>
        <v/>
      </c>
      <c r="AT292">
        <f>IF(OR(Scenario!$B$8="Any",Scenario!$B$8=D292),1,0)</f>
        <v/>
      </c>
      <c r="AU292">
        <f>IF(OR(Scenario!$B$9="Any",Scenario!$B$9=E292),1,0)</f>
        <v/>
      </c>
      <c r="AV292">
        <f>IF(OR(Scenario!$B$10="Any",Scenario!$B$10=F292),1,0)</f>
        <v/>
      </c>
      <c r="AW292">
        <f>G292*AQ292*AR292*AS292*AT292*AU292*AV292</f>
        <v/>
      </c>
      <c r="AX292">
        <f>IF(Scenario!$B$11="mean",L292,IF(Scenario!$B$11="5th pct",M292,N292))</f>
        <v/>
      </c>
      <c r="AY292">
        <f>IF(Scenario!$B$11="mean",O292,IF(Scenario!$B$11="5th pct",P292,Q292))</f>
        <v/>
      </c>
      <c r="AZ292">
        <f>IF(Scenario!$B$11="mean",R292,IF(Scenario!$B$11="5th pct",S292,T292))</f>
        <v/>
      </c>
      <c r="BA292">
        <f>IF(Scenario!$B$11="mean",AE292,IF(Scenario!$B$11="5th pct",AF292,AG292))</f>
        <v/>
      </c>
      <c r="BB292">
        <f>IF(Scenario!$B$11="mean",AH292,IF(Scenario!$B$11="5th pct",AI292,AJ292))</f>
        <v/>
      </c>
      <c r="BC292">
        <f>U292</f>
        <v/>
      </c>
      <c r="BD292">
        <f>IF(Scenario!$B$11="mean",V292,IF(Scenario!$B$11="5th pct",W292,X292))</f>
        <v/>
      </c>
      <c r="BE292">
        <f>IF(Scenario!$B$11="mean",Y292,IF(Scenario!$B$11="5th pct",Z292,AA292))</f>
        <v/>
      </c>
      <c r="BF292">
        <f>IF(Scenario!$B$11="mean",AK292,IF(Scenario!$B$11="5th pct",AL292,AM292))</f>
        <v/>
      </c>
      <c r="BG292">
        <f>IF(Scenario!$B$11="mean",AN292,IF(Scenario!$B$11="5th pct",AO292,AP292))</f>
        <v/>
      </c>
    </row>
    <row r="293">
      <c r="A293" s="7" t="inlineStr">
        <is>
          <t>F</t>
        </is>
      </c>
      <c r="B293" s="7" t="inlineStr">
        <is>
          <t>75-79</t>
        </is>
      </c>
      <c r="C293" s="7" t="inlineStr">
        <is>
          <t>154-176</t>
        </is>
      </c>
      <c r="D293" s="7" t="inlineStr">
        <is>
          <t>&lt;1.0</t>
        </is>
      </c>
      <c r="E293" s="7" t="inlineStr">
        <is>
          <t>low parox</t>
        </is>
      </c>
      <c r="F293" s="7" t="inlineStr">
        <is>
          <t>yes</t>
        </is>
      </c>
      <c r="G293" s="30">
        <f>Parameters!$B$5*Parameters!$B$8*Parameters!$E$10/SUM(Parameters!$B$10:$G$10)*Parameters!$H$22*Parameters!$B$51*Parameters!$B$46</f>
        <v/>
      </c>
      <c r="H293" s="31">
        <f>(140-Parameters!$C$25)*Parameters!$E$26*0.45359237*0.85/(72*Parameters!$B$27)</f>
        <v/>
      </c>
      <c r="I293" s="7">
        <f>IF(H293&gt;80,"&gt;80",IF(H293&gt;50,"50-80",IF(H293&gt;=25,"25-50","&lt;25")))</f>
        <v/>
      </c>
      <c r="J293" s="7">
        <f>IF(((B293="80+")+0+(OR(D293="1.5-2.0",D293="&gt;=2.0")))&gt;=2,1,0)</f>
        <v/>
      </c>
      <c r="K293" s="32">
        <f>INDEX(Parameters!$B$31:$E$31,MATCH(I293,Parameters!$B$30:$E$30,0))</f>
        <v/>
      </c>
      <c r="L293" s="33">
        <f>K293*INDEX(Parameters!$B$66:$E$66,MATCH(I293,Parameters!$B$30:$E$30,0))/100*IF($F293="yes",Parameters!$C$49,Parameters!$B$49)</f>
        <v/>
      </c>
      <c r="M293" s="33">
        <f>K293*INDEX(Parameters!$B$67:$E$67,MATCH(I293,Parameters!$B$30:$E$30,0))/100*IF($F293="yes",Parameters!$C$49,Parameters!$B$49)</f>
        <v/>
      </c>
      <c r="N293" s="33">
        <f>K293*INDEX(Parameters!$B$68:$E$68,MATCH(I293,Parameters!$B$30:$E$30,0))/100*IF($F293="yes",Parameters!$C$49,Parameters!$B$49)</f>
        <v/>
      </c>
      <c r="O293" s="33">
        <f>K293*INDEX(Parameters!$B$69:$E$69,MATCH(I293,Parameters!$B$30:$E$30,0))/100*IF($F293="yes",Parameters!$C$49,Parameters!$B$49)</f>
        <v/>
      </c>
      <c r="P293" s="33">
        <f>K293*INDEX(Parameters!$B$70:$E$70,MATCH(I293,Parameters!$B$30:$E$30,0))/100*IF($F293="yes",Parameters!$C$49,Parameters!$B$49)</f>
        <v/>
      </c>
      <c r="Q293" s="33">
        <f>K293*INDEX(Parameters!$B$71:$E$71,MATCH(I293,Parameters!$B$30:$E$30,0))/100*IF($F293="yes",Parameters!$C$49,Parameters!$B$49)</f>
        <v/>
      </c>
      <c r="R293" s="33">
        <f>K293*INDEX(Parameters!$B$72:$E$72,MATCH(I293,Parameters!$B$30:$E$30,0))/100*IF($F293="yes",Parameters!$C$49,Parameters!$B$49)</f>
        <v/>
      </c>
      <c r="S293" s="33">
        <f>K293*INDEX(Parameters!$B$73:$E$73,MATCH(I293,Parameters!$B$30:$E$30,0))/100*IF($F293="yes",Parameters!$C$49,Parameters!$B$49)</f>
        <v/>
      </c>
      <c r="T293" s="33">
        <f>K293*INDEX(Parameters!$B$74:$E$74,MATCH(I293,Parameters!$B$30:$E$30,0))/100*IF($F293="yes",Parameters!$C$49,Parameters!$B$49)</f>
        <v/>
      </c>
      <c r="U293" s="33">
        <f>INDEX(Parameters!$B$32:$E$32,MATCH(I293,Parameters!$B$30:$E$30,0))*Parameters!$B$36/100*IF($F293="yes",Parameters!$E$49,Parameters!$D$49)</f>
        <v/>
      </c>
      <c r="V293" s="33">
        <f>U293*INDEX(Parameters!$B$99:$E$99,MATCH(I293,Parameters!$B$30:$E$30,0))</f>
        <v/>
      </c>
      <c r="W293" s="33">
        <f>U293*INDEX(Parameters!$B$100:$E$100,MATCH(I293,Parameters!$B$30:$E$30,0))</f>
        <v/>
      </c>
      <c r="X293" s="33">
        <f>U293*INDEX(Parameters!$B$101:$E$101,MATCH(I293,Parameters!$B$30:$E$30,0))</f>
        <v/>
      </c>
      <c r="Y293" s="33">
        <f>U293*INDEX(Parameters!$B$102:$E$102,MATCH(I293,Parameters!$B$30:$E$30,0))</f>
        <v/>
      </c>
      <c r="Z293" s="33">
        <f>U293*INDEX(Parameters!$B$103:$E$103,MATCH(I293,Parameters!$B$30:$E$30,0))</f>
        <v/>
      </c>
      <c r="AA293" s="33">
        <f>U293*INDEX(Parameters!$B$104:$E$104,MATCH(I293,Parameters!$B$30:$E$30,0))</f>
        <v/>
      </c>
      <c r="AB293" s="33">
        <f>U293*Parameters!$B$39</f>
        <v/>
      </c>
      <c r="AC293" s="7">
        <f>J293</f>
        <v/>
      </c>
      <c r="AD293" s="7">
        <f>IF(J293=1,Parameters!$B$40,Parameters!$B$41)</f>
        <v/>
      </c>
      <c r="AE293" s="33">
        <f>AC293*O293+(1-AC293)*L293</f>
        <v/>
      </c>
      <c r="AF293" s="33">
        <f>AC293*P293+(1-AC293)*M293</f>
        <v/>
      </c>
      <c r="AG293" s="33">
        <f>AC293*Q293+(1-AC293)*N293</f>
        <v/>
      </c>
      <c r="AH293" s="33">
        <f>AD293*O293+(1-AD293)*L293</f>
        <v/>
      </c>
      <c r="AI293" s="33">
        <f>AD293*P293+(1-AD293)*M293</f>
        <v/>
      </c>
      <c r="AJ293" s="33">
        <f>AD293*Q293+(1-AD293)*N293</f>
        <v/>
      </c>
      <c r="AK293" s="33">
        <f>AC293*V293+(1-AC293)*U293</f>
        <v/>
      </c>
      <c r="AL293" s="33">
        <f>AC293*W293+(1-AC293)*U293</f>
        <v/>
      </c>
      <c r="AM293" s="33">
        <f>AC293*X293+(1-AC293)*U293</f>
        <v/>
      </c>
      <c r="AN293" s="33">
        <f>AD293*V293+(1-AD293)*U293</f>
        <v/>
      </c>
      <c r="AO293" s="33">
        <f>AD293*W293+(1-AD293)*U293</f>
        <v/>
      </c>
      <c r="AP293" s="33">
        <f>AD293*X293+(1-AD293)*U293</f>
        <v/>
      </c>
      <c r="AQ293" s="7">
        <f>IF(OR(Scenario!$B$5="Any",Scenario!$B$5=A293),1,0)</f>
        <v/>
      </c>
      <c r="AR293" s="7">
        <f>IF(OR(Scenario!$B$6="Any",Scenario!$B$6=B293),1,0)</f>
        <v/>
      </c>
      <c r="AS293" s="7">
        <f>IF(OR(Scenario!$B$7="Any",Scenario!$B$7=C293),1,0)</f>
        <v/>
      </c>
      <c r="AT293" s="7">
        <f>IF(OR(Scenario!$B$8="Any",Scenario!$B$8=D293),1,0)</f>
        <v/>
      </c>
      <c r="AU293" s="7">
        <f>IF(OR(Scenario!$B$9="Any",Scenario!$B$9=E293),1,0)</f>
        <v/>
      </c>
      <c r="AV293" s="7">
        <f>IF(OR(Scenario!$B$10="Any",Scenario!$B$10=F293),1,0)</f>
        <v/>
      </c>
      <c r="AW293" s="7">
        <f>G293*AQ293*AR293*AS293*AT293*AU293*AV293</f>
        <v/>
      </c>
      <c r="AX293" s="7">
        <f>IF(Scenario!$B$11="mean",L293,IF(Scenario!$B$11="5th pct",M293,N293))</f>
        <v/>
      </c>
      <c r="AY293" s="7">
        <f>IF(Scenario!$B$11="mean",O293,IF(Scenario!$B$11="5th pct",P293,Q293))</f>
        <v/>
      </c>
      <c r="AZ293" s="7">
        <f>IF(Scenario!$B$11="mean",R293,IF(Scenario!$B$11="5th pct",S293,T293))</f>
        <v/>
      </c>
      <c r="BA293" s="7">
        <f>IF(Scenario!$B$11="mean",AE293,IF(Scenario!$B$11="5th pct",AF293,AG293))</f>
        <v/>
      </c>
      <c r="BB293" s="7">
        <f>IF(Scenario!$B$11="mean",AH293,IF(Scenario!$B$11="5th pct",AI293,AJ293))</f>
        <v/>
      </c>
      <c r="BC293" s="7">
        <f>U293</f>
        <v/>
      </c>
      <c r="BD293" s="7">
        <f>IF(Scenario!$B$11="mean",V293,IF(Scenario!$B$11="5th pct",W293,X293))</f>
        <v/>
      </c>
      <c r="BE293" s="7">
        <f>IF(Scenario!$B$11="mean",Y293,IF(Scenario!$B$11="5th pct",Z293,AA293))</f>
        <v/>
      </c>
      <c r="BF293" s="7">
        <f>IF(Scenario!$B$11="mean",AK293,IF(Scenario!$B$11="5th pct",AL293,AM293))</f>
        <v/>
      </c>
      <c r="BG293" s="7">
        <f>IF(Scenario!$B$11="mean",AN293,IF(Scenario!$B$11="5th pct",AO293,AP293))</f>
        <v/>
      </c>
    </row>
    <row r="294">
      <c r="A294" t="inlineStr">
        <is>
          <t>F</t>
        </is>
      </c>
      <c r="B294" t="inlineStr">
        <is>
          <t>75-79</t>
        </is>
      </c>
      <c r="C294" t="inlineStr">
        <is>
          <t>154-176</t>
        </is>
      </c>
      <c r="D294" t="inlineStr">
        <is>
          <t>&lt;1.0</t>
        </is>
      </c>
      <c r="E294" t="inlineStr">
        <is>
          <t>high parox</t>
        </is>
      </c>
      <c r="F294" t="inlineStr">
        <is>
          <t>no</t>
        </is>
      </c>
      <c r="G294" s="26">
        <f>Parameters!$B$5*Parameters!$B$8*Parameters!$E$10/SUM(Parameters!$B$10:$G$10)*Parameters!$H$22*Parameters!$B$52*(1-Parameters!$B$46)</f>
        <v/>
      </c>
      <c r="H294" s="27">
        <f>(140-Parameters!$C$25)*Parameters!$E$26*0.45359237*0.85/(72*Parameters!$B$27)</f>
        <v/>
      </c>
      <c r="I294">
        <f>IF(H294&gt;80,"&gt;80",IF(H294&gt;50,"50-80",IF(H294&gt;=25,"25-50","&lt;25")))</f>
        <v/>
      </c>
      <c r="J294">
        <f>IF(((B294="80+")+0+(OR(D294="1.5-2.0",D294="&gt;=2.0")))&gt;=2,1,0)</f>
        <v/>
      </c>
      <c r="K294" s="28">
        <f>INDEX(Parameters!$B$31:$E$31,MATCH(I294,Parameters!$B$30:$E$30,0))</f>
        <v/>
      </c>
      <c r="L294" s="29">
        <f>K294*INDEX(Parameters!$B$75:$E$75,MATCH(I294,Parameters!$B$30:$E$30,0))/100*IF($F294="yes",Parameters!$C$49,Parameters!$B$49)</f>
        <v/>
      </c>
      <c r="M294" s="29">
        <f>K294*INDEX(Parameters!$B$76:$E$76,MATCH(I294,Parameters!$B$30:$E$30,0))/100*IF($F294="yes",Parameters!$C$49,Parameters!$B$49)</f>
        <v/>
      </c>
      <c r="N294" s="29">
        <f>K294*INDEX(Parameters!$B$77:$E$77,MATCH(I294,Parameters!$B$30:$E$30,0))/100*IF($F294="yes",Parameters!$C$49,Parameters!$B$49)</f>
        <v/>
      </c>
      <c r="O294" s="29">
        <f>K294*INDEX(Parameters!$B$78:$E$78,MATCH(I294,Parameters!$B$30:$E$30,0))/100*IF($F294="yes",Parameters!$C$49,Parameters!$B$49)</f>
        <v/>
      </c>
      <c r="P294" s="29">
        <f>K294*INDEX(Parameters!$B$79:$E$79,MATCH(I294,Parameters!$B$30:$E$30,0))/100*IF($F294="yes",Parameters!$C$49,Parameters!$B$49)</f>
        <v/>
      </c>
      <c r="Q294" s="29">
        <f>K294*INDEX(Parameters!$B$80:$E$80,MATCH(I294,Parameters!$B$30:$E$30,0))/100*IF($F294="yes",Parameters!$C$49,Parameters!$B$49)</f>
        <v/>
      </c>
      <c r="R294" s="29">
        <f>K294*INDEX(Parameters!$B$81:$E$81,MATCH(I294,Parameters!$B$30:$E$30,0))/100*IF($F294="yes",Parameters!$C$49,Parameters!$B$49)</f>
        <v/>
      </c>
      <c r="S294" s="29">
        <f>K294*INDEX(Parameters!$B$82:$E$82,MATCH(I294,Parameters!$B$30:$E$30,0))/100*IF($F294="yes",Parameters!$C$49,Parameters!$B$49)</f>
        <v/>
      </c>
      <c r="T294" s="29">
        <f>K294*INDEX(Parameters!$B$83:$E$83,MATCH(I294,Parameters!$B$30:$E$30,0))/100*IF($F294="yes",Parameters!$C$49,Parameters!$B$49)</f>
        <v/>
      </c>
      <c r="U294" s="29">
        <f>INDEX(Parameters!$B$32:$E$32,MATCH(I294,Parameters!$B$30:$E$30,0))*Parameters!$B$36/100*IF($F294="yes",Parameters!$E$49,Parameters!$D$49)</f>
        <v/>
      </c>
      <c r="V294" s="29">
        <f>U294*INDEX(Parameters!$B$99:$E$99,MATCH(I294,Parameters!$B$30:$E$30,0))</f>
        <v/>
      </c>
      <c r="W294" s="29">
        <f>U294*INDEX(Parameters!$B$100:$E$100,MATCH(I294,Parameters!$B$30:$E$30,0))</f>
        <v/>
      </c>
      <c r="X294" s="29">
        <f>U294*INDEX(Parameters!$B$101:$E$101,MATCH(I294,Parameters!$B$30:$E$30,0))</f>
        <v/>
      </c>
      <c r="Y294" s="29">
        <f>U294*INDEX(Parameters!$B$102:$E$102,MATCH(I294,Parameters!$B$30:$E$30,0))</f>
        <v/>
      </c>
      <c r="Z294" s="29">
        <f>U294*INDEX(Parameters!$B$103:$E$103,MATCH(I294,Parameters!$B$30:$E$30,0))</f>
        <v/>
      </c>
      <c r="AA294" s="29">
        <f>U294*INDEX(Parameters!$B$104:$E$104,MATCH(I294,Parameters!$B$30:$E$30,0))</f>
        <v/>
      </c>
      <c r="AB294" s="29">
        <f>U294*Parameters!$B$39</f>
        <v/>
      </c>
      <c r="AC294">
        <f>J294</f>
        <v/>
      </c>
      <c r="AD294">
        <f>IF(J294=1,Parameters!$B$40,Parameters!$B$41)</f>
        <v/>
      </c>
      <c r="AE294" s="29">
        <f>AC294*O294+(1-AC294)*L294</f>
        <v/>
      </c>
      <c r="AF294" s="29">
        <f>AC294*P294+(1-AC294)*M294</f>
        <v/>
      </c>
      <c r="AG294" s="29">
        <f>AC294*Q294+(1-AC294)*N294</f>
        <v/>
      </c>
      <c r="AH294" s="29">
        <f>AD294*O294+(1-AD294)*L294</f>
        <v/>
      </c>
      <c r="AI294" s="29">
        <f>AD294*P294+(1-AD294)*M294</f>
        <v/>
      </c>
      <c r="AJ294" s="29">
        <f>AD294*Q294+(1-AD294)*N294</f>
        <v/>
      </c>
      <c r="AK294" s="29">
        <f>AC294*V294+(1-AC294)*U294</f>
        <v/>
      </c>
      <c r="AL294" s="29">
        <f>AC294*W294+(1-AC294)*U294</f>
        <v/>
      </c>
      <c r="AM294" s="29">
        <f>AC294*X294+(1-AC294)*U294</f>
        <v/>
      </c>
      <c r="AN294" s="29">
        <f>AD294*V294+(1-AD294)*U294</f>
        <v/>
      </c>
      <c r="AO294" s="29">
        <f>AD294*W294+(1-AD294)*U294</f>
        <v/>
      </c>
      <c r="AP294" s="29">
        <f>AD294*X294+(1-AD294)*U294</f>
        <v/>
      </c>
      <c r="AQ294">
        <f>IF(OR(Scenario!$B$5="Any",Scenario!$B$5=A294),1,0)</f>
        <v/>
      </c>
      <c r="AR294">
        <f>IF(OR(Scenario!$B$6="Any",Scenario!$B$6=B294),1,0)</f>
        <v/>
      </c>
      <c r="AS294">
        <f>IF(OR(Scenario!$B$7="Any",Scenario!$B$7=C294),1,0)</f>
        <v/>
      </c>
      <c r="AT294">
        <f>IF(OR(Scenario!$B$8="Any",Scenario!$B$8=D294),1,0)</f>
        <v/>
      </c>
      <c r="AU294">
        <f>IF(OR(Scenario!$B$9="Any",Scenario!$B$9=E294),1,0)</f>
        <v/>
      </c>
      <c r="AV294">
        <f>IF(OR(Scenario!$B$10="Any",Scenario!$B$10=F294),1,0)</f>
        <v/>
      </c>
      <c r="AW294">
        <f>G294*AQ294*AR294*AS294*AT294*AU294*AV294</f>
        <v/>
      </c>
      <c r="AX294">
        <f>IF(Scenario!$B$11="mean",L294,IF(Scenario!$B$11="5th pct",M294,N294))</f>
        <v/>
      </c>
      <c r="AY294">
        <f>IF(Scenario!$B$11="mean",O294,IF(Scenario!$B$11="5th pct",P294,Q294))</f>
        <v/>
      </c>
      <c r="AZ294">
        <f>IF(Scenario!$B$11="mean",R294,IF(Scenario!$B$11="5th pct",S294,T294))</f>
        <v/>
      </c>
      <c r="BA294">
        <f>IF(Scenario!$B$11="mean",AE294,IF(Scenario!$B$11="5th pct",AF294,AG294))</f>
        <v/>
      </c>
      <c r="BB294">
        <f>IF(Scenario!$B$11="mean",AH294,IF(Scenario!$B$11="5th pct",AI294,AJ294))</f>
        <v/>
      </c>
      <c r="BC294">
        <f>U294</f>
        <v/>
      </c>
      <c r="BD294">
        <f>IF(Scenario!$B$11="mean",V294,IF(Scenario!$B$11="5th pct",W294,X294))</f>
        <v/>
      </c>
      <c r="BE294">
        <f>IF(Scenario!$B$11="mean",Y294,IF(Scenario!$B$11="5th pct",Z294,AA294))</f>
        <v/>
      </c>
      <c r="BF294">
        <f>IF(Scenario!$B$11="mean",AK294,IF(Scenario!$B$11="5th pct",AL294,AM294))</f>
        <v/>
      </c>
      <c r="BG294">
        <f>IF(Scenario!$B$11="mean",AN294,IF(Scenario!$B$11="5th pct",AO294,AP294))</f>
        <v/>
      </c>
    </row>
    <row r="295">
      <c r="A295" s="7" t="inlineStr">
        <is>
          <t>F</t>
        </is>
      </c>
      <c r="B295" s="7" t="inlineStr">
        <is>
          <t>75-79</t>
        </is>
      </c>
      <c r="C295" s="7" t="inlineStr">
        <is>
          <t>154-176</t>
        </is>
      </c>
      <c r="D295" s="7" t="inlineStr">
        <is>
          <t>&lt;1.0</t>
        </is>
      </c>
      <c r="E295" s="7" t="inlineStr">
        <is>
          <t>high parox</t>
        </is>
      </c>
      <c r="F295" s="7" t="inlineStr">
        <is>
          <t>yes</t>
        </is>
      </c>
      <c r="G295" s="30">
        <f>Parameters!$B$5*Parameters!$B$8*Parameters!$E$10/SUM(Parameters!$B$10:$G$10)*Parameters!$H$22*Parameters!$B$52*Parameters!$B$46</f>
        <v/>
      </c>
      <c r="H295" s="31">
        <f>(140-Parameters!$C$25)*Parameters!$E$26*0.45359237*0.85/(72*Parameters!$B$27)</f>
        <v/>
      </c>
      <c r="I295" s="7">
        <f>IF(H295&gt;80,"&gt;80",IF(H295&gt;50,"50-80",IF(H295&gt;=25,"25-50","&lt;25")))</f>
        <v/>
      </c>
      <c r="J295" s="7">
        <f>IF(((B295="80+")+0+(OR(D295="1.5-2.0",D295="&gt;=2.0")))&gt;=2,1,0)</f>
        <v/>
      </c>
      <c r="K295" s="32">
        <f>INDEX(Parameters!$B$31:$E$31,MATCH(I295,Parameters!$B$30:$E$30,0))</f>
        <v/>
      </c>
      <c r="L295" s="33">
        <f>K295*INDEX(Parameters!$B$75:$E$75,MATCH(I295,Parameters!$B$30:$E$30,0))/100*IF($F295="yes",Parameters!$C$49,Parameters!$B$49)</f>
        <v/>
      </c>
      <c r="M295" s="33">
        <f>K295*INDEX(Parameters!$B$76:$E$76,MATCH(I295,Parameters!$B$30:$E$30,0))/100*IF($F295="yes",Parameters!$C$49,Parameters!$B$49)</f>
        <v/>
      </c>
      <c r="N295" s="33">
        <f>K295*INDEX(Parameters!$B$77:$E$77,MATCH(I295,Parameters!$B$30:$E$30,0))/100*IF($F295="yes",Parameters!$C$49,Parameters!$B$49)</f>
        <v/>
      </c>
      <c r="O295" s="33">
        <f>K295*INDEX(Parameters!$B$78:$E$78,MATCH(I295,Parameters!$B$30:$E$30,0))/100*IF($F295="yes",Parameters!$C$49,Parameters!$B$49)</f>
        <v/>
      </c>
      <c r="P295" s="33">
        <f>K295*INDEX(Parameters!$B$79:$E$79,MATCH(I295,Parameters!$B$30:$E$30,0))/100*IF($F295="yes",Parameters!$C$49,Parameters!$B$49)</f>
        <v/>
      </c>
      <c r="Q295" s="33">
        <f>K295*INDEX(Parameters!$B$80:$E$80,MATCH(I295,Parameters!$B$30:$E$30,0))/100*IF($F295="yes",Parameters!$C$49,Parameters!$B$49)</f>
        <v/>
      </c>
      <c r="R295" s="33">
        <f>K295*INDEX(Parameters!$B$81:$E$81,MATCH(I295,Parameters!$B$30:$E$30,0))/100*IF($F295="yes",Parameters!$C$49,Parameters!$B$49)</f>
        <v/>
      </c>
      <c r="S295" s="33">
        <f>K295*INDEX(Parameters!$B$82:$E$82,MATCH(I295,Parameters!$B$30:$E$30,0))/100*IF($F295="yes",Parameters!$C$49,Parameters!$B$49)</f>
        <v/>
      </c>
      <c r="T295" s="33">
        <f>K295*INDEX(Parameters!$B$83:$E$83,MATCH(I295,Parameters!$B$30:$E$30,0))/100*IF($F295="yes",Parameters!$C$49,Parameters!$B$49)</f>
        <v/>
      </c>
      <c r="U295" s="33">
        <f>INDEX(Parameters!$B$32:$E$32,MATCH(I295,Parameters!$B$30:$E$30,0))*Parameters!$B$36/100*IF($F295="yes",Parameters!$E$49,Parameters!$D$49)</f>
        <v/>
      </c>
      <c r="V295" s="33">
        <f>U295*INDEX(Parameters!$B$99:$E$99,MATCH(I295,Parameters!$B$30:$E$30,0))</f>
        <v/>
      </c>
      <c r="W295" s="33">
        <f>U295*INDEX(Parameters!$B$100:$E$100,MATCH(I295,Parameters!$B$30:$E$30,0))</f>
        <v/>
      </c>
      <c r="X295" s="33">
        <f>U295*INDEX(Parameters!$B$101:$E$101,MATCH(I295,Parameters!$B$30:$E$30,0))</f>
        <v/>
      </c>
      <c r="Y295" s="33">
        <f>U295*INDEX(Parameters!$B$102:$E$102,MATCH(I295,Parameters!$B$30:$E$30,0))</f>
        <v/>
      </c>
      <c r="Z295" s="33">
        <f>U295*INDEX(Parameters!$B$103:$E$103,MATCH(I295,Parameters!$B$30:$E$30,0))</f>
        <v/>
      </c>
      <c r="AA295" s="33">
        <f>U295*INDEX(Parameters!$B$104:$E$104,MATCH(I295,Parameters!$B$30:$E$30,0))</f>
        <v/>
      </c>
      <c r="AB295" s="33">
        <f>U295*Parameters!$B$39</f>
        <v/>
      </c>
      <c r="AC295" s="7">
        <f>J295</f>
        <v/>
      </c>
      <c r="AD295" s="7">
        <f>IF(J295=1,Parameters!$B$40,Parameters!$B$41)</f>
        <v/>
      </c>
      <c r="AE295" s="33">
        <f>AC295*O295+(1-AC295)*L295</f>
        <v/>
      </c>
      <c r="AF295" s="33">
        <f>AC295*P295+(1-AC295)*M295</f>
        <v/>
      </c>
      <c r="AG295" s="33">
        <f>AC295*Q295+(1-AC295)*N295</f>
        <v/>
      </c>
      <c r="AH295" s="33">
        <f>AD295*O295+(1-AD295)*L295</f>
        <v/>
      </c>
      <c r="AI295" s="33">
        <f>AD295*P295+(1-AD295)*M295</f>
        <v/>
      </c>
      <c r="AJ295" s="33">
        <f>AD295*Q295+(1-AD295)*N295</f>
        <v/>
      </c>
      <c r="AK295" s="33">
        <f>AC295*V295+(1-AC295)*U295</f>
        <v/>
      </c>
      <c r="AL295" s="33">
        <f>AC295*W295+(1-AC295)*U295</f>
        <v/>
      </c>
      <c r="AM295" s="33">
        <f>AC295*X295+(1-AC295)*U295</f>
        <v/>
      </c>
      <c r="AN295" s="33">
        <f>AD295*V295+(1-AD295)*U295</f>
        <v/>
      </c>
      <c r="AO295" s="33">
        <f>AD295*W295+(1-AD295)*U295</f>
        <v/>
      </c>
      <c r="AP295" s="33">
        <f>AD295*X295+(1-AD295)*U295</f>
        <v/>
      </c>
      <c r="AQ295" s="7">
        <f>IF(OR(Scenario!$B$5="Any",Scenario!$B$5=A295),1,0)</f>
        <v/>
      </c>
      <c r="AR295" s="7">
        <f>IF(OR(Scenario!$B$6="Any",Scenario!$B$6=B295),1,0)</f>
        <v/>
      </c>
      <c r="AS295" s="7">
        <f>IF(OR(Scenario!$B$7="Any",Scenario!$B$7=C295),1,0)</f>
        <v/>
      </c>
      <c r="AT295" s="7">
        <f>IF(OR(Scenario!$B$8="Any",Scenario!$B$8=D295),1,0)</f>
        <v/>
      </c>
      <c r="AU295" s="7">
        <f>IF(OR(Scenario!$B$9="Any",Scenario!$B$9=E295),1,0)</f>
        <v/>
      </c>
      <c r="AV295" s="7">
        <f>IF(OR(Scenario!$B$10="Any",Scenario!$B$10=F295),1,0)</f>
        <v/>
      </c>
      <c r="AW295" s="7">
        <f>G295*AQ295*AR295*AS295*AT295*AU295*AV295</f>
        <v/>
      </c>
      <c r="AX295" s="7">
        <f>IF(Scenario!$B$11="mean",L295,IF(Scenario!$B$11="5th pct",M295,N295))</f>
        <v/>
      </c>
      <c r="AY295" s="7">
        <f>IF(Scenario!$B$11="mean",O295,IF(Scenario!$B$11="5th pct",P295,Q295))</f>
        <v/>
      </c>
      <c r="AZ295" s="7">
        <f>IF(Scenario!$B$11="mean",R295,IF(Scenario!$B$11="5th pct",S295,T295))</f>
        <v/>
      </c>
      <c r="BA295" s="7">
        <f>IF(Scenario!$B$11="mean",AE295,IF(Scenario!$B$11="5th pct",AF295,AG295))</f>
        <v/>
      </c>
      <c r="BB295" s="7">
        <f>IF(Scenario!$B$11="mean",AH295,IF(Scenario!$B$11="5th pct",AI295,AJ295))</f>
        <v/>
      </c>
      <c r="BC295" s="7">
        <f>U295</f>
        <v/>
      </c>
      <c r="BD295" s="7">
        <f>IF(Scenario!$B$11="mean",V295,IF(Scenario!$B$11="5th pct",W295,X295))</f>
        <v/>
      </c>
      <c r="BE295" s="7">
        <f>IF(Scenario!$B$11="mean",Y295,IF(Scenario!$B$11="5th pct",Z295,AA295))</f>
        <v/>
      </c>
      <c r="BF295" s="7">
        <f>IF(Scenario!$B$11="mean",AK295,IF(Scenario!$B$11="5th pct",AL295,AM295))</f>
        <v/>
      </c>
      <c r="BG295" s="7">
        <f>IF(Scenario!$B$11="mean",AN295,IF(Scenario!$B$11="5th pct",AO295,AP295))</f>
        <v/>
      </c>
    </row>
    <row r="296">
      <c r="A296" t="inlineStr">
        <is>
          <t>F</t>
        </is>
      </c>
      <c r="B296" t="inlineStr">
        <is>
          <t>75-79</t>
        </is>
      </c>
      <c r="C296" t="inlineStr">
        <is>
          <t>154-176</t>
        </is>
      </c>
      <c r="D296" t="inlineStr">
        <is>
          <t>&lt;1.0</t>
        </is>
      </c>
      <c r="E296" t="inlineStr">
        <is>
          <t>persistent</t>
        </is>
      </c>
      <c r="F296" t="inlineStr">
        <is>
          <t>no</t>
        </is>
      </c>
      <c r="G296" s="26">
        <f>Parameters!$B$5*Parameters!$B$8*Parameters!$E$10/SUM(Parameters!$B$10:$G$10)*Parameters!$H$22*Parameters!$B$53*(1-Parameters!$B$46)</f>
        <v/>
      </c>
      <c r="H296" s="27">
        <f>(140-Parameters!$C$25)*Parameters!$E$26*0.45359237*0.85/(72*Parameters!$B$27)</f>
        <v/>
      </c>
      <c r="I296">
        <f>IF(H296&gt;80,"&gt;80",IF(H296&gt;50,"50-80",IF(H296&gt;=25,"25-50","&lt;25")))</f>
        <v/>
      </c>
      <c r="J296">
        <f>IF(((B296="80+")+0+(OR(D296="1.5-2.0",D296="&gt;=2.0")))&gt;=2,1,0)</f>
        <v/>
      </c>
      <c r="K296" s="28">
        <f>INDEX(Parameters!$B$31:$E$31,MATCH(I296,Parameters!$B$30:$E$30,0))</f>
        <v/>
      </c>
      <c r="L296" s="29">
        <f>K296*INDEX(Parameters!$B$84:$E$84,MATCH(I296,Parameters!$B$30:$E$30,0))/100*IF($F296="yes",Parameters!$C$49,Parameters!$B$49)</f>
        <v/>
      </c>
      <c r="M296" s="29">
        <f>K296*INDEX(Parameters!$B$85:$E$85,MATCH(I296,Parameters!$B$30:$E$30,0))/100*IF($F296="yes",Parameters!$C$49,Parameters!$B$49)</f>
        <v/>
      </c>
      <c r="N296" s="29">
        <f>K296*INDEX(Parameters!$B$86:$E$86,MATCH(I296,Parameters!$B$30:$E$30,0))/100*IF($F296="yes",Parameters!$C$49,Parameters!$B$49)</f>
        <v/>
      </c>
      <c r="O296" s="29">
        <f>K296*INDEX(Parameters!$B$87:$E$87,MATCH(I296,Parameters!$B$30:$E$30,0))/100*IF($F296="yes",Parameters!$C$49,Parameters!$B$49)</f>
        <v/>
      </c>
      <c r="P296" s="29">
        <f>K296*INDEX(Parameters!$B$88:$E$88,MATCH(I296,Parameters!$B$30:$E$30,0))/100*IF($F296="yes",Parameters!$C$49,Parameters!$B$49)</f>
        <v/>
      </c>
      <c r="Q296" s="29">
        <f>K296*INDEX(Parameters!$B$89:$E$89,MATCH(I296,Parameters!$B$30:$E$30,0))/100*IF($F296="yes",Parameters!$C$49,Parameters!$B$49)</f>
        <v/>
      </c>
      <c r="R296" s="29">
        <f>K296*INDEX(Parameters!$B$90:$E$90,MATCH(I296,Parameters!$B$30:$E$30,0))/100*IF($F296="yes",Parameters!$C$49,Parameters!$B$49)</f>
        <v/>
      </c>
      <c r="S296" s="29">
        <f>K296*INDEX(Parameters!$B$91:$E$91,MATCH(I296,Parameters!$B$30:$E$30,0))/100*IF($F296="yes",Parameters!$C$49,Parameters!$B$49)</f>
        <v/>
      </c>
      <c r="T296" s="29">
        <f>K296*INDEX(Parameters!$B$92:$E$92,MATCH(I296,Parameters!$B$30:$E$30,0))/100*IF($F296="yes",Parameters!$C$49,Parameters!$B$49)</f>
        <v/>
      </c>
      <c r="U296" s="29">
        <f>INDEX(Parameters!$B$32:$E$32,MATCH(I296,Parameters!$B$30:$E$30,0))*Parameters!$B$36/100*IF($F296="yes",Parameters!$E$49,Parameters!$D$49)</f>
        <v/>
      </c>
      <c r="V296" s="29">
        <f>U296*INDEX(Parameters!$B$99:$E$99,MATCH(I296,Parameters!$B$30:$E$30,0))</f>
        <v/>
      </c>
      <c r="W296" s="29">
        <f>U296*INDEX(Parameters!$B$100:$E$100,MATCH(I296,Parameters!$B$30:$E$30,0))</f>
        <v/>
      </c>
      <c r="X296" s="29">
        <f>U296*INDEX(Parameters!$B$101:$E$101,MATCH(I296,Parameters!$B$30:$E$30,0))</f>
        <v/>
      </c>
      <c r="Y296" s="29">
        <f>U296*INDEX(Parameters!$B$102:$E$102,MATCH(I296,Parameters!$B$30:$E$30,0))</f>
        <v/>
      </c>
      <c r="Z296" s="29">
        <f>U296*INDEX(Parameters!$B$103:$E$103,MATCH(I296,Parameters!$B$30:$E$30,0))</f>
        <v/>
      </c>
      <c r="AA296" s="29">
        <f>U296*INDEX(Parameters!$B$104:$E$104,MATCH(I296,Parameters!$B$30:$E$30,0))</f>
        <v/>
      </c>
      <c r="AB296" s="29">
        <f>U296*Parameters!$B$39</f>
        <v/>
      </c>
      <c r="AC296">
        <f>J296</f>
        <v/>
      </c>
      <c r="AD296">
        <f>IF(J296=1,Parameters!$B$40,Parameters!$B$41)</f>
        <v/>
      </c>
      <c r="AE296" s="29">
        <f>AC296*O296+(1-AC296)*L296</f>
        <v/>
      </c>
      <c r="AF296" s="29">
        <f>AC296*P296+(1-AC296)*M296</f>
        <v/>
      </c>
      <c r="AG296" s="29">
        <f>AC296*Q296+(1-AC296)*N296</f>
        <v/>
      </c>
      <c r="AH296" s="29">
        <f>AD296*O296+(1-AD296)*L296</f>
        <v/>
      </c>
      <c r="AI296" s="29">
        <f>AD296*P296+(1-AD296)*M296</f>
        <v/>
      </c>
      <c r="AJ296" s="29">
        <f>AD296*Q296+(1-AD296)*N296</f>
        <v/>
      </c>
      <c r="AK296" s="29">
        <f>AC296*V296+(1-AC296)*U296</f>
        <v/>
      </c>
      <c r="AL296" s="29">
        <f>AC296*W296+(1-AC296)*U296</f>
        <v/>
      </c>
      <c r="AM296" s="29">
        <f>AC296*X296+(1-AC296)*U296</f>
        <v/>
      </c>
      <c r="AN296" s="29">
        <f>AD296*V296+(1-AD296)*U296</f>
        <v/>
      </c>
      <c r="AO296" s="29">
        <f>AD296*W296+(1-AD296)*U296</f>
        <v/>
      </c>
      <c r="AP296" s="29">
        <f>AD296*X296+(1-AD296)*U296</f>
        <v/>
      </c>
      <c r="AQ296">
        <f>IF(OR(Scenario!$B$5="Any",Scenario!$B$5=A296),1,0)</f>
        <v/>
      </c>
      <c r="AR296">
        <f>IF(OR(Scenario!$B$6="Any",Scenario!$B$6=B296),1,0)</f>
        <v/>
      </c>
      <c r="AS296">
        <f>IF(OR(Scenario!$B$7="Any",Scenario!$B$7=C296),1,0)</f>
        <v/>
      </c>
      <c r="AT296">
        <f>IF(OR(Scenario!$B$8="Any",Scenario!$B$8=D296),1,0)</f>
        <v/>
      </c>
      <c r="AU296">
        <f>IF(OR(Scenario!$B$9="Any",Scenario!$B$9=E296),1,0)</f>
        <v/>
      </c>
      <c r="AV296">
        <f>IF(OR(Scenario!$B$10="Any",Scenario!$B$10=F296),1,0)</f>
        <v/>
      </c>
      <c r="AW296">
        <f>G296*AQ296*AR296*AS296*AT296*AU296*AV296</f>
        <v/>
      </c>
      <c r="AX296">
        <f>IF(Scenario!$B$11="mean",L296,IF(Scenario!$B$11="5th pct",M296,N296))</f>
        <v/>
      </c>
      <c r="AY296">
        <f>IF(Scenario!$B$11="mean",O296,IF(Scenario!$B$11="5th pct",P296,Q296))</f>
        <v/>
      </c>
      <c r="AZ296">
        <f>IF(Scenario!$B$11="mean",R296,IF(Scenario!$B$11="5th pct",S296,T296))</f>
        <v/>
      </c>
      <c r="BA296">
        <f>IF(Scenario!$B$11="mean",AE296,IF(Scenario!$B$11="5th pct",AF296,AG296))</f>
        <v/>
      </c>
      <c r="BB296">
        <f>IF(Scenario!$B$11="mean",AH296,IF(Scenario!$B$11="5th pct",AI296,AJ296))</f>
        <v/>
      </c>
      <c r="BC296">
        <f>U296</f>
        <v/>
      </c>
      <c r="BD296">
        <f>IF(Scenario!$B$11="mean",V296,IF(Scenario!$B$11="5th pct",W296,X296))</f>
        <v/>
      </c>
      <c r="BE296">
        <f>IF(Scenario!$B$11="mean",Y296,IF(Scenario!$B$11="5th pct",Z296,AA296))</f>
        <v/>
      </c>
      <c r="BF296">
        <f>IF(Scenario!$B$11="mean",AK296,IF(Scenario!$B$11="5th pct",AL296,AM296))</f>
        <v/>
      </c>
      <c r="BG296">
        <f>IF(Scenario!$B$11="mean",AN296,IF(Scenario!$B$11="5th pct",AO296,AP296))</f>
        <v/>
      </c>
    </row>
    <row r="297">
      <c r="A297" s="7" t="inlineStr">
        <is>
          <t>F</t>
        </is>
      </c>
      <c r="B297" s="7" t="inlineStr">
        <is>
          <t>75-79</t>
        </is>
      </c>
      <c r="C297" s="7" t="inlineStr">
        <is>
          <t>154-176</t>
        </is>
      </c>
      <c r="D297" s="7" t="inlineStr">
        <is>
          <t>&lt;1.0</t>
        </is>
      </c>
      <c r="E297" s="7" t="inlineStr">
        <is>
          <t>persistent</t>
        </is>
      </c>
      <c r="F297" s="7" t="inlineStr">
        <is>
          <t>yes</t>
        </is>
      </c>
      <c r="G297" s="30">
        <f>Parameters!$B$5*Parameters!$B$8*Parameters!$E$10/SUM(Parameters!$B$10:$G$10)*Parameters!$H$22*Parameters!$B$53*Parameters!$B$46</f>
        <v/>
      </c>
      <c r="H297" s="31">
        <f>(140-Parameters!$C$25)*Parameters!$E$26*0.45359237*0.85/(72*Parameters!$B$27)</f>
        <v/>
      </c>
      <c r="I297" s="7">
        <f>IF(H297&gt;80,"&gt;80",IF(H297&gt;50,"50-80",IF(H297&gt;=25,"25-50","&lt;25")))</f>
        <v/>
      </c>
      <c r="J297" s="7">
        <f>IF(((B297="80+")+0+(OR(D297="1.5-2.0",D297="&gt;=2.0")))&gt;=2,1,0)</f>
        <v/>
      </c>
      <c r="K297" s="32">
        <f>INDEX(Parameters!$B$31:$E$31,MATCH(I297,Parameters!$B$30:$E$30,0))</f>
        <v/>
      </c>
      <c r="L297" s="33">
        <f>K297*INDEX(Parameters!$B$84:$E$84,MATCH(I297,Parameters!$B$30:$E$30,0))/100*IF($F297="yes",Parameters!$C$49,Parameters!$B$49)</f>
        <v/>
      </c>
      <c r="M297" s="33">
        <f>K297*INDEX(Parameters!$B$85:$E$85,MATCH(I297,Parameters!$B$30:$E$30,0))/100*IF($F297="yes",Parameters!$C$49,Parameters!$B$49)</f>
        <v/>
      </c>
      <c r="N297" s="33">
        <f>K297*INDEX(Parameters!$B$86:$E$86,MATCH(I297,Parameters!$B$30:$E$30,0))/100*IF($F297="yes",Parameters!$C$49,Parameters!$B$49)</f>
        <v/>
      </c>
      <c r="O297" s="33">
        <f>K297*INDEX(Parameters!$B$87:$E$87,MATCH(I297,Parameters!$B$30:$E$30,0))/100*IF($F297="yes",Parameters!$C$49,Parameters!$B$49)</f>
        <v/>
      </c>
      <c r="P297" s="33">
        <f>K297*INDEX(Parameters!$B$88:$E$88,MATCH(I297,Parameters!$B$30:$E$30,0))/100*IF($F297="yes",Parameters!$C$49,Parameters!$B$49)</f>
        <v/>
      </c>
      <c r="Q297" s="33">
        <f>K297*INDEX(Parameters!$B$89:$E$89,MATCH(I297,Parameters!$B$30:$E$30,0))/100*IF($F297="yes",Parameters!$C$49,Parameters!$B$49)</f>
        <v/>
      </c>
      <c r="R297" s="33">
        <f>K297*INDEX(Parameters!$B$90:$E$90,MATCH(I297,Parameters!$B$30:$E$30,0))/100*IF($F297="yes",Parameters!$C$49,Parameters!$B$49)</f>
        <v/>
      </c>
      <c r="S297" s="33">
        <f>K297*INDEX(Parameters!$B$91:$E$91,MATCH(I297,Parameters!$B$30:$E$30,0))/100*IF($F297="yes",Parameters!$C$49,Parameters!$B$49)</f>
        <v/>
      </c>
      <c r="T297" s="33">
        <f>K297*INDEX(Parameters!$B$92:$E$92,MATCH(I297,Parameters!$B$30:$E$30,0))/100*IF($F297="yes",Parameters!$C$49,Parameters!$B$49)</f>
        <v/>
      </c>
      <c r="U297" s="33">
        <f>INDEX(Parameters!$B$32:$E$32,MATCH(I297,Parameters!$B$30:$E$30,0))*Parameters!$B$36/100*IF($F297="yes",Parameters!$E$49,Parameters!$D$49)</f>
        <v/>
      </c>
      <c r="V297" s="33">
        <f>U297*INDEX(Parameters!$B$99:$E$99,MATCH(I297,Parameters!$B$30:$E$30,0))</f>
        <v/>
      </c>
      <c r="W297" s="33">
        <f>U297*INDEX(Parameters!$B$100:$E$100,MATCH(I297,Parameters!$B$30:$E$30,0))</f>
        <v/>
      </c>
      <c r="X297" s="33">
        <f>U297*INDEX(Parameters!$B$101:$E$101,MATCH(I297,Parameters!$B$30:$E$30,0))</f>
        <v/>
      </c>
      <c r="Y297" s="33">
        <f>U297*INDEX(Parameters!$B$102:$E$102,MATCH(I297,Parameters!$B$30:$E$30,0))</f>
        <v/>
      </c>
      <c r="Z297" s="33">
        <f>U297*INDEX(Parameters!$B$103:$E$103,MATCH(I297,Parameters!$B$30:$E$30,0))</f>
        <v/>
      </c>
      <c r="AA297" s="33">
        <f>U297*INDEX(Parameters!$B$104:$E$104,MATCH(I297,Parameters!$B$30:$E$30,0))</f>
        <v/>
      </c>
      <c r="AB297" s="33">
        <f>U297*Parameters!$B$39</f>
        <v/>
      </c>
      <c r="AC297" s="7">
        <f>J297</f>
        <v/>
      </c>
      <c r="AD297" s="7">
        <f>IF(J297=1,Parameters!$B$40,Parameters!$B$41)</f>
        <v/>
      </c>
      <c r="AE297" s="33">
        <f>AC297*O297+(1-AC297)*L297</f>
        <v/>
      </c>
      <c r="AF297" s="33">
        <f>AC297*P297+(1-AC297)*M297</f>
        <v/>
      </c>
      <c r="AG297" s="33">
        <f>AC297*Q297+(1-AC297)*N297</f>
        <v/>
      </c>
      <c r="AH297" s="33">
        <f>AD297*O297+(1-AD297)*L297</f>
        <v/>
      </c>
      <c r="AI297" s="33">
        <f>AD297*P297+(1-AD297)*M297</f>
        <v/>
      </c>
      <c r="AJ297" s="33">
        <f>AD297*Q297+(1-AD297)*N297</f>
        <v/>
      </c>
      <c r="AK297" s="33">
        <f>AC297*V297+(1-AC297)*U297</f>
        <v/>
      </c>
      <c r="AL297" s="33">
        <f>AC297*W297+(1-AC297)*U297</f>
        <v/>
      </c>
      <c r="AM297" s="33">
        <f>AC297*X297+(1-AC297)*U297</f>
        <v/>
      </c>
      <c r="AN297" s="33">
        <f>AD297*V297+(1-AD297)*U297</f>
        <v/>
      </c>
      <c r="AO297" s="33">
        <f>AD297*W297+(1-AD297)*U297</f>
        <v/>
      </c>
      <c r="AP297" s="33">
        <f>AD297*X297+(1-AD297)*U297</f>
        <v/>
      </c>
      <c r="AQ297" s="7">
        <f>IF(OR(Scenario!$B$5="Any",Scenario!$B$5=A297),1,0)</f>
        <v/>
      </c>
      <c r="AR297" s="7">
        <f>IF(OR(Scenario!$B$6="Any",Scenario!$B$6=B297),1,0)</f>
        <v/>
      </c>
      <c r="AS297" s="7">
        <f>IF(OR(Scenario!$B$7="Any",Scenario!$B$7=C297),1,0)</f>
        <v/>
      </c>
      <c r="AT297" s="7">
        <f>IF(OR(Scenario!$B$8="Any",Scenario!$B$8=D297),1,0)</f>
        <v/>
      </c>
      <c r="AU297" s="7">
        <f>IF(OR(Scenario!$B$9="Any",Scenario!$B$9=E297),1,0)</f>
        <v/>
      </c>
      <c r="AV297" s="7">
        <f>IF(OR(Scenario!$B$10="Any",Scenario!$B$10=F297),1,0)</f>
        <v/>
      </c>
      <c r="AW297" s="7">
        <f>G297*AQ297*AR297*AS297*AT297*AU297*AV297</f>
        <v/>
      </c>
      <c r="AX297" s="7">
        <f>IF(Scenario!$B$11="mean",L297,IF(Scenario!$B$11="5th pct",M297,N297))</f>
        <v/>
      </c>
      <c r="AY297" s="7">
        <f>IF(Scenario!$B$11="mean",O297,IF(Scenario!$B$11="5th pct",P297,Q297))</f>
        <v/>
      </c>
      <c r="AZ297" s="7">
        <f>IF(Scenario!$B$11="mean",R297,IF(Scenario!$B$11="5th pct",S297,T297))</f>
        <v/>
      </c>
      <c r="BA297" s="7">
        <f>IF(Scenario!$B$11="mean",AE297,IF(Scenario!$B$11="5th pct",AF297,AG297))</f>
        <v/>
      </c>
      <c r="BB297" s="7">
        <f>IF(Scenario!$B$11="mean",AH297,IF(Scenario!$B$11="5th pct",AI297,AJ297))</f>
        <v/>
      </c>
      <c r="BC297" s="7">
        <f>U297</f>
        <v/>
      </c>
      <c r="BD297" s="7">
        <f>IF(Scenario!$B$11="mean",V297,IF(Scenario!$B$11="5th pct",W297,X297))</f>
        <v/>
      </c>
      <c r="BE297" s="7">
        <f>IF(Scenario!$B$11="mean",Y297,IF(Scenario!$B$11="5th pct",Z297,AA297))</f>
        <v/>
      </c>
      <c r="BF297" s="7">
        <f>IF(Scenario!$B$11="mean",AK297,IF(Scenario!$B$11="5th pct",AL297,AM297))</f>
        <v/>
      </c>
      <c r="BG297" s="7">
        <f>IF(Scenario!$B$11="mean",AN297,IF(Scenario!$B$11="5th pct",AO297,AP297))</f>
        <v/>
      </c>
    </row>
    <row r="298">
      <c r="A298" t="inlineStr">
        <is>
          <t>F</t>
        </is>
      </c>
      <c r="B298" t="inlineStr">
        <is>
          <t>75-79</t>
        </is>
      </c>
      <c r="C298" t="inlineStr">
        <is>
          <t>154-176</t>
        </is>
      </c>
      <c r="D298" t="inlineStr">
        <is>
          <t>1.0-1.5</t>
        </is>
      </c>
      <c r="E298" t="inlineStr">
        <is>
          <t>subclinical</t>
        </is>
      </c>
      <c r="F298" t="inlineStr">
        <is>
          <t>no</t>
        </is>
      </c>
      <c r="G298" s="26">
        <f>Parameters!$B$5*Parameters!$B$8*Parameters!$E$10/SUM(Parameters!$B$10:$G$10)*Parameters!$I$22*Parameters!$B$50*(1-Parameters!$B$46)</f>
        <v/>
      </c>
      <c r="H298" s="27">
        <f>(140-Parameters!$C$25)*Parameters!$E$26*0.45359237*0.85/(72*Parameters!$C$27)</f>
        <v/>
      </c>
      <c r="I298">
        <f>IF(H298&gt;80,"&gt;80",IF(H298&gt;50,"50-80",IF(H298&gt;=25,"25-50","&lt;25")))</f>
        <v/>
      </c>
      <c r="J298">
        <f>IF(((B298="80+")+0+(OR(D298="1.5-2.0",D298="&gt;=2.0")))&gt;=2,1,0)</f>
        <v/>
      </c>
      <c r="K298" s="28">
        <f>INDEX(Parameters!$B$31:$E$31,MATCH(I298,Parameters!$B$30:$E$30,0))</f>
        <v/>
      </c>
      <c r="L298" s="29">
        <f>K298*INDEX(Parameters!$B$57:$E$57,MATCH(I298,Parameters!$B$30:$E$30,0))/100*IF($F298="yes",Parameters!$C$49,Parameters!$B$49)</f>
        <v/>
      </c>
      <c r="M298" s="29">
        <f>K298*INDEX(Parameters!$B$58:$E$58,MATCH(I298,Parameters!$B$30:$E$30,0))/100*IF($F298="yes",Parameters!$C$49,Parameters!$B$49)</f>
        <v/>
      </c>
      <c r="N298" s="29">
        <f>K298*INDEX(Parameters!$B$59:$E$59,MATCH(I298,Parameters!$B$30:$E$30,0))/100*IF($F298="yes",Parameters!$C$49,Parameters!$B$49)</f>
        <v/>
      </c>
      <c r="O298" s="29">
        <f>K298*INDEX(Parameters!$B$60:$E$60,MATCH(I298,Parameters!$B$30:$E$30,0))/100*IF($F298="yes",Parameters!$C$49,Parameters!$B$49)</f>
        <v/>
      </c>
      <c r="P298" s="29">
        <f>K298*INDEX(Parameters!$B$61:$E$61,MATCH(I298,Parameters!$B$30:$E$30,0))/100*IF($F298="yes",Parameters!$C$49,Parameters!$B$49)</f>
        <v/>
      </c>
      <c r="Q298" s="29">
        <f>K298*INDEX(Parameters!$B$62:$E$62,MATCH(I298,Parameters!$B$30:$E$30,0))/100*IF($F298="yes",Parameters!$C$49,Parameters!$B$49)</f>
        <v/>
      </c>
      <c r="R298" s="29">
        <f>K298*INDEX(Parameters!$B$63:$E$63,MATCH(I298,Parameters!$B$30:$E$30,0))/100*IF($F298="yes",Parameters!$C$49,Parameters!$B$49)</f>
        <v/>
      </c>
      <c r="S298" s="29">
        <f>K298*INDEX(Parameters!$B$64:$E$64,MATCH(I298,Parameters!$B$30:$E$30,0))/100*IF($F298="yes",Parameters!$C$49,Parameters!$B$49)</f>
        <v/>
      </c>
      <c r="T298" s="29">
        <f>K298*INDEX(Parameters!$B$65:$E$65,MATCH(I298,Parameters!$B$30:$E$30,0))/100*IF($F298="yes",Parameters!$C$49,Parameters!$B$49)</f>
        <v/>
      </c>
      <c r="U298" s="29">
        <f>INDEX(Parameters!$B$32:$E$32,MATCH(I298,Parameters!$B$30:$E$30,0))*Parameters!$B$36/100*IF($F298="yes",Parameters!$E$49,Parameters!$D$49)</f>
        <v/>
      </c>
      <c r="V298" s="29">
        <f>U298*INDEX(Parameters!$B$99:$E$99,MATCH(I298,Parameters!$B$30:$E$30,0))</f>
        <v/>
      </c>
      <c r="W298" s="29">
        <f>U298*INDEX(Parameters!$B$100:$E$100,MATCH(I298,Parameters!$B$30:$E$30,0))</f>
        <v/>
      </c>
      <c r="X298" s="29">
        <f>U298*INDEX(Parameters!$B$101:$E$101,MATCH(I298,Parameters!$B$30:$E$30,0))</f>
        <v/>
      </c>
      <c r="Y298" s="29">
        <f>U298*INDEX(Parameters!$B$102:$E$102,MATCH(I298,Parameters!$B$30:$E$30,0))</f>
        <v/>
      </c>
      <c r="Z298" s="29">
        <f>U298*INDEX(Parameters!$B$103:$E$103,MATCH(I298,Parameters!$B$30:$E$30,0))</f>
        <v/>
      </c>
      <c r="AA298" s="29">
        <f>U298*INDEX(Parameters!$B$104:$E$104,MATCH(I298,Parameters!$B$30:$E$30,0))</f>
        <v/>
      </c>
      <c r="AB298" s="29">
        <f>U298*Parameters!$B$39</f>
        <v/>
      </c>
      <c r="AC298">
        <f>J298</f>
        <v/>
      </c>
      <c r="AD298">
        <f>IF(J298=1,Parameters!$B$40,Parameters!$B$41)</f>
        <v/>
      </c>
      <c r="AE298" s="29">
        <f>AC298*O298+(1-AC298)*L298</f>
        <v/>
      </c>
      <c r="AF298" s="29">
        <f>AC298*P298+(1-AC298)*M298</f>
        <v/>
      </c>
      <c r="AG298" s="29">
        <f>AC298*Q298+(1-AC298)*N298</f>
        <v/>
      </c>
      <c r="AH298" s="29">
        <f>AD298*O298+(1-AD298)*L298</f>
        <v/>
      </c>
      <c r="AI298" s="29">
        <f>AD298*P298+(1-AD298)*M298</f>
        <v/>
      </c>
      <c r="AJ298" s="29">
        <f>AD298*Q298+(1-AD298)*N298</f>
        <v/>
      </c>
      <c r="AK298" s="29">
        <f>AC298*V298+(1-AC298)*U298</f>
        <v/>
      </c>
      <c r="AL298" s="29">
        <f>AC298*W298+(1-AC298)*U298</f>
        <v/>
      </c>
      <c r="AM298" s="29">
        <f>AC298*X298+(1-AC298)*U298</f>
        <v/>
      </c>
      <c r="AN298" s="29">
        <f>AD298*V298+(1-AD298)*U298</f>
        <v/>
      </c>
      <c r="AO298" s="29">
        <f>AD298*W298+(1-AD298)*U298</f>
        <v/>
      </c>
      <c r="AP298" s="29">
        <f>AD298*X298+(1-AD298)*U298</f>
        <v/>
      </c>
      <c r="AQ298">
        <f>IF(OR(Scenario!$B$5="Any",Scenario!$B$5=A298),1,0)</f>
        <v/>
      </c>
      <c r="AR298">
        <f>IF(OR(Scenario!$B$6="Any",Scenario!$B$6=B298),1,0)</f>
        <v/>
      </c>
      <c r="AS298">
        <f>IF(OR(Scenario!$B$7="Any",Scenario!$B$7=C298),1,0)</f>
        <v/>
      </c>
      <c r="AT298">
        <f>IF(OR(Scenario!$B$8="Any",Scenario!$B$8=D298),1,0)</f>
        <v/>
      </c>
      <c r="AU298">
        <f>IF(OR(Scenario!$B$9="Any",Scenario!$B$9=E298),1,0)</f>
        <v/>
      </c>
      <c r="AV298">
        <f>IF(OR(Scenario!$B$10="Any",Scenario!$B$10=F298),1,0)</f>
        <v/>
      </c>
      <c r="AW298">
        <f>G298*AQ298*AR298*AS298*AT298*AU298*AV298</f>
        <v/>
      </c>
      <c r="AX298">
        <f>IF(Scenario!$B$11="mean",L298,IF(Scenario!$B$11="5th pct",M298,N298))</f>
        <v/>
      </c>
      <c r="AY298">
        <f>IF(Scenario!$B$11="mean",O298,IF(Scenario!$B$11="5th pct",P298,Q298))</f>
        <v/>
      </c>
      <c r="AZ298">
        <f>IF(Scenario!$B$11="mean",R298,IF(Scenario!$B$11="5th pct",S298,T298))</f>
        <v/>
      </c>
      <c r="BA298">
        <f>IF(Scenario!$B$11="mean",AE298,IF(Scenario!$B$11="5th pct",AF298,AG298))</f>
        <v/>
      </c>
      <c r="BB298">
        <f>IF(Scenario!$B$11="mean",AH298,IF(Scenario!$B$11="5th pct",AI298,AJ298))</f>
        <v/>
      </c>
      <c r="BC298">
        <f>U298</f>
        <v/>
      </c>
      <c r="BD298">
        <f>IF(Scenario!$B$11="mean",V298,IF(Scenario!$B$11="5th pct",W298,X298))</f>
        <v/>
      </c>
      <c r="BE298">
        <f>IF(Scenario!$B$11="mean",Y298,IF(Scenario!$B$11="5th pct",Z298,AA298))</f>
        <v/>
      </c>
      <c r="BF298">
        <f>IF(Scenario!$B$11="mean",AK298,IF(Scenario!$B$11="5th pct",AL298,AM298))</f>
        <v/>
      </c>
      <c r="BG298">
        <f>IF(Scenario!$B$11="mean",AN298,IF(Scenario!$B$11="5th pct",AO298,AP298))</f>
        <v/>
      </c>
    </row>
    <row r="299">
      <c r="A299" s="7" t="inlineStr">
        <is>
          <t>F</t>
        </is>
      </c>
      <c r="B299" s="7" t="inlineStr">
        <is>
          <t>75-79</t>
        </is>
      </c>
      <c r="C299" s="7" t="inlineStr">
        <is>
          <t>154-176</t>
        </is>
      </c>
      <c r="D299" s="7" t="inlineStr">
        <is>
          <t>1.0-1.5</t>
        </is>
      </c>
      <c r="E299" s="7" t="inlineStr">
        <is>
          <t>subclinical</t>
        </is>
      </c>
      <c r="F299" s="7" t="inlineStr">
        <is>
          <t>yes</t>
        </is>
      </c>
      <c r="G299" s="30">
        <f>Parameters!$B$5*Parameters!$B$8*Parameters!$E$10/SUM(Parameters!$B$10:$G$10)*Parameters!$I$22*Parameters!$B$50*Parameters!$B$46</f>
        <v/>
      </c>
      <c r="H299" s="31">
        <f>(140-Parameters!$C$25)*Parameters!$E$26*0.45359237*0.85/(72*Parameters!$C$27)</f>
        <v/>
      </c>
      <c r="I299" s="7">
        <f>IF(H299&gt;80,"&gt;80",IF(H299&gt;50,"50-80",IF(H299&gt;=25,"25-50","&lt;25")))</f>
        <v/>
      </c>
      <c r="J299" s="7">
        <f>IF(((B299="80+")+0+(OR(D299="1.5-2.0",D299="&gt;=2.0")))&gt;=2,1,0)</f>
        <v/>
      </c>
      <c r="K299" s="32">
        <f>INDEX(Parameters!$B$31:$E$31,MATCH(I299,Parameters!$B$30:$E$30,0))</f>
        <v/>
      </c>
      <c r="L299" s="33">
        <f>K299*INDEX(Parameters!$B$57:$E$57,MATCH(I299,Parameters!$B$30:$E$30,0))/100*IF($F299="yes",Parameters!$C$49,Parameters!$B$49)</f>
        <v/>
      </c>
      <c r="M299" s="33">
        <f>K299*INDEX(Parameters!$B$58:$E$58,MATCH(I299,Parameters!$B$30:$E$30,0))/100*IF($F299="yes",Parameters!$C$49,Parameters!$B$49)</f>
        <v/>
      </c>
      <c r="N299" s="33">
        <f>K299*INDEX(Parameters!$B$59:$E$59,MATCH(I299,Parameters!$B$30:$E$30,0))/100*IF($F299="yes",Parameters!$C$49,Parameters!$B$49)</f>
        <v/>
      </c>
      <c r="O299" s="33">
        <f>K299*INDEX(Parameters!$B$60:$E$60,MATCH(I299,Parameters!$B$30:$E$30,0))/100*IF($F299="yes",Parameters!$C$49,Parameters!$B$49)</f>
        <v/>
      </c>
      <c r="P299" s="33">
        <f>K299*INDEX(Parameters!$B$61:$E$61,MATCH(I299,Parameters!$B$30:$E$30,0))/100*IF($F299="yes",Parameters!$C$49,Parameters!$B$49)</f>
        <v/>
      </c>
      <c r="Q299" s="33">
        <f>K299*INDEX(Parameters!$B$62:$E$62,MATCH(I299,Parameters!$B$30:$E$30,0))/100*IF($F299="yes",Parameters!$C$49,Parameters!$B$49)</f>
        <v/>
      </c>
      <c r="R299" s="33">
        <f>K299*INDEX(Parameters!$B$63:$E$63,MATCH(I299,Parameters!$B$30:$E$30,0))/100*IF($F299="yes",Parameters!$C$49,Parameters!$B$49)</f>
        <v/>
      </c>
      <c r="S299" s="33">
        <f>K299*INDEX(Parameters!$B$64:$E$64,MATCH(I299,Parameters!$B$30:$E$30,0))/100*IF($F299="yes",Parameters!$C$49,Parameters!$B$49)</f>
        <v/>
      </c>
      <c r="T299" s="33">
        <f>K299*INDEX(Parameters!$B$65:$E$65,MATCH(I299,Parameters!$B$30:$E$30,0))/100*IF($F299="yes",Parameters!$C$49,Parameters!$B$49)</f>
        <v/>
      </c>
      <c r="U299" s="33">
        <f>INDEX(Parameters!$B$32:$E$32,MATCH(I299,Parameters!$B$30:$E$30,0))*Parameters!$B$36/100*IF($F299="yes",Parameters!$E$49,Parameters!$D$49)</f>
        <v/>
      </c>
      <c r="V299" s="33">
        <f>U299*INDEX(Parameters!$B$99:$E$99,MATCH(I299,Parameters!$B$30:$E$30,0))</f>
        <v/>
      </c>
      <c r="W299" s="33">
        <f>U299*INDEX(Parameters!$B$100:$E$100,MATCH(I299,Parameters!$B$30:$E$30,0))</f>
        <v/>
      </c>
      <c r="X299" s="33">
        <f>U299*INDEX(Parameters!$B$101:$E$101,MATCH(I299,Parameters!$B$30:$E$30,0))</f>
        <v/>
      </c>
      <c r="Y299" s="33">
        <f>U299*INDEX(Parameters!$B$102:$E$102,MATCH(I299,Parameters!$B$30:$E$30,0))</f>
        <v/>
      </c>
      <c r="Z299" s="33">
        <f>U299*INDEX(Parameters!$B$103:$E$103,MATCH(I299,Parameters!$B$30:$E$30,0))</f>
        <v/>
      </c>
      <c r="AA299" s="33">
        <f>U299*INDEX(Parameters!$B$104:$E$104,MATCH(I299,Parameters!$B$30:$E$30,0))</f>
        <v/>
      </c>
      <c r="AB299" s="33">
        <f>U299*Parameters!$B$39</f>
        <v/>
      </c>
      <c r="AC299" s="7">
        <f>J299</f>
        <v/>
      </c>
      <c r="AD299" s="7">
        <f>IF(J299=1,Parameters!$B$40,Parameters!$B$41)</f>
        <v/>
      </c>
      <c r="AE299" s="33">
        <f>AC299*O299+(1-AC299)*L299</f>
        <v/>
      </c>
      <c r="AF299" s="33">
        <f>AC299*P299+(1-AC299)*M299</f>
        <v/>
      </c>
      <c r="AG299" s="33">
        <f>AC299*Q299+(1-AC299)*N299</f>
        <v/>
      </c>
      <c r="AH299" s="33">
        <f>AD299*O299+(1-AD299)*L299</f>
        <v/>
      </c>
      <c r="AI299" s="33">
        <f>AD299*P299+(1-AD299)*M299</f>
        <v/>
      </c>
      <c r="AJ299" s="33">
        <f>AD299*Q299+(1-AD299)*N299</f>
        <v/>
      </c>
      <c r="AK299" s="33">
        <f>AC299*V299+(1-AC299)*U299</f>
        <v/>
      </c>
      <c r="AL299" s="33">
        <f>AC299*W299+(1-AC299)*U299</f>
        <v/>
      </c>
      <c r="AM299" s="33">
        <f>AC299*X299+(1-AC299)*U299</f>
        <v/>
      </c>
      <c r="AN299" s="33">
        <f>AD299*V299+(1-AD299)*U299</f>
        <v/>
      </c>
      <c r="AO299" s="33">
        <f>AD299*W299+(1-AD299)*U299</f>
        <v/>
      </c>
      <c r="AP299" s="33">
        <f>AD299*X299+(1-AD299)*U299</f>
        <v/>
      </c>
      <c r="AQ299" s="7">
        <f>IF(OR(Scenario!$B$5="Any",Scenario!$B$5=A299),1,0)</f>
        <v/>
      </c>
      <c r="AR299" s="7">
        <f>IF(OR(Scenario!$B$6="Any",Scenario!$B$6=B299),1,0)</f>
        <v/>
      </c>
      <c r="AS299" s="7">
        <f>IF(OR(Scenario!$B$7="Any",Scenario!$B$7=C299),1,0)</f>
        <v/>
      </c>
      <c r="AT299" s="7">
        <f>IF(OR(Scenario!$B$8="Any",Scenario!$B$8=D299),1,0)</f>
        <v/>
      </c>
      <c r="AU299" s="7">
        <f>IF(OR(Scenario!$B$9="Any",Scenario!$B$9=E299),1,0)</f>
        <v/>
      </c>
      <c r="AV299" s="7">
        <f>IF(OR(Scenario!$B$10="Any",Scenario!$B$10=F299),1,0)</f>
        <v/>
      </c>
      <c r="AW299" s="7">
        <f>G299*AQ299*AR299*AS299*AT299*AU299*AV299</f>
        <v/>
      </c>
      <c r="AX299" s="7">
        <f>IF(Scenario!$B$11="mean",L299,IF(Scenario!$B$11="5th pct",M299,N299))</f>
        <v/>
      </c>
      <c r="AY299" s="7">
        <f>IF(Scenario!$B$11="mean",O299,IF(Scenario!$B$11="5th pct",P299,Q299))</f>
        <v/>
      </c>
      <c r="AZ299" s="7">
        <f>IF(Scenario!$B$11="mean",R299,IF(Scenario!$B$11="5th pct",S299,T299))</f>
        <v/>
      </c>
      <c r="BA299" s="7">
        <f>IF(Scenario!$B$11="mean",AE299,IF(Scenario!$B$11="5th pct",AF299,AG299))</f>
        <v/>
      </c>
      <c r="BB299" s="7">
        <f>IF(Scenario!$B$11="mean",AH299,IF(Scenario!$B$11="5th pct",AI299,AJ299))</f>
        <v/>
      </c>
      <c r="BC299" s="7">
        <f>U299</f>
        <v/>
      </c>
      <c r="BD299" s="7">
        <f>IF(Scenario!$B$11="mean",V299,IF(Scenario!$B$11="5th pct",W299,X299))</f>
        <v/>
      </c>
      <c r="BE299" s="7">
        <f>IF(Scenario!$B$11="mean",Y299,IF(Scenario!$B$11="5th pct",Z299,AA299))</f>
        <v/>
      </c>
      <c r="BF299" s="7">
        <f>IF(Scenario!$B$11="mean",AK299,IF(Scenario!$B$11="5th pct",AL299,AM299))</f>
        <v/>
      </c>
      <c r="BG299" s="7">
        <f>IF(Scenario!$B$11="mean",AN299,IF(Scenario!$B$11="5th pct",AO299,AP299))</f>
        <v/>
      </c>
    </row>
    <row r="300">
      <c r="A300" t="inlineStr">
        <is>
          <t>F</t>
        </is>
      </c>
      <c r="B300" t="inlineStr">
        <is>
          <t>75-79</t>
        </is>
      </c>
      <c r="C300" t="inlineStr">
        <is>
          <t>154-176</t>
        </is>
      </c>
      <c r="D300" t="inlineStr">
        <is>
          <t>1.0-1.5</t>
        </is>
      </c>
      <c r="E300" t="inlineStr">
        <is>
          <t>low parox</t>
        </is>
      </c>
      <c r="F300" t="inlineStr">
        <is>
          <t>no</t>
        </is>
      </c>
      <c r="G300" s="26">
        <f>Parameters!$B$5*Parameters!$B$8*Parameters!$E$10/SUM(Parameters!$B$10:$G$10)*Parameters!$I$22*Parameters!$B$51*(1-Parameters!$B$46)</f>
        <v/>
      </c>
      <c r="H300" s="27">
        <f>(140-Parameters!$C$25)*Parameters!$E$26*0.45359237*0.85/(72*Parameters!$C$27)</f>
        <v/>
      </c>
      <c r="I300">
        <f>IF(H300&gt;80,"&gt;80",IF(H300&gt;50,"50-80",IF(H300&gt;=25,"25-50","&lt;25")))</f>
        <v/>
      </c>
      <c r="J300">
        <f>IF(((B300="80+")+0+(OR(D300="1.5-2.0",D300="&gt;=2.0")))&gt;=2,1,0)</f>
        <v/>
      </c>
      <c r="K300" s="28">
        <f>INDEX(Parameters!$B$31:$E$31,MATCH(I300,Parameters!$B$30:$E$30,0))</f>
        <v/>
      </c>
      <c r="L300" s="29">
        <f>K300*INDEX(Parameters!$B$66:$E$66,MATCH(I300,Parameters!$B$30:$E$30,0))/100*IF($F300="yes",Parameters!$C$49,Parameters!$B$49)</f>
        <v/>
      </c>
      <c r="M300" s="29">
        <f>K300*INDEX(Parameters!$B$67:$E$67,MATCH(I300,Parameters!$B$30:$E$30,0))/100*IF($F300="yes",Parameters!$C$49,Parameters!$B$49)</f>
        <v/>
      </c>
      <c r="N300" s="29">
        <f>K300*INDEX(Parameters!$B$68:$E$68,MATCH(I300,Parameters!$B$30:$E$30,0))/100*IF($F300="yes",Parameters!$C$49,Parameters!$B$49)</f>
        <v/>
      </c>
      <c r="O300" s="29">
        <f>K300*INDEX(Parameters!$B$69:$E$69,MATCH(I300,Parameters!$B$30:$E$30,0))/100*IF($F300="yes",Parameters!$C$49,Parameters!$B$49)</f>
        <v/>
      </c>
      <c r="P300" s="29">
        <f>K300*INDEX(Parameters!$B$70:$E$70,MATCH(I300,Parameters!$B$30:$E$30,0))/100*IF($F300="yes",Parameters!$C$49,Parameters!$B$49)</f>
        <v/>
      </c>
      <c r="Q300" s="29">
        <f>K300*INDEX(Parameters!$B$71:$E$71,MATCH(I300,Parameters!$B$30:$E$30,0))/100*IF($F300="yes",Parameters!$C$49,Parameters!$B$49)</f>
        <v/>
      </c>
      <c r="R300" s="29">
        <f>K300*INDEX(Parameters!$B$72:$E$72,MATCH(I300,Parameters!$B$30:$E$30,0))/100*IF($F300="yes",Parameters!$C$49,Parameters!$B$49)</f>
        <v/>
      </c>
      <c r="S300" s="29">
        <f>K300*INDEX(Parameters!$B$73:$E$73,MATCH(I300,Parameters!$B$30:$E$30,0))/100*IF($F300="yes",Parameters!$C$49,Parameters!$B$49)</f>
        <v/>
      </c>
      <c r="T300" s="29">
        <f>K300*INDEX(Parameters!$B$74:$E$74,MATCH(I300,Parameters!$B$30:$E$30,0))/100*IF($F300="yes",Parameters!$C$49,Parameters!$B$49)</f>
        <v/>
      </c>
      <c r="U300" s="29">
        <f>INDEX(Parameters!$B$32:$E$32,MATCH(I300,Parameters!$B$30:$E$30,0))*Parameters!$B$36/100*IF($F300="yes",Parameters!$E$49,Parameters!$D$49)</f>
        <v/>
      </c>
      <c r="V300" s="29">
        <f>U300*INDEX(Parameters!$B$99:$E$99,MATCH(I300,Parameters!$B$30:$E$30,0))</f>
        <v/>
      </c>
      <c r="W300" s="29">
        <f>U300*INDEX(Parameters!$B$100:$E$100,MATCH(I300,Parameters!$B$30:$E$30,0))</f>
        <v/>
      </c>
      <c r="X300" s="29">
        <f>U300*INDEX(Parameters!$B$101:$E$101,MATCH(I300,Parameters!$B$30:$E$30,0))</f>
        <v/>
      </c>
      <c r="Y300" s="29">
        <f>U300*INDEX(Parameters!$B$102:$E$102,MATCH(I300,Parameters!$B$30:$E$30,0))</f>
        <v/>
      </c>
      <c r="Z300" s="29">
        <f>U300*INDEX(Parameters!$B$103:$E$103,MATCH(I300,Parameters!$B$30:$E$30,0))</f>
        <v/>
      </c>
      <c r="AA300" s="29">
        <f>U300*INDEX(Parameters!$B$104:$E$104,MATCH(I300,Parameters!$B$30:$E$30,0))</f>
        <v/>
      </c>
      <c r="AB300" s="29">
        <f>U300*Parameters!$B$39</f>
        <v/>
      </c>
      <c r="AC300">
        <f>J300</f>
        <v/>
      </c>
      <c r="AD300">
        <f>IF(J300=1,Parameters!$B$40,Parameters!$B$41)</f>
        <v/>
      </c>
      <c r="AE300" s="29">
        <f>AC300*O300+(1-AC300)*L300</f>
        <v/>
      </c>
      <c r="AF300" s="29">
        <f>AC300*P300+(1-AC300)*M300</f>
        <v/>
      </c>
      <c r="AG300" s="29">
        <f>AC300*Q300+(1-AC300)*N300</f>
        <v/>
      </c>
      <c r="AH300" s="29">
        <f>AD300*O300+(1-AD300)*L300</f>
        <v/>
      </c>
      <c r="AI300" s="29">
        <f>AD300*P300+(1-AD300)*M300</f>
        <v/>
      </c>
      <c r="AJ300" s="29">
        <f>AD300*Q300+(1-AD300)*N300</f>
        <v/>
      </c>
      <c r="AK300" s="29">
        <f>AC300*V300+(1-AC300)*U300</f>
        <v/>
      </c>
      <c r="AL300" s="29">
        <f>AC300*W300+(1-AC300)*U300</f>
        <v/>
      </c>
      <c r="AM300" s="29">
        <f>AC300*X300+(1-AC300)*U300</f>
        <v/>
      </c>
      <c r="AN300" s="29">
        <f>AD300*V300+(1-AD300)*U300</f>
        <v/>
      </c>
      <c r="AO300" s="29">
        <f>AD300*W300+(1-AD300)*U300</f>
        <v/>
      </c>
      <c r="AP300" s="29">
        <f>AD300*X300+(1-AD300)*U300</f>
        <v/>
      </c>
      <c r="AQ300">
        <f>IF(OR(Scenario!$B$5="Any",Scenario!$B$5=A300),1,0)</f>
        <v/>
      </c>
      <c r="AR300">
        <f>IF(OR(Scenario!$B$6="Any",Scenario!$B$6=B300),1,0)</f>
        <v/>
      </c>
      <c r="AS300">
        <f>IF(OR(Scenario!$B$7="Any",Scenario!$B$7=C300),1,0)</f>
        <v/>
      </c>
      <c r="AT300">
        <f>IF(OR(Scenario!$B$8="Any",Scenario!$B$8=D300),1,0)</f>
        <v/>
      </c>
      <c r="AU300">
        <f>IF(OR(Scenario!$B$9="Any",Scenario!$B$9=E300),1,0)</f>
        <v/>
      </c>
      <c r="AV300">
        <f>IF(OR(Scenario!$B$10="Any",Scenario!$B$10=F300),1,0)</f>
        <v/>
      </c>
      <c r="AW300">
        <f>G300*AQ300*AR300*AS300*AT300*AU300*AV300</f>
        <v/>
      </c>
      <c r="AX300">
        <f>IF(Scenario!$B$11="mean",L300,IF(Scenario!$B$11="5th pct",M300,N300))</f>
        <v/>
      </c>
      <c r="AY300">
        <f>IF(Scenario!$B$11="mean",O300,IF(Scenario!$B$11="5th pct",P300,Q300))</f>
        <v/>
      </c>
      <c r="AZ300">
        <f>IF(Scenario!$B$11="mean",R300,IF(Scenario!$B$11="5th pct",S300,T300))</f>
        <v/>
      </c>
      <c r="BA300">
        <f>IF(Scenario!$B$11="mean",AE300,IF(Scenario!$B$11="5th pct",AF300,AG300))</f>
        <v/>
      </c>
      <c r="BB300">
        <f>IF(Scenario!$B$11="mean",AH300,IF(Scenario!$B$11="5th pct",AI300,AJ300))</f>
        <v/>
      </c>
      <c r="BC300">
        <f>U300</f>
        <v/>
      </c>
      <c r="BD300">
        <f>IF(Scenario!$B$11="mean",V300,IF(Scenario!$B$11="5th pct",W300,X300))</f>
        <v/>
      </c>
      <c r="BE300">
        <f>IF(Scenario!$B$11="mean",Y300,IF(Scenario!$B$11="5th pct",Z300,AA300))</f>
        <v/>
      </c>
      <c r="BF300">
        <f>IF(Scenario!$B$11="mean",AK300,IF(Scenario!$B$11="5th pct",AL300,AM300))</f>
        <v/>
      </c>
      <c r="BG300">
        <f>IF(Scenario!$B$11="mean",AN300,IF(Scenario!$B$11="5th pct",AO300,AP300))</f>
        <v/>
      </c>
    </row>
    <row r="301">
      <c r="A301" s="7" t="inlineStr">
        <is>
          <t>F</t>
        </is>
      </c>
      <c r="B301" s="7" t="inlineStr">
        <is>
          <t>75-79</t>
        </is>
      </c>
      <c r="C301" s="7" t="inlineStr">
        <is>
          <t>154-176</t>
        </is>
      </c>
      <c r="D301" s="7" t="inlineStr">
        <is>
          <t>1.0-1.5</t>
        </is>
      </c>
      <c r="E301" s="7" t="inlineStr">
        <is>
          <t>low parox</t>
        </is>
      </c>
      <c r="F301" s="7" t="inlineStr">
        <is>
          <t>yes</t>
        </is>
      </c>
      <c r="G301" s="30">
        <f>Parameters!$B$5*Parameters!$B$8*Parameters!$E$10/SUM(Parameters!$B$10:$G$10)*Parameters!$I$22*Parameters!$B$51*Parameters!$B$46</f>
        <v/>
      </c>
      <c r="H301" s="31">
        <f>(140-Parameters!$C$25)*Parameters!$E$26*0.45359237*0.85/(72*Parameters!$C$27)</f>
        <v/>
      </c>
      <c r="I301" s="7">
        <f>IF(H301&gt;80,"&gt;80",IF(H301&gt;50,"50-80",IF(H301&gt;=25,"25-50","&lt;25")))</f>
        <v/>
      </c>
      <c r="J301" s="7">
        <f>IF(((B301="80+")+0+(OR(D301="1.5-2.0",D301="&gt;=2.0")))&gt;=2,1,0)</f>
        <v/>
      </c>
      <c r="K301" s="32">
        <f>INDEX(Parameters!$B$31:$E$31,MATCH(I301,Parameters!$B$30:$E$30,0))</f>
        <v/>
      </c>
      <c r="L301" s="33">
        <f>K301*INDEX(Parameters!$B$66:$E$66,MATCH(I301,Parameters!$B$30:$E$30,0))/100*IF($F301="yes",Parameters!$C$49,Parameters!$B$49)</f>
        <v/>
      </c>
      <c r="M301" s="33">
        <f>K301*INDEX(Parameters!$B$67:$E$67,MATCH(I301,Parameters!$B$30:$E$30,0))/100*IF($F301="yes",Parameters!$C$49,Parameters!$B$49)</f>
        <v/>
      </c>
      <c r="N301" s="33">
        <f>K301*INDEX(Parameters!$B$68:$E$68,MATCH(I301,Parameters!$B$30:$E$30,0))/100*IF($F301="yes",Parameters!$C$49,Parameters!$B$49)</f>
        <v/>
      </c>
      <c r="O301" s="33">
        <f>K301*INDEX(Parameters!$B$69:$E$69,MATCH(I301,Parameters!$B$30:$E$30,0))/100*IF($F301="yes",Parameters!$C$49,Parameters!$B$49)</f>
        <v/>
      </c>
      <c r="P301" s="33">
        <f>K301*INDEX(Parameters!$B$70:$E$70,MATCH(I301,Parameters!$B$30:$E$30,0))/100*IF($F301="yes",Parameters!$C$49,Parameters!$B$49)</f>
        <v/>
      </c>
      <c r="Q301" s="33">
        <f>K301*INDEX(Parameters!$B$71:$E$71,MATCH(I301,Parameters!$B$30:$E$30,0))/100*IF($F301="yes",Parameters!$C$49,Parameters!$B$49)</f>
        <v/>
      </c>
      <c r="R301" s="33">
        <f>K301*INDEX(Parameters!$B$72:$E$72,MATCH(I301,Parameters!$B$30:$E$30,0))/100*IF($F301="yes",Parameters!$C$49,Parameters!$B$49)</f>
        <v/>
      </c>
      <c r="S301" s="33">
        <f>K301*INDEX(Parameters!$B$73:$E$73,MATCH(I301,Parameters!$B$30:$E$30,0))/100*IF($F301="yes",Parameters!$C$49,Parameters!$B$49)</f>
        <v/>
      </c>
      <c r="T301" s="33">
        <f>K301*INDEX(Parameters!$B$74:$E$74,MATCH(I301,Parameters!$B$30:$E$30,0))/100*IF($F301="yes",Parameters!$C$49,Parameters!$B$49)</f>
        <v/>
      </c>
      <c r="U301" s="33">
        <f>INDEX(Parameters!$B$32:$E$32,MATCH(I301,Parameters!$B$30:$E$30,0))*Parameters!$B$36/100*IF($F301="yes",Parameters!$E$49,Parameters!$D$49)</f>
        <v/>
      </c>
      <c r="V301" s="33">
        <f>U301*INDEX(Parameters!$B$99:$E$99,MATCH(I301,Parameters!$B$30:$E$30,0))</f>
        <v/>
      </c>
      <c r="W301" s="33">
        <f>U301*INDEX(Parameters!$B$100:$E$100,MATCH(I301,Parameters!$B$30:$E$30,0))</f>
        <v/>
      </c>
      <c r="X301" s="33">
        <f>U301*INDEX(Parameters!$B$101:$E$101,MATCH(I301,Parameters!$B$30:$E$30,0))</f>
        <v/>
      </c>
      <c r="Y301" s="33">
        <f>U301*INDEX(Parameters!$B$102:$E$102,MATCH(I301,Parameters!$B$30:$E$30,0))</f>
        <v/>
      </c>
      <c r="Z301" s="33">
        <f>U301*INDEX(Parameters!$B$103:$E$103,MATCH(I301,Parameters!$B$30:$E$30,0))</f>
        <v/>
      </c>
      <c r="AA301" s="33">
        <f>U301*INDEX(Parameters!$B$104:$E$104,MATCH(I301,Parameters!$B$30:$E$30,0))</f>
        <v/>
      </c>
      <c r="AB301" s="33">
        <f>U301*Parameters!$B$39</f>
        <v/>
      </c>
      <c r="AC301" s="7">
        <f>J301</f>
        <v/>
      </c>
      <c r="AD301" s="7">
        <f>IF(J301=1,Parameters!$B$40,Parameters!$B$41)</f>
        <v/>
      </c>
      <c r="AE301" s="33">
        <f>AC301*O301+(1-AC301)*L301</f>
        <v/>
      </c>
      <c r="AF301" s="33">
        <f>AC301*P301+(1-AC301)*M301</f>
        <v/>
      </c>
      <c r="AG301" s="33">
        <f>AC301*Q301+(1-AC301)*N301</f>
        <v/>
      </c>
      <c r="AH301" s="33">
        <f>AD301*O301+(1-AD301)*L301</f>
        <v/>
      </c>
      <c r="AI301" s="33">
        <f>AD301*P301+(1-AD301)*M301</f>
        <v/>
      </c>
      <c r="AJ301" s="33">
        <f>AD301*Q301+(1-AD301)*N301</f>
        <v/>
      </c>
      <c r="AK301" s="33">
        <f>AC301*V301+(1-AC301)*U301</f>
        <v/>
      </c>
      <c r="AL301" s="33">
        <f>AC301*W301+(1-AC301)*U301</f>
        <v/>
      </c>
      <c r="AM301" s="33">
        <f>AC301*X301+(1-AC301)*U301</f>
        <v/>
      </c>
      <c r="AN301" s="33">
        <f>AD301*V301+(1-AD301)*U301</f>
        <v/>
      </c>
      <c r="AO301" s="33">
        <f>AD301*W301+(1-AD301)*U301</f>
        <v/>
      </c>
      <c r="AP301" s="33">
        <f>AD301*X301+(1-AD301)*U301</f>
        <v/>
      </c>
      <c r="AQ301" s="7">
        <f>IF(OR(Scenario!$B$5="Any",Scenario!$B$5=A301),1,0)</f>
        <v/>
      </c>
      <c r="AR301" s="7">
        <f>IF(OR(Scenario!$B$6="Any",Scenario!$B$6=B301),1,0)</f>
        <v/>
      </c>
      <c r="AS301" s="7">
        <f>IF(OR(Scenario!$B$7="Any",Scenario!$B$7=C301),1,0)</f>
        <v/>
      </c>
      <c r="AT301" s="7">
        <f>IF(OR(Scenario!$B$8="Any",Scenario!$B$8=D301),1,0)</f>
        <v/>
      </c>
      <c r="AU301" s="7">
        <f>IF(OR(Scenario!$B$9="Any",Scenario!$B$9=E301),1,0)</f>
        <v/>
      </c>
      <c r="AV301" s="7">
        <f>IF(OR(Scenario!$B$10="Any",Scenario!$B$10=F301),1,0)</f>
        <v/>
      </c>
      <c r="AW301" s="7">
        <f>G301*AQ301*AR301*AS301*AT301*AU301*AV301</f>
        <v/>
      </c>
      <c r="AX301" s="7">
        <f>IF(Scenario!$B$11="mean",L301,IF(Scenario!$B$11="5th pct",M301,N301))</f>
        <v/>
      </c>
      <c r="AY301" s="7">
        <f>IF(Scenario!$B$11="mean",O301,IF(Scenario!$B$11="5th pct",P301,Q301))</f>
        <v/>
      </c>
      <c r="AZ301" s="7">
        <f>IF(Scenario!$B$11="mean",R301,IF(Scenario!$B$11="5th pct",S301,T301))</f>
        <v/>
      </c>
      <c r="BA301" s="7">
        <f>IF(Scenario!$B$11="mean",AE301,IF(Scenario!$B$11="5th pct",AF301,AG301))</f>
        <v/>
      </c>
      <c r="BB301" s="7">
        <f>IF(Scenario!$B$11="mean",AH301,IF(Scenario!$B$11="5th pct",AI301,AJ301))</f>
        <v/>
      </c>
      <c r="BC301" s="7">
        <f>U301</f>
        <v/>
      </c>
      <c r="BD301" s="7">
        <f>IF(Scenario!$B$11="mean",V301,IF(Scenario!$B$11="5th pct",W301,X301))</f>
        <v/>
      </c>
      <c r="BE301" s="7">
        <f>IF(Scenario!$B$11="mean",Y301,IF(Scenario!$B$11="5th pct",Z301,AA301))</f>
        <v/>
      </c>
      <c r="BF301" s="7">
        <f>IF(Scenario!$B$11="mean",AK301,IF(Scenario!$B$11="5th pct",AL301,AM301))</f>
        <v/>
      </c>
      <c r="BG301" s="7">
        <f>IF(Scenario!$B$11="mean",AN301,IF(Scenario!$B$11="5th pct",AO301,AP301))</f>
        <v/>
      </c>
    </row>
    <row r="302">
      <c r="A302" t="inlineStr">
        <is>
          <t>F</t>
        </is>
      </c>
      <c r="B302" t="inlineStr">
        <is>
          <t>75-79</t>
        </is>
      </c>
      <c r="C302" t="inlineStr">
        <is>
          <t>154-176</t>
        </is>
      </c>
      <c r="D302" t="inlineStr">
        <is>
          <t>1.0-1.5</t>
        </is>
      </c>
      <c r="E302" t="inlineStr">
        <is>
          <t>high parox</t>
        </is>
      </c>
      <c r="F302" t="inlineStr">
        <is>
          <t>no</t>
        </is>
      </c>
      <c r="G302" s="26">
        <f>Parameters!$B$5*Parameters!$B$8*Parameters!$E$10/SUM(Parameters!$B$10:$G$10)*Parameters!$I$22*Parameters!$B$52*(1-Parameters!$B$46)</f>
        <v/>
      </c>
      <c r="H302" s="27">
        <f>(140-Parameters!$C$25)*Parameters!$E$26*0.45359237*0.85/(72*Parameters!$C$27)</f>
        <v/>
      </c>
      <c r="I302">
        <f>IF(H302&gt;80,"&gt;80",IF(H302&gt;50,"50-80",IF(H302&gt;=25,"25-50","&lt;25")))</f>
        <v/>
      </c>
      <c r="J302">
        <f>IF(((B302="80+")+0+(OR(D302="1.5-2.0",D302="&gt;=2.0")))&gt;=2,1,0)</f>
        <v/>
      </c>
      <c r="K302" s="28">
        <f>INDEX(Parameters!$B$31:$E$31,MATCH(I302,Parameters!$B$30:$E$30,0))</f>
        <v/>
      </c>
      <c r="L302" s="29">
        <f>K302*INDEX(Parameters!$B$75:$E$75,MATCH(I302,Parameters!$B$30:$E$30,0))/100*IF($F302="yes",Parameters!$C$49,Parameters!$B$49)</f>
        <v/>
      </c>
      <c r="M302" s="29">
        <f>K302*INDEX(Parameters!$B$76:$E$76,MATCH(I302,Parameters!$B$30:$E$30,0))/100*IF($F302="yes",Parameters!$C$49,Parameters!$B$49)</f>
        <v/>
      </c>
      <c r="N302" s="29">
        <f>K302*INDEX(Parameters!$B$77:$E$77,MATCH(I302,Parameters!$B$30:$E$30,0))/100*IF($F302="yes",Parameters!$C$49,Parameters!$B$49)</f>
        <v/>
      </c>
      <c r="O302" s="29">
        <f>K302*INDEX(Parameters!$B$78:$E$78,MATCH(I302,Parameters!$B$30:$E$30,0))/100*IF($F302="yes",Parameters!$C$49,Parameters!$B$49)</f>
        <v/>
      </c>
      <c r="P302" s="29">
        <f>K302*INDEX(Parameters!$B$79:$E$79,MATCH(I302,Parameters!$B$30:$E$30,0))/100*IF($F302="yes",Parameters!$C$49,Parameters!$B$49)</f>
        <v/>
      </c>
      <c r="Q302" s="29">
        <f>K302*INDEX(Parameters!$B$80:$E$80,MATCH(I302,Parameters!$B$30:$E$30,0))/100*IF($F302="yes",Parameters!$C$49,Parameters!$B$49)</f>
        <v/>
      </c>
      <c r="R302" s="29">
        <f>K302*INDEX(Parameters!$B$81:$E$81,MATCH(I302,Parameters!$B$30:$E$30,0))/100*IF($F302="yes",Parameters!$C$49,Parameters!$B$49)</f>
        <v/>
      </c>
      <c r="S302" s="29">
        <f>K302*INDEX(Parameters!$B$82:$E$82,MATCH(I302,Parameters!$B$30:$E$30,0))/100*IF($F302="yes",Parameters!$C$49,Parameters!$B$49)</f>
        <v/>
      </c>
      <c r="T302" s="29">
        <f>K302*INDEX(Parameters!$B$83:$E$83,MATCH(I302,Parameters!$B$30:$E$30,0))/100*IF($F302="yes",Parameters!$C$49,Parameters!$B$49)</f>
        <v/>
      </c>
      <c r="U302" s="29">
        <f>INDEX(Parameters!$B$32:$E$32,MATCH(I302,Parameters!$B$30:$E$30,0))*Parameters!$B$36/100*IF($F302="yes",Parameters!$E$49,Parameters!$D$49)</f>
        <v/>
      </c>
      <c r="V302" s="29">
        <f>U302*INDEX(Parameters!$B$99:$E$99,MATCH(I302,Parameters!$B$30:$E$30,0))</f>
        <v/>
      </c>
      <c r="W302" s="29">
        <f>U302*INDEX(Parameters!$B$100:$E$100,MATCH(I302,Parameters!$B$30:$E$30,0))</f>
        <v/>
      </c>
      <c r="X302" s="29">
        <f>U302*INDEX(Parameters!$B$101:$E$101,MATCH(I302,Parameters!$B$30:$E$30,0))</f>
        <v/>
      </c>
      <c r="Y302" s="29">
        <f>U302*INDEX(Parameters!$B$102:$E$102,MATCH(I302,Parameters!$B$30:$E$30,0))</f>
        <v/>
      </c>
      <c r="Z302" s="29">
        <f>U302*INDEX(Parameters!$B$103:$E$103,MATCH(I302,Parameters!$B$30:$E$30,0))</f>
        <v/>
      </c>
      <c r="AA302" s="29">
        <f>U302*INDEX(Parameters!$B$104:$E$104,MATCH(I302,Parameters!$B$30:$E$30,0))</f>
        <v/>
      </c>
      <c r="AB302" s="29">
        <f>U302*Parameters!$B$39</f>
        <v/>
      </c>
      <c r="AC302">
        <f>J302</f>
        <v/>
      </c>
      <c r="AD302">
        <f>IF(J302=1,Parameters!$B$40,Parameters!$B$41)</f>
        <v/>
      </c>
      <c r="AE302" s="29">
        <f>AC302*O302+(1-AC302)*L302</f>
        <v/>
      </c>
      <c r="AF302" s="29">
        <f>AC302*P302+(1-AC302)*M302</f>
        <v/>
      </c>
      <c r="AG302" s="29">
        <f>AC302*Q302+(1-AC302)*N302</f>
        <v/>
      </c>
      <c r="AH302" s="29">
        <f>AD302*O302+(1-AD302)*L302</f>
        <v/>
      </c>
      <c r="AI302" s="29">
        <f>AD302*P302+(1-AD302)*M302</f>
        <v/>
      </c>
      <c r="AJ302" s="29">
        <f>AD302*Q302+(1-AD302)*N302</f>
        <v/>
      </c>
      <c r="AK302" s="29">
        <f>AC302*V302+(1-AC302)*U302</f>
        <v/>
      </c>
      <c r="AL302" s="29">
        <f>AC302*W302+(1-AC302)*U302</f>
        <v/>
      </c>
      <c r="AM302" s="29">
        <f>AC302*X302+(1-AC302)*U302</f>
        <v/>
      </c>
      <c r="AN302" s="29">
        <f>AD302*V302+(1-AD302)*U302</f>
        <v/>
      </c>
      <c r="AO302" s="29">
        <f>AD302*W302+(1-AD302)*U302</f>
        <v/>
      </c>
      <c r="AP302" s="29">
        <f>AD302*X302+(1-AD302)*U302</f>
        <v/>
      </c>
      <c r="AQ302">
        <f>IF(OR(Scenario!$B$5="Any",Scenario!$B$5=A302),1,0)</f>
        <v/>
      </c>
      <c r="AR302">
        <f>IF(OR(Scenario!$B$6="Any",Scenario!$B$6=B302),1,0)</f>
        <v/>
      </c>
      <c r="AS302">
        <f>IF(OR(Scenario!$B$7="Any",Scenario!$B$7=C302),1,0)</f>
        <v/>
      </c>
      <c r="AT302">
        <f>IF(OR(Scenario!$B$8="Any",Scenario!$B$8=D302),1,0)</f>
        <v/>
      </c>
      <c r="AU302">
        <f>IF(OR(Scenario!$B$9="Any",Scenario!$B$9=E302),1,0)</f>
        <v/>
      </c>
      <c r="AV302">
        <f>IF(OR(Scenario!$B$10="Any",Scenario!$B$10=F302),1,0)</f>
        <v/>
      </c>
      <c r="AW302">
        <f>G302*AQ302*AR302*AS302*AT302*AU302*AV302</f>
        <v/>
      </c>
      <c r="AX302">
        <f>IF(Scenario!$B$11="mean",L302,IF(Scenario!$B$11="5th pct",M302,N302))</f>
        <v/>
      </c>
      <c r="AY302">
        <f>IF(Scenario!$B$11="mean",O302,IF(Scenario!$B$11="5th pct",P302,Q302))</f>
        <v/>
      </c>
      <c r="AZ302">
        <f>IF(Scenario!$B$11="mean",R302,IF(Scenario!$B$11="5th pct",S302,T302))</f>
        <v/>
      </c>
      <c r="BA302">
        <f>IF(Scenario!$B$11="mean",AE302,IF(Scenario!$B$11="5th pct",AF302,AG302))</f>
        <v/>
      </c>
      <c r="BB302">
        <f>IF(Scenario!$B$11="mean",AH302,IF(Scenario!$B$11="5th pct",AI302,AJ302))</f>
        <v/>
      </c>
      <c r="BC302">
        <f>U302</f>
        <v/>
      </c>
      <c r="BD302">
        <f>IF(Scenario!$B$11="mean",V302,IF(Scenario!$B$11="5th pct",W302,X302))</f>
        <v/>
      </c>
      <c r="BE302">
        <f>IF(Scenario!$B$11="mean",Y302,IF(Scenario!$B$11="5th pct",Z302,AA302))</f>
        <v/>
      </c>
      <c r="BF302">
        <f>IF(Scenario!$B$11="mean",AK302,IF(Scenario!$B$11="5th pct",AL302,AM302))</f>
        <v/>
      </c>
      <c r="BG302">
        <f>IF(Scenario!$B$11="mean",AN302,IF(Scenario!$B$11="5th pct",AO302,AP302))</f>
        <v/>
      </c>
    </row>
    <row r="303">
      <c r="A303" s="7" t="inlineStr">
        <is>
          <t>F</t>
        </is>
      </c>
      <c r="B303" s="7" t="inlineStr">
        <is>
          <t>75-79</t>
        </is>
      </c>
      <c r="C303" s="7" t="inlineStr">
        <is>
          <t>154-176</t>
        </is>
      </c>
      <c r="D303" s="7" t="inlineStr">
        <is>
          <t>1.0-1.5</t>
        </is>
      </c>
      <c r="E303" s="7" t="inlineStr">
        <is>
          <t>high parox</t>
        </is>
      </c>
      <c r="F303" s="7" t="inlineStr">
        <is>
          <t>yes</t>
        </is>
      </c>
      <c r="G303" s="30">
        <f>Parameters!$B$5*Parameters!$B$8*Parameters!$E$10/SUM(Parameters!$B$10:$G$10)*Parameters!$I$22*Parameters!$B$52*Parameters!$B$46</f>
        <v/>
      </c>
      <c r="H303" s="31">
        <f>(140-Parameters!$C$25)*Parameters!$E$26*0.45359237*0.85/(72*Parameters!$C$27)</f>
        <v/>
      </c>
      <c r="I303" s="7">
        <f>IF(H303&gt;80,"&gt;80",IF(H303&gt;50,"50-80",IF(H303&gt;=25,"25-50","&lt;25")))</f>
        <v/>
      </c>
      <c r="J303" s="7">
        <f>IF(((B303="80+")+0+(OR(D303="1.5-2.0",D303="&gt;=2.0")))&gt;=2,1,0)</f>
        <v/>
      </c>
      <c r="K303" s="32">
        <f>INDEX(Parameters!$B$31:$E$31,MATCH(I303,Parameters!$B$30:$E$30,0))</f>
        <v/>
      </c>
      <c r="L303" s="33">
        <f>K303*INDEX(Parameters!$B$75:$E$75,MATCH(I303,Parameters!$B$30:$E$30,0))/100*IF($F303="yes",Parameters!$C$49,Parameters!$B$49)</f>
        <v/>
      </c>
      <c r="M303" s="33">
        <f>K303*INDEX(Parameters!$B$76:$E$76,MATCH(I303,Parameters!$B$30:$E$30,0))/100*IF($F303="yes",Parameters!$C$49,Parameters!$B$49)</f>
        <v/>
      </c>
      <c r="N303" s="33">
        <f>K303*INDEX(Parameters!$B$77:$E$77,MATCH(I303,Parameters!$B$30:$E$30,0))/100*IF($F303="yes",Parameters!$C$49,Parameters!$B$49)</f>
        <v/>
      </c>
      <c r="O303" s="33">
        <f>K303*INDEX(Parameters!$B$78:$E$78,MATCH(I303,Parameters!$B$30:$E$30,0))/100*IF($F303="yes",Parameters!$C$49,Parameters!$B$49)</f>
        <v/>
      </c>
      <c r="P303" s="33">
        <f>K303*INDEX(Parameters!$B$79:$E$79,MATCH(I303,Parameters!$B$30:$E$30,0))/100*IF($F303="yes",Parameters!$C$49,Parameters!$B$49)</f>
        <v/>
      </c>
      <c r="Q303" s="33">
        <f>K303*INDEX(Parameters!$B$80:$E$80,MATCH(I303,Parameters!$B$30:$E$30,0))/100*IF($F303="yes",Parameters!$C$49,Parameters!$B$49)</f>
        <v/>
      </c>
      <c r="R303" s="33">
        <f>K303*INDEX(Parameters!$B$81:$E$81,MATCH(I303,Parameters!$B$30:$E$30,0))/100*IF($F303="yes",Parameters!$C$49,Parameters!$B$49)</f>
        <v/>
      </c>
      <c r="S303" s="33">
        <f>K303*INDEX(Parameters!$B$82:$E$82,MATCH(I303,Parameters!$B$30:$E$30,0))/100*IF($F303="yes",Parameters!$C$49,Parameters!$B$49)</f>
        <v/>
      </c>
      <c r="T303" s="33">
        <f>K303*INDEX(Parameters!$B$83:$E$83,MATCH(I303,Parameters!$B$30:$E$30,0))/100*IF($F303="yes",Parameters!$C$49,Parameters!$B$49)</f>
        <v/>
      </c>
      <c r="U303" s="33">
        <f>INDEX(Parameters!$B$32:$E$32,MATCH(I303,Parameters!$B$30:$E$30,0))*Parameters!$B$36/100*IF($F303="yes",Parameters!$E$49,Parameters!$D$49)</f>
        <v/>
      </c>
      <c r="V303" s="33">
        <f>U303*INDEX(Parameters!$B$99:$E$99,MATCH(I303,Parameters!$B$30:$E$30,0))</f>
        <v/>
      </c>
      <c r="W303" s="33">
        <f>U303*INDEX(Parameters!$B$100:$E$100,MATCH(I303,Parameters!$B$30:$E$30,0))</f>
        <v/>
      </c>
      <c r="X303" s="33">
        <f>U303*INDEX(Parameters!$B$101:$E$101,MATCH(I303,Parameters!$B$30:$E$30,0))</f>
        <v/>
      </c>
      <c r="Y303" s="33">
        <f>U303*INDEX(Parameters!$B$102:$E$102,MATCH(I303,Parameters!$B$30:$E$30,0))</f>
        <v/>
      </c>
      <c r="Z303" s="33">
        <f>U303*INDEX(Parameters!$B$103:$E$103,MATCH(I303,Parameters!$B$30:$E$30,0))</f>
        <v/>
      </c>
      <c r="AA303" s="33">
        <f>U303*INDEX(Parameters!$B$104:$E$104,MATCH(I303,Parameters!$B$30:$E$30,0))</f>
        <v/>
      </c>
      <c r="AB303" s="33">
        <f>U303*Parameters!$B$39</f>
        <v/>
      </c>
      <c r="AC303" s="7">
        <f>J303</f>
        <v/>
      </c>
      <c r="AD303" s="7">
        <f>IF(J303=1,Parameters!$B$40,Parameters!$B$41)</f>
        <v/>
      </c>
      <c r="AE303" s="33">
        <f>AC303*O303+(1-AC303)*L303</f>
        <v/>
      </c>
      <c r="AF303" s="33">
        <f>AC303*P303+(1-AC303)*M303</f>
        <v/>
      </c>
      <c r="AG303" s="33">
        <f>AC303*Q303+(1-AC303)*N303</f>
        <v/>
      </c>
      <c r="AH303" s="33">
        <f>AD303*O303+(1-AD303)*L303</f>
        <v/>
      </c>
      <c r="AI303" s="33">
        <f>AD303*P303+(1-AD303)*M303</f>
        <v/>
      </c>
      <c r="AJ303" s="33">
        <f>AD303*Q303+(1-AD303)*N303</f>
        <v/>
      </c>
      <c r="AK303" s="33">
        <f>AC303*V303+(1-AC303)*U303</f>
        <v/>
      </c>
      <c r="AL303" s="33">
        <f>AC303*W303+(1-AC303)*U303</f>
        <v/>
      </c>
      <c r="AM303" s="33">
        <f>AC303*X303+(1-AC303)*U303</f>
        <v/>
      </c>
      <c r="AN303" s="33">
        <f>AD303*V303+(1-AD303)*U303</f>
        <v/>
      </c>
      <c r="AO303" s="33">
        <f>AD303*W303+(1-AD303)*U303</f>
        <v/>
      </c>
      <c r="AP303" s="33">
        <f>AD303*X303+(1-AD303)*U303</f>
        <v/>
      </c>
      <c r="AQ303" s="7">
        <f>IF(OR(Scenario!$B$5="Any",Scenario!$B$5=A303),1,0)</f>
        <v/>
      </c>
      <c r="AR303" s="7">
        <f>IF(OR(Scenario!$B$6="Any",Scenario!$B$6=B303),1,0)</f>
        <v/>
      </c>
      <c r="AS303" s="7">
        <f>IF(OR(Scenario!$B$7="Any",Scenario!$B$7=C303),1,0)</f>
        <v/>
      </c>
      <c r="AT303" s="7">
        <f>IF(OR(Scenario!$B$8="Any",Scenario!$B$8=D303),1,0)</f>
        <v/>
      </c>
      <c r="AU303" s="7">
        <f>IF(OR(Scenario!$B$9="Any",Scenario!$B$9=E303),1,0)</f>
        <v/>
      </c>
      <c r="AV303" s="7">
        <f>IF(OR(Scenario!$B$10="Any",Scenario!$B$10=F303),1,0)</f>
        <v/>
      </c>
      <c r="AW303" s="7">
        <f>G303*AQ303*AR303*AS303*AT303*AU303*AV303</f>
        <v/>
      </c>
      <c r="AX303" s="7">
        <f>IF(Scenario!$B$11="mean",L303,IF(Scenario!$B$11="5th pct",M303,N303))</f>
        <v/>
      </c>
      <c r="AY303" s="7">
        <f>IF(Scenario!$B$11="mean",O303,IF(Scenario!$B$11="5th pct",P303,Q303))</f>
        <v/>
      </c>
      <c r="AZ303" s="7">
        <f>IF(Scenario!$B$11="mean",R303,IF(Scenario!$B$11="5th pct",S303,T303))</f>
        <v/>
      </c>
      <c r="BA303" s="7">
        <f>IF(Scenario!$B$11="mean",AE303,IF(Scenario!$B$11="5th pct",AF303,AG303))</f>
        <v/>
      </c>
      <c r="BB303" s="7">
        <f>IF(Scenario!$B$11="mean",AH303,IF(Scenario!$B$11="5th pct",AI303,AJ303))</f>
        <v/>
      </c>
      <c r="BC303" s="7">
        <f>U303</f>
        <v/>
      </c>
      <c r="BD303" s="7">
        <f>IF(Scenario!$B$11="mean",V303,IF(Scenario!$B$11="5th pct",W303,X303))</f>
        <v/>
      </c>
      <c r="BE303" s="7">
        <f>IF(Scenario!$B$11="mean",Y303,IF(Scenario!$B$11="5th pct",Z303,AA303))</f>
        <v/>
      </c>
      <c r="BF303" s="7">
        <f>IF(Scenario!$B$11="mean",AK303,IF(Scenario!$B$11="5th pct",AL303,AM303))</f>
        <v/>
      </c>
      <c r="BG303" s="7">
        <f>IF(Scenario!$B$11="mean",AN303,IF(Scenario!$B$11="5th pct",AO303,AP303))</f>
        <v/>
      </c>
    </row>
    <row r="304">
      <c r="A304" t="inlineStr">
        <is>
          <t>F</t>
        </is>
      </c>
      <c r="B304" t="inlineStr">
        <is>
          <t>75-79</t>
        </is>
      </c>
      <c r="C304" t="inlineStr">
        <is>
          <t>154-176</t>
        </is>
      </c>
      <c r="D304" t="inlineStr">
        <is>
          <t>1.0-1.5</t>
        </is>
      </c>
      <c r="E304" t="inlineStr">
        <is>
          <t>persistent</t>
        </is>
      </c>
      <c r="F304" t="inlineStr">
        <is>
          <t>no</t>
        </is>
      </c>
      <c r="G304" s="26">
        <f>Parameters!$B$5*Parameters!$B$8*Parameters!$E$10/SUM(Parameters!$B$10:$G$10)*Parameters!$I$22*Parameters!$B$53*(1-Parameters!$B$46)</f>
        <v/>
      </c>
      <c r="H304" s="27">
        <f>(140-Parameters!$C$25)*Parameters!$E$26*0.45359237*0.85/(72*Parameters!$C$27)</f>
        <v/>
      </c>
      <c r="I304">
        <f>IF(H304&gt;80,"&gt;80",IF(H304&gt;50,"50-80",IF(H304&gt;=25,"25-50","&lt;25")))</f>
        <v/>
      </c>
      <c r="J304">
        <f>IF(((B304="80+")+0+(OR(D304="1.5-2.0",D304="&gt;=2.0")))&gt;=2,1,0)</f>
        <v/>
      </c>
      <c r="K304" s="28">
        <f>INDEX(Parameters!$B$31:$E$31,MATCH(I304,Parameters!$B$30:$E$30,0))</f>
        <v/>
      </c>
      <c r="L304" s="29">
        <f>K304*INDEX(Parameters!$B$84:$E$84,MATCH(I304,Parameters!$B$30:$E$30,0))/100*IF($F304="yes",Parameters!$C$49,Parameters!$B$49)</f>
        <v/>
      </c>
      <c r="M304" s="29">
        <f>K304*INDEX(Parameters!$B$85:$E$85,MATCH(I304,Parameters!$B$30:$E$30,0))/100*IF($F304="yes",Parameters!$C$49,Parameters!$B$49)</f>
        <v/>
      </c>
      <c r="N304" s="29">
        <f>K304*INDEX(Parameters!$B$86:$E$86,MATCH(I304,Parameters!$B$30:$E$30,0))/100*IF($F304="yes",Parameters!$C$49,Parameters!$B$49)</f>
        <v/>
      </c>
      <c r="O304" s="29">
        <f>K304*INDEX(Parameters!$B$87:$E$87,MATCH(I304,Parameters!$B$30:$E$30,0))/100*IF($F304="yes",Parameters!$C$49,Parameters!$B$49)</f>
        <v/>
      </c>
      <c r="P304" s="29">
        <f>K304*INDEX(Parameters!$B$88:$E$88,MATCH(I304,Parameters!$B$30:$E$30,0))/100*IF($F304="yes",Parameters!$C$49,Parameters!$B$49)</f>
        <v/>
      </c>
      <c r="Q304" s="29">
        <f>K304*INDEX(Parameters!$B$89:$E$89,MATCH(I304,Parameters!$B$30:$E$30,0))/100*IF($F304="yes",Parameters!$C$49,Parameters!$B$49)</f>
        <v/>
      </c>
      <c r="R304" s="29">
        <f>K304*INDEX(Parameters!$B$90:$E$90,MATCH(I304,Parameters!$B$30:$E$30,0))/100*IF($F304="yes",Parameters!$C$49,Parameters!$B$49)</f>
        <v/>
      </c>
      <c r="S304" s="29">
        <f>K304*INDEX(Parameters!$B$91:$E$91,MATCH(I304,Parameters!$B$30:$E$30,0))/100*IF($F304="yes",Parameters!$C$49,Parameters!$B$49)</f>
        <v/>
      </c>
      <c r="T304" s="29">
        <f>K304*INDEX(Parameters!$B$92:$E$92,MATCH(I304,Parameters!$B$30:$E$30,0))/100*IF($F304="yes",Parameters!$C$49,Parameters!$B$49)</f>
        <v/>
      </c>
      <c r="U304" s="29">
        <f>INDEX(Parameters!$B$32:$E$32,MATCH(I304,Parameters!$B$30:$E$30,0))*Parameters!$B$36/100*IF($F304="yes",Parameters!$E$49,Parameters!$D$49)</f>
        <v/>
      </c>
      <c r="V304" s="29">
        <f>U304*INDEX(Parameters!$B$99:$E$99,MATCH(I304,Parameters!$B$30:$E$30,0))</f>
        <v/>
      </c>
      <c r="W304" s="29">
        <f>U304*INDEX(Parameters!$B$100:$E$100,MATCH(I304,Parameters!$B$30:$E$30,0))</f>
        <v/>
      </c>
      <c r="X304" s="29">
        <f>U304*INDEX(Parameters!$B$101:$E$101,MATCH(I304,Parameters!$B$30:$E$30,0))</f>
        <v/>
      </c>
      <c r="Y304" s="29">
        <f>U304*INDEX(Parameters!$B$102:$E$102,MATCH(I304,Parameters!$B$30:$E$30,0))</f>
        <v/>
      </c>
      <c r="Z304" s="29">
        <f>U304*INDEX(Parameters!$B$103:$E$103,MATCH(I304,Parameters!$B$30:$E$30,0))</f>
        <v/>
      </c>
      <c r="AA304" s="29">
        <f>U304*INDEX(Parameters!$B$104:$E$104,MATCH(I304,Parameters!$B$30:$E$30,0))</f>
        <v/>
      </c>
      <c r="AB304" s="29">
        <f>U304*Parameters!$B$39</f>
        <v/>
      </c>
      <c r="AC304">
        <f>J304</f>
        <v/>
      </c>
      <c r="AD304">
        <f>IF(J304=1,Parameters!$B$40,Parameters!$B$41)</f>
        <v/>
      </c>
      <c r="AE304" s="29">
        <f>AC304*O304+(1-AC304)*L304</f>
        <v/>
      </c>
      <c r="AF304" s="29">
        <f>AC304*P304+(1-AC304)*M304</f>
        <v/>
      </c>
      <c r="AG304" s="29">
        <f>AC304*Q304+(1-AC304)*N304</f>
        <v/>
      </c>
      <c r="AH304" s="29">
        <f>AD304*O304+(1-AD304)*L304</f>
        <v/>
      </c>
      <c r="AI304" s="29">
        <f>AD304*P304+(1-AD304)*M304</f>
        <v/>
      </c>
      <c r="AJ304" s="29">
        <f>AD304*Q304+(1-AD304)*N304</f>
        <v/>
      </c>
      <c r="AK304" s="29">
        <f>AC304*V304+(1-AC304)*U304</f>
        <v/>
      </c>
      <c r="AL304" s="29">
        <f>AC304*W304+(1-AC304)*U304</f>
        <v/>
      </c>
      <c r="AM304" s="29">
        <f>AC304*X304+(1-AC304)*U304</f>
        <v/>
      </c>
      <c r="AN304" s="29">
        <f>AD304*V304+(1-AD304)*U304</f>
        <v/>
      </c>
      <c r="AO304" s="29">
        <f>AD304*W304+(1-AD304)*U304</f>
        <v/>
      </c>
      <c r="AP304" s="29">
        <f>AD304*X304+(1-AD304)*U304</f>
        <v/>
      </c>
      <c r="AQ304">
        <f>IF(OR(Scenario!$B$5="Any",Scenario!$B$5=A304),1,0)</f>
        <v/>
      </c>
      <c r="AR304">
        <f>IF(OR(Scenario!$B$6="Any",Scenario!$B$6=B304),1,0)</f>
        <v/>
      </c>
      <c r="AS304">
        <f>IF(OR(Scenario!$B$7="Any",Scenario!$B$7=C304),1,0)</f>
        <v/>
      </c>
      <c r="AT304">
        <f>IF(OR(Scenario!$B$8="Any",Scenario!$B$8=D304),1,0)</f>
        <v/>
      </c>
      <c r="AU304">
        <f>IF(OR(Scenario!$B$9="Any",Scenario!$B$9=E304),1,0)</f>
        <v/>
      </c>
      <c r="AV304">
        <f>IF(OR(Scenario!$B$10="Any",Scenario!$B$10=F304),1,0)</f>
        <v/>
      </c>
      <c r="AW304">
        <f>G304*AQ304*AR304*AS304*AT304*AU304*AV304</f>
        <v/>
      </c>
      <c r="AX304">
        <f>IF(Scenario!$B$11="mean",L304,IF(Scenario!$B$11="5th pct",M304,N304))</f>
        <v/>
      </c>
      <c r="AY304">
        <f>IF(Scenario!$B$11="mean",O304,IF(Scenario!$B$11="5th pct",P304,Q304))</f>
        <v/>
      </c>
      <c r="AZ304">
        <f>IF(Scenario!$B$11="mean",R304,IF(Scenario!$B$11="5th pct",S304,T304))</f>
        <v/>
      </c>
      <c r="BA304">
        <f>IF(Scenario!$B$11="mean",AE304,IF(Scenario!$B$11="5th pct",AF304,AG304))</f>
        <v/>
      </c>
      <c r="BB304">
        <f>IF(Scenario!$B$11="mean",AH304,IF(Scenario!$B$11="5th pct",AI304,AJ304))</f>
        <v/>
      </c>
      <c r="BC304">
        <f>U304</f>
        <v/>
      </c>
      <c r="BD304">
        <f>IF(Scenario!$B$11="mean",V304,IF(Scenario!$B$11="5th pct",W304,X304))</f>
        <v/>
      </c>
      <c r="BE304">
        <f>IF(Scenario!$B$11="mean",Y304,IF(Scenario!$B$11="5th pct",Z304,AA304))</f>
        <v/>
      </c>
      <c r="BF304">
        <f>IF(Scenario!$B$11="mean",AK304,IF(Scenario!$B$11="5th pct",AL304,AM304))</f>
        <v/>
      </c>
      <c r="BG304">
        <f>IF(Scenario!$B$11="mean",AN304,IF(Scenario!$B$11="5th pct",AO304,AP304))</f>
        <v/>
      </c>
    </row>
    <row r="305">
      <c r="A305" s="7" t="inlineStr">
        <is>
          <t>F</t>
        </is>
      </c>
      <c r="B305" s="7" t="inlineStr">
        <is>
          <t>75-79</t>
        </is>
      </c>
      <c r="C305" s="7" t="inlineStr">
        <is>
          <t>154-176</t>
        </is>
      </c>
      <c r="D305" s="7" t="inlineStr">
        <is>
          <t>1.0-1.5</t>
        </is>
      </c>
      <c r="E305" s="7" t="inlineStr">
        <is>
          <t>persistent</t>
        </is>
      </c>
      <c r="F305" s="7" t="inlineStr">
        <is>
          <t>yes</t>
        </is>
      </c>
      <c r="G305" s="30">
        <f>Parameters!$B$5*Parameters!$B$8*Parameters!$E$10/SUM(Parameters!$B$10:$G$10)*Parameters!$I$22*Parameters!$B$53*Parameters!$B$46</f>
        <v/>
      </c>
      <c r="H305" s="31">
        <f>(140-Parameters!$C$25)*Parameters!$E$26*0.45359237*0.85/(72*Parameters!$C$27)</f>
        <v/>
      </c>
      <c r="I305" s="7">
        <f>IF(H305&gt;80,"&gt;80",IF(H305&gt;50,"50-80",IF(H305&gt;=25,"25-50","&lt;25")))</f>
        <v/>
      </c>
      <c r="J305" s="7">
        <f>IF(((B305="80+")+0+(OR(D305="1.5-2.0",D305="&gt;=2.0")))&gt;=2,1,0)</f>
        <v/>
      </c>
      <c r="K305" s="32">
        <f>INDEX(Parameters!$B$31:$E$31,MATCH(I305,Parameters!$B$30:$E$30,0))</f>
        <v/>
      </c>
      <c r="L305" s="33">
        <f>K305*INDEX(Parameters!$B$84:$E$84,MATCH(I305,Parameters!$B$30:$E$30,0))/100*IF($F305="yes",Parameters!$C$49,Parameters!$B$49)</f>
        <v/>
      </c>
      <c r="M305" s="33">
        <f>K305*INDEX(Parameters!$B$85:$E$85,MATCH(I305,Parameters!$B$30:$E$30,0))/100*IF($F305="yes",Parameters!$C$49,Parameters!$B$49)</f>
        <v/>
      </c>
      <c r="N305" s="33">
        <f>K305*INDEX(Parameters!$B$86:$E$86,MATCH(I305,Parameters!$B$30:$E$30,0))/100*IF($F305="yes",Parameters!$C$49,Parameters!$B$49)</f>
        <v/>
      </c>
      <c r="O305" s="33">
        <f>K305*INDEX(Parameters!$B$87:$E$87,MATCH(I305,Parameters!$B$30:$E$30,0))/100*IF($F305="yes",Parameters!$C$49,Parameters!$B$49)</f>
        <v/>
      </c>
      <c r="P305" s="33">
        <f>K305*INDEX(Parameters!$B$88:$E$88,MATCH(I305,Parameters!$B$30:$E$30,0))/100*IF($F305="yes",Parameters!$C$49,Parameters!$B$49)</f>
        <v/>
      </c>
      <c r="Q305" s="33">
        <f>K305*INDEX(Parameters!$B$89:$E$89,MATCH(I305,Parameters!$B$30:$E$30,0))/100*IF($F305="yes",Parameters!$C$49,Parameters!$B$49)</f>
        <v/>
      </c>
      <c r="R305" s="33">
        <f>K305*INDEX(Parameters!$B$90:$E$90,MATCH(I305,Parameters!$B$30:$E$30,0))/100*IF($F305="yes",Parameters!$C$49,Parameters!$B$49)</f>
        <v/>
      </c>
      <c r="S305" s="33">
        <f>K305*INDEX(Parameters!$B$91:$E$91,MATCH(I305,Parameters!$B$30:$E$30,0))/100*IF($F305="yes",Parameters!$C$49,Parameters!$B$49)</f>
        <v/>
      </c>
      <c r="T305" s="33">
        <f>K305*INDEX(Parameters!$B$92:$E$92,MATCH(I305,Parameters!$B$30:$E$30,0))/100*IF($F305="yes",Parameters!$C$49,Parameters!$B$49)</f>
        <v/>
      </c>
      <c r="U305" s="33">
        <f>INDEX(Parameters!$B$32:$E$32,MATCH(I305,Parameters!$B$30:$E$30,0))*Parameters!$B$36/100*IF($F305="yes",Parameters!$E$49,Parameters!$D$49)</f>
        <v/>
      </c>
      <c r="V305" s="33">
        <f>U305*INDEX(Parameters!$B$99:$E$99,MATCH(I305,Parameters!$B$30:$E$30,0))</f>
        <v/>
      </c>
      <c r="W305" s="33">
        <f>U305*INDEX(Parameters!$B$100:$E$100,MATCH(I305,Parameters!$B$30:$E$30,0))</f>
        <v/>
      </c>
      <c r="X305" s="33">
        <f>U305*INDEX(Parameters!$B$101:$E$101,MATCH(I305,Parameters!$B$30:$E$30,0))</f>
        <v/>
      </c>
      <c r="Y305" s="33">
        <f>U305*INDEX(Parameters!$B$102:$E$102,MATCH(I305,Parameters!$B$30:$E$30,0))</f>
        <v/>
      </c>
      <c r="Z305" s="33">
        <f>U305*INDEX(Parameters!$B$103:$E$103,MATCH(I305,Parameters!$B$30:$E$30,0))</f>
        <v/>
      </c>
      <c r="AA305" s="33">
        <f>U305*INDEX(Parameters!$B$104:$E$104,MATCH(I305,Parameters!$B$30:$E$30,0))</f>
        <v/>
      </c>
      <c r="AB305" s="33">
        <f>U305*Parameters!$B$39</f>
        <v/>
      </c>
      <c r="AC305" s="7">
        <f>J305</f>
        <v/>
      </c>
      <c r="AD305" s="7">
        <f>IF(J305=1,Parameters!$B$40,Parameters!$B$41)</f>
        <v/>
      </c>
      <c r="AE305" s="33">
        <f>AC305*O305+(1-AC305)*L305</f>
        <v/>
      </c>
      <c r="AF305" s="33">
        <f>AC305*P305+(1-AC305)*M305</f>
        <v/>
      </c>
      <c r="AG305" s="33">
        <f>AC305*Q305+(1-AC305)*N305</f>
        <v/>
      </c>
      <c r="AH305" s="33">
        <f>AD305*O305+(1-AD305)*L305</f>
        <v/>
      </c>
      <c r="AI305" s="33">
        <f>AD305*P305+(1-AD305)*M305</f>
        <v/>
      </c>
      <c r="AJ305" s="33">
        <f>AD305*Q305+(1-AD305)*N305</f>
        <v/>
      </c>
      <c r="AK305" s="33">
        <f>AC305*V305+(1-AC305)*U305</f>
        <v/>
      </c>
      <c r="AL305" s="33">
        <f>AC305*W305+(1-AC305)*U305</f>
        <v/>
      </c>
      <c r="AM305" s="33">
        <f>AC305*X305+(1-AC305)*U305</f>
        <v/>
      </c>
      <c r="AN305" s="33">
        <f>AD305*V305+(1-AD305)*U305</f>
        <v/>
      </c>
      <c r="AO305" s="33">
        <f>AD305*W305+(1-AD305)*U305</f>
        <v/>
      </c>
      <c r="AP305" s="33">
        <f>AD305*X305+(1-AD305)*U305</f>
        <v/>
      </c>
      <c r="AQ305" s="7">
        <f>IF(OR(Scenario!$B$5="Any",Scenario!$B$5=A305),1,0)</f>
        <v/>
      </c>
      <c r="AR305" s="7">
        <f>IF(OR(Scenario!$B$6="Any",Scenario!$B$6=B305),1,0)</f>
        <v/>
      </c>
      <c r="AS305" s="7">
        <f>IF(OR(Scenario!$B$7="Any",Scenario!$B$7=C305),1,0)</f>
        <v/>
      </c>
      <c r="AT305" s="7">
        <f>IF(OR(Scenario!$B$8="Any",Scenario!$B$8=D305),1,0)</f>
        <v/>
      </c>
      <c r="AU305" s="7">
        <f>IF(OR(Scenario!$B$9="Any",Scenario!$B$9=E305),1,0)</f>
        <v/>
      </c>
      <c r="AV305" s="7">
        <f>IF(OR(Scenario!$B$10="Any",Scenario!$B$10=F305),1,0)</f>
        <v/>
      </c>
      <c r="AW305" s="7">
        <f>G305*AQ305*AR305*AS305*AT305*AU305*AV305</f>
        <v/>
      </c>
      <c r="AX305" s="7">
        <f>IF(Scenario!$B$11="mean",L305,IF(Scenario!$B$11="5th pct",M305,N305))</f>
        <v/>
      </c>
      <c r="AY305" s="7">
        <f>IF(Scenario!$B$11="mean",O305,IF(Scenario!$B$11="5th pct",P305,Q305))</f>
        <v/>
      </c>
      <c r="AZ305" s="7">
        <f>IF(Scenario!$B$11="mean",R305,IF(Scenario!$B$11="5th pct",S305,T305))</f>
        <v/>
      </c>
      <c r="BA305" s="7">
        <f>IF(Scenario!$B$11="mean",AE305,IF(Scenario!$B$11="5th pct",AF305,AG305))</f>
        <v/>
      </c>
      <c r="BB305" s="7">
        <f>IF(Scenario!$B$11="mean",AH305,IF(Scenario!$B$11="5th pct",AI305,AJ305))</f>
        <v/>
      </c>
      <c r="BC305" s="7">
        <f>U305</f>
        <v/>
      </c>
      <c r="BD305" s="7">
        <f>IF(Scenario!$B$11="mean",V305,IF(Scenario!$B$11="5th pct",W305,X305))</f>
        <v/>
      </c>
      <c r="BE305" s="7">
        <f>IF(Scenario!$B$11="mean",Y305,IF(Scenario!$B$11="5th pct",Z305,AA305))</f>
        <v/>
      </c>
      <c r="BF305" s="7">
        <f>IF(Scenario!$B$11="mean",AK305,IF(Scenario!$B$11="5th pct",AL305,AM305))</f>
        <v/>
      </c>
      <c r="BG305" s="7">
        <f>IF(Scenario!$B$11="mean",AN305,IF(Scenario!$B$11="5th pct",AO305,AP305))</f>
        <v/>
      </c>
    </row>
    <row r="306">
      <c r="A306" t="inlineStr">
        <is>
          <t>F</t>
        </is>
      </c>
      <c r="B306" t="inlineStr">
        <is>
          <t>75-79</t>
        </is>
      </c>
      <c r="C306" t="inlineStr">
        <is>
          <t>154-176</t>
        </is>
      </c>
      <c r="D306" t="inlineStr">
        <is>
          <t>1.5-2.0</t>
        </is>
      </c>
      <c r="E306" t="inlineStr">
        <is>
          <t>subclinical</t>
        </is>
      </c>
      <c r="F306" t="inlineStr">
        <is>
          <t>no</t>
        </is>
      </c>
      <c r="G306" s="26">
        <f>Parameters!$B$5*Parameters!$B$8*Parameters!$E$10/SUM(Parameters!$B$10:$G$10)*Parameters!$J$22*Parameters!$B$50*(1-Parameters!$B$46)</f>
        <v/>
      </c>
      <c r="H306" s="27">
        <f>(140-Parameters!$C$25)*Parameters!$E$26*0.45359237*0.85/(72*Parameters!$D$27)</f>
        <v/>
      </c>
      <c r="I306">
        <f>IF(H306&gt;80,"&gt;80",IF(H306&gt;50,"50-80",IF(H306&gt;=25,"25-50","&lt;25")))</f>
        <v/>
      </c>
      <c r="J306">
        <f>IF(((B306="80+")+0+(OR(D306="1.5-2.0",D306="&gt;=2.0")))&gt;=2,1,0)</f>
        <v/>
      </c>
      <c r="K306" s="28">
        <f>INDEX(Parameters!$B$31:$E$31,MATCH(I306,Parameters!$B$30:$E$30,0))</f>
        <v/>
      </c>
      <c r="L306" s="29">
        <f>K306*INDEX(Parameters!$B$57:$E$57,MATCH(I306,Parameters!$B$30:$E$30,0))/100*IF($F306="yes",Parameters!$C$49,Parameters!$B$49)</f>
        <v/>
      </c>
      <c r="M306" s="29">
        <f>K306*INDEX(Parameters!$B$58:$E$58,MATCH(I306,Parameters!$B$30:$E$30,0))/100*IF($F306="yes",Parameters!$C$49,Parameters!$B$49)</f>
        <v/>
      </c>
      <c r="N306" s="29">
        <f>K306*INDEX(Parameters!$B$59:$E$59,MATCH(I306,Parameters!$B$30:$E$30,0))/100*IF($F306="yes",Parameters!$C$49,Parameters!$B$49)</f>
        <v/>
      </c>
      <c r="O306" s="29">
        <f>K306*INDEX(Parameters!$B$60:$E$60,MATCH(I306,Parameters!$B$30:$E$30,0))/100*IF($F306="yes",Parameters!$C$49,Parameters!$B$49)</f>
        <v/>
      </c>
      <c r="P306" s="29">
        <f>K306*INDEX(Parameters!$B$61:$E$61,MATCH(I306,Parameters!$B$30:$E$30,0))/100*IF($F306="yes",Parameters!$C$49,Parameters!$B$49)</f>
        <v/>
      </c>
      <c r="Q306" s="29">
        <f>K306*INDEX(Parameters!$B$62:$E$62,MATCH(I306,Parameters!$B$30:$E$30,0))/100*IF($F306="yes",Parameters!$C$49,Parameters!$B$49)</f>
        <v/>
      </c>
      <c r="R306" s="29">
        <f>K306*INDEX(Parameters!$B$63:$E$63,MATCH(I306,Parameters!$B$30:$E$30,0))/100*IF($F306="yes",Parameters!$C$49,Parameters!$B$49)</f>
        <v/>
      </c>
      <c r="S306" s="29">
        <f>K306*INDEX(Parameters!$B$64:$E$64,MATCH(I306,Parameters!$B$30:$E$30,0))/100*IF($F306="yes",Parameters!$C$49,Parameters!$B$49)</f>
        <v/>
      </c>
      <c r="T306" s="29">
        <f>K306*INDEX(Parameters!$B$65:$E$65,MATCH(I306,Parameters!$B$30:$E$30,0))/100*IF($F306="yes",Parameters!$C$49,Parameters!$B$49)</f>
        <v/>
      </c>
      <c r="U306" s="29">
        <f>INDEX(Parameters!$B$32:$E$32,MATCH(I306,Parameters!$B$30:$E$30,0))*Parameters!$B$36/100*IF($F306="yes",Parameters!$E$49,Parameters!$D$49)</f>
        <v/>
      </c>
      <c r="V306" s="29">
        <f>U306*INDEX(Parameters!$B$99:$E$99,MATCH(I306,Parameters!$B$30:$E$30,0))</f>
        <v/>
      </c>
      <c r="W306" s="29">
        <f>U306*INDEX(Parameters!$B$100:$E$100,MATCH(I306,Parameters!$B$30:$E$30,0))</f>
        <v/>
      </c>
      <c r="X306" s="29">
        <f>U306*INDEX(Parameters!$B$101:$E$101,MATCH(I306,Parameters!$B$30:$E$30,0))</f>
        <v/>
      </c>
      <c r="Y306" s="29">
        <f>U306*INDEX(Parameters!$B$102:$E$102,MATCH(I306,Parameters!$B$30:$E$30,0))</f>
        <v/>
      </c>
      <c r="Z306" s="29">
        <f>U306*INDEX(Parameters!$B$103:$E$103,MATCH(I306,Parameters!$B$30:$E$30,0))</f>
        <v/>
      </c>
      <c r="AA306" s="29">
        <f>U306*INDEX(Parameters!$B$104:$E$104,MATCH(I306,Parameters!$B$30:$E$30,0))</f>
        <v/>
      </c>
      <c r="AB306" s="29">
        <f>U306*Parameters!$B$39</f>
        <v/>
      </c>
      <c r="AC306">
        <f>J306</f>
        <v/>
      </c>
      <c r="AD306">
        <f>IF(J306=1,Parameters!$B$40,Parameters!$B$41)</f>
        <v/>
      </c>
      <c r="AE306" s="29">
        <f>AC306*O306+(1-AC306)*L306</f>
        <v/>
      </c>
      <c r="AF306" s="29">
        <f>AC306*P306+(1-AC306)*M306</f>
        <v/>
      </c>
      <c r="AG306" s="29">
        <f>AC306*Q306+(1-AC306)*N306</f>
        <v/>
      </c>
      <c r="AH306" s="29">
        <f>AD306*O306+(1-AD306)*L306</f>
        <v/>
      </c>
      <c r="AI306" s="29">
        <f>AD306*P306+(1-AD306)*M306</f>
        <v/>
      </c>
      <c r="AJ306" s="29">
        <f>AD306*Q306+(1-AD306)*N306</f>
        <v/>
      </c>
      <c r="AK306" s="29">
        <f>AC306*V306+(1-AC306)*U306</f>
        <v/>
      </c>
      <c r="AL306" s="29">
        <f>AC306*W306+(1-AC306)*U306</f>
        <v/>
      </c>
      <c r="AM306" s="29">
        <f>AC306*X306+(1-AC306)*U306</f>
        <v/>
      </c>
      <c r="AN306" s="29">
        <f>AD306*V306+(1-AD306)*U306</f>
        <v/>
      </c>
      <c r="AO306" s="29">
        <f>AD306*W306+(1-AD306)*U306</f>
        <v/>
      </c>
      <c r="AP306" s="29">
        <f>AD306*X306+(1-AD306)*U306</f>
        <v/>
      </c>
      <c r="AQ306">
        <f>IF(OR(Scenario!$B$5="Any",Scenario!$B$5=A306),1,0)</f>
        <v/>
      </c>
      <c r="AR306">
        <f>IF(OR(Scenario!$B$6="Any",Scenario!$B$6=B306),1,0)</f>
        <v/>
      </c>
      <c r="AS306">
        <f>IF(OR(Scenario!$B$7="Any",Scenario!$B$7=C306),1,0)</f>
        <v/>
      </c>
      <c r="AT306">
        <f>IF(OR(Scenario!$B$8="Any",Scenario!$B$8=D306),1,0)</f>
        <v/>
      </c>
      <c r="AU306">
        <f>IF(OR(Scenario!$B$9="Any",Scenario!$B$9=E306),1,0)</f>
        <v/>
      </c>
      <c r="AV306">
        <f>IF(OR(Scenario!$B$10="Any",Scenario!$B$10=F306),1,0)</f>
        <v/>
      </c>
      <c r="AW306">
        <f>G306*AQ306*AR306*AS306*AT306*AU306*AV306</f>
        <v/>
      </c>
      <c r="AX306">
        <f>IF(Scenario!$B$11="mean",L306,IF(Scenario!$B$11="5th pct",M306,N306))</f>
        <v/>
      </c>
      <c r="AY306">
        <f>IF(Scenario!$B$11="mean",O306,IF(Scenario!$B$11="5th pct",P306,Q306))</f>
        <v/>
      </c>
      <c r="AZ306">
        <f>IF(Scenario!$B$11="mean",R306,IF(Scenario!$B$11="5th pct",S306,T306))</f>
        <v/>
      </c>
      <c r="BA306">
        <f>IF(Scenario!$B$11="mean",AE306,IF(Scenario!$B$11="5th pct",AF306,AG306))</f>
        <v/>
      </c>
      <c r="BB306">
        <f>IF(Scenario!$B$11="mean",AH306,IF(Scenario!$B$11="5th pct",AI306,AJ306))</f>
        <v/>
      </c>
      <c r="BC306">
        <f>U306</f>
        <v/>
      </c>
      <c r="BD306">
        <f>IF(Scenario!$B$11="mean",V306,IF(Scenario!$B$11="5th pct",W306,X306))</f>
        <v/>
      </c>
      <c r="BE306">
        <f>IF(Scenario!$B$11="mean",Y306,IF(Scenario!$B$11="5th pct",Z306,AA306))</f>
        <v/>
      </c>
      <c r="BF306">
        <f>IF(Scenario!$B$11="mean",AK306,IF(Scenario!$B$11="5th pct",AL306,AM306))</f>
        <v/>
      </c>
      <c r="BG306">
        <f>IF(Scenario!$B$11="mean",AN306,IF(Scenario!$B$11="5th pct",AO306,AP306))</f>
        <v/>
      </c>
    </row>
    <row r="307">
      <c r="A307" s="7" t="inlineStr">
        <is>
          <t>F</t>
        </is>
      </c>
      <c r="B307" s="7" t="inlineStr">
        <is>
          <t>75-79</t>
        </is>
      </c>
      <c r="C307" s="7" t="inlineStr">
        <is>
          <t>154-176</t>
        </is>
      </c>
      <c r="D307" s="7" t="inlineStr">
        <is>
          <t>1.5-2.0</t>
        </is>
      </c>
      <c r="E307" s="7" t="inlineStr">
        <is>
          <t>subclinical</t>
        </is>
      </c>
      <c r="F307" s="7" t="inlineStr">
        <is>
          <t>yes</t>
        </is>
      </c>
      <c r="G307" s="30">
        <f>Parameters!$B$5*Parameters!$B$8*Parameters!$E$10/SUM(Parameters!$B$10:$G$10)*Parameters!$J$22*Parameters!$B$50*Parameters!$B$46</f>
        <v/>
      </c>
      <c r="H307" s="31">
        <f>(140-Parameters!$C$25)*Parameters!$E$26*0.45359237*0.85/(72*Parameters!$D$27)</f>
        <v/>
      </c>
      <c r="I307" s="7">
        <f>IF(H307&gt;80,"&gt;80",IF(H307&gt;50,"50-80",IF(H307&gt;=25,"25-50","&lt;25")))</f>
        <v/>
      </c>
      <c r="J307" s="7">
        <f>IF(((B307="80+")+0+(OR(D307="1.5-2.0",D307="&gt;=2.0")))&gt;=2,1,0)</f>
        <v/>
      </c>
      <c r="K307" s="32">
        <f>INDEX(Parameters!$B$31:$E$31,MATCH(I307,Parameters!$B$30:$E$30,0))</f>
        <v/>
      </c>
      <c r="L307" s="33">
        <f>K307*INDEX(Parameters!$B$57:$E$57,MATCH(I307,Parameters!$B$30:$E$30,0))/100*IF($F307="yes",Parameters!$C$49,Parameters!$B$49)</f>
        <v/>
      </c>
      <c r="M307" s="33">
        <f>K307*INDEX(Parameters!$B$58:$E$58,MATCH(I307,Parameters!$B$30:$E$30,0))/100*IF($F307="yes",Parameters!$C$49,Parameters!$B$49)</f>
        <v/>
      </c>
      <c r="N307" s="33">
        <f>K307*INDEX(Parameters!$B$59:$E$59,MATCH(I307,Parameters!$B$30:$E$30,0))/100*IF($F307="yes",Parameters!$C$49,Parameters!$B$49)</f>
        <v/>
      </c>
      <c r="O307" s="33">
        <f>K307*INDEX(Parameters!$B$60:$E$60,MATCH(I307,Parameters!$B$30:$E$30,0))/100*IF($F307="yes",Parameters!$C$49,Parameters!$B$49)</f>
        <v/>
      </c>
      <c r="P307" s="33">
        <f>K307*INDEX(Parameters!$B$61:$E$61,MATCH(I307,Parameters!$B$30:$E$30,0))/100*IF($F307="yes",Parameters!$C$49,Parameters!$B$49)</f>
        <v/>
      </c>
      <c r="Q307" s="33">
        <f>K307*INDEX(Parameters!$B$62:$E$62,MATCH(I307,Parameters!$B$30:$E$30,0))/100*IF($F307="yes",Parameters!$C$49,Parameters!$B$49)</f>
        <v/>
      </c>
      <c r="R307" s="33">
        <f>K307*INDEX(Parameters!$B$63:$E$63,MATCH(I307,Parameters!$B$30:$E$30,0))/100*IF($F307="yes",Parameters!$C$49,Parameters!$B$49)</f>
        <v/>
      </c>
      <c r="S307" s="33">
        <f>K307*INDEX(Parameters!$B$64:$E$64,MATCH(I307,Parameters!$B$30:$E$30,0))/100*IF($F307="yes",Parameters!$C$49,Parameters!$B$49)</f>
        <v/>
      </c>
      <c r="T307" s="33">
        <f>K307*INDEX(Parameters!$B$65:$E$65,MATCH(I307,Parameters!$B$30:$E$30,0))/100*IF($F307="yes",Parameters!$C$49,Parameters!$B$49)</f>
        <v/>
      </c>
      <c r="U307" s="33">
        <f>INDEX(Parameters!$B$32:$E$32,MATCH(I307,Parameters!$B$30:$E$30,0))*Parameters!$B$36/100*IF($F307="yes",Parameters!$E$49,Parameters!$D$49)</f>
        <v/>
      </c>
      <c r="V307" s="33">
        <f>U307*INDEX(Parameters!$B$99:$E$99,MATCH(I307,Parameters!$B$30:$E$30,0))</f>
        <v/>
      </c>
      <c r="W307" s="33">
        <f>U307*INDEX(Parameters!$B$100:$E$100,MATCH(I307,Parameters!$B$30:$E$30,0))</f>
        <v/>
      </c>
      <c r="X307" s="33">
        <f>U307*INDEX(Parameters!$B$101:$E$101,MATCH(I307,Parameters!$B$30:$E$30,0))</f>
        <v/>
      </c>
      <c r="Y307" s="33">
        <f>U307*INDEX(Parameters!$B$102:$E$102,MATCH(I307,Parameters!$B$30:$E$30,0))</f>
        <v/>
      </c>
      <c r="Z307" s="33">
        <f>U307*INDEX(Parameters!$B$103:$E$103,MATCH(I307,Parameters!$B$30:$E$30,0))</f>
        <v/>
      </c>
      <c r="AA307" s="33">
        <f>U307*INDEX(Parameters!$B$104:$E$104,MATCH(I307,Parameters!$B$30:$E$30,0))</f>
        <v/>
      </c>
      <c r="AB307" s="33">
        <f>U307*Parameters!$B$39</f>
        <v/>
      </c>
      <c r="AC307" s="7">
        <f>J307</f>
        <v/>
      </c>
      <c r="AD307" s="7">
        <f>IF(J307=1,Parameters!$B$40,Parameters!$B$41)</f>
        <v/>
      </c>
      <c r="AE307" s="33">
        <f>AC307*O307+(1-AC307)*L307</f>
        <v/>
      </c>
      <c r="AF307" s="33">
        <f>AC307*P307+(1-AC307)*M307</f>
        <v/>
      </c>
      <c r="AG307" s="33">
        <f>AC307*Q307+(1-AC307)*N307</f>
        <v/>
      </c>
      <c r="AH307" s="33">
        <f>AD307*O307+(1-AD307)*L307</f>
        <v/>
      </c>
      <c r="AI307" s="33">
        <f>AD307*P307+(1-AD307)*M307</f>
        <v/>
      </c>
      <c r="AJ307" s="33">
        <f>AD307*Q307+(1-AD307)*N307</f>
        <v/>
      </c>
      <c r="AK307" s="33">
        <f>AC307*V307+(1-AC307)*U307</f>
        <v/>
      </c>
      <c r="AL307" s="33">
        <f>AC307*W307+(1-AC307)*U307</f>
        <v/>
      </c>
      <c r="AM307" s="33">
        <f>AC307*X307+(1-AC307)*U307</f>
        <v/>
      </c>
      <c r="AN307" s="33">
        <f>AD307*V307+(1-AD307)*U307</f>
        <v/>
      </c>
      <c r="AO307" s="33">
        <f>AD307*W307+(1-AD307)*U307</f>
        <v/>
      </c>
      <c r="AP307" s="33">
        <f>AD307*X307+(1-AD307)*U307</f>
        <v/>
      </c>
      <c r="AQ307" s="7">
        <f>IF(OR(Scenario!$B$5="Any",Scenario!$B$5=A307),1,0)</f>
        <v/>
      </c>
      <c r="AR307" s="7">
        <f>IF(OR(Scenario!$B$6="Any",Scenario!$B$6=B307),1,0)</f>
        <v/>
      </c>
      <c r="AS307" s="7">
        <f>IF(OR(Scenario!$B$7="Any",Scenario!$B$7=C307),1,0)</f>
        <v/>
      </c>
      <c r="AT307" s="7">
        <f>IF(OR(Scenario!$B$8="Any",Scenario!$B$8=D307),1,0)</f>
        <v/>
      </c>
      <c r="AU307" s="7">
        <f>IF(OR(Scenario!$B$9="Any",Scenario!$B$9=E307),1,0)</f>
        <v/>
      </c>
      <c r="AV307" s="7">
        <f>IF(OR(Scenario!$B$10="Any",Scenario!$B$10=F307),1,0)</f>
        <v/>
      </c>
      <c r="AW307" s="7">
        <f>G307*AQ307*AR307*AS307*AT307*AU307*AV307</f>
        <v/>
      </c>
      <c r="AX307" s="7">
        <f>IF(Scenario!$B$11="mean",L307,IF(Scenario!$B$11="5th pct",M307,N307))</f>
        <v/>
      </c>
      <c r="AY307" s="7">
        <f>IF(Scenario!$B$11="mean",O307,IF(Scenario!$B$11="5th pct",P307,Q307))</f>
        <v/>
      </c>
      <c r="AZ307" s="7">
        <f>IF(Scenario!$B$11="mean",R307,IF(Scenario!$B$11="5th pct",S307,T307))</f>
        <v/>
      </c>
      <c r="BA307" s="7">
        <f>IF(Scenario!$B$11="mean",AE307,IF(Scenario!$B$11="5th pct",AF307,AG307))</f>
        <v/>
      </c>
      <c r="BB307" s="7">
        <f>IF(Scenario!$B$11="mean",AH307,IF(Scenario!$B$11="5th pct",AI307,AJ307))</f>
        <v/>
      </c>
      <c r="BC307" s="7">
        <f>U307</f>
        <v/>
      </c>
      <c r="BD307" s="7">
        <f>IF(Scenario!$B$11="mean",V307,IF(Scenario!$B$11="5th pct",W307,X307))</f>
        <v/>
      </c>
      <c r="BE307" s="7">
        <f>IF(Scenario!$B$11="mean",Y307,IF(Scenario!$B$11="5th pct",Z307,AA307))</f>
        <v/>
      </c>
      <c r="BF307" s="7">
        <f>IF(Scenario!$B$11="mean",AK307,IF(Scenario!$B$11="5th pct",AL307,AM307))</f>
        <v/>
      </c>
      <c r="BG307" s="7">
        <f>IF(Scenario!$B$11="mean",AN307,IF(Scenario!$B$11="5th pct",AO307,AP307))</f>
        <v/>
      </c>
    </row>
    <row r="308">
      <c r="A308" t="inlineStr">
        <is>
          <t>F</t>
        </is>
      </c>
      <c r="B308" t="inlineStr">
        <is>
          <t>75-79</t>
        </is>
      </c>
      <c r="C308" t="inlineStr">
        <is>
          <t>154-176</t>
        </is>
      </c>
      <c r="D308" t="inlineStr">
        <is>
          <t>1.5-2.0</t>
        </is>
      </c>
      <c r="E308" t="inlineStr">
        <is>
          <t>low parox</t>
        </is>
      </c>
      <c r="F308" t="inlineStr">
        <is>
          <t>no</t>
        </is>
      </c>
      <c r="G308" s="26">
        <f>Parameters!$B$5*Parameters!$B$8*Parameters!$E$10/SUM(Parameters!$B$10:$G$10)*Parameters!$J$22*Parameters!$B$51*(1-Parameters!$B$46)</f>
        <v/>
      </c>
      <c r="H308" s="27">
        <f>(140-Parameters!$C$25)*Parameters!$E$26*0.45359237*0.85/(72*Parameters!$D$27)</f>
        <v/>
      </c>
      <c r="I308">
        <f>IF(H308&gt;80,"&gt;80",IF(H308&gt;50,"50-80",IF(H308&gt;=25,"25-50","&lt;25")))</f>
        <v/>
      </c>
      <c r="J308">
        <f>IF(((B308="80+")+0+(OR(D308="1.5-2.0",D308="&gt;=2.0")))&gt;=2,1,0)</f>
        <v/>
      </c>
      <c r="K308" s="28">
        <f>INDEX(Parameters!$B$31:$E$31,MATCH(I308,Parameters!$B$30:$E$30,0))</f>
        <v/>
      </c>
      <c r="L308" s="29">
        <f>K308*INDEX(Parameters!$B$66:$E$66,MATCH(I308,Parameters!$B$30:$E$30,0))/100*IF($F308="yes",Parameters!$C$49,Parameters!$B$49)</f>
        <v/>
      </c>
      <c r="M308" s="29">
        <f>K308*INDEX(Parameters!$B$67:$E$67,MATCH(I308,Parameters!$B$30:$E$30,0))/100*IF($F308="yes",Parameters!$C$49,Parameters!$B$49)</f>
        <v/>
      </c>
      <c r="N308" s="29">
        <f>K308*INDEX(Parameters!$B$68:$E$68,MATCH(I308,Parameters!$B$30:$E$30,0))/100*IF($F308="yes",Parameters!$C$49,Parameters!$B$49)</f>
        <v/>
      </c>
      <c r="O308" s="29">
        <f>K308*INDEX(Parameters!$B$69:$E$69,MATCH(I308,Parameters!$B$30:$E$30,0))/100*IF($F308="yes",Parameters!$C$49,Parameters!$B$49)</f>
        <v/>
      </c>
      <c r="P308" s="29">
        <f>K308*INDEX(Parameters!$B$70:$E$70,MATCH(I308,Parameters!$B$30:$E$30,0))/100*IF($F308="yes",Parameters!$C$49,Parameters!$B$49)</f>
        <v/>
      </c>
      <c r="Q308" s="29">
        <f>K308*INDEX(Parameters!$B$71:$E$71,MATCH(I308,Parameters!$B$30:$E$30,0))/100*IF($F308="yes",Parameters!$C$49,Parameters!$B$49)</f>
        <v/>
      </c>
      <c r="R308" s="29">
        <f>K308*INDEX(Parameters!$B$72:$E$72,MATCH(I308,Parameters!$B$30:$E$30,0))/100*IF($F308="yes",Parameters!$C$49,Parameters!$B$49)</f>
        <v/>
      </c>
      <c r="S308" s="29">
        <f>K308*INDEX(Parameters!$B$73:$E$73,MATCH(I308,Parameters!$B$30:$E$30,0))/100*IF($F308="yes",Parameters!$C$49,Parameters!$B$49)</f>
        <v/>
      </c>
      <c r="T308" s="29">
        <f>K308*INDEX(Parameters!$B$74:$E$74,MATCH(I308,Parameters!$B$30:$E$30,0))/100*IF($F308="yes",Parameters!$C$49,Parameters!$B$49)</f>
        <v/>
      </c>
      <c r="U308" s="29">
        <f>INDEX(Parameters!$B$32:$E$32,MATCH(I308,Parameters!$B$30:$E$30,0))*Parameters!$B$36/100*IF($F308="yes",Parameters!$E$49,Parameters!$D$49)</f>
        <v/>
      </c>
      <c r="V308" s="29">
        <f>U308*INDEX(Parameters!$B$99:$E$99,MATCH(I308,Parameters!$B$30:$E$30,0))</f>
        <v/>
      </c>
      <c r="W308" s="29">
        <f>U308*INDEX(Parameters!$B$100:$E$100,MATCH(I308,Parameters!$B$30:$E$30,0))</f>
        <v/>
      </c>
      <c r="X308" s="29">
        <f>U308*INDEX(Parameters!$B$101:$E$101,MATCH(I308,Parameters!$B$30:$E$30,0))</f>
        <v/>
      </c>
      <c r="Y308" s="29">
        <f>U308*INDEX(Parameters!$B$102:$E$102,MATCH(I308,Parameters!$B$30:$E$30,0))</f>
        <v/>
      </c>
      <c r="Z308" s="29">
        <f>U308*INDEX(Parameters!$B$103:$E$103,MATCH(I308,Parameters!$B$30:$E$30,0))</f>
        <v/>
      </c>
      <c r="AA308" s="29">
        <f>U308*INDEX(Parameters!$B$104:$E$104,MATCH(I308,Parameters!$B$30:$E$30,0))</f>
        <v/>
      </c>
      <c r="AB308" s="29">
        <f>U308*Parameters!$B$39</f>
        <v/>
      </c>
      <c r="AC308">
        <f>J308</f>
        <v/>
      </c>
      <c r="AD308">
        <f>IF(J308=1,Parameters!$B$40,Parameters!$B$41)</f>
        <v/>
      </c>
      <c r="AE308" s="29">
        <f>AC308*O308+(1-AC308)*L308</f>
        <v/>
      </c>
      <c r="AF308" s="29">
        <f>AC308*P308+(1-AC308)*M308</f>
        <v/>
      </c>
      <c r="AG308" s="29">
        <f>AC308*Q308+(1-AC308)*N308</f>
        <v/>
      </c>
      <c r="AH308" s="29">
        <f>AD308*O308+(1-AD308)*L308</f>
        <v/>
      </c>
      <c r="AI308" s="29">
        <f>AD308*P308+(1-AD308)*M308</f>
        <v/>
      </c>
      <c r="AJ308" s="29">
        <f>AD308*Q308+(1-AD308)*N308</f>
        <v/>
      </c>
      <c r="AK308" s="29">
        <f>AC308*V308+(1-AC308)*U308</f>
        <v/>
      </c>
      <c r="AL308" s="29">
        <f>AC308*W308+(1-AC308)*U308</f>
        <v/>
      </c>
      <c r="AM308" s="29">
        <f>AC308*X308+(1-AC308)*U308</f>
        <v/>
      </c>
      <c r="AN308" s="29">
        <f>AD308*V308+(1-AD308)*U308</f>
        <v/>
      </c>
      <c r="AO308" s="29">
        <f>AD308*W308+(1-AD308)*U308</f>
        <v/>
      </c>
      <c r="AP308" s="29">
        <f>AD308*X308+(1-AD308)*U308</f>
        <v/>
      </c>
      <c r="AQ308">
        <f>IF(OR(Scenario!$B$5="Any",Scenario!$B$5=A308),1,0)</f>
        <v/>
      </c>
      <c r="AR308">
        <f>IF(OR(Scenario!$B$6="Any",Scenario!$B$6=B308),1,0)</f>
        <v/>
      </c>
      <c r="AS308">
        <f>IF(OR(Scenario!$B$7="Any",Scenario!$B$7=C308),1,0)</f>
        <v/>
      </c>
      <c r="AT308">
        <f>IF(OR(Scenario!$B$8="Any",Scenario!$B$8=D308),1,0)</f>
        <v/>
      </c>
      <c r="AU308">
        <f>IF(OR(Scenario!$B$9="Any",Scenario!$B$9=E308),1,0)</f>
        <v/>
      </c>
      <c r="AV308">
        <f>IF(OR(Scenario!$B$10="Any",Scenario!$B$10=F308),1,0)</f>
        <v/>
      </c>
      <c r="AW308">
        <f>G308*AQ308*AR308*AS308*AT308*AU308*AV308</f>
        <v/>
      </c>
      <c r="AX308">
        <f>IF(Scenario!$B$11="mean",L308,IF(Scenario!$B$11="5th pct",M308,N308))</f>
        <v/>
      </c>
      <c r="AY308">
        <f>IF(Scenario!$B$11="mean",O308,IF(Scenario!$B$11="5th pct",P308,Q308))</f>
        <v/>
      </c>
      <c r="AZ308">
        <f>IF(Scenario!$B$11="mean",R308,IF(Scenario!$B$11="5th pct",S308,T308))</f>
        <v/>
      </c>
      <c r="BA308">
        <f>IF(Scenario!$B$11="mean",AE308,IF(Scenario!$B$11="5th pct",AF308,AG308))</f>
        <v/>
      </c>
      <c r="BB308">
        <f>IF(Scenario!$B$11="mean",AH308,IF(Scenario!$B$11="5th pct",AI308,AJ308))</f>
        <v/>
      </c>
      <c r="BC308">
        <f>U308</f>
        <v/>
      </c>
      <c r="BD308">
        <f>IF(Scenario!$B$11="mean",V308,IF(Scenario!$B$11="5th pct",W308,X308))</f>
        <v/>
      </c>
      <c r="BE308">
        <f>IF(Scenario!$B$11="mean",Y308,IF(Scenario!$B$11="5th pct",Z308,AA308))</f>
        <v/>
      </c>
      <c r="BF308">
        <f>IF(Scenario!$B$11="mean",AK308,IF(Scenario!$B$11="5th pct",AL308,AM308))</f>
        <v/>
      </c>
      <c r="BG308">
        <f>IF(Scenario!$B$11="mean",AN308,IF(Scenario!$B$11="5th pct",AO308,AP308))</f>
        <v/>
      </c>
    </row>
    <row r="309">
      <c r="A309" s="7" t="inlineStr">
        <is>
          <t>F</t>
        </is>
      </c>
      <c r="B309" s="7" t="inlineStr">
        <is>
          <t>75-79</t>
        </is>
      </c>
      <c r="C309" s="7" t="inlineStr">
        <is>
          <t>154-176</t>
        </is>
      </c>
      <c r="D309" s="7" t="inlineStr">
        <is>
          <t>1.5-2.0</t>
        </is>
      </c>
      <c r="E309" s="7" t="inlineStr">
        <is>
          <t>low parox</t>
        </is>
      </c>
      <c r="F309" s="7" t="inlineStr">
        <is>
          <t>yes</t>
        </is>
      </c>
      <c r="G309" s="30">
        <f>Parameters!$B$5*Parameters!$B$8*Parameters!$E$10/SUM(Parameters!$B$10:$G$10)*Parameters!$J$22*Parameters!$B$51*Parameters!$B$46</f>
        <v/>
      </c>
      <c r="H309" s="31">
        <f>(140-Parameters!$C$25)*Parameters!$E$26*0.45359237*0.85/(72*Parameters!$D$27)</f>
        <v/>
      </c>
      <c r="I309" s="7">
        <f>IF(H309&gt;80,"&gt;80",IF(H309&gt;50,"50-80",IF(H309&gt;=25,"25-50","&lt;25")))</f>
        <v/>
      </c>
      <c r="J309" s="7">
        <f>IF(((B309="80+")+0+(OR(D309="1.5-2.0",D309="&gt;=2.0")))&gt;=2,1,0)</f>
        <v/>
      </c>
      <c r="K309" s="32">
        <f>INDEX(Parameters!$B$31:$E$31,MATCH(I309,Parameters!$B$30:$E$30,0))</f>
        <v/>
      </c>
      <c r="L309" s="33">
        <f>K309*INDEX(Parameters!$B$66:$E$66,MATCH(I309,Parameters!$B$30:$E$30,0))/100*IF($F309="yes",Parameters!$C$49,Parameters!$B$49)</f>
        <v/>
      </c>
      <c r="M309" s="33">
        <f>K309*INDEX(Parameters!$B$67:$E$67,MATCH(I309,Parameters!$B$30:$E$30,0))/100*IF($F309="yes",Parameters!$C$49,Parameters!$B$49)</f>
        <v/>
      </c>
      <c r="N309" s="33">
        <f>K309*INDEX(Parameters!$B$68:$E$68,MATCH(I309,Parameters!$B$30:$E$30,0))/100*IF($F309="yes",Parameters!$C$49,Parameters!$B$49)</f>
        <v/>
      </c>
      <c r="O309" s="33">
        <f>K309*INDEX(Parameters!$B$69:$E$69,MATCH(I309,Parameters!$B$30:$E$30,0))/100*IF($F309="yes",Parameters!$C$49,Parameters!$B$49)</f>
        <v/>
      </c>
      <c r="P309" s="33">
        <f>K309*INDEX(Parameters!$B$70:$E$70,MATCH(I309,Parameters!$B$30:$E$30,0))/100*IF($F309="yes",Parameters!$C$49,Parameters!$B$49)</f>
        <v/>
      </c>
      <c r="Q309" s="33">
        <f>K309*INDEX(Parameters!$B$71:$E$71,MATCH(I309,Parameters!$B$30:$E$30,0))/100*IF($F309="yes",Parameters!$C$49,Parameters!$B$49)</f>
        <v/>
      </c>
      <c r="R309" s="33">
        <f>K309*INDEX(Parameters!$B$72:$E$72,MATCH(I309,Parameters!$B$30:$E$30,0))/100*IF($F309="yes",Parameters!$C$49,Parameters!$B$49)</f>
        <v/>
      </c>
      <c r="S309" s="33">
        <f>K309*INDEX(Parameters!$B$73:$E$73,MATCH(I309,Parameters!$B$30:$E$30,0))/100*IF($F309="yes",Parameters!$C$49,Parameters!$B$49)</f>
        <v/>
      </c>
      <c r="T309" s="33">
        <f>K309*INDEX(Parameters!$B$74:$E$74,MATCH(I309,Parameters!$B$30:$E$30,0))/100*IF($F309="yes",Parameters!$C$49,Parameters!$B$49)</f>
        <v/>
      </c>
      <c r="U309" s="33">
        <f>INDEX(Parameters!$B$32:$E$32,MATCH(I309,Parameters!$B$30:$E$30,0))*Parameters!$B$36/100*IF($F309="yes",Parameters!$E$49,Parameters!$D$49)</f>
        <v/>
      </c>
      <c r="V309" s="33">
        <f>U309*INDEX(Parameters!$B$99:$E$99,MATCH(I309,Parameters!$B$30:$E$30,0))</f>
        <v/>
      </c>
      <c r="W309" s="33">
        <f>U309*INDEX(Parameters!$B$100:$E$100,MATCH(I309,Parameters!$B$30:$E$30,0))</f>
        <v/>
      </c>
      <c r="X309" s="33">
        <f>U309*INDEX(Parameters!$B$101:$E$101,MATCH(I309,Parameters!$B$30:$E$30,0))</f>
        <v/>
      </c>
      <c r="Y309" s="33">
        <f>U309*INDEX(Parameters!$B$102:$E$102,MATCH(I309,Parameters!$B$30:$E$30,0))</f>
        <v/>
      </c>
      <c r="Z309" s="33">
        <f>U309*INDEX(Parameters!$B$103:$E$103,MATCH(I309,Parameters!$B$30:$E$30,0))</f>
        <v/>
      </c>
      <c r="AA309" s="33">
        <f>U309*INDEX(Parameters!$B$104:$E$104,MATCH(I309,Parameters!$B$30:$E$30,0))</f>
        <v/>
      </c>
      <c r="AB309" s="33">
        <f>U309*Parameters!$B$39</f>
        <v/>
      </c>
      <c r="AC309" s="7">
        <f>J309</f>
        <v/>
      </c>
      <c r="AD309" s="7">
        <f>IF(J309=1,Parameters!$B$40,Parameters!$B$41)</f>
        <v/>
      </c>
      <c r="AE309" s="33">
        <f>AC309*O309+(1-AC309)*L309</f>
        <v/>
      </c>
      <c r="AF309" s="33">
        <f>AC309*P309+(1-AC309)*M309</f>
        <v/>
      </c>
      <c r="AG309" s="33">
        <f>AC309*Q309+(1-AC309)*N309</f>
        <v/>
      </c>
      <c r="AH309" s="33">
        <f>AD309*O309+(1-AD309)*L309</f>
        <v/>
      </c>
      <c r="AI309" s="33">
        <f>AD309*P309+(1-AD309)*M309</f>
        <v/>
      </c>
      <c r="AJ309" s="33">
        <f>AD309*Q309+(1-AD309)*N309</f>
        <v/>
      </c>
      <c r="AK309" s="33">
        <f>AC309*V309+(1-AC309)*U309</f>
        <v/>
      </c>
      <c r="AL309" s="33">
        <f>AC309*W309+(1-AC309)*U309</f>
        <v/>
      </c>
      <c r="AM309" s="33">
        <f>AC309*X309+(1-AC309)*U309</f>
        <v/>
      </c>
      <c r="AN309" s="33">
        <f>AD309*V309+(1-AD309)*U309</f>
        <v/>
      </c>
      <c r="AO309" s="33">
        <f>AD309*W309+(1-AD309)*U309</f>
        <v/>
      </c>
      <c r="AP309" s="33">
        <f>AD309*X309+(1-AD309)*U309</f>
        <v/>
      </c>
      <c r="AQ309" s="7">
        <f>IF(OR(Scenario!$B$5="Any",Scenario!$B$5=A309),1,0)</f>
        <v/>
      </c>
      <c r="AR309" s="7">
        <f>IF(OR(Scenario!$B$6="Any",Scenario!$B$6=B309),1,0)</f>
        <v/>
      </c>
      <c r="AS309" s="7">
        <f>IF(OR(Scenario!$B$7="Any",Scenario!$B$7=C309),1,0)</f>
        <v/>
      </c>
      <c r="AT309" s="7">
        <f>IF(OR(Scenario!$B$8="Any",Scenario!$B$8=D309),1,0)</f>
        <v/>
      </c>
      <c r="AU309" s="7">
        <f>IF(OR(Scenario!$B$9="Any",Scenario!$B$9=E309),1,0)</f>
        <v/>
      </c>
      <c r="AV309" s="7">
        <f>IF(OR(Scenario!$B$10="Any",Scenario!$B$10=F309),1,0)</f>
        <v/>
      </c>
      <c r="AW309" s="7">
        <f>G309*AQ309*AR309*AS309*AT309*AU309*AV309</f>
        <v/>
      </c>
      <c r="AX309" s="7">
        <f>IF(Scenario!$B$11="mean",L309,IF(Scenario!$B$11="5th pct",M309,N309))</f>
        <v/>
      </c>
      <c r="AY309" s="7">
        <f>IF(Scenario!$B$11="mean",O309,IF(Scenario!$B$11="5th pct",P309,Q309))</f>
        <v/>
      </c>
      <c r="AZ309" s="7">
        <f>IF(Scenario!$B$11="mean",R309,IF(Scenario!$B$11="5th pct",S309,T309))</f>
        <v/>
      </c>
      <c r="BA309" s="7">
        <f>IF(Scenario!$B$11="mean",AE309,IF(Scenario!$B$11="5th pct",AF309,AG309))</f>
        <v/>
      </c>
      <c r="BB309" s="7">
        <f>IF(Scenario!$B$11="mean",AH309,IF(Scenario!$B$11="5th pct",AI309,AJ309))</f>
        <v/>
      </c>
      <c r="BC309" s="7">
        <f>U309</f>
        <v/>
      </c>
      <c r="BD309" s="7">
        <f>IF(Scenario!$B$11="mean",V309,IF(Scenario!$B$11="5th pct",W309,X309))</f>
        <v/>
      </c>
      <c r="BE309" s="7">
        <f>IF(Scenario!$B$11="mean",Y309,IF(Scenario!$B$11="5th pct",Z309,AA309))</f>
        <v/>
      </c>
      <c r="BF309" s="7">
        <f>IF(Scenario!$B$11="mean",AK309,IF(Scenario!$B$11="5th pct",AL309,AM309))</f>
        <v/>
      </c>
      <c r="BG309" s="7">
        <f>IF(Scenario!$B$11="mean",AN309,IF(Scenario!$B$11="5th pct",AO309,AP309))</f>
        <v/>
      </c>
    </row>
    <row r="310">
      <c r="A310" t="inlineStr">
        <is>
          <t>F</t>
        </is>
      </c>
      <c r="B310" t="inlineStr">
        <is>
          <t>75-79</t>
        </is>
      </c>
      <c r="C310" t="inlineStr">
        <is>
          <t>154-176</t>
        </is>
      </c>
      <c r="D310" t="inlineStr">
        <is>
          <t>1.5-2.0</t>
        </is>
      </c>
      <c r="E310" t="inlineStr">
        <is>
          <t>high parox</t>
        </is>
      </c>
      <c r="F310" t="inlineStr">
        <is>
          <t>no</t>
        </is>
      </c>
      <c r="G310" s="26">
        <f>Parameters!$B$5*Parameters!$B$8*Parameters!$E$10/SUM(Parameters!$B$10:$G$10)*Parameters!$J$22*Parameters!$B$52*(1-Parameters!$B$46)</f>
        <v/>
      </c>
      <c r="H310" s="27">
        <f>(140-Parameters!$C$25)*Parameters!$E$26*0.45359237*0.85/(72*Parameters!$D$27)</f>
        <v/>
      </c>
      <c r="I310">
        <f>IF(H310&gt;80,"&gt;80",IF(H310&gt;50,"50-80",IF(H310&gt;=25,"25-50","&lt;25")))</f>
        <v/>
      </c>
      <c r="J310">
        <f>IF(((B310="80+")+0+(OR(D310="1.5-2.0",D310="&gt;=2.0")))&gt;=2,1,0)</f>
        <v/>
      </c>
      <c r="K310" s="28">
        <f>INDEX(Parameters!$B$31:$E$31,MATCH(I310,Parameters!$B$30:$E$30,0))</f>
        <v/>
      </c>
      <c r="L310" s="29">
        <f>K310*INDEX(Parameters!$B$75:$E$75,MATCH(I310,Parameters!$B$30:$E$30,0))/100*IF($F310="yes",Parameters!$C$49,Parameters!$B$49)</f>
        <v/>
      </c>
      <c r="M310" s="29">
        <f>K310*INDEX(Parameters!$B$76:$E$76,MATCH(I310,Parameters!$B$30:$E$30,0))/100*IF($F310="yes",Parameters!$C$49,Parameters!$B$49)</f>
        <v/>
      </c>
      <c r="N310" s="29">
        <f>K310*INDEX(Parameters!$B$77:$E$77,MATCH(I310,Parameters!$B$30:$E$30,0))/100*IF($F310="yes",Parameters!$C$49,Parameters!$B$49)</f>
        <v/>
      </c>
      <c r="O310" s="29">
        <f>K310*INDEX(Parameters!$B$78:$E$78,MATCH(I310,Parameters!$B$30:$E$30,0))/100*IF($F310="yes",Parameters!$C$49,Parameters!$B$49)</f>
        <v/>
      </c>
      <c r="P310" s="29">
        <f>K310*INDEX(Parameters!$B$79:$E$79,MATCH(I310,Parameters!$B$30:$E$30,0))/100*IF($F310="yes",Parameters!$C$49,Parameters!$B$49)</f>
        <v/>
      </c>
      <c r="Q310" s="29">
        <f>K310*INDEX(Parameters!$B$80:$E$80,MATCH(I310,Parameters!$B$30:$E$30,0))/100*IF($F310="yes",Parameters!$C$49,Parameters!$B$49)</f>
        <v/>
      </c>
      <c r="R310" s="29">
        <f>K310*INDEX(Parameters!$B$81:$E$81,MATCH(I310,Parameters!$B$30:$E$30,0))/100*IF($F310="yes",Parameters!$C$49,Parameters!$B$49)</f>
        <v/>
      </c>
      <c r="S310" s="29">
        <f>K310*INDEX(Parameters!$B$82:$E$82,MATCH(I310,Parameters!$B$30:$E$30,0))/100*IF($F310="yes",Parameters!$C$49,Parameters!$B$49)</f>
        <v/>
      </c>
      <c r="T310" s="29">
        <f>K310*INDEX(Parameters!$B$83:$E$83,MATCH(I310,Parameters!$B$30:$E$30,0))/100*IF($F310="yes",Parameters!$C$49,Parameters!$B$49)</f>
        <v/>
      </c>
      <c r="U310" s="29">
        <f>INDEX(Parameters!$B$32:$E$32,MATCH(I310,Parameters!$B$30:$E$30,0))*Parameters!$B$36/100*IF($F310="yes",Parameters!$E$49,Parameters!$D$49)</f>
        <v/>
      </c>
      <c r="V310" s="29">
        <f>U310*INDEX(Parameters!$B$99:$E$99,MATCH(I310,Parameters!$B$30:$E$30,0))</f>
        <v/>
      </c>
      <c r="W310" s="29">
        <f>U310*INDEX(Parameters!$B$100:$E$100,MATCH(I310,Parameters!$B$30:$E$30,0))</f>
        <v/>
      </c>
      <c r="X310" s="29">
        <f>U310*INDEX(Parameters!$B$101:$E$101,MATCH(I310,Parameters!$B$30:$E$30,0))</f>
        <v/>
      </c>
      <c r="Y310" s="29">
        <f>U310*INDEX(Parameters!$B$102:$E$102,MATCH(I310,Parameters!$B$30:$E$30,0))</f>
        <v/>
      </c>
      <c r="Z310" s="29">
        <f>U310*INDEX(Parameters!$B$103:$E$103,MATCH(I310,Parameters!$B$30:$E$30,0))</f>
        <v/>
      </c>
      <c r="AA310" s="29">
        <f>U310*INDEX(Parameters!$B$104:$E$104,MATCH(I310,Parameters!$B$30:$E$30,0))</f>
        <v/>
      </c>
      <c r="AB310" s="29">
        <f>U310*Parameters!$B$39</f>
        <v/>
      </c>
      <c r="AC310">
        <f>J310</f>
        <v/>
      </c>
      <c r="AD310">
        <f>IF(J310=1,Parameters!$B$40,Parameters!$B$41)</f>
        <v/>
      </c>
      <c r="AE310" s="29">
        <f>AC310*O310+(1-AC310)*L310</f>
        <v/>
      </c>
      <c r="AF310" s="29">
        <f>AC310*P310+(1-AC310)*M310</f>
        <v/>
      </c>
      <c r="AG310" s="29">
        <f>AC310*Q310+(1-AC310)*N310</f>
        <v/>
      </c>
      <c r="AH310" s="29">
        <f>AD310*O310+(1-AD310)*L310</f>
        <v/>
      </c>
      <c r="AI310" s="29">
        <f>AD310*P310+(1-AD310)*M310</f>
        <v/>
      </c>
      <c r="AJ310" s="29">
        <f>AD310*Q310+(1-AD310)*N310</f>
        <v/>
      </c>
      <c r="AK310" s="29">
        <f>AC310*V310+(1-AC310)*U310</f>
        <v/>
      </c>
      <c r="AL310" s="29">
        <f>AC310*W310+(1-AC310)*U310</f>
        <v/>
      </c>
      <c r="AM310" s="29">
        <f>AC310*X310+(1-AC310)*U310</f>
        <v/>
      </c>
      <c r="AN310" s="29">
        <f>AD310*V310+(1-AD310)*U310</f>
        <v/>
      </c>
      <c r="AO310" s="29">
        <f>AD310*W310+(1-AD310)*U310</f>
        <v/>
      </c>
      <c r="AP310" s="29">
        <f>AD310*X310+(1-AD310)*U310</f>
        <v/>
      </c>
      <c r="AQ310">
        <f>IF(OR(Scenario!$B$5="Any",Scenario!$B$5=A310),1,0)</f>
        <v/>
      </c>
      <c r="AR310">
        <f>IF(OR(Scenario!$B$6="Any",Scenario!$B$6=B310),1,0)</f>
        <v/>
      </c>
      <c r="AS310">
        <f>IF(OR(Scenario!$B$7="Any",Scenario!$B$7=C310),1,0)</f>
        <v/>
      </c>
      <c r="AT310">
        <f>IF(OR(Scenario!$B$8="Any",Scenario!$B$8=D310),1,0)</f>
        <v/>
      </c>
      <c r="AU310">
        <f>IF(OR(Scenario!$B$9="Any",Scenario!$B$9=E310),1,0)</f>
        <v/>
      </c>
      <c r="AV310">
        <f>IF(OR(Scenario!$B$10="Any",Scenario!$B$10=F310),1,0)</f>
        <v/>
      </c>
      <c r="AW310">
        <f>G310*AQ310*AR310*AS310*AT310*AU310*AV310</f>
        <v/>
      </c>
      <c r="AX310">
        <f>IF(Scenario!$B$11="mean",L310,IF(Scenario!$B$11="5th pct",M310,N310))</f>
        <v/>
      </c>
      <c r="AY310">
        <f>IF(Scenario!$B$11="mean",O310,IF(Scenario!$B$11="5th pct",P310,Q310))</f>
        <v/>
      </c>
      <c r="AZ310">
        <f>IF(Scenario!$B$11="mean",R310,IF(Scenario!$B$11="5th pct",S310,T310))</f>
        <v/>
      </c>
      <c r="BA310">
        <f>IF(Scenario!$B$11="mean",AE310,IF(Scenario!$B$11="5th pct",AF310,AG310))</f>
        <v/>
      </c>
      <c r="BB310">
        <f>IF(Scenario!$B$11="mean",AH310,IF(Scenario!$B$11="5th pct",AI310,AJ310))</f>
        <v/>
      </c>
      <c r="BC310">
        <f>U310</f>
        <v/>
      </c>
      <c r="BD310">
        <f>IF(Scenario!$B$11="mean",V310,IF(Scenario!$B$11="5th pct",W310,X310))</f>
        <v/>
      </c>
      <c r="BE310">
        <f>IF(Scenario!$B$11="mean",Y310,IF(Scenario!$B$11="5th pct",Z310,AA310))</f>
        <v/>
      </c>
      <c r="BF310">
        <f>IF(Scenario!$B$11="mean",AK310,IF(Scenario!$B$11="5th pct",AL310,AM310))</f>
        <v/>
      </c>
      <c r="BG310">
        <f>IF(Scenario!$B$11="mean",AN310,IF(Scenario!$B$11="5th pct",AO310,AP310))</f>
        <v/>
      </c>
    </row>
    <row r="311">
      <c r="A311" s="7" t="inlineStr">
        <is>
          <t>F</t>
        </is>
      </c>
      <c r="B311" s="7" t="inlineStr">
        <is>
          <t>75-79</t>
        </is>
      </c>
      <c r="C311" s="7" t="inlineStr">
        <is>
          <t>154-176</t>
        </is>
      </c>
      <c r="D311" s="7" t="inlineStr">
        <is>
          <t>1.5-2.0</t>
        </is>
      </c>
      <c r="E311" s="7" t="inlineStr">
        <is>
          <t>high parox</t>
        </is>
      </c>
      <c r="F311" s="7" t="inlineStr">
        <is>
          <t>yes</t>
        </is>
      </c>
      <c r="G311" s="30">
        <f>Parameters!$B$5*Parameters!$B$8*Parameters!$E$10/SUM(Parameters!$B$10:$G$10)*Parameters!$J$22*Parameters!$B$52*Parameters!$B$46</f>
        <v/>
      </c>
      <c r="H311" s="31">
        <f>(140-Parameters!$C$25)*Parameters!$E$26*0.45359237*0.85/(72*Parameters!$D$27)</f>
        <v/>
      </c>
      <c r="I311" s="7">
        <f>IF(H311&gt;80,"&gt;80",IF(H311&gt;50,"50-80",IF(H311&gt;=25,"25-50","&lt;25")))</f>
        <v/>
      </c>
      <c r="J311" s="7">
        <f>IF(((B311="80+")+0+(OR(D311="1.5-2.0",D311="&gt;=2.0")))&gt;=2,1,0)</f>
        <v/>
      </c>
      <c r="K311" s="32">
        <f>INDEX(Parameters!$B$31:$E$31,MATCH(I311,Parameters!$B$30:$E$30,0))</f>
        <v/>
      </c>
      <c r="L311" s="33">
        <f>K311*INDEX(Parameters!$B$75:$E$75,MATCH(I311,Parameters!$B$30:$E$30,0))/100*IF($F311="yes",Parameters!$C$49,Parameters!$B$49)</f>
        <v/>
      </c>
      <c r="M311" s="33">
        <f>K311*INDEX(Parameters!$B$76:$E$76,MATCH(I311,Parameters!$B$30:$E$30,0))/100*IF($F311="yes",Parameters!$C$49,Parameters!$B$49)</f>
        <v/>
      </c>
      <c r="N311" s="33">
        <f>K311*INDEX(Parameters!$B$77:$E$77,MATCH(I311,Parameters!$B$30:$E$30,0))/100*IF($F311="yes",Parameters!$C$49,Parameters!$B$49)</f>
        <v/>
      </c>
      <c r="O311" s="33">
        <f>K311*INDEX(Parameters!$B$78:$E$78,MATCH(I311,Parameters!$B$30:$E$30,0))/100*IF($F311="yes",Parameters!$C$49,Parameters!$B$49)</f>
        <v/>
      </c>
      <c r="P311" s="33">
        <f>K311*INDEX(Parameters!$B$79:$E$79,MATCH(I311,Parameters!$B$30:$E$30,0))/100*IF($F311="yes",Parameters!$C$49,Parameters!$B$49)</f>
        <v/>
      </c>
      <c r="Q311" s="33">
        <f>K311*INDEX(Parameters!$B$80:$E$80,MATCH(I311,Parameters!$B$30:$E$30,0))/100*IF($F311="yes",Parameters!$C$49,Parameters!$B$49)</f>
        <v/>
      </c>
      <c r="R311" s="33">
        <f>K311*INDEX(Parameters!$B$81:$E$81,MATCH(I311,Parameters!$B$30:$E$30,0))/100*IF($F311="yes",Parameters!$C$49,Parameters!$B$49)</f>
        <v/>
      </c>
      <c r="S311" s="33">
        <f>K311*INDEX(Parameters!$B$82:$E$82,MATCH(I311,Parameters!$B$30:$E$30,0))/100*IF($F311="yes",Parameters!$C$49,Parameters!$B$49)</f>
        <v/>
      </c>
      <c r="T311" s="33">
        <f>K311*INDEX(Parameters!$B$83:$E$83,MATCH(I311,Parameters!$B$30:$E$30,0))/100*IF($F311="yes",Parameters!$C$49,Parameters!$B$49)</f>
        <v/>
      </c>
      <c r="U311" s="33">
        <f>INDEX(Parameters!$B$32:$E$32,MATCH(I311,Parameters!$B$30:$E$30,0))*Parameters!$B$36/100*IF($F311="yes",Parameters!$E$49,Parameters!$D$49)</f>
        <v/>
      </c>
      <c r="V311" s="33">
        <f>U311*INDEX(Parameters!$B$99:$E$99,MATCH(I311,Parameters!$B$30:$E$30,0))</f>
        <v/>
      </c>
      <c r="W311" s="33">
        <f>U311*INDEX(Parameters!$B$100:$E$100,MATCH(I311,Parameters!$B$30:$E$30,0))</f>
        <v/>
      </c>
      <c r="X311" s="33">
        <f>U311*INDEX(Parameters!$B$101:$E$101,MATCH(I311,Parameters!$B$30:$E$30,0))</f>
        <v/>
      </c>
      <c r="Y311" s="33">
        <f>U311*INDEX(Parameters!$B$102:$E$102,MATCH(I311,Parameters!$B$30:$E$30,0))</f>
        <v/>
      </c>
      <c r="Z311" s="33">
        <f>U311*INDEX(Parameters!$B$103:$E$103,MATCH(I311,Parameters!$B$30:$E$30,0))</f>
        <v/>
      </c>
      <c r="AA311" s="33">
        <f>U311*INDEX(Parameters!$B$104:$E$104,MATCH(I311,Parameters!$B$30:$E$30,0))</f>
        <v/>
      </c>
      <c r="AB311" s="33">
        <f>U311*Parameters!$B$39</f>
        <v/>
      </c>
      <c r="AC311" s="7">
        <f>J311</f>
        <v/>
      </c>
      <c r="AD311" s="7">
        <f>IF(J311=1,Parameters!$B$40,Parameters!$B$41)</f>
        <v/>
      </c>
      <c r="AE311" s="33">
        <f>AC311*O311+(1-AC311)*L311</f>
        <v/>
      </c>
      <c r="AF311" s="33">
        <f>AC311*P311+(1-AC311)*M311</f>
        <v/>
      </c>
      <c r="AG311" s="33">
        <f>AC311*Q311+(1-AC311)*N311</f>
        <v/>
      </c>
      <c r="AH311" s="33">
        <f>AD311*O311+(1-AD311)*L311</f>
        <v/>
      </c>
      <c r="AI311" s="33">
        <f>AD311*P311+(1-AD311)*M311</f>
        <v/>
      </c>
      <c r="AJ311" s="33">
        <f>AD311*Q311+(1-AD311)*N311</f>
        <v/>
      </c>
      <c r="AK311" s="33">
        <f>AC311*V311+(1-AC311)*U311</f>
        <v/>
      </c>
      <c r="AL311" s="33">
        <f>AC311*W311+(1-AC311)*U311</f>
        <v/>
      </c>
      <c r="AM311" s="33">
        <f>AC311*X311+(1-AC311)*U311</f>
        <v/>
      </c>
      <c r="AN311" s="33">
        <f>AD311*V311+(1-AD311)*U311</f>
        <v/>
      </c>
      <c r="AO311" s="33">
        <f>AD311*W311+(1-AD311)*U311</f>
        <v/>
      </c>
      <c r="AP311" s="33">
        <f>AD311*X311+(1-AD311)*U311</f>
        <v/>
      </c>
      <c r="AQ311" s="7">
        <f>IF(OR(Scenario!$B$5="Any",Scenario!$B$5=A311),1,0)</f>
        <v/>
      </c>
      <c r="AR311" s="7">
        <f>IF(OR(Scenario!$B$6="Any",Scenario!$B$6=B311),1,0)</f>
        <v/>
      </c>
      <c r="AS311" s="7">
        <f>IF(OR(Scenario!$B$7="Any",Scenario!$B$7=C311),1,0)</f>
        <v/>
      </c>
      <c r="AT311" s="7">
        <f>IF(OR(Scenario!$B$8="Any",Scenario!$B$8=D311),1,0)</f>
        <v/>
      </c>
      <c r="AU311" s="7">
        <f>IF(OR(Scenario!$B$9="Any",Scenario!$B$9=E311),1,0)</f>
        <v/>
      </c>
      <c r="AV311" s="7">
        <f>IF(OR(Scenario!$B$10="Any",Scenario!$B$10=F311),1,0)</f>
        <v/>
      </c>
      <c r="AW311" s="7">
        <f>G311*AQ311*AR311*AS311*AT311*AU311*AV311</f>
        <v/>
      </c>
      <c r="AX311" s="7">
        <f>IF(Scenario!$B$11="mean",L311,IF(Scenario!$B$11="5th pct",M311,N311))</f>
        <v/>
      </c>
      <c r="AY311" s="7">
        <f>IF(Scenario!$B$11="mean",O311,IF(Scenario!$B$11="5th pct",P311,Q311))</f>
        <v/>
      </c>
      <c r="AZ311" s="7">
        <f>IF(Scenario!$B$11="mean",R311,IF(Scenario!$B$11="5th pct",S311,T311))</f>
        <v/>
      </c>
      <c r="BA311" s="7">
        <f>IF(Scenario!$B$11="mean",AE311,IF(Scenario!$B$11="5th pct",AF311,AG311))</f>
        <v/>
      </c>
      <c r="BB311" s="7">
        <f>IF(Scenario!$B$11="mean",AH311,IF(Scenario!$B$11="5th pct",AI311,AJ311))</f>
        <v/>
      </c>
      <c r="BC311" s="7">
        <f>U311</f>
        <v/>
      </c>
      <c r="BD311" s="7">
        <f>IF(Scenario!$B$11="mean",V311,IF(Scenario!$B$11="5th pct",W311,X311))</f>
        <v/>
      </c>
      <c r="BE311" s="7">
        <f>IF(Scenario!$B$11="mean",Y311,IF(Scenario!$B$11="5th pct",Z311,AA311))</f>
        <v/>
      </c>
      <c r="BF311" s="7">
        <f>IF(Scenario!$B$11="mean",AK311,IF(Scenario!$B$11="5th pct",AL311,AM311))</f>
        <v/>
      </c>
      <c r="BG311" s="7">
        <f>IF(Scenario!$B$11="mean",AN311,IF(Scenario!$B$11="5th pct",AO311,AP311))</f>
        <v/>
      </c>
    </row>
    <row r="312">
      <c r="A312" t="inlineStr">
        <is>
          <t>F</t>
        </is>
      </c>
      <c r="B312" t="inlineStr">
        <is>
          <t>75-79</t>
        </is>
      </c>
      <c r="C312" t="inlineStr">
        <is>
          <t>154-176</t>
        </is>
      </c>
      <c r="D312" t="inlineStr">
        <is>
          <t>1.5-2.0</t>
        </is>
      </c>
      <c r="E312" t="inlineStr">
        <is>
          <t>persistent</t>
        </is>
      </c>
      <c r="F312" t="inlineStr">
        <is>
          <t>no</t>
        </is>
      </c>
      <c r="G312" s="26">
        <f>Parameters!$B$5*Parameters!$B$8*Parameters!$E$10/SUM(Parameters!$B$10:$G$10)*Parameters!$J$22*Parameters!$B$53*(1-Parameters!$B$46)</f>
        <v/>
      </c>
      <c r="H312" s="27">
        <f>(140-Parameters!$C$25)*Parameters!$E$26*0.45359237*0.85/(72*Parameters!$D$27)</f>
        <v/>
      </c>
      <c r="I312">
        <f>IF(H312&gt;80,"&gt;80",IF(H312&gt;50,"50-80",IF(H312&gt;=25,"25-50","&lt;25")))</f>
        <v/>
      </c>
      <c r="J312">
        <f>IF(((B312="80+")+0+(OR(D312="1.5-2.0",D312="&gt;=2.0")))&gt;=2,1,0)</f>
        <v/>
      </c>
      <c r="K312" s="28">
        <f>INDEX(Parameters!$B$31:$E$31,MATCH(I312,Parameters!$B$30:$E$30,0))</f>
        <v/>
      </c>
      <c r="L312" s="29">
        <f>K312*INDEX(Parameters!$B$84:$E$84,MATCH(I312,Parameters!$B$30:$E$30,0))/100*IF($F312="yes",Parameters!$C$49,Parameters!$B$49)</f>
        <v/>
      </c>
      <c r="M312" s="29">
        <f>K312*INDEX(Parameters!$B$85:$E$85,MATCH(I312,Parameters!$B$30:$E$30,0))/100*IF($F312="yes",Parameters!$C$49,Parameters!$B$49)</f>
        <v/>
      </c>
      <c r="N312" s="29">
        <f>K312*INDEX(Parameters!$B$86:$E$86,MATCH(I312,Parameters!$B$30:$E$30,0))/100*IF($F312="yes",Parameters!$C$49,Parameters!$B$49)</f>
        <v/>
      </c>
      <c r="O312" s="29">
        <f>K312*INDEX(Parameters!$B$87:$E$87,MATCH(I312,Parameters!$B$30:$E$30,0))/100*IF($F312="yes",Parameters!$C$49,Parameters!$B$49)</f>
        <v/>
      </c>
      <c r="P312" s="29">
        <f>K312*INDEX(Parameters!$B$88:$E$88,MATCH(I312,Parameters!$B$30:$E$30,0))/100*IF($F312="yes",Parameters!$C$49,Parameters!$B$49)</f>
        <v/>
      </c>
      <c r="Q312" s="29">
        <f>K312*INDEX(Parameters!$B$89:$E$89,MATCH(I312,Parameters!$B$30:$E$30,0))/100*IF($F312="yes",Parameters!$C$49,Parameters!$B$49)</f>
        <v/>
      </c>
      <c r="R312" s="29">
        <f>K312*INDEX(Parameters!$B$90:$E$90,MATCH(I312,Parameters!$B$30:$E$30,0))/100*IF($F312="yes",Parameters!$C$49,Parameters!$B$49)</f>
        <v/>
      </c>
      <c r="S312" s="29">
        <f>K312*INDEX(Parameters!$B$91:$E$91,MATCH(I312,Parameters!$B$30:$E$30,0))/100*IF($F312="yes",Parameters!$C$49,Parameters!$B$49)</f>
        <v/>
      </c>
      <c r="T312" s="29">
        <f>K312*INDEX(Parameters!$B$92:$E$92,MATCH(I312,Parameters!$B$30:$E$30,0))/100*IF($F312="yes",Parameters!$C$49,Parameters!$B$49)</f>
        <v/>
      </c>
      <c r="U312" s="29">
        <f>INDEX(Parameters!$B$32:$E$32,MATCH(I312,Parameters!$B$30:$E$30,0))*Parameters!$B$36/100*IF($F312="yes",Parameters!$E$49,Parameters!$D$49)</f>
        <v/>
      </c>
      <c r="V312" s="29">
        <f>U312*INDEX(Parameters!$B$99:$E$99,MATCH(I312,Parameters!$B$30:$E$30,0))</f>
        <v/>
      </c>
      <c r="W312" s="29">
        <f>U312*INDEX(Parameters!$B$100:$E$100,MATCH(I312,Parameters!$B$30:$E$30,0))</f>
        <v/>
      </c>
      <c r="X312" s="29">
        <f>U312*INDEX(Parameters!$B$101:$E$101,MATCH(I312,Parameters!$B$30:$E$30,0))</f>
        <v/>
      </c>
      <c r="Y312" s="29">
        <f>U312*INDEX(Parameters!$B$102:$E$102,MATCH(I312,Parameters!$B$30:$E$30,0))</f>
        <v/>
      </c>
      <c r="Z312" s="29">
        <f>U312*INDEX(Parameters!$B$103:$E$103,MATCH(I312,Parameters!$B$30:$E$30,0))</f>
        <v/>
      </c>
      <c r="AA312" s="29">
        <f>U312*INDEX(Parameters!$B$104:$E$104,MATCH(I312,Parameters!$B$30:$E$30,0))</f>
        <v/>
      </c>
      <c r="AB312" s="29">
        <f>U312*Parameters!$B$39</f>
        <v/>
      </c>
      <c r="AC312">
        <f>J312</f>
        <v/>
      </c>
      <c r="AD312">
        <f>IF(J312=1,Parameters!$B$40,Parameters!$B$41)</f>
        <v/>
      </c>
      <c r="AE312" s="29">
        <f>AC312*O312+(1-AC312)*L312</f>
        <v/>
      </c>
      <c r="AF312" s="29">
        <f>AC312*P312+(1-AC312)*M312</f>
        <v/>
      </c>
      <c r="AG312" s="29">
        <f>AC312*Q312+(1-AC312)*N312</f>
        <v/>
      </c>
      <c r="AH312" s="29">
        <f>AD312*O312+(1-AD312)*L312</f>
        <v/>
      </c>
      <c r="AI312" s="29">
        <f>AD312*P312+(1-AD312)*M312</f>
        <v/>
      </c>
      <c r="AJ312" s="29">
        <f>AD312*Q312+(1-AD312)*N312</f>
        <v/>
      </c>
      <c r="AK312" s="29">
        <f>AC312*V312+(1-AC312)*U312</f>
        <v/>
      </c>
      <c r="AL312" s="29">
        <f>AC312*W312+(1-AC312)*U312</f>
        <v/>
      </c>
      <c r="AM312" s="29">
        <f>AC312*X312+(1-AC312)*U312</f>
        <v/>
      </c>
      <c r="AN312" s="29">
        <f>AD312*V312+(1-AD312)*U312</f>
        <v/>
      </c>
      <c r="AO312" s="29">
        <f>AD312*W312+(1-AD312)*U312</f>
        <v/>
      </c>
      <c r="AP312" s="29">
        <f>AD312*X312+(1-AD312)*U312</f>
        <v/>
      </c>
      <c r="AQ312">
        <f>IF(OR(Scenario!$B$5="Any",Scenario!$B$5=A312),1,0)</f>
        <v/>
      </c>
      <c r="AR312">
        <f>IF(OR(Scenario!$B$6="Any",Scenario!$B$6=B312),1,0)</f>
        <v/>
      </c>
      <c r="AS312">
        <f>IF(OR(Scenario!$B$7="Any",Scenario!$B$7=C312),1,0)</f>
        <v/>
      </c>
      <c r="AT312">
        <f>IF(OR(Scenario!$B$8="Any",Scenario!$B$8=D312),1,0)</f>
        <v/>
      </c>
      <c r="AU312">
        <f>IF(OR(Scenario!$B$9="Any",Scenario!$B$9=E312),1,0)</f>
        <v/>
      </c>
      <c r="AV312">
        <f>IF(OR(Scenario!$B$10="Any",Scenario!$B$10=F312),1,0)</f>
        <v/>
      </c>
      <c r="AW312">
        <f>G312*AQ312*AR312*AS312*AT312*AU312*AV312</f>
        <v/>
      </c>
      <c r="AX312">
        <f>IF(Scenario!$B$11="mean",L312,IF(Scenario!$B$11="5th pct",M312,N312))</f>
        <v/>
      </c>
      <c r="AY312">
        <f>IF(Scenario!$B$11="mean",O312,IF(Scenario!$B$11="5th pct",P312,Q312))</f>
        <v/>
      </c>
      <c r="AZ312">
        <f>IF(Scenario!$B$11="mean",R312,IF(Scenario!$B$11="5th pct",S312,T312))</f>
        <v/>
      </c>
      <c r="BA312">
        <f>IF(Scenario!$B$11="mean",AE312,IF(Scenario!$B$11="5th pct",AF312,AG312))</f>
        <v/>
      </c>
      <c r="BB312">
        <f>IF(Scenario!$B$11="mean",AH312,IF(Scenario!$B$11="5th pct",AI312,AJ312))</f>
        <v/>
      </c>
      <c r="BC312">
        <f>U312</f>
        <v/>
      </c>
      <c r="BD312">
        <f>IF(Scenario!$B$11="mean",V312,IF(Scenario!$B$11="5th pct",W312,X312))</f>
        <v/>
      </c>
      <c r="BE312">
        <f>IF(Scenario!$B$11="mean",Y312,IF(Scenario!$B$11="5th pct",Z312,AA312))</f>
        <v/>
      </c>
      <c r="BF312">
        <f>IF(Scenario!$B$11="mean",AK312,IF(Scenario!$B$11="5th pct",AL312,AM312))</f>
        <v/>
      </c>
      <c r="BG312">
        <f>IF(Scenario!$B$11="mean",AN312,IF(Scenario!$B$11="5th pct",AO312,AP312))</f>
        <v/>
      </c>
    </row>
    <row r="313">
      <c r="A313" s="7" t="inlineStr">
        <is>
          <t>F</t>
        </is>
      </c>
      <c r="B313" s="7" t="inlineStr">
        <is>
          <t>75-79</t>
        </is>
      </c>
      <c r="C313" s="7" t="inlineStr">
        <is>
          <t>154-176</t>
        </is>
      </c>
      <c r="D313" s="7" t="inlineStr">
        <is>
          <t>1.5-2.0</t>
        </is>
      </c>
      <c r="E313" s="7" t="inlineStr">
        <is>
          <t>persistent</t>
        </is>
      </c>
      <c r="F313" s="7" t="inlineStr">
        <is>
          <t>yes</t>
        </is>
      </c>
      <c r="G313" s="30">
        <f>Parameters!$B$5*Parameters!$B$8*Parameters!$E$10/SUM(Parameters!$B$10:$G$10)*Parameters!$J$22*Parameters!$B$53*Parameters!$B$46</f>
        <v/>
      </c>
      <c r="H313" s="31">
        <f>(140-Parameters!$C$25)*Parameters!$E$26*0.45359237*0.85/(72*Parameters!$D$27)</f>
        <v/>
      </c>
      <c r="I313" s="7">
        <f>IF(H313&gt;80,"&gt;80",IF(H313&gt;50,"50-80",IF(H313&gt;=25,"25-50","&lt;25")))</f>
        <v/>
      </c>
      <c r="J313" s="7">
        <f>IF(((B313="80+")+0+(OR(D313="1.5-2.0",D313="&gt;=2.0")))&gt;=2,1,0)</f>
        <v/>
      </c>
      <c r="K313" s="32">
        <f>INDEX(Parameters!$B$31:$E$31,MATCH(I313,Parameters!$B$30:$E$30,0))</f>
        <v/>
      </c>
      <c r="L313" s="33">
        <f>K313*INDEX(Parameters!$B$84:$E$84,MATCH(I313,Parameters!$B$30:$E$30,0))/100*IF($F313="yes",Parameters!$C$49,Parameters!$B$49)</f>
        <v/>
      </c>
      <c r="M313" s="33">
        <f>K313*INDEX(Parameters!$B$85:$E$85,MATCH(I313,Parameters!$B$30:$E$30,0))/100*IF($F313="yes",Parameters!$C$49,Parameters!$B$49)</f>
        <v/>
      </c>
      <c r="N313" s="33">
        <f>K313*INDEX(Parameters!$B$86:$E$86,MATCH(I313,Parameters!$B$30:$E$30,0))/100*IF($F313="yes",Parameters!$C$49,Parameters!$B$49)</f>
        <v/>
      </c>
      <c r="O313" s="33">
        <f>K313*INDEX(Parameters!$B$87:$E$87,MATCH(I313,Parameters!$B$30:$E$30,0))/100*IF($F313="yes",Parameters!$C$49,Parameters!$B$49)</f>
        <v/>
      </c>
      <c r="P313" s="33">
        <f>K313*INDEX(Parameters!$B$88:$E$88,MATCH(I313,Parameters!$B$30:$E$30,0))/100*IF($F313="yes",Parameters!$C$49,Parameters!$B$49)</f>
        <v/>
      </c>
      <c r="Q313" s="33">
        <f>K313*INDEX(Parameters!$B$89:$E$89,MATCH(I313,Parameters!$B$30:$E$30,0))/100*IF($F313="yes",Parameters!$C$49,Parameters!$B$49)</f>
        <v/>
      </c>
      <c r="R313" s="33">
        <f>K313*INDEX(Parameters!$B$90:$E$90,MATCH(I313,Parameters!$B$30:$E$30,0))/100*IF($F313="yes",Parameters!$C$49,Parameters!$B$49)</f>
        <v/>
      </c>
      <c r="S313" s="33">
        <f>K313*INDEX(Parameters!$B$91:$E$91,MATCH(I313,Parameters!$B$30:$E$30,0))/100*IF($F313="yes",Parameters!$C$49,Parameters!$B$49)</f>
        <v/>
      </c>
      <c r="T313" s="33">
        <f>K313*INDEX(Parameters!$B$92:$E$92,MATCH(I313,Parameters!$B$30:$E$30,0))/100*IF($F313="yes",Parameters!$C$49,Parameters!$B$49)</f>
        <v/>
      </c>
      <c r="U313" s="33">
        <f>INDEX(Parameters!$B$32:$E$32,MATCH(I313,Parameters!$B$30:$E$30,0))*Parameters!$B$36/100*IF($F313="yes",Parameters!$E$49,Parameters!$D$49)</f>
        <v/>
      </c>
      <c r="V313" s="33">
        <f>U313*INDEX(Parameters!$B$99:$E$99,MATCH(I313,Parameters!$B$30:$E$30,0))</f>
        <v/>
      </c>
      <c r="W313" s="33">
        <f>U313*INDEX(Parameters!$B$100:$E$100,MATCH(I313,Parameters!$B$30:$E$30,0))</f>
        <v/>
      </c>
      <c r="X313" s="33">
        <f>U313*INDEX(Parameters!$B$101:$E$101,MATCH(I313,Parameters!$B$30:$E$30,0))</f>
        <v/>
      </c>
      <c r="Y313" s="33">
        <f>U313*INDEX(Parameters!$B$102:$E$102,MATCH(I313,Parameters!$B$30:$E$30,0))</f>
        <v/>
      </c>
      <c r="Z313" s="33">
        <f>U313*INDEX(Parameters!$B$103:$E$103,MATCH(I313,Parameters!$B$30:$E$30,0))</f>
        <v/>
      </c>
      <c r="AA313" s="33">
        <f>U313*INDEX(Parameters!$B$104:$E$104,MATCH(I313,Parameters!$B$30:$E$30,0))</f>
        <v/>
      </c>
      <c r="AB313" s="33">
        <f>U313*Parameters!$B$39</f>
        <v/>
      </c>
      <c r="AC313" s="7">
        <f>J313</f>
        <v/>
      </c>
      <c r="AD313" s="7">
        <f>IF(J313=1,Parameters!$B$40,Parameters!$B$41)</f>
        <v/>
      </c>
      <c r="AE313" s="33">
        <f>AC313*O313+(1-AC313)*L313</f>
        <v/>
      </c>
      <c r="AF313" s="33">
        <f>AC313*P313+(1-AC313)*M313</f>
        <v/>
      </c>
      <c r="AG313" s="33">
        <f>AC313*Q313+(1-AC313)*N313</f>
        <v/>
      </c>
      <c r="AH313" s="33">
        <f>AD313*O313+(1-AD313)*L313</f>
        <v/>
      </c>
      <c r="AI313" s="33">
        <f>AD313*P313+(1-AD313)*M313</f>
        <v/>
      </c>
      <c r="AJ313" s="33">
        <f>AD313*Q313+(1-AD313)*N313</f>
        <v/>
      </c>
      <c r="AK313" s="33">
        <f>AC313*V313+(1-AC313)*U313</f>
        <v/>
      </c>
      <c r="AL313" s="33">
        <f>AC313*W313+(1-AC313)*U313</f>
        <v/>
      </c>
      <c r="AM313" s="33">
        <f>AC313*X313+(1-AC313)*U313</f>
        <v/>
      </c>
      <c r="AN313" s="33">
        <f>AD313*V313+(1-AD313)*U313</f>
        <v/>
      </c>
      <c r="AO313" s="33">
        <f>AD313*W313+(1-AD313)*U313</f>
        <v/>
      </c>
      <c r="AP313" s="33">
        <f>AD313*X313+(1-AD313)*U313</f>
        <v/>
      </c>
      <c r="AQ313" s="7">
        <f>IF(OR(Scenario!$B$5="Any",Scenario!$B$5=A313),1,0)</f>
        <v/>
      </c>
      <c r="AR313" s="7">
        <f>IF(OR(Scenario!$B$6="Any",Scenario!$B$6=B313),1,0)</f>
        <v/>
      </c>
      <c r="AS313" s="7">
        <f>IF(OR(Scenario!$B$7="Any",Scenario!$B$7=C313),1,0)</f>
        <v/>
      </c>
      <c r="AT313" s="7">
        <f>IF(OR(Scenario!$B$8="Any",Scenario!$B$8=D313),1,0)</f>
        <v/>
      </c>
      <c r="AU313" s="7">
        <f>IF(OR(Scenario!$B$9="Any",Scenario!$B$9=E313),1,0)</f>
        <v/>
      </c>
      <c r="AV313" s="7">
        <f>IF(OR(Scenario!$B$10="Any",Scenario!$B$10=F313),1,0)</f>
        <v/>
      </c>
      <c r="AW313" s="7">
        <f>G313*AQ313*AR313*AS313*AT313*AU313*AV313</f>
        <v/>
      </c>
      <c r="AX313" s="7">
        <f>IF(Scenario!$B$11="mean",L313,IF(Scenario!$B$11="5th pct",M313,N313))</f>
        <v/>
      </c>
      <c r="AY313" s="7">
        <f>IF(Scenario!$B$11="mean",O313,IF(Scenario!$B$11="5th pct",P313,Q313))</f>
        <v/>
      </c>
      <c r="AZ313" s="7">
        <f>IF(Scenario!$B$11="mean",R313,IF(Scenario!$B$11="5th pct",S313,T313))</f>
        <v/>
      </c>
      <c r="BA313" s="7">
        <f>IF(Scenario!$B$11="mean",AE313,IF(Scenario!$B$11="5th pct",AF313,AG313))</f>
        <v/>
      </c>
      <c r="BB313" s="7">
        <f>IF(Scenario!$B$11="mean",AH313,IF(Scenario!$B$11="5th pct",AI313,AJ313))</f>
        <v/>
      </c>
      <c r="BC313" s="7">
        <f>U313</f>
        <v/>
      </c>
      <c r="BD313" s="7">
        <f>IF(Scenario!$B$11="mean",V313,IF(Scenario!$B$11="5th pct",W313,X313))</f>
        <v/>
      </c>
      <c r="BE313" s="7">
        <f>IF(Scenario!$B$11="mean",Y313,IF(Scenario!$B$11="5th pct",Z313,AA313))</f>
        <v/>
      </c>
      <c r="BF313" s="7">
        <f>IF(Scenario!$B$11="mean",AK313,IF(Scenario!$B$11="5th pct",AL313,AM313))</f>
        <v/>
      </c>
      <c r="BG313" s="7">
        <f>IF(Scenario!$B$11="mean",AN313,IF(Scenario!$B$11="5th pct",AO313,AP313))</f>
        <v/>
      </c>
    </row>
    <row r="314">
      <c r="A314" t="inlineStr">
        <is>
          <t>F</t>
        </is>
      </c>
      <c r="B314" t="inlineStr">
        <is>
          <t>75-79</t>
        </is>
      </c>
      <c r="C314" t="inlineStr">
        <is>
          <t>154-176</t>
        </is>
      </c>
      <c r="D314" t="inlineStr">
        <is>
          <t>&gt;=2.0</t>
        </is>
      </c>
      <c r="E314" t="inlineStr">
        <is>
          <t>subclinical</t>
        </is>
      </c>
      <c r="F314" t="inlineStr">
        <is>
          <t>no</t>
        </is>
      </c>
      <c r="G314" s="26">
        <f>Parameters!$B$5*Parameters!$B$8*Parameters!$E$10/SUM(Parameters!$B$10:$G$10)*Parameters!$K$22*Parameters!$B$50*(1-Parameters!$B$46)</f>
        <v/>
      </c>
      <c r="H314" s="27">
        <f>(140-Parameters!$C$25)*Parameters!$E$26*0.45359237*0.85/(72*Parameters!$E$27)</f>
        <v/>
      </c>
      <c r="I314">
        <f>IF(H314&gt;80,"&gt;80",IF(H314&gt;50,"50-80",IF(H314&gt;=25,"25-50","&lt;25")))</f>
        <v/>
      </c>
      <c r="J314">
        <f>IF(((B314="80+")+0+(OR(D314="1.5-2.0",D314="&gt;=2.0")))&gt;=2,1,0)</f>
        <v/>
      </c>
      <c r="K314" s="28">
        <f>INDEX(Parameters!$B$31:$E$31,MATCH(I314,Parameters!$B$30:$E$30,0))</f>
        <v/>
      </c>
      <c r="L314" s="29">
        <f>K314*INDEX(Parameters!$B$57:$E$57,MATCH(I314,Parameters!$B$30:$E$30,0))/100*IF($F314="yes",Parameters!$C$49,Parameters!$B$49)</f>
        <v/>
      </c>
      <c r="M314" s="29">
        <f>K314*INDEX(Parameters!$B$58:$E$58,MATCH(I314,Parameters!$B$30:$E$30,0))/100*IF($F314="yes",Parameters!$C$49,Parameters!$B$49)</f>
        <v/>
      </c>
      <c r="N314" s="29">
        <f>K314*INDEX(Parameters!$B$59:$E$59,MATCH(I314,Parameters!$B$30:$E$30,0))/100*IF($F314="yes",Parameters!$C$49,Parameters!$B$49)</f>
        <v/>
      </c>
      <c r="O314" s="29">
        <f>K314*INDEX(Parameters!$B$60:$E$60,MATCH(I314,Parameters!$B$30:$E$30,0))/100*IF($F314="yes",Parameters!$C$49,Parameters!$B$49)</f>
        <v/>
      </c>
      <c r="P314" s="29">
        <f>K314*INDEX(Parameters!$B$61:$E$61,MATCH(I314,Parameters!$B$30:$E$30,0))/100*IF($F314="yes",Parameters!$C$49,Parameters!$B$49)</f>
        <v/>
      </c>
      <c r="Q314" s="29">
        <f>K314*INDEX(Parameters!$B$62:$E$62,MATCH(I314,Parameters!$B$30:$E$30,0))/100*IF($F314="yes",Parameters!$C$49,Parameters!$B$49)</f>
        <v/>
      </c>
      <c r="R314" s="29">
        <f>K314*INDEX(Parameters!$B$63:$E$63,MATCH(I314,Parameters!$B$30:$E$30,0))/100*IF($F314="yes",Parameters!$C$49,Parameters!$B$49)</f>
        <v/>
      </c>
      <c r="S314" s="29">
        <f>K314*INDEX(Parameters!$B$64:$E$64,MATCH(I314,Parameters!$B$30:$E$30,0))/100*IF($F314="yes",Parameters!$C$49,Parameters!$B$49)</f>
        <v/>
      </c>
      <c r="T314" s="29">
        <f>K314*INDEX(Parameters!$B$65:$E$65,MATCH(I314,Parameters!$B$30:$E$30,0))/100*IF($F314="yes",Parameters!$C$49,Parameters!$B$49)</f>
        <v/>
      </c>
      <c r="U314" s="29">
        <f>INDEX(Parameters!$B$32:$E$32,MATCH(I314,Parameters!$B$30:$E$30,0))*Parameters!$B$36/100*IF($F314="yes",Parameters!$E$49,Parameters!$D$49)</f>
        <v/>
      </c>
      <c r="V314" s="29">
        <f>U314*INDEX(Parameters!$B$99:$E$99,MATCH(I314,Parameters!$B$30:$E$30,0))</f>
        <v/>
      </c>
      <c r="W314" s="29">
        <f>U314*INDEX(Parameters!$B$100:$E$100,MATCH(I314,Parameters!$B$30:$E$30,0))</f>
        <v/>
      </c>
      <c r="X314" s="29">
        <f>U314*INDEX(Parameters!$B$101:$E$101,MATCH(I314,Parameters!$B$30:$E$30,0))</f>
        <v/>
      </c>
      <c r="Y314" s="29">
        <f>U314*INDEX(Parameters!$B$102:$E$102,MATCH(I314,Parameters!$B$30:$E$30,0))</f>
        <v/>
      </c>
      <c r="Z314" s="29">
        <f>U314*INDEX(Parameters!$B$103:$E$103,MATCH(I314,Parameters!$B$30:$E$30,0))</f>
        <v/>
      </c>
      <c r="AA314" s="29">
        <f>U314*INDEX(Parameters!$B$104:$E$104,MATCH(I314,Parameters!$B$30:$E$30,0))</f>
        <v/>
      </c>
      <c r="AB314" s="29">
        <f>U314*Parameters!$B$39</f>
        <v/>
      </c>
      <c r="AC314">
        <f>J314</f>
        <v/>
      </c>
      <c r="AD314">
        <f>IF(J314=1,Parameters!$B$40,Parameters!$B$41)</f>
        <v/>
      </c>
      <c r="AE314" s="29">
        <f>AC314*O314+(1-AC314)*L314</f>
        <v/>
      </c>
      <c r="AF314" s="29">
        <f>AC314*P314+(1-AC314)*M314</f>
        <v/>
      </c>
      <c r="AG314" s="29">
        <f>AC314*Q314+(1-AC314)*N314</f>
        <v/>
      </c>
      <c r="AH314" s="29">
        <f>AD314*O314+(1-AD314)*L314</f>
        <v/>
      </c>
      <c r="AI314" s="29">
        <f>AD314*P314+(1-AD314)*M314</f>
        <v/>
      </c>
      <c r="AJ314" s="29">
        <f>AD314*Q314+(1-AD314)*N314</f>
        <v/>
      </c>
      <c r="AK314" s="29">
        <f>AC314*V314+(1-AC314)*U314</f>
        <v/>
      </c>
      <c r="AL314" s="29">
        <f>AC314*W314+(1-AC314)*U314</f>
        <v/>
      </c>
      <c r="AM314" s="29">
        <f>AC314*X314+(1-AC314)*U314</f>
        <v/>
      </c>
      <c r="AN314" s="29">
        <f>AD314*V314+(1-AD314)*U314</f>
        <v/>
      </c>
      <c r="AO314" s="29">
        <f>AD314*W314+(1-AD314)*U314</f>
        <v/>
      </c>
      <c r="AP314" s="29">
        <f>AD314*X314+(1-AD314)*U314</f>
        <v/>
      </c>
      <c r="AQ314">
        <f>IF(OR(Scenario!$B$5="Any",Scenario!$B$5=A314),1,0)</f>
        <v/>
      </c>
      <c r="AR314">
        <f>IF(OR(Scenario!$B$6="Any",Scenario!$B$6=B314),1,0)</f>
        <v/>
      </c>
      <c r="AS314">
        <f>IF(OR(Scenario!$B$7="Any",Scenario!$B$7=C314),1,0)</f>
        <v/>
      </c>
      <c r="AT314">
        <f>IF(OR(Scenario!$B$8="Any",Scenario!$B$8=D314),1,0)</f>
        <v/>
      </c>
      <c r="AU314">
        <f>IF(OR(Scenario!$B$9="Any",Scenario!$B$9=E314),1,0)</f>
        <v/>
      </c>
      <c r="AV314">
        <f>IF(OR(Scenario!$B$10="Any",Scenario!$B$10=F314),1,0)</f>
        <v/>
      </c>
      <c r="AW314">
        <f>G314*AQ314*AR314*AS314*AT314*AU314*AV314</f>
        <v/>
      </c>
      <c r="AX314">
        <f>IF(Scenario!$B$11="mean",L314,IF(Scenario!$B$11="5th pct",M314,N314))</f>
        <v/>
      </c>
      <c r="AY314">
        <f>IF(Scenario!$B$11="mean",O314,IF(Scenario!$B$11="5th pct",P314,Q314))</f>
        <v/>
      </c>
      <c r="AZ314">
        <f>IF(Scenario!$B$11="mean",R314,IF(Scenario!$B$11="5th pct",S314,T314))</f>
        <v/>
      </c>
      <c r="BA314">
        <f>IF(Scenario!$B$11="mean",AE314,IF(Scenario!$B$11="5th pct",AF314,AG314))</f>
        <v/>
      </c>
      <c r="BB314">
        <f>IF(Scenario!$B$11="mean",AH314,IF(Scenario!$B$11="5th pct",AI314,AJ314))</f>
        <v/>
      </c>
      <c r="BC314">
        <f>U314</f>
        <v/>
      </c>
      <c r="BD314">
        <f>IF(Scenario!$B$11="mean",V314,IF(Scenario!$B$11="5th pct",W314,X314))</f>
        <v/>
      </c>
      <c r="BE314">
        <f>IF(Scenario!$B$11="mean",Y314,IF(Scenario!$B$11="5th pct",Z314,AA314))</f>
        <v/>
      </c>
      <c r="BF314">
        <f>IF(Scenario!$B$11="mean",AK314,IF(Scenario!$B$11="5th pct",AL314,AM314))</f>
        <v/>
      </c>
      <c r="BG314">
        <f>IF(Scenario!$B$11="mean",AN314,IF(Scenario!$B$11="5th pct",AO314,AP314))</f>
        <v/>
      </c>
    </row>
    <row r="315">
      <c r="A315" s="7" t="inlineStr">
        <is>
          <t>F</t>
        </is>
      </c>
      <c r="B315" s="7" t="inlineStr">
        <is>
          <t>75-79</t>
        </is>
      </c>
      <c r="C315" s="7" t="inlineStr">
        <is>
          <t>154-176</t>
        </is>
      </c>
      <c r="D315" s="7" t="inlineStr">
        <is>
          <t>&gt;=2.0</t>
        </is>
      </c>
      <c r="E315" s="7" t="inlineStr">
        <is>
          <t>subclinical</t>
        </is>
      </c>
      <c r="F315" s="7" t="inlineStr">
        <is>
          <t>yes</t>
        </is>
      </c>
      <c r="G315" s="30">
        <f>Parameters!$B$5*Parameters!$B$8*Parameters!$E$10/SUM(Parameters!$B$10:$G$10)*Parameters!$K$22*Parameters!$B$50*Parameters!$B$46</f>
        <v/>
      </c>
      <c r="H315" s="31">
        <f>(140-Parameters!$C$25)*Parameters!$E$26*0.45359237*0.85/(72*Parameters!$E$27)</f>
        <v/>
      </c>
      <c r="I315" s="7">
        <f>IF(H315&gt;80,"&gt;80",IF(H315&gt;50,"50-80",IF(H315&gt;=25,"25-50","&lt;25")))</f>
        <v/>
      </c>
      <c r="J315" s="7">
        <f>IF(((B315="80+")+0+(OR(D315="1.5-2.0",D315="&gt;=2.0")))&gt;=2,1,0)</f>
        <v/>
      </c>
      <c r="K315" s="32">
        <f>INDEX(Parameters!$B$31:$E$31,MATCH(I315,Parameters!$B$30:$E$30,0))</f>
        <v/>
      </c>
      <c r="L315" s="33">
        <f>K315*INDEX(Parameters!$B$57:$E$57,MATCH(I315,Parameters!$B$30:$E$30,0))/100*IF($F315="yes",Parameters!$C$49,Parameters!$B$49)</f>
        <v/>
      </c>
      <c r="M315" s="33">
        <f>K315*INDEX(Parameters!$B$58:$E$58,MATCH(I315,Parameters!$B$30:$E$30,0))/100*IF($F315="yes",Parameters!$C$49,Parameters!$B$49)</f>
        <v/>
      </c>
      <c r="N315" s="33">
        <f>K315*INDEX(Parameters!$B$59:$E$59,MATCH(I315,Parameters!$B$30:$E$30,0))/100*IF($F315="yes",Parameters!$C$49,Parameters!$B$49)</f>
        <v/>
      </c>
      <c r="O315" s="33">
        <f>K315*INDEX(Parameters!$B$60:$E$60,MATCH(I315,Parameters!$B$30:$E$30,0))/100*IF($F315="yes",Parameters!$C$49,Parameters!$B$49)</f>
        <v/>
      </c>
      <c r="P315" s="33">
        <f>K315*INDEX(Parameters!$B$61:$E$61,MATCH(I315,Parameters!$B$30:$E$30,0))/100*IF($F315="yes",Parameters!$C$49,Parameters!$B$49)</f>
        <v/>
      </c>
      <c r="Q315" s="33">
        <f>K315*INDEX(Parameters!$B$62:$E$62,MATCH(I315,Parameters!$B$30:$E$30,0))/100*IF($F315="yes",Parameters!$C$49,Parameters!$B$49)</f>
        <v/>
      </c>
      <c r="R315" s="33">
        <f>K315*INDEX(Parameters!$B$63:$E$63,MATCH(I315,Parameters!$B$30:$E$30,0))/100*IF($F315="yes",Parameters!$C$49,Parameters!$B$49)</f>
        <v/>
      </c>
      <c r="S315" s="33">
        <f>K315*INDEX(Parameters!$B$64:$E$64,MATCH(I315,Parameters!$B$30:$E$30,0))/100*IF($F315="yes",Parameters!$C$49,Parameters!$B$49)</f>
        <v/>
      </c>
      <c r="T315" s="33">
        <f>K315*INDEX(Parameters!$B$65:$E$65,MATCH(I315,Parameters!$B$30:$E$30,0))/100*IF($F315="yes",Parameters!$C$49,Parameters!$B$49)</f>
        <v/>
      </c>
      <c r="U315" s="33">
        <f>INDEX(Parameters!$B$32:$E$32,MATCH(I315,Parameters!$B$30:$E$30,0))*Parameters!$B$36/100*IF($F315="yes",Parameters!$E$49,Parameters!$D$49)</f>
        <v/>
      </c>
      <c r="V315" s="33">
        <f>U315*INDEX(Parameters!$B$99:$E$99,MATCH(I315,Parameters!$B$30:$E$30,0))</f>
        <v/>
      </c>
      <c r="W315" s="33">
        <f>U315*INDEX(Parameters!$B$100:$E$100,MATCH(I315,Parameters!$B$30:$E$30,0))</f>
        <v/>
      </c>
      <c r="X315" s="33">
        <f>U315*INDEX(Parameters!$B$101:$E$101,MATCH(I315,Parameters!$B$30:$E$30,0))</f>
        <v/>
      </c>
      <c r="Y315" s="33">
        <f>U315*INDEX(Parameters!$B$102:$E$102,MATCH(I315,Parameters!$B$30:$E$30,0))</f>
        <v/>
      </c>
      <c r="Z315" s="33">
        <f>U315*INDEX(Parameters!$B$103:$E$103,MATCH(I315,Parameters!$B$30:$E$30,0))</f>
        <v/>
      </c>
      <c r="AA315" s="33">
        <f>U315*INDEX(Parameters!$B$104:$E$104,MATCH(I315,Parameters!$B$30:$E$30,0))</f>
        <v/>
      </c>
      <c r="AB315" s="33">
        <f>U315*Parameters!$B$39</f>
        <v/>
      </c>
      <c r="AC315" s="7">
        <f>J315</f>
        <v/>
      </c>
      <c r="AD315" s="7">
        <f>IF(J315=1,Parameters!$B$40,Parameters!$B$41)</f>
        <v/>
      </c>
      <c r="AE315" s="33">
        <f>AC315*O315+(1-AC315)*L315</f>
        <v/>
      </c>
      <c r="AF315" s="33">
        <f>AC315*P315+(1-AC315)*M315</f>
        <v/>
      </c>
      <c r="AG315" s="33">
        <f>AC315*Q315+(1-AC315)*N315</f>
        <v/>
      </c>
      <c r="AH315" s="33">
        <f>AD315*O315+(1-AD315)*L315</f>
        <v/>
      </c>
      <c r="AI315" s="33">
        <f>AD315*P315+(1-AD315)*M315</f>
        <v/>
      </c>
      <c r="AJ315" s="33">
        <f>AD315*Q315+(1-AD315)*N315</f>
        <v/>
      </c>
      <c r="AK315" s="33">
        <f>AC315*V315+(1-AC315)*U315</f>
        <v/>
      </c>
      <c r="AL315" s="33">
        <f>AC315*W315+(1-AC315)*U315</f>
        <v/>
      </c>
      <c r="AM315" s="33">
        <f>AC315*X315+(1-AC315)*U315</f>
        <v/>
      </c>
      <c r="AN315" s="33">
        <f>AD315*V315+(1-AD315)*U315</f>
        <v/>
      </c>
      <c r="AO315" s="33">
        <f>AD315*W315+(1-AD315)*U315</f>
        <v/>
      </c>
      <c r="AP315" s="33">
        <f>AD315*X315+(1-AD315)*U315</f>
        <v/>
      </c>
      <c r="AQ315" s="7">
        <f>IF(OR(Scenario!$B$5="Any",Scenario!$B$5=A315),1,0)</f>
        <v/>
      </c>
      <c r="AR315" s="7">
        <f>IF(OR(Scenario!$B$6="Any",Scenario!$B$6=B315),1,0)</f>
        <v/>
      </c>
      <c r="AS315" s="7">
        <f>IF(OR(Scenario!$B$7="Any",Scenario!$B$7=C315),1,0)</f>
        <v/>
      </c>
      <c r="AT315" s="7">
        <f>IF(OR(Scenario!$B$8="Any",Scenario!$B$8=D315),1,0)</f>
        <v/>
      </c>
      <c r="AU315" s="7">
        <f>IF(OR(Scenario!$B$9="Any",Scenario!$B$9=E315),1,0)</f>
        <v/>
      </c>
      <c r="AV315" s="7">
        <f>IF(OR(Scenario!$B$10="Any",Scenario!$B$10=F315),1,0)</f>
        <v/>
      </c>
      <c r="AW315" s="7">
        <f>G315*AQ315*AR315*AS315*AT315*AU315*AV315</f>
        <v/>
      </c>
      <c r="AX315" s="7">
        <f>IF(Scenario!$B$11="mean",L315,IF(Scenario!$B$11="5th pct",M315,N315))</f>
        <v/>
      </c>
      <c r="AY315" s="7">
        <f>IF(Scenario!$B$11="mean",O315,IF(Scenario!$B$11="5th pct",P315,Q315))</f>
        <v/>
      </c>
      <c r="AZ315" s="7">
        <f>IF(Scenario!$B$11="mean",R315,IF(Scenario!$B$11="5th pct",S315,T315))</f>
        <v/>
      </c>
      <c r="BA315" s="7">
        <f>IF(Scenario!$B$11="mean",AE315,IF(Scenario!$B$11="5th pct",AF315,AG315))</f>
        <v/>
      </c>
      <c r="BB315" s="7">
        <f>IF(Scenario!$B$11="mean",AH315,IF(Scenario!$B$11="5th pct",AI315,AJ315))</f>
        <v/>
      </c>
      <c r="BC315" s="7">
        <f>U315</f>
        <v/>
      </c>
      <c r="BD315" s="7">
        <f>IF(Scenario!$B$11="mean",V315,IF(Scenario!$B$11="5th pct",W315,X315))</f>
        <v/>
      </c>
      <c r="BE315" s="7">
        <f>IF(Scenario!$B$11="mean",Y315,IF(Scenario!$B$11="5th pct",Z315,AA315))</f>
        <v/>
      </c>
      <c r="BF315" s="7">
        <f>IF(Scenario!$B$11="mean",AK315,IF(Scenario!$B$11="5th pct",AL315,AM315))</f>
        <v/>
      </c>
      <c r="BG315" s="7">
        <f>IF(Scenario!$B$11="mean",AN315,IF(Scenario!$B$11="5th pct",AO315,AP315))</f>
        <v/>
      </c>
    </row>
    <row r="316">
      <c r="A316" t="inlineStr">
        <is>
          <t>F</t>
        </is>
      </c>
      <c r="B316" t="inlineStr">
        <is>
          <t>75-79</t>
        </is>
      </c>
      <c r="C316" t="inlineStr">
        <is>
          <t>154-176</t>
        </is>
      </c>
      <c r="D316" t="inlineStr">
        <is>
          <t>&gt;=2.0</t>
        </is>
      </c>
      <c r="E316" t="inlineStr">
        <is>
          <t>low parox</t>
        </is>
      </c>
      <c r="F316" t="inlineStr">
        <is>
          <t>no</t>
        </is>
      </c>
      <c r="G316" s="26">
        <f>Parameters!$B$5*Parameters!$B$8*Parameters!$E$10/SUM(Parameters!$B$10:$G$10)*Parameters!$K$22*Parameters!$B$51*(1-Parameters!$B$46)</f>
        <v/>
      </c>
      <c r="H316" s="27">
        <f>(140-Parameters!$C$25)*Parameters!$E$26*0.45359237*0.85/(72*Parameters!$E$27)</f>
        <v/>
      </c>
      <c r="I316">
        <f>IF(H316&gt;80,"&gt;80",IF(H316&gt;50,"50-80",IF(H316&gt;=25,"25-50","&lt;25")))</f>
        <v/>
      </c>
      <c r="J316">
        <f>IF(((B316="80+")+0+(OR(D316="1.5-2.0",D316="&gt;=2.0")))&gt;=2,1,0)</f>
        <v/>
      </c>
      <c r="K316" s="28">
        <f>INDEX(Parameters!$B$31:$E$31,MATCH(I316,Parameters!$B$30:$E$30,0))</f>
        <v/>
      </c>
      <c r="L316" s="29">
        <f>K316*INDEX(Parameters!$B$66:$E$66,MATCH(I316,Parameters!$B$30:$E$30,0))/100*IF($F316="yes",Parameters!$C$49,Parameters!$B$49)</f>
        <v/>
      </c>
      <c r="M316" s="29">
        <f>K316*INDEX(Parameters!$B$67:$E$67,MATCH(I316,Parameters!$B$30:$E$30,0))/100*IF($F316="yes",Parameters!$C$49,Parameters!$B$49)</f>
        <v/>
      </c>
      <c r="N316" s="29">
        <f>K316*INDEX(Parameters!$B$68:$E$68,MATCH(I316,Parameters!$B$30:$E$30,0))/100*IF($F316="yes",Parameters!$C$49,Parameters!$B$49)</f>
        <v/>
      </c>
      <c r="O316" s="29">
        <f>K316*INDEX(Parameters!$B$69:$E$69,MATCH(I316,Parameters!$B$30:$E$30,0))/100*IF($F316="yes",Parameters!$C$49,Parameters!$B$49)</f>
        <v/>
      </c>
      <c r="P316" s="29">
        <f>K316*INDEX(Parameters!$B$70:$E$70,MATCH(I316,Parameters!$B$30:$E$30,0))/100*IF($F316="yes",Parameters!$C$49,Parameters!$B$49)</f>
        <v/>
      </c>
      <c r="Q316" s="29">
        <f>K316*INDEX(Parameters!$B$71:$E$71,MATCH(I316,Parameters!$B$30:$E$30,0))/100*IF($F316="yes",Parameters!$C$49,Parameters!$B$49)</f>
        <v/>
      </c>
      <c r="R316" s="29">
        <f>K316*INDEX(Parameters!$B$72:$E$72,MATCH(I316,Parameters!$B$30:$E$30,0))/100*IF($F316="yes",Parameters!$C$49,Parameters!$B$49)</f>
        <v/>
      </c>
      <c r="S316" s="29">
        <f>K316*INDEX(Parameters!$B$73:$E$73,MATCH(I316,Parameters!$B$30:$E$30,0))/100*IF($F316="yes",Parameters!$C$49,Parameters!$B$49)</f>
        <v/>
      </c>
      <c r="T316" s="29">
        <f>K316*INDEX(Parameters!$B$74:$E$74,MATCH(I316,Parameters!$B$30:$E$30,0))/100*IF($F316="yes",Parameters!$C$49,Parameters!$B$49)</f>
        <v/>
      </c>
      <c r="U316" s="29">
        <f>INDEX(Parameters!$B$32:$E$32,MATCH(I316,Parameters!$B$30:$E$30,0))*Parameters!$B$36/100*IF($F316="yes",Parameters!$E$49,Parameters!$D$49)</f>
        <v/>
      </c>
      <c r="V316" s="29">
        <f>U316*INDEX(Parameters!$B$99:$E$99,MATCH(I316,Parameters!$B$30:$E$30,0))</f>
        <v/>
      </c>
      <c r="W316" s="29">
        <f>U316*INDEX(Parameters!$B$100:$E$100,MATCH(I316,Parameters!$B$30:$E$30,0))</f>
        <v/>
      </c>
      <c r="X316" s="29">
        <f>U316*INDEX(Parameters!$B$101:$E$101,MATCH(I316,Parameters!$B$30:$E$30,0))</f>
        <v/>
      </c>
      <c r="Y316" s="29">
        <f>U316*INDEX(Parameters!$B$102:$E$102,MATCH(I316,Parameters!$B$30:$E$30,0))</f>
        <v/>
      </c>
      <c r="Z316" s="29">
        <f>U316*INDEX(Parameters!$B$103:$E$103,MATCH(I316,Parameters!$B$30:$E$30,0))</f>
        <v/>
      </c>
      <c r="AA316" s="29">
        <f>U316*INDEX(Parameters!$B$104:$E$104,MATCH(I316,Parameters!$B$30:$E$30,0))</f>
        <v/>
      </c>
      <c r="AB316" s="29">
        <f>U316*Parameters!$B$39</f>
        <v/>
      </c>
      <c r="AC316">
        <f>J316</f>
        <v/>
      </c>
      <c r="AD316">
        <f>IF(J316=1,Parameters!$B$40,Parameters!$B$41)</f>
        <v/>
      </c>
      <c r="AE316" s="29">
        <f>AC316*O316+(1-AC316)*L316</f>
        <v/>
      </c>
      <c r="AF316" s="29">
        <f>AC316*P316+(1-AC316)*M316</f>
        <v/>
      </c>
      <c r="AG316" s="29">
        <f>AC316*Q316+(1-AC316)*N316</f>
        <v/>
      </c>
      <c r="AH316" s="29">
        <f>AD316*O316+(1-AD316)*L316</f>
        <v/>
      </c>
      <c r="AI316" s="29">
        <f>AD316*P316+(1-AD316)*M316</f>
        <v/>
      </c>
      <c r="AJ316" s="29">
        <f>AD316*Q316+(1-AD316)*N316</f>
        <v/>
      </c>
      <c r="AK316" s="29">
        <f>AC316*V316+(1-AC316)*U316</f>
        <v/>
      </c>
      <c r="AL316" s="29">
        <f>AC316*W316+(1-AC316)*U316</f>
        <v/>
      </c>
      <c r="AM316" s="29">
        <f>AC316*X316+(1-AC316)*U316</f>
        <v/>
      </c>
      <c r="AN316" s="29">
        <f>AD316*V316+(1-AD316)*U316</f>
        <v/>
      </c>
      <c r="AO316" s="29">
        <f>AD316*W316+(1-AD316)*U316</f>
        <v/>
      </c>
      <c r="AP316" s="29">
        <f>AD316*X316+(1-AD316)*U316</f>
        <v/>
      </c>
      <c r="AQ316">
        <f>IF(OR(Scenario!$B$5="Any",Scenario!$B$5=A316),1,0)</f>
        <v/>
      </c>
      <c r="AR316">
        <f>IF(OR(Scenario!$B$6="Any",Scenario!$B$6=B316),1,0)</f>
        <v/>
      </c>
      <c r="AS316">
        <f>IF(OR(Scenario!$B$7="Any",Scenario!$B$7=C316),1,0)</f>
        <v/>
      </c>
      <c r="AT316">
        <f>IF(OR(Scenario!$B$8="Any",Scenario!$B$8=D316),1,0)</f>
        <v/>
      </c>
      <c r="AU316">
        <f>IF(OR(Scenario!$B$9="Any",Scenario!$B$9=E316),1,0)</f>
        <v/>
      </c>
      <c r="AV316">
        <f>IF(OR(Scenario!$B$10="Any",Scenario!$B$10=F316),1,0)</f>
        <v/>
      </c>
      <c r="AW316">
        <f>G316*AQ316*AR316*AS316*AT316*AU316*AV316</f>
        <v/>
      </c>
      <c r="AX316">
        <f>IF(Scenario!$B$11="mean",L316,IF(Scenario!$B$11="5th pct",M316,N316))</f>
        <v/>
      </c>
      <c r="AY316">
        <f>IF(Scenario!$B$11="mean",O316,IF(Scenario!$B$11="5th pct",P316,Q316))</f>
        <v/>
      </c>
      <c r="AZ316">
        <f>IF(Scenario!$B$11="mean",R316,IF(Scenario!$B$11="5th pct",S316,T316))</f>
        <v/>
      </c>
      <c r="BA316">
        <f>IF(Scenario!$B$11="mean",AE316,IF(Scenario!$B$11="5th pct",AF316,AG316))</f>
        <v/>
      </c>
      <c r="BB316">
        <f>IF(Scenario!$B$11="mean",AH316,IF(Scenario!$B$11="5th pct",AI316,AJ316))</f>
        <v/>
      </c>
      <c r="BC316">
        <f>U316</f>
        <v/>
      </c>
      <c r="BD316">
        <f>IF(Scenario!$B$11="mean",V316,IF(Scenario!$B$11="5th pct",W316,X316))</f>
        <v/>
      </c>
      <c r="BE316">
        <f>IF(Scenario!$B$11="mean",Y316,IF(Scenario!$B$11="5th pct",Z316,AA316))</f>
        <v/>
      </c>
      <c r="BF316">
        <f>IF(Scenario!$B$11="mean",AK316,IF(Scenario!$B$11="5th pct",AL316,AM316))</f>
        <v/>
      </c>
      <c r="BG316">
        <f>IF(Scenario!$B$11="mean",AN316,IF(Scenario!$B$11="5th pct",AO316,AP316))</f>
        <v/>
      </c>
    </row>
    <row r="317">
      <c r="A317" s="7" t="inlineStr">
        <is>
          <t>F</t>
        </is>
      </c>
      <c r="B317" s="7" t="inlineStr">
        <is>
          <t>75-79</t>
        </is>
      </c>
      <c r="C317" s="7" t="inlineStr">
        <is>
          <t>154-176</t>
        </is>
      </c>
      <c r="D317" s="7" t="inlineStr">
        <is>
          <t>&gt;=2.0</t>
        </is>
      </c>
      <c r="E317" s="7" t="inlineStr">
        <is>
          <t>low parox</t>
        </is>
      </c>
      <c r="F317" s="7" t="inlineStr">
        <is>
          <t>yes</t>
        </is>
      </c>
      <c r="G317" s="30">
        <f>Parameters!$B$5*Parameters!$B$8*Parameters!$E$10/SUM(Parameters!$B$10:$G$10)*Parameters!$K$22*Parameters!$B$51*Parameters!$B$46</f>
        <v/>
      </c>
      <c r="H317" s="31">
        <f>(140-Parameters!$C$25)*Parameters!$E$26*0.45359237*0.85/(72*Parameters!$E$27)</f>
        <v/>
      </c>
      <c r="I317" s="7">
        <f>IF(H317&gt;80,"&gt;80",IF(H317&gt;50,"50-80",IF(H317&gt;=25,"25-50","&lt;25")))</f>
        <v/>
      </c>
      <c r="J317" s="7">
        <f>IF(((B317="80+")+0+(OR(D317="1.5-2.0",D317="&gt;=2.0")))&gt;=2,1,0)</f>
        <v/>
      </c>
      <c r="K317" s="32">
        <f>INDEX(Parameters!$B$31:$E$31,MATCH(I317,Parameters!$B$30:$E$30,0))</f>
        <v/>
      </c>
      <c r="L317" s="33">
        <f>K317*INDEX(Parameters!$B$66:$E$66,MATCH(I317,Parameters!$B$30:$E$30,0))/100*IF($F317="yes",Parameters!$C$49,Parameters!$B$49)</f>
        <v/>
      </c>
      <c r="M317" s="33">
        <f>K317*INDEX(Parameters!$B$67:$E$67,MATCH(I317,Parameters!$B$30:$E$30,0))/100*IF($F317="yes",Parameters!$C$49,Parameters!$B$49)</f>
        <v/>
      </c>
      <c r="N317" s="33">
        <f>K317*INDEX(Parameters!$B$68:$E$68,MATCH(I317,Parameters!$B$30:$E$30,0))/100*IF($F317="yes",Parameters!$C$49,Parameters!$B$49)</f>
        <v/>
      </c>
      <c r="O317" s="33">
        <f>K317*INDEX(Parameters!$B$69:$E$69,MATCH(I317,Parameters!$B$30:$E$30,0))/100*IF($F317="yes",Parameters!$C$49,Parameters!$B$49)</f>
        <v/>
      </c>
      <c r="P317" s="33">
        <f>K317*INDEX(Parameters!$B$70:$E$70,MATCH(I317,Parameters!$B$30:$E$30,0))/100*IF($F317="yes",Parameters!$C$49,Parameters!$B$49)</f>
        <v/>
      </c>
      <c r="Q317" s="33">
        <f>K317*INDEX(Parameters!$B$71:$E$71,MATCH(I317,Parameters!$B$30:$E$30,0))/100*IF($F317="yes",Parameters!$C$49,Parameters!$B$49)</f>
        <v/>
      </c>
      <c r="R317" s="33">
        <f>K317*INDEX(Parameters!$B$72:$E$72,MATCH(I317,Parameters!$B$30:$E$30,0))/100*IF($F317="yes",Parameters!$C$49,Parameters!$B$49)</f>
        <v/>
      </c>
      <c r="S317" s="33">
        <f>K317*INDEX(Parameters!$B$73:$E$73,MATCH(I317,Parameters!$B$30:$E$30,0))/100*IF($F317="yes",Parameters!$C$49,Parameters!$B$49)</f>
        <v/>
      </c>
      <c r="T317" s="33">
        <f>K317*INDEX(Parameters!$B$74:$E$74,MATCH(I317,Parameters!$B$30:$E$30,0))/100*IF($F317="yes",Parameters!$C$49,Parameters!$B$49)</f>
        <v/>
      </c>
      <c r="U317" s="33">
        <f>INDEX(Parameters!$B$32:$E$32,MATCH(I317,Parameters!$B$30:$E$30,0))*Parameters!$B$36/100*IF($F317="yes",Parameters!$E$49,Parameters!$D$49)</f>
        <v/>
      </c>
      <c r="V317" s="33">
        <f>U317*INDEX(Parameters!$B$99:$E$99,MATCH(I317,Parameters!$B$30:$E$30,0))</f>
        <v/>
      </c>
      <c r="W317" s="33">
        <f>U317*INDEX(Parameters!$B$100:$E$100,MATCH(I317,Parameters!$B$30:$E$30,0))</f>
        <v/>
      </c>
      <c r="X317" s="33">
        <f>U317*INDEX(Parameters!$B$101:$E$101,MATCH(I317,Parameters!$B$30:$E$30,0))</f>
        <v/>
      </c>
      <c r="Y317" s="33">
        <f>U317*INDEX(Parameters!$B$102:$E$102,MATCH(I317,Parameters!$B$30:$E$30,0))</f>
        <v/>
      </c>
      <c r="Z317" s="33">
        <f>U317*INDEX(Parameters!$B$103:$E$103,MATCH(I317,Parameters!$B$30:$E$30,0))</f>
        <v/>
      </c>
      <c r="AA317" s="33">
        <f>U317*INDEX(Parameters!$B$104:$E$104,MATCH(I317,Parameters!$B$30:$E$30,0))</f>
        <v/>
      </c>
      <c r="AB317" s="33">
        <f>U317*Parameters!$B$39</f>
        <v/>
      </c>
      <c r="AC317" s="7">
        <f>J317</f>
        <v/>
      </c>
      <c r="AD317" s="7">
        <f>IF(J317=1,Parameters!$B$40,Parameters!$B$41)</f>
        <v/>
      </c>
      <c r="AE317" s="33">
        <f>AC317*O317+(1-AC317)*L317</f>
        <v/>
      </c>
      <c r="AF317" s="33">
        <f>AC317*P317+(1-AC317)*M317</f>
        <v/>
      </c>
      <c r="AG317" s="33">
        <f>AC317*Q317+(1-AC317)*N317</f>
        <v/>
      </c>
      <c r="AH317" s="33">
        <f>AD317*O317+(1-AD317)*L317</f>
        <v/>
      </c>
      <c r="AI317" s="33">
        <f>AD317*P317+(1-AD317)*M317</f>
        <v/>
      </c>
      <c r="AJ317" s="33">
        <f>AD317*Q317+(1-AD317)*N317</f>
        <v/>
      </c>
      <c r="AK317" s="33">
        <f>AC317*V317+(1-AC317)*U317</f>
        <v/>
      </c>
      <c r="AL317" s="33">
        <f>AC317*W317+(1-AC317)*U317</f>
        <v/>
      </c>
      <c r="AM317" s="33">
        <f>AC317*X317+(1-AC317)*U317</f>
        <v/>
      </c>
      <c r="AN317" s="33">
        <f>AD317*V317+(1-AD317)*U317</f>
        <v/>
      </c>
      <c r="AO317" s="33">
        <f>AD317*W317+(1-AD317)*U317</f>
        <v/>
      </c>
      <c r="AP317" s="33">
        <f>AD317*X317+(1-AD317)*U317</f>
        <v/>
      </c>
      <c r="AQ317" s="7">
        <f>IF(OR(Scenario!$B$5="Any",Scenario!$B$5=A317),1,0)</f>
        <v/>
      </c>
      <c r="AR317" s="7">
        <f>IF(OR(Scenario!$B$6="Any",Scenario!$B$6=B317),1,0)</f>
        <v/>
      </c>
      <c r="AS317" s="7">
        <f>IF(OR(Scenario!$B$7="Any",Scenario!$B$7=C317),1,0)</f>
        <v/>
      </c>
      <c r="AT317" s="7">
        <f>IF(OR(Scenario!$B$8="Any",Scenario!$B$8=D317),1,0)</f>
        <v/>
      </c>
      <c r="AU317" s="7">
        <f>IF(OR(Scenario!$B$9="Any",Scenario!$B$9=E317),1,0)</f>
        <v/>
      </c>
      <c r="AV317" s="7">
        <f>IF(OR(Scenario!$B$10="Any",Scenario!$B$10=F317),1,0)</f>
        <v/>
      </c>
      <c r="AW317" s="7">
        <f>G317*AQ317*AR317*AS317*AT317*AU317*AV317</f>
        <v/>
      </c>
      <c r="AX317" s="7">
        <f>IF(Scenario!$B$11="mean",L317,IF(Scenario!$B$11="5th pct",M317,N317))</f>
        <v/>
      </c>
      <c r="AY317" s="7">
        <f>IF(Scenario!$B$11="mean",O317,IF(Scenario!$B$11="5th pct",P317,Q317))</f>
        <v/>
      </c>
      <c r="AZ317" s="7">
        <f>IF(Scenario!$B$11="mean",R317,IF(Scenario!$B$11="5th pct",S317,T317))</f>
        <v/>
      </c>
      <c r="BA317" s="7">
        <f>IF(Scenario!$B$11="mean",AE317,IF(Scenario!$B$11="5th pct",AF317,AG317))</f>
        <v/>
      </c>
      <c r="BB317" s="7">
        <f>IF(Scenario!$B$11="mean",AH317,IF(Scenario!$B$11="5th pct",AI317,AJ317))</f>
        <v/>
      </c>
      <c r="BC317" s="7">
        <f>U317</f>
        <v/>
      </c>
      <c r="BD317" s="7">
        <f>IF(Scenario!$B$11="mean",V317,IF(Scenario!$B$11="5th pct",W317,X317))</f>
        <v/>
      </c>
      <c r="BE317" s="7">
        <f>IF(Scenario!$B$11="mean",Y317,IF(Scenario!$B$11="5th pct",Z317,AA317))</f>
        <v/>
      </c>
      <c r="BF317" s="7">
        <f>IF(Scenario!$B$11="mean",AK317,IF(Scenario!$B$11="5th pct",AL317,AM317))</f>
        <v/>
      </c>
      <c r="BG317" s="7">
        <f>IF(Scenario!$B$11="mean",AN317,IF(Scenario!$B$11="5th pct",AO317,AP317))</f>
        <v/>
      </c>
    </row>
    <row r="318">
      <c r="A318" t="inlineStr">
        <is>
          <t>F</t>
        </is>
      </c>
      <c r="B318" t="inlineStr">
        <is>
          <t>75-79</t>
        </is>
      </c>
      <c r="C318" t="inlineStr">
        <is>
          <t>154-176</t>
        </is>
      </c>
      <c r="D318" t="inlineStr">
        <is>
          <t>&gt;=2.0</t>
        </is>
      </c>
      <c r="E318" t="inlineStr">
        <is>
          <t>high parox</t>
        </is>
      </c>
      <c r="F318" t="inlineStr">
        <is>
          <t>no</t>
        </is>
      </c>
      <c r="G318" s="26">
        <f>Parameters!$B$5*Parameters!$B$8*Parameters!$E$10/SUM(Parameters!$B$10:$G$10)*Parameters!$K$22*Parameters!$B$52*(1-Parameters!$B$46)</f>
        <v/>
      </c>
      <c r="H318" s="27">
        <f>(140-Parameters!$C$25)*Parameters!$E$26*0.45359237*0.85/(72*Parameters!$E$27)</f>
        <v/>
      </c>
      <c r="I318">
        <f>IF(H318&gt;80,"&gt;80",IF(H318&gt;50,"50-80",IF(H318&gt;=25,"25-50","&lt;25")))</f>
        <v/>
      </c>
      <c r="J318">
        <f>IF(((B318="80+")+0+(OR(D318="1.5-2.0",D318="&gt;=2.0")))&gt;=2,1,0)</f>
        <v/>
      </c>
      <c r="K318" s="28">
        <f>INDEX(Parameters!$B$31:$E$31,MATCH(I318,Parameters!$B$30:$E$30,0))</f>
        <v/>
      </c>
      <c r="L318" s="29">
        <f>K318*INDEX(Parameters!$B$75:$E$75,MATCH(I318,Parameters!$B$30:$E$30,0))/100*IF($F318="yes",Parameters!$C$49,Parameters!$B$49)</f>
        <v/>
      </c>
      <c r="M318" s="29">
        <f>K318*INDEX(Parameters!$B$76:$E$76,MATCH(I318,Parameters!$B$30:$E$30,0))/100*IF($F318="yes",Parameters!$C$49,Parameters!$B$49)</f>
        <v/>
      </c>
      <c r="N318" s="29">
        <f>K318*INDEX(Parameters!$B$77:$E$77,MATCH(I318,Parameters!$B$30:$E$30,0))/100*IF($F318="yes",Parameters!$C$49,Parameters!$B$49)</f>
        <v/>
      </c>
      <c r="O318" s="29">
        <f>K318*INDEX(Parameters!$B$78:$E$78,MATCH(I318,Parameters!$B$30:$E$30,0))/100*IF($F318="yes",Parameters!$C$49,Parameters!$B$49)</f>
        <v/>
      </c>
      <c r="P318" s="29">
        <f>K318*INDEX(Parameters!$B$79:$E$79,MATCH(I318,Parameters!$B$30:$E$30,0))/100*IF($F318="yes",Parameters!$C$49,Parameters!$B$49)</f>
        <v/>
      </c>
      <c r="Q318" s="29">
        <f>K318*INDEX(Parameters!$B$80:$E$80,MATCH(I318,Parameters!$B$30:$E$30,0))/100*IF($F318="yes",Parameters!$C$49,Parameters!$B$49)</f>
        <v/>
      </c>
      <c r="R318" s="29">
        <f>K318*INDEX(Parameters!$B$81:$E$81,MATCH(I318,Parameters!$B$30:$E$30,0))/100*IF($F318="yes",Parameters!$C$49,Parameters!$B$49)</f>
        <v/>
      </c>
      <c r="S318" s="29">
        <f>K318*INDEX(Parameters!$B$82:$E$82,MATCH(I318,Parameters!$B$30:$E$30,0))/100*IF($F318="yes",Parameters!$C$49,Parameters!$B$49)</f>
        <v/>
      </c>
      <c r="T318" s="29">
        <f>K318*INDEX(Parameters!$B$83:$E$83,MATCH(I318,Parameters!$B$30:$E$30,0))/100*IF($F318="yes",Parameters!$C$49,Parameters!$B$49)</f>
        <v/>
      </c>
      <c r="U318" s="29">
        <f>INDEX(Parameters!$B$32:$E$32,MATCH(I318,Parameters!$B$30:$E$30,0))*Parameters!$B$36/100*IF($F318="yes",Parameters!$E$49,Parameters!$D$49)</f>
        <v/>
      </c>
      <c r="V318" s="29">
        <f>U318*INDEX(Parameters!$B$99:$E$99,MATCH(I318,Parameters!$B$30:$E$30,0))</f>
        <v/>
      </c>
      <c r="W318" s="29">
        <f>U318*INDEX(Parameters!$B$100:$E$100,MATCH(I318,Parameters!$B$30:$E$30,0))</f>
        <v/>
      </c>
      <c r="X318" s="29">
        <f>U318*INDEX(Parameters!$B$101:$E$101,MATCH(I318,Parameters!$B$30:$E$30,0))</f>
        <v/>
      </c>
      <c r="Y318" s="29">
        <f>U318*INDEX(Parameters!$B$102:$E$102,MATCH(I318,Parameters!$B$30:$E$30,0))</f>
        <v/>
      </c>
      <c r="Z318" s="29">
        <f>U318*INDEX(Parameters!$B$103:$E$103,MATCH(I318,Parameters!$B$30:$E$30,0))</f>
        <v/>
      </c>
      <c r="AA318" s="29">
        <f>U318*INDEX(Parameters!$B$104:$E$104,MATCH(I318,Parameters!$B$30:$E$30,0))</f>
        <v/>
      </c>
      <c r="AB318" s="29">
        <f>U318*Parameters!$B$39</f>
        <v/>
      </c>
      <c r="AC318">
        <f>J318</f>
        <v/>
      </c>
      <c r="AD318">
        <f>IF(J318=1,Parameters!$B$40,Parameters!$B$41)</f>
        <v/>
      </c>
      <c r="AE318" s="29">
        <f>AC318*O318+(1-AC318)*L318</f>
        <v/>
      </c>
      <c r="AF318" s="29">
        <f>AC318*P318+(1-AC318)*M318</f>
        <v/>
      </c>
      <c r="AG318" s="29">
        <f>AC318*Q318+(1-AC318)*N318</f>
        <v/>
      </c>
      <c r="AH318" s="29">
        <f>AD318*O318+(1-AD318)*L318</f>
        <v/>
      </c>
      <c r="AI318" s="29">
        <f>AD318*P318+(1-AD318)*M318</f>
        <v/>
      </c>
      <c r="AJ318" s="29">
        <f>AD318*Q318+(1-AD318)*N318</f>
        <v/>
      </c>
      <c r="AK318" s="29">
        <f>AC318*V318+(1-AC318)*U318</f>
        <v/>
      </c>
      <c r="AL318" s="29">
        <f>AC318*W318+(1-AC318)*U318</f>
        <v/>
      </c>
      <c r="AM318" s="29">
        <f>AC318*X318+(1-AC318)*U318</f>
        <v/>
      </c>
      <c r="AN318" s="29">
        <f>AD318*V318+(1-AD318)*U318</f>
        <v/>
      </c>
      <c r="AO318" s="29">
        <f>AD318*W318+(1-AD318)*U318</f>
        <v/>
      </c>
      <c r="AP318" s="29">
        <f>AD318*X318+(1-AD318)*U318</f>
        <v/>
      </c>
      <c r="AQ318">
        <f>IF(OR(Scenario!$B$5="Any",Scenario!$B$5=A318),1,0)</f>
        <v/>
      </c>
      <c r="AR318">
        <f>IF(OR(Scenario!$B$6="Any",Scenario!$B$6=B318),1,0)</f>
        <v/>
      </c>
      <c r="AS318">
        <f>IF(OR(Scenario!$B$7="Any",Scenario!$B$7=C318),1,0)</f>
        <v/>
      </c>
      <c r="AT318">
        <f>IF(OR(Scenario!$B$8="Any",Scenario!$B$8=D318),1,0)</f>
        <v/>
      </c>
      <c r="AU318">
        <f>IF(OR(Scenario!$B$9="Any",Scenario!$B$9=E318),1,0)</f>
        <v/>
      </c>
      <c r="AV318">
        <f>IF(OR(Scenario!$B$10="Any",Scenario!$B$10=F318),1,0)</f>
        <v/>
      </c>
      <c r="AW318">
        <f>G318*AQ318*AR318*AS318*AT318*AU318*AV318</f>
        <v/>
      </c>
      <c r="AX318">
        <f>IF(Scenario!$B$11="mean",L318,IF(Scenario!$B$11="5th pct",M318,N318))</f>
        <v/>
      </c>
      <c r="AY318">
        <f>IF(Scenario!$B$11="mean",O318,IF(Scenario!$B$11="5th pct",P318,Q318))</f>
        <v/>
      </c>
      <c r="AZ318">
        <f>IF(Scenario!$B$11="mean",R318,IF(Scenario!$B$11="5th pct",S318,T318))</f>
        <v/>
      </c>
      <c r="BA318">
        <f>IF(Scenario!$B$11="mean",AE318,IF(Scenario!$B$11="5th pct",AF318,AG318))</f>
        <v/>
      </c>
      <c r="BB318">
        <f>IF(Scenario!$B$11="mean",AH318,IF(Scenario!$B$11="5th pct",AI318,AJ318))</f>
        <v/>
      </c>
      <c r="BC318">
        <f>U318</f>
        <v/>
      </c>
      <c r="BD318">
        <f>IF(Scenario!$B$11="mean",V318,IF(Scenario!$B$11="5th pct",W318,X318))</f>
        <v/>
      </c>
      <c r="BE318">
        <f>IF(Scenario!$B$11="mean",Y318,IF(Scenario!$B$11="5th pct",Z318,AA318))</f>
        <v/>
      </c>
      <c r="BF318">
        <f>IF(Scenario!$B$11="mean",AK318,IF(Scenario!$B$11="5th pct",AL318,AM318))</f>
        <v/>
      </c>
      <c r="BG318">
        <f>IF(Scenario!$B$11="mean",AN318,IF(Scenario!$B$11="5th pct",AO318,AP318))</f>
        <v/>
      </c>
    </row>
    <row r="319">
      <c r="A319" s="7" t="inlineStr">
        <is>
          <t>F</t>
        </is>
      </c>
      <c r="B319" s="7" t="inlineStr">
        <is>
          <t>75-79</t>
        </is>
      </c>
      <c r="C319" s="7" t="inlineStr">
        <is>
          <t>154-176</t>
        </is>
      </c>
      <c r="D319" s="7" t="inlineStr">
        <is>
          <t>&gt;=2.0</t>
        </is>
      </c>
      <c r="E319" s="7" t="inlineStr">
        <is>
          <t>high parox</t>
        </is>
      </c>
      <c r="F319" s="7" t="inlineStr">
        <is>
          <t>yes</t>
        </is>
      </c>
      <c r="G319" s="30">
        <f>Parameters!$B$5*Parameters!$B$8*Parameters!$E$10/SUM(Parameters!$B$10:$G$10)*Parameters!$K$22*Parameters!$B$52*Parameters!$B$46</f>
        <v/>
      </c>
      <c r="H319" s="31">
        <f>(140-Parameters!$C$25)*Parameters!$E$26*0.45359237*0.85/(72*Parameters!$E$27)</f>
        <v/>
      </c>
      <c r="I319" s="7">
        <f>IF(H319&gt;80,"&gt;80",IF(H319&gt;50,"50-80",IF(H319&gt;=25,"25-50","&lt;25")))</f>
        <v/>
      </c>
      <c r="J319" s="7">
        <f>IF(((B319="80+")+0+(OR(D319="1.5-2.0",D319="&gt;=2.0")))&gt;=2,1,0)</f>
        <v/>
      </c>
      <c r="K319" s="32">
        <f>INDEX(Parameters!$B$31:$E$31,MATCH(I319,Parameters!$B$30:$E$30,0))</f>
        <v/>
      </c>
      <c r="L319" s="33">
        <f>K319*INDEX(Parameters!$B$75:$E$75,MATCH(I319,Parameters!$B$30:$E$30,0))/100*IF($F319="yes",Parameters!$C$49,Parameters!$B$49)</f>
        <v/>
      </c>
      <c r="M319" s="33">
        <f>K319*INDEX(Parameters!$B$76:$E$76,MATCH(I319,Parameters!$B$30:$E$30,0))/100*IF($F319="yes",Parameters!$C$49,Parameters!$B$49)</f>
        <v/>
      </c>
      <c r="N319" s="33">
        <f>K319*INDEX(Parameters!$B$77:$E$77,MATCH(I319,Parameters!$B$30:$E$30,0))/100*IF($F319="yes",Parameters!$C$49,Parameters!$B$49)</f>
        <v/>
      </c>
      <c r="O319" s="33">
        <f>K319*INDEX(Parameters!$B$78:$E$78,MATCH(I319,Parameters!$B$30:$E$30,0))/100*IF($F319="yes",Parameters!$C$49,Parameters!$B$49)</f>
        <v/>
      </c>
      <c r="P319" s="33">
        <f>K319*INDEX(Parameters!$B$79:$E$79,MATCH(I319,Parameters!$B$30:$E$30,0))/100*IF($F319="yes",Parameters!$C$49,Parameters!$B$49)</f>
        <v/>
      </c>
      <c r="Q319" s="33">
        <f>K319*INDEX(Parameters!$B$80:$E$80,MATCH(I319,Parameters!$B$30:$E$30,0))/100*IF($F319="yes",Parameters!$C$49,Parameters!$B$49)</f>
        <v/>
      </c>
      <c r="R319" s="33">
        <f>K319*INDEX(Parameters!$B$81:$E$81,MATCH(I319,Parameters!$B$30:$E$30,0))/100*IF($F319="yes",Parameters!$C$49,Parameters!$B$49)</f>
        <v/>
      </c>
      <c r="S319" s="33">
        <f>K319*INDEX(Parameters!$B$82:$E$82,MATCH(I319,Parameters!$B$30:$E$30,0))/100*IF($F319="yes",Parameters!$C$49,Parameters!$B$49)</f>
        <v/>
      </c>
      <c r="T319" s="33">
        <f>K319*INDEX(Parameters!$B$83:$E$83,MATCH(I319,Parameters!$B$30:$E$30,0))/100*IF($F319="yes",Parameters!$C$49,Parameters!$B$49)</f>
        <v/>
      </c>
      <c r="U319" s="33">
        <f>INDEX(Parameters!$B$32:$E$32,MATCH(I319,Parameters!$B$30:$E$30,0))*Parameters!$B$36/100*IF($F319="yes",Parameters!$E$49,Parameters!$D$49)</f>
        <v/>
      </c>
      <c r="V319" s="33">
        <f>U319*INDEX(Parameters!$B$99:$E$99,MATCH(I319,Parameters!$B$30:$E$30,0))</f>
        <v/>
      </c>
      <c r="W319" s="33">
        <f>U319*INDEX(Parameters!$B$100:$E$100,MATCH(I319,Parameters!$B$30:$E$30,0))</f>
        <v/>
      </c>
      <c r="X319" s="33">
        <f>U319*INDEX(Parameters!$B$101:$E$101,MATCH(I319,Parameters!$B$30:$E$30,0))</f>
        <v/>
      </c>
      <c r="Y319" s="33">
        <f>U319*INDEX(Parameters!$B$102:$E$102,MATCH(I319,Parameters!$B$30:$E$30,0))</f>
        <v/>
      </c>
      <c r="Z319" s="33">
        <f>U319*INDEX(Parameters!$B$103:$E$103,MATCH(I319,Parameters!$B$30:$E$30,0))</f>
        <v/>
      </c>
      <c r="AA319" s="33">
        <f>U319*INDEX(Parameters!$B$104:$E$104,MATCH(I319,Parameters!$B$30:$E$30,0))</f>
        <v/>
      </c>
      <c r="AB319" s="33">
        <f>U319*Parameters!$B$39</f>
        <v/>
      </c>
      <c r="AC319" s="7">
        <f>J319</f>
        <v/>
      </c>
      <c r="AD319" s="7">
        <f>IF(J319=1,Parameters!$B$40,Parameters!$B$41)</f>
        <v/>
      </c>
      <c r="AE319" s="33">
        <f>AC319*O319+(1-AC319)*L319</f>
        <v/>
      </c>
      <c r="AF319" s="33">
        <f>AC319*P319+(1-AC319)*M319</f>
        <v/>
      </c>
      <c r="AG319" s="33">
        <f>AC319*Q319+(1-AC319)*N319</f>
        <v/>
      </c>
      <c r="AH319" s="33">
        <f>AD319*O319+(1-AD319)*L319</f>
        <v/>
      </c>
      <c r="AI319" s="33">
        <f>AD319*P319+(1-AD319)*M319</f>
        <v/>
      </c>
      <c r="AJ319" s="33">
        <f>AD319*Q319+(1-AD319)*N319</f>
        <v/>
      </c>
      <c r="AK319" s="33">
        <f>AC319*V319+(1-AC319)*U319</f>
        <v/>
      </c>
      <c r="AL319" s="33">
        <f>AC319*W319+(1-AC319)*U319</f>
        <v/>
      </c>
      <c r="AM319" s="33">
        <f>AC319*X319+(1-AC319)*U319</f>
        <v/>
      </c>
      <c r="AN319" s="33">
        <f>AD319*V319+(1-AD319)*U319</f>
        <v/>
      </c>
      <c r="AO319" s="33">
        <f>AD319*W319+(1-AD319)*U319</f>
        <v/>
      </c>
      <c r="AP319" s="33">
        <f>AD319*X319+(1-AD319)*U319</f>
        <v/>
      </c>
      <c r="AQ319" s="7">
        <f>IF(OR(Scenario!$B$5="Any",Scenario!$B$5=A319),1,0)</f>
        <v/>
      </c>
      <c r="AR319" s="7">
        <f>IF(OR(Scenario!$B$6="Any",Scenario!$B$6=B319),1,0)</f>
        <v/>
      </c>
      <c r="AS319" s="7">
        <f>IF(OR(Scenario!$B$7="Any",Scenario!$B$7=C319),1,0)</f>
        <v/>
      </c>
      <c r="AT319" s="7">
        <f>IF(OR(Scenario!$B$8="Any",Scenario!$B$8=D319),1,0)</f>
        <v/>
      </c>
      <c r="AU319" s="7">
        <f>IF(OR(Scenario!$B$9="Any",Scenario!$B$9=E319),1,0)</f>
        <v/>
      </c>
      <c r="AV319" s="7">
        <f>IF(OR(Scenario!$B$10="Any",Scenario!$B$10=F319),1,0)</f>
        <v/>
      </c>
      <c r="AW319" s="7">
        <f>G319*AQ319*AR319*AS319*AT319*AU319*AV319</f>
        <v/>
      </c>
      <c r="AX319" s="7">
        <f>IF(Scenario!$B$11="mean",L319,IF(Scenario!$B$11="5th pct",M319,N319))</f>
        <v/>
      </c>
      <c r="AY319" s="7">
        <f>IF(Scenario!$B$11="mean",O319,IF(Scenario!$B$11="5th pct",P319,Q319))</f>
        <v/>
      </c>
      <c r="AZ319" s="7">
        <f>IF(Scenario!$B$11="mean",R319,IF(Scenario!$B$11="5th pct",S319,T319))</f>
        <v/>
      </c>
      <c r="BA319" s="7">
        <f>IF(Scenario!$B$11="mean",AE319,IF(Scenario!$B$11="5th pct",AF319,AG319))</f>
        <v/>
      </c>
      <c r="BB319" s="7">
        <f>IF(Scenario!$B$11="mean",AH319,IF(Scenario!$B$11="5th pct",AI319,AJ319))</f>
        <v/>
      </c>
      <c r="BC319" s="7">
        <f>U319</f>
        <v/>
      </c>
      <c r="BD319" s="7">
        <f>IF(Scenario!$B$11="mean",V319,IF(Scenario!$B$11="5th pct",W319,X319))</f>
        <v/>
      </c>
      <c r="BE319" s="7">
        <f>IF(Scenario!$B$11="mean",Y319,IF(Scenario!$B$11="5th pct",Z319,AA319))</f>
        <v/>
      </c>
      <c r="BF319" s="7">
        <f>IF(Scenario!$B$11="mean",AK319,IF(Scenario!$B$11="5th pct",AL319,AM319))</f>
        <v/>
      </c>
      <c r="BG319" s="7">
        <f>IF(Scenario!$B$11="mean",AN319,IF(Scenario!$B$11="5th pct",AO319,AP319))</f>
        <v/>
      </c>
    </row>
    <row r="320">
      <c r="A320" t="inlineStr">
        <is>
          <t>F</t>
        </is>
      </c>
      <c r="B320" t="inlineStr">
        <is>
          <t>75-79</t>
        </is>
      </c>
      <c r="C320" t="inlineStr">
        <is>
          <t>154-176</t>
        </is>
      </c>
      <c r="D320" t="inlineStr">
        <is>
          <t>&gt;=2.0</t>
        </is>
      </c>
      <c r="E320" t="inlineStr">
        <is>
          <t>persistent</t>
        </is>
      </c>
      <c r="F320" t="inlineStr">
        <is>
          <t>no</t>
        </is>
      </c>
      <c r="G320" s="26">
        <f>Parameters!$B$5*Parameters!$B$8*Parameters!$E$10/SUM(Parameters!$B$10:$G$10)*Parameters!$K$22*Parameters!$B$53*(1-Parameters!$B$46)</f>
        <v/>
      </c>
      <c r="H320" s="27">
        <f>(140-Parameters!$C$25)*Parameters!$E$26*0.45359237*0.85/(72*Parameters!$E$27)</f>
        <v/>
      </c>
      <c r="I320">
        <f>IF(H320&gt;80,"&gt;80",IF(H320&gt;50,"50-80",IF(H320&gt;=25,"25-50","&lt;25")))</f>
        <v/>
      </c>
      <c r="J320">
        <f>IF(((B320="80+")+0+(OR(D320="1.5-2.0",D320="&gt;=2.0")))&gt;=2,1,0)</f>
        <v/>
      </c>
      <c r="K320" s="28">
        <f>INDEX(Parameters!$B$31:$E$31,MATCH(I320,Parameters!$B$30:$E$30,0))</f>
        <v/>
      </c>
      <c r="L320" s="29">
        <f>K320*INDEX(Parameters!$B$84:$E$84,MATCH(I320,Parameters!$B$30:$E$30,0))/100*IF($F320="yes",Parameters!$C$49,Parameters!$B$49)</f>
        <v/>
      </c>
      <c r="M320" s="29">
        <f>K320*INDEX(Parameters!$B$85:$E$85,MATCH(I320,Parameters!$B$30:$E$30,0))/100*IF($F320="yes",Parameters!$C$49,Parameters!$B$49)</f>
        <v/>
      </c>
      <c r="N320" s="29">
        <f>K320*INDEX(Parameters!$B$86:$E$86,MATCH(I320,Parameters!$B$30:$E$30,0))/100*IF($F320="yes",Parameters!$C$49,Parameters!$B$49)</f>
        <v/>
      </c>
      <c r="O320" s="29">
        <f>K320*INDEX(Parameters!$B$87:$E$87,MATCH(I320,Parameters!$B$30:$E$30,0))/100*IF($F320="yes",Parameters!$C$49,Parameters!$B$49)</f>
        <v/>
      </c>
      <c r="P320" s="29">
        <f>K320*INDEX(Parameters!$B$88:$E$88,MATCH(I320,Parameters!$B$30:$E$30,0))/100*IF($F320="yes",Parameters!$C$49,Parameters!$B$49)</f>
        <v/>
      </c>
      <c r="Q320" s="29">
        <f>K320*INDEX(Parameters!$B$89:$E$89,MATCH(I320,Parameters!$B$30:$E$30,0))/100*IF($F320="yes",Parameters!$C$49,Parameters!$B$49)</f>
        <v/>
      </c>
      <c r="R320" s="29">
        <f>K320*INDEX(Parameters!$B$90:$E$90,MATCH(I320,Parameters!$B$30:$E$30,0))/100*IF($F320="yes",Parameters!$C$49,Parameters!$B$49)</f>
        <v/>
      </c>
      <c r="S320" s="29">
        <f>K320*INDEX(Parameters!$B$91:$E$91,MATCH(I320,Parameters!$B$30:$E$30,0))/100*IF($F320="yes",Parameters!$C$49,Parameters!$B$49)</f>
        <v/>
      </c>
      <c r="T320" s="29">
        <f>K320*INDEX(Parameters!$B$92:$E$92,MATCH(I320,Parameters!$B$30:$E$30,0))/100*IF($F320="yes",Parameters!$C$49,Parameters!$B$49)</f>
        <v/>
      </c>
      <c r="U320" s="29">
        <f>INDEX(Parameters!$B$32:$E$32,MATCH(I320,Parameters!$B$30:$E$30,0))*Parameters!$B$36/100*IF($F320="yes",Parameters!$E$49,Parameters!$D$49)</f>
        <v/>
      </c>
      <c r="V320" s="29">
        <f>U320*INDEX(Parameters!$B$99:$E$99,MATCH(I320,Parameters!$B$30:$E$30,0))</f>
        <v/>
      </c>
      <c r="W320" s="29">
        <f>U320*INDEX(Parameters!$B$100:$E$100,MATCH(I320,Parameters!$B$30:$E$30,0))</f>
        <v/>
      </c>
      <c r="X320" s="29">
        <f>U320*INDEX(Parameters!$B$101:$E$101,MATCH(I320,Parameters!$B$30:$E$30,0))</f>
        <v/>
      </c>
      <c r="Y320" s="29">
        <f>U320*INDEX(Parameters!$B$102:$E$102,MATCH(I320,Parameters!$B$30:$E$30,0))</f>
        <v/>
      </c>
      <c r="Z320" s="29">
        <f>U320*INDEX(Parameters!$B$103:$E$103,MATCH(I320,Parameters!$B$30:$E$30,0))</f>
        <v/>
      </c>
      <c r="AA320" s="29">
        <f>U320*INDEX(Parameters!$B$104:$E$104,MATCH(I320,Parameters!$B$30:$E$30,0))</f>
        <v/>
      </c>
      <c r="AB320" s="29">
        <f>U320*Parameters!$B$39</f>
        <v/>
      </c>
      <c r="AC320">
        <f>J320</f>
        <v/>
      </c>
      <c r="AD320">
        <f>IF(J320=1,Parameters!$B$40,Parameters!$B$41)</f>
        <v/>
      </c>
      <c r="AE320" s="29">
        <f>AC320*O320+(1-AC320)*L320</f>
        <v/>
      </c>
      <c r="AF320" s="29">
        <f>AC320*P320+(1-AC320)*M320</f>
        <v/>
      </c>
      <c r="AG320" s="29">
        <f>AC320*Q320+(1-AC320)*N320</f>
        <v/>
      </c>
      <c r="AH320" s="29">
        <f>AD320*O320+(1-AD320)*L320</f>
        <v/>
      </c>
      <c r="AI320" s="29">
        <f>AD320*P320+(1-AD320)*M320</f>
        <v/>
      </c>
      <c r="AJ320" s="29">
        <f>AD320*Q320+(1-AD320)*N320</f>
        <v/>
      </c>
      <c r="AK320" s="29">
        <f>AC320*V320+(1-AC320)*U320</f>
        <v/>
      </c>
      <c r="AL320" s="29">
        <f>AC320*W320+(1-AC320)*U320</f>
        <v/>
      </c>
      <c r="AM320" s="29">
        <f>AC320*X320+(1-AC320)*U320</f>
        <v/>
      </c>
      <c r="AN320" s="29">
        <f>AD320*V320+(1-AD320)*U320</f>
        <v/>
      </c>
      <c r="AO320" s="29">
        <f>AD320*W320+(1-AD320)*U320</f>
        <v/>
      </c>
      <c r="AP320" s="29">
        <f>AD320*X320+(1-AD320)*U320</f>
        <v/>
      </c>
      <c r="AQ320">
        <f>IF(OR(Scenario!$B$5="Any",Scenario!$B$5=A320),1,0)</f>
        <v/>
      </c>
      <c r="AR320">
        <f>IF(OR(Scenario!$B$6="Any",Scenario!$B$6=B320),1,0)</f>
        <v/>
      </c>
      <c r="AS320">
        <f>IF(OR(Scenario!$B$7="Any",Scenario!$B$7=C320),1,0)</f>
        <v/>
      </c>
      <c r="AT320">
        <f>IF(OR(Scenario!$B$8="Any",Scenario!$B$8=D320),1,0)</f>
        <v/>
      </c>
      <c r="AU320">
        <f>IF(OR(Scenario!$B$9="Any",Scenario!$B$9=E320),1,0)</f>
        <v/>
      </c>
      <c r="AV320">
        <f>IF(OR(Scenario!$B$10="Any",Scenario!$B$10=F320),1,0)</f>
        <v/>
      </c>
      <c r="AW320">
        <f>G320*AQ320*AR320*AS320*AT320*AU320*AV320</f>
        <v/>
      </c>
      <c r="AX320">
        <f>IF(Scenario!$B$11="mean",L320,IF(Scenario!$B$11="5th pct",M320,N320))</f>
        <v/>
      </c>
      <c r="AY320">
        <f>IF(Scenario!$B$11="mean",O320,IF(Scenario!$B$11="5th pct",P320,Q320))</f>
        <v/>
      </c>
      <c r="AZ320">
        <f>IF(Scenario!$B$11="mean",R320,IF(Scenario!$B$11="5th pct",S320,T320))</f>
        <v/>
      </c>
      <c r="BA320">
        <f>IF(Scenario!$B$11="mean",AE320,IF(Scenario!$B$11="5th pct",AF320,AG320))</f>
        <v/>
      </c>
      <c r="BB320">
        <f>IF(Scenario!$B$11="mean",AH320,IF(Scenario!$B$11="5th pct",AI320,AJ320))</f>
        <v/>
      </c>
      <c r="BC320">
        <f>U320</f>
        <v/>
      </c>
      <c r="BD320">
        <f>IF(Scenario!$B$11="mean",V320,IF(Scenario!$B$11="5th pct",W320,X320))</f>
        <v/>
      </c>
      <c r="BE320">
        <f>IF(Scenario!$B$11="mean",Y320,IF(Scenario!$B$11="5th pct",Z320,AA320))</f>
        <v/>
      </c>
      <c r="BF320">
        <f>IF(Scenario!$B$11="mean",AK320,IF(Scenario!$B$11="5th pct",AL320,AM320))</f>
        <v/>
      </c>
      <c r="BG320">
        <f>IF(Scenario!$B$11="mean",AN320,IF(Scenario!$B$11="5th pct",AO320,AP320))</f>
        <v/>
      </c>
    </row>
    <row r="321">
      <c r="A321" s="7" t="inlineStr">
        <is>
          <t>F</t>
        </is>
      </c>
      <c r="B321" s="7" t="inlineStr">
        <is>
          <t>75-79</t>
        </is>
      </c>
      <c r="C321" s="7" t="inlineStr">
        <is>
          <t>154-176</t>
        </is>
      </c>
      <c r="D321" s="7" t="inlineStr">
        <is>
          <t>&gt;=2.0</t>
        </is>
      </c>
      <c r="E321" s="7" t="inlineStr">
        <is>
          <t>persistent</t>
        </is>
      </c>
      <c r="F321" s="7" t="inlineStr">
        <is>
          <t>yes</t>
        </is>
      </c>
      <c r="G321" s="30">
        <f>Parameters!$B$5*Parameters!$B$8*Parameters!$E$10/SUM(Parameters!$B$10:$G$10)*Parameters!$K$22*Parameters!$B$53*Parameters!$B$46</f>
        <v/>
      </c>
      <c r="H321" s="31">
        <f>(140-Parameters!$C$25)*Parameters!$E$26*0.45359237*0.85/(72*Parameters!$E$27)</f>
        <v/>
      </c>
      <c r="I321" s="7">
        <f>IF(H321&gt;80,"&gt;80",IF(H321&gt;50,"50-80",IF(H321&gt;=25,"25-50","&lt;25")))</f>
        <v/>
      </c>
      <c r="J321" s="7">
        <f>IF(((B321="80+")+0+(OR(D321="1.5-2.0",D321="&gt;=2.0")))&gt;=2,1,0)</f>
        <v/>
      </c>
      <c r="K321" s="32">
        <f>INDEX(Parameters!$B$31:$E$31,MATCH(I321,Parameters!$B$30:$E$30,0))</f>
        <v/>
      </c>
      <c r="L321" s="33">
        <f>K321*INDEX(Parameters!$B$84:$E$84,MATCH(I321,Parameters!$B$30:$E$30,0))/100*IF($F321="yes",Parameters!$C$49,Parameters!$B$49)</f>
        <v/>
      </c>
      <c r="M321" s="33">
        <f>K321*INDEX(Parameters!$B$85:$E$85,MATCH(I321,Parameters!$B$30:$E$30,0))/100*IF($F321="yes",Parameters!$C$49,Parameters!$B$49)</f>
        <v/>
      </c>
      <c r="N321" s="33">
        <f>K321*INDEX(Parameters!$B$86:$E$86,MATCH(I321,Parameters!$B$30:$E$30,0))/100*IF($F321="yes",Parameters!$C$49,Parameters!$B$49)</f>
        <v/>
      </c>
      <c r="O321" s="33">
        <f>K321*INDEX(Parameters!$B$87:$E$87,MATCH(I321,Parameters!$B$30:$E$30,0))/100*IF($F321="yes",Parameters!$C$49,Parameters!$B$49)</f>
        <v/>
      </c>
      <c r="P321" s="33">
        <f>K321*INDEX(Parameters!$B$88:$E$88,MATCH(I321,Parameters!$B$30:$E$30,0))/100*IF($F321="yes",Parameters!$C$49,Parameters!$B$49)</f>
        <v/>
      </c>
      <c r="Q321" s="33">
        <f>K321*INDEX(Parameters!$B$89:$E$89,MATCH(I321,Parameters!$B$30:$E$30,0))/100*IF($F321="yes",Parameters!$C$49,Parameters!$B$49)</f>
        <v/>
      </c>
      <c r="R321" s="33">
        <f>K321*INDEX(Parameters!$B$90:$E$90,MATCH(I321,Parameters!$B$30:$E$30,0))/100*IF($F321="yes",Parameters!$C$49,Parameters!$B$49)</f>
        <v/>
      </c>
      <c r="S321" s="33">
        <f>K321*INDEX(Parameters!$B$91:$E$91,MATCH(I321,Parameters!$B$30:$E$30,0))/100*IF($F321="yes",Parameters!$C$49,Parameters!$B$49)</f>
        <v/>
      </c>
      <c r="T321" s="33">
        <f>K321*INDEX(Parameters!$B$92:$E$92,MATCH(I321,Parameters!$B$30:$E$30,0))/100*IF($F321="yes",Parameters!$C$49,Parameters!$B$49)</f>
        <v/>
      </c>
      <c r="U321" s="33">
        <f>INDEX(Parameters!$B$32:$E$32,MATCH(I321,Parameters!$B$30:$E$30,0))*Parameters!$B$36/100*IF($F321="yes",Parameters!$E$49,Parameters!$D$49)</f>
        <v/>
      </c>
      <c r="V321" s="33">
        <f>U321*INDEX(Parameters!$B$99:$E$99,MATCH(I321,Parameters!$B$30:$E$30,0))</f>
        <v/>
      </c>
      <c r="W321" s="33">
        <f>U321*INDEX(Parameters!$B$100:$E$100,MATCH(I321,Parameters!$B$30:$E$30,0))</f>
        <v/>
      </c>
      <c r="X321" s="33">
        <f>U321*INDEX(Parameters!$B$101:$E$101,MATCH(I321,Parameters!$B$30:$E$30,0))</f>
        <v/>
      </c>
      <c r="Y321" s="33">
        <f>U321*INDEX(Parameters!$B$102:$E$102,MATCH(I321,Parameters!$B$30:$E$30,0))</f>
        <v/>
      </c>
      <c r="Z321" s="33">
        <f>U321*INDEX(Parameters!$B$103:$E$103,MATCH(I321,Parameters!$B$30:$E$30,0))</f>
        <v/>
      </c>
      <c r="AA321" s="33">
        <f>U321*INDEX(Parameters!$B$104:$E$104,MATCH(I321,Parameters!$B$30:$E$30,0))</f>
        <v/>
      </c>
      <c r="AB321" s="33">
        <f>U321*Parameters!$B$39</f>
        <v/>
      </c>
      <c r="AC321" s="7">
        <f>J321</f>
        <v/>
      </c>
      <c r="AD321" s="7">
        <f>IF(J321=1,Parameters!$B$40,Parameters!$B$41)</f>
        <v/>
      </c>
      <c r="AE321" s="33">
        <f>AC321*O321+(1-AC321)*L321</f>
        <v/>
      </c>
      <c r="AF321" s="33">
        <f>AC321*P321+(1-AC321)*M321</f>
        <v/>
      </c>
      <c r="AG321" s="33">
        <f>AC321*Q321+(1-AC321)*N321</f>
        <v/>
      </c>
      <c r="AH321" s="33">
        <f>AD321*O321+(1-AD321)*L321</f>
        <v/>
      </c>
      <c r="AI321" s="33">
        <f>AD321*P321+(1-AD321)*M321</f>
        <v/>
      </c>
      <c r="AJ321" s="33">
        <f>AD321*Q321+(1-AD321)*N321</f>
        <v/>
      </c>
      <c r="AK321" s="33">
        <f>AC321*V321+(1-AC321)*U321</f>
        <v/>
      </c>
      <c r="AL321" s="33">
        <f>AC321*W321+(1-AC321)*U321</f>
        <v/>
      </c>
      <c r="AM321" s="33">
        <f>AC321*X321+(1-AC321)*U321</f>
        <v/>
      </c>
      <c r="AN321" s="33">
        <f>AD321*V321+(1-AD321)*U321</f>
        <v/>
      </c>
      <c r="AO321" s="33">
        <f>AD321*W321+(1-AD321)*U321</f>
        <v/>
      </c>
      <c r="AP321" s="33">
        <f>AD321*X321+(1-AD321)*U321</f>
        <v/>
      </c>
      <c r="AQ321" s="7">
        <f>IF(OR(Scenario!$B$5="Any",Scenario!$B$5=A321),1,0)</f>
        <v/>
      </c>
      <c r="AR321" s="7">
        <f>IF(OR(Scenario!$B$6="Any",Scenario!$B$6=B321),1,0)</f>
        <v/>
      </c>
      <c r="AS321" s="7">
        <f>IF(OR(Scenario!$B$7="Any",Scenario!$B$7=C321),1,0)</f>
        <v/>
      </c>
      <c r="AT321" s="7">
        <f>IF(OR(Scenario!$B$8="Any",Scenario!$B$8=D321),1,0)</f>
        <v/>
      </c>
      <c r="AU321" s="7">
        <f>IF(OR(Scenario!$B$9="Any",Scenario!$B$9=E321),1,0)</f>
        <v/>
      </c>
      <c r="AV321" s="7">
        <f>IF(OR(Scenario!$B$10="Any",Scenario!$B$10=F321),1,0)</f>
        <v/>
      </c>
      <c r="AW321" s="7">
        <f>G321*AQ321*AR321*AS321*AT321*AU321*AV321</f>
        <v/>
      </c>
      <c r="AX321" s="7">
        <f>IF(Scenario!$B$11="mean",L321,IF(Scenario!$B$11="5th pct",M321,N321))</f>
        <v/>
      </c>
      <c r="AY321" s="7">
        <f>IF(Scenario!$B$11="mean",O321,IF(Scenario!$B$11="5th pct",P321,Q321))</f>
        <v/>
      </c>
      <c r="AZ321" s="7">
        <f>IF(Scenario!$B$11="mean",R321,IF(Scenario!$B$11="5th pct",S321,T321))</f>
        <v/>
      </c>
      <c r="BA321" s="7">
        <f>IF(Scenario!$B$11="mean",AE321,IF(Scenario!$B$11="5th pct",AF321,AG321))</f>
        <v/>
      </c>
      <c r="BB321" s="7">
        <f>IF(Scenario!$B$11="mean",AH321,IF(Scenario!$B$11="5th pct",AI321,AJ321))</f>
        <v/>
      </c>
      <c r="BC321" s="7">
        <f>U321</f>
        <v/>
      </c>
      <c r="BD321" s="7">
        <f>IF(Scenario!$B$11="mean",V321,IF(Scenario!$B$11="5th pct",W321,X321))</f>
        <v/>
      </c>
      <c r="BE321" s="7">
        <f>IF(Scenario!$B$11="mean",Y321,IF(Scenario!$B$11="5th pct",Z321,AA321))</f>
        <v/>
      </c>
      <c r="BF321" s="7">
        <f>IF(Scenario!$B$11="mean",AK321,IF(Scenario!$B$11="5th pct",AL321,AM321))</f>
        <v/>
      </c>
      <c r="BG321" s="7">
        <f>IF(Scenario!$B$11="mean",AN321,IF(Scenario!$B$11="5th pct",AO321,AP321))</f>
        <v/>
      </c>
    </row>
    <row r="322">
      <c r="A322" t="inlineStr">
        <is>
          <t>F</t>
        </is>
      </c>
      <c r="B322" t="inlineStr">
        <is>
          <t>75-79</t>
        </is>
      </c>
      <c r="C322" t="inlineStr">
        <is>
          <t>176-198</t>
        </is>
      </c>
      <c r="D322" t="inlineStr">
        <is>
          <t>&lt;1.0</t>
        </is>
      </c>
      <c r="E322" t="inlineStr">
        <is>
          <t>subclinical</t>
        </is>
      </c>
      <c r="F322" t="inlineStr">
        <is>
          <t>no</t>
        </is>
      </c>
      <c r="G322" s="26">
        <f>Parameters!$B$5*Parameters!$B$8*Parameters!$F$10/SUM(Parameters!$B$10:$G$10)*Parameters!$H$22*Parameters!$B$50*(1-Parameters!$B$46)</f>
        <v/>
      </c>
      <c r="H322" s="27">
        <f>(140-Parameters!$C$25)*Parameters!$F$26*0.45359237*0.85/(72*Parameters!$B$27)</f>
        <v/>
      </c>
      <c r="I322">
        <f>IF(H322&gt;80,"&gt;80",IF(H322&gt;50,"50-80",IF(H322&gt;=25,"25-50","&lt;25")))</f>
        <v/>
      </c>
      <c r="J322">
        <f>IF(((B322="80+")+0+(OR(D322="1.5-2.0",D322="&gt;=2.0")))&gt;=2,1,0)</f>
        <v/>
      </c>
      <c r="K322" s="28">
        <f>INDEX(Parameters!$B$31:$E$31,MATCH(I322,Parameters!$B$30:$E$30,0))</f>
        <v/>
      </c>
      <c r="L322" s="29">
        <f>K322*INDEX(Parameters!$B$57:$E$57,MATCH(I322,Parameters!$B$30:$E$30,0))/100*IF($F322="yes",Parameters!$C$49,Parameters!$B$49)</f>
        <v/>
      </c>
      <c r="M322" s="29">
        <f>K322*INDEX(Parameters!$B$58:$E$58,MATCH(I322,Parameters!$B$30:$E$30,0))/100*IF($F322="yes",Parameters!$C$49,Parameters!$B$49)</f>
        <v/>
      </c>
      <c r="N322" s="29">
        <f>K322*INDEX(Parameters!$B$59:$E$59,MATCH(I322,Parameters!$B$30:$E$30,0))/100*IF($F322="yes",Parameters!$C$49,Parameters!$B$49)</f>
        <v/>
      </c>
      <c r="O322" s="29">
        <f>K322*INDEX(Parameters!$B$60:$E$60,MATCH(I322,Parameters!$B$30:$E$30,0))/100*IF($F322="yes",Parameters!$C$49,Parameters!$B$49)</f>
        <v/>
      </c>
      <c r="P322" s="29">
        <f>K322*INDEX(Parameters!$B$61:$E$61,MATCH(I322,Parameters!$B$30:$E$30,0))/100*IF($F322="yes",Parameters!$C$49,Parameters!$B$49)</f>
        <v/>
      </c>
      <c r="Q322" s="29">
        <f>K322*INDEX(Parameters!$B$62:$E$62,MATCH(I322,Parameters!$B$30:$E$30,0))/100*IF($F322="yes",Parameters!$C$49,Parameters!$B$49)</f>
        <v/>
      </c>
      <c r="R322" s="29">
        <f>K322*INDEX(Parameters!$B$63:$E$63,MATCH(I322,Parameters!$B$30:$E$30,0))/100*IF($F322="yes",Parameters!$C$49,Parameters!$B$49)</f>
        <v/>
      </c>
      <c r="S322" s="29">
        <f>K322*INDEX(Parameters!$B$64:$E$64,MATCH(I322,Parameters!$B$30:$E$30,0))/100*IF($F322="yes",Parameters!$C$49,Parameters!$B$49)</f>
        <v/>
      </c>
      <c r="T322" s="29">
        <f>K322*INDEX(Parameters!$B$65:$E$65,MATCH(I322,Parameters!$B$30:$E$30,0))/100*IF($F322="yes",Parameters!$C$49,Parameters!$B$49)</f>
        <v/>
      </c>
      <c r="U322" s="29">
        <f>INDEX(Parameters!$B$32:$E$32,MATCH(I322,Parameters!$B$30:$E$30,0))*Parameters!$B$36/100*IF($F322="yes",Parameters!$E$49,Parameters!$D$49)</f>
        <v/>
      </c>
      <c r="V322" s="29">
        <f>U322*INDEX(Parameters!$B$99:$E$99,MATCH(I322,Parameters!$B$30:$E$30,0))</f>
        <v/>
      </c>
      <c r="W322" s="29">
        <f>U322*INDEX(Parameters!$B$100:$E$100,MATCH(I322,Parameters!$B$30:$E$30,0))</f>
        <v/>
      </c>
      <c r="X322" s="29">
        <f>U322*INDEX(Parameters!$B$101:$E$101,MATCH(I322,Parameters!$B$30:$E$30,0))</f>
        <v/>
      </c>
      <c r="Y322" s="29">
        <f>U322*INDEX(Parameters!$B$102:$E$102,MATCH(I322,Parameters!$B$30:$E$30,0))</f>
        <v/>
      </c>
      <c r="Z322" s="29">
        <f>U322*INDEX(Parameters!$B$103:$E$103,MATCH(I322,Parameters!$B$30:$E$30,0))</f>
        <v/>
      </c>
      <c r="AA322" s="29">
        <f>U322*INDEX(Parameters!$B$104:$E$104,MATCH(I322,Parameters!$B$30:$E$30,0))</f>
        <v/>
      </c>
      <c r="AB322" s="29">
        <f>U322*Parameters!$B$39</f>
        <v/>
      </c>
      <c r="AC322">
        <f>J322</f>
        <v/>
      </c>
      <c r="AD322">
        <f>IF(J322=1,Parameters!$B$40,Parameters!$B$41)</f>
        <v/>
      </c>
      <c r="AE322" s="29">
        <f>AC322*O322+(1-AC322)*L322</f>
        <v/>
      </c>
      <c r="AF322" s="29">
        <f>AC322*P322+(1-AC322)*M322</f>
        <v/>
      </c>
      <c r="AG322" s="29">
        <f>AC322*Q322+(1-AC322)*N322</f>
        <v/>
      </c>
      <c r="AH322" s="29">
        <f>AD322*O322+(1-AD322)*L322</f>
        <v/>
      </c>
      <c r="AI322" s="29">
        <f>AD322*P322+(1-AD322)*M322</f>
        <v/>
      </c>
      <c r="AJ322" s="29">
        <f>AD322*Q322+(1-AD322)*N322</f>
        <v/>
      </c>
      <c r="AK322" s="29">
        <f>AC322*V322+(1-AC322)*U322</f>
        <v/>
      </c>
      <c r="AL322" s="29">
        <f>AC322*W322+(1-AC322)*U322</f>
        <v/>
      </c>
      <c r="AM322" s="29">
        <f>AC322*X322+(1-AC322)*U322</f>
        <v/>
      </c>
      <c r="AN322" s="29">
        <f>AD322*V322+(1-AD322)*U322</f>
        <v/>
      </c>
      <c r="AO322" s="29">
        <f>AD322*W322+(1-AD322)*U322</f>
        <v/>
      </c>
      <c r="AP322" s="29">
        <f>AD322*X322+(1-AD322)*U322</f>
        <v/>
      </c>
      <c r="AQ322">
        <f>IF(OR(Scenario!$B$5="Any",Scenario!$B$5=A322),1,0)</f>
        <v/>
      </c>
      <c r="AR322">
        <f>IF(OR(Scenario!$B$6="Any",Scenario!$B$6=B322),1,0)</f>
        <v/>
      </c>
      <c r="AS322">
        <f>IF(OR(Scenario!$B$7="Any",Scenario!$B$7=C322),1,0)</f>
        <v/>
      </c>
      <c r="AT322">
        <f>IF(OR(Scenario!$B$8="Any",Scenario!$B$8=D322),1,0)</f>
        <v/>
      </c>
      <c r="AU322">
        <f>IF(OR(Scenario!$B$9="Any",Scenario!$B$9=E322),1,0)</f>
        <v/>
      </c>
      <c r="AV322">
        <f>IF(OR(Scenario!$B$10="Any",Scenario!$B$10=F322),1,0)</f>
        <v/>
      </c>
      <c r="AW322">
        <f>G322*AQ322*AR322*AS322*AT322*AU322*AV322</f>
        <v/>
      </c>
      <c r="AX322">
        <f>IF(Scenario!$B$11="mean",L322,IF(Scenario!$B$11="5th pct",M322,N322))</f>
        <v/>
      </c>
      <c r="AY322">
        <f>IF(Scenario!$B$11="mean",O322,IF(Scenario!$B$11="5th pct",P322,Q322))</f>
        <v/>
      </c>
      <c r="AZ322">
        <f>IF(Scenario!$B$11="mean",R322,IF(Scenario!$B$11="5th pct",S322,T322))</f>
        <v/>
      </c>
      <c r="BA322">
        <f>IF(Scenario!$B$11="mean",AE322,IF(Scenario!$B$11="5th pct",AF322,AG322))</f>
        <v/>
      </c>
      <c r="BB322">
        <f>IF(Scenario!$B$11="mean",AH322,IF(Scenario!$B$11="5th pct",AI322,AJ322))</f>
        <v/>
      </c>
      <c r="BC322">
        <f>U322</f>
        <v/>
      </c>
      <c r="BD322">
        <f>IF(Scenario!$B$11="mean",V322,IF(Scenario!$B$11="5th pct",W322,X322))</f>
        <v/>
      </c>
      <c r="BE322">
        <f>IF(Scenario!$B$11="mean",Y322,IF(Scenario!$B$11="5th pct",Z322,AA322))</f>
        <v/>
      </c>
      <c r="BF322">
        <f>IF(Scenario!$B$11="mean",AK322,IF(Scenario!$B$11="5th pct",AL322,AM322))</f>
        <v/>
      </c>
      <c r="BG322">
        <f>IF(Scenario!$B$11="mean",AN322,IF(Scenario!$B$11="5th pct",AO322,AP322))</f>
        <v/>
      </c>
    </row>
    <row r="323">
      <c r="A323" s="7" t="inlineStr">
        <is>
          <t>F</t>
        </is>
      </c>
      <c r="B323" s="7" t="inlineStr">
        <is>
          <t>75-79</t>
        </is>
      </c>
      <c r="C323" s="7" t="inlineStr">
        <is>
          <t>176-198</t>
        </is>
      </c>
      <c r="D323" s="7" t="inlineStr">
        <is>
          <t>&lt;1.0</t>
        </is>
      </c>
      <c r="E323" s="7" t="inlineStr">
        <is>
          <t>subclinical</t>
        </is>
      </c>
      <c r="F323" s="7" t="inlineStr">
        <is>
          <t>yes</t>
        </is>
      </c>
      <c r="G323" s="30">
        <f>Parameters!$B$5*Parameters!$B$8*Parameters!$F$10/SUM(Parameters!$B$10:$G$10)*Parameters!$H$22*Parameters!$B$50*Parameters!$B$46</f>
        <v/>
      </c>
      <c r="H323" s="31">
        <f>(140-Parameters!$C$25)*Parameters!$F$26*0.45359237*0.85/(72*Parameters!$B$27)</f>
        <v/>
      </c>
      <c r="I323" s="7">
        <f>IF(H323&gt;80,"&gt;80",IF(H323&gt;50,"50-80",IF(H323&gt;=25,"25-50","&lt;25")))</f>
        <v/>
      </c>
      <c r="J323" s="7">
        <f>IF(((B323="80+")+0+(OR(D323="1.5-2.0",D323="&gt;=2.0")))&gt;=2,1,0)</f>
        <v/>
      </c>
      <c r="K323" s="32">
        <f>INDEX(Parameters!$B$31:$E$31,MATCH(I323,Parameters!$B$30:$E$30,0))</f>
        <v/>
      </c>
      <c r="L323" s="33">
        <f>K323*INDEX(Parameters!$B$57:$E$57,MATCH(I323,Parameters!$B$30:$E$30,0))/100*IF($F323="yes",Parameters!$C$49,Parameters!$B$49)</f>
        <v/>
      </c>
      <c r="M323" s="33">
        <f>K323*INDEX(Parameters!$B$58:$E$58,MATCH(I323,Parameters!$B$30:$E$30,0))/100*IF($F323="yes",Parameters!$C$49,Parameters!$B$49)</f>
        <v/>
      </c>
      <c r="N323" s="33">
        <f>K323*INDEX(Parameters!$B$59:$E$59,MATCH(I323,Parameters!$B$30:$E$30,0))/100*IF($F323="yes",Parameters!$C$49,Parameters!$B$49)</f>
        <v/>
      </c>
      <c r="O323" s="33">
        <f>K323*INDEX(Parameters!$B$60:$E$60,MATCH(I323,Parameters!$B$30:$E$30,0))/100*IF($F323="yes",Parameters!$C$49,Parameters!$B$49)</f>
        <v/>
      </c>
      <c r="P323" s="33">
        <f>K323*INDEX(Parameters!$B$61:$E$61,MATCH(I323,Parameters!$B$30:$E$30,0))/100*IF($F323="yes",Parameters!$C$49,Parameters!$B$49)</f>
        <v/>
      </c>
      <c r="Q323" s="33">
        <f>K323*INDEX(Parameters!$B$62:$E$62,MATCH(I323,Parameters!$B$30:$E$30,0))/100*IF($F323="yes",Parameters!$C$49,Parameters!$B$49)</f>
        <v/>
      </c>
      <c r="R323" s="33">
        <f>K323*INDEX(Parameters!$B$63:$E$63,MATCH(I323,Parameters!$B$30:$E$30,0))/100*IF($F323="yes",Parameters!$C$49,Parameters!$B$49)</f>
        <v/>
      </c>
      <c r="S323" s="33">
        <f>K323*INDEX(Parameters!$B$64:$E$64,MATCH(I323,Parameters!$B$30:$E$30,0))/100*IF($F323="yes",Parameters!$C$49,Parameters!$B$49)</f>
        <v/>
      </c>
      <c r="T323" s="33">
        <f>K323*INDEX(Parameters!$B$65:$E$65,MATCH(I323,Parameters!$B$30:$E$30,0))/100*IF($F323="yes",Parameters!$C$49,Parameters!$B$49)</f>
        <v/>
      </c>
      <c r="U323" s="33">
        <f>INDEX(Parameters!$B$32:$E$32,MATCH(I323,Parameters!$B$30:$E$30,0))*Parameters!$B$36/100*IF($F323="yes",Parameters!$E$49,Parameters!$D$49)</f>
        <v/>
      </c>
      <c r="V323" s="33">
        <f>U323*INDEX(Parameters!$B$99:$E$99,MATCH(I323,Parameters!$B$30:$E$30,0))</f>
        <v/>
      </c>
      <c r="W323" s="33">
        <f>U323*INDEX(Parameters!$B$100:$E$100,MATCH(I323,Parameters!$B$30:$E$30,0))</f>
        <v/>
      </c>
      <c r="X323" s="33">
        <f>U323*INDEX(Parameters!$B$101:$E$101,MATCH(I323,Parameters!$B$30:$E$30,0))</f>
        <v/>
      </c>
      <c r="Y323" s="33">
        <f>U323*INDEX(Parameters!$B$102:$E$102,MATCH(I323,Parameters!$B$30:$E$30,0))</f>
        <v/>
      </c>
      <c r="Z323" s="33">
        <f>U323*INDEX(Parameters!$B$103:$E$103,MATCH(I323,Parameters!$B$30:$E$30,0))</f>
        <v/>
      </c>
      <c r="AA323" s="33">
        <f>U323*INDEX(Parameters!$B$104:$E$104,MATCH(I323,Parameters!$B$30:$E$30,0))</f>
        <v/>
      </c>
      <c r="AB323" s="33">
        <f>U323*Parameters!$B$39</f>
        <v/>
      </c>
      <c r="AC323" s="7">
        <f>J323</f>
        <v/>
      </c>
      <c r="AD323" s="7">
        <f>IF(J323=1,Parameters!$B$40,Parameters!$B$41)</f>
        <v/>
      </c>
      <c r="AE323" s="33">
        <f>AC323*O323+(1-AC323)*L323</f>
        <v/>
      </c>
      <c r="AF323" s="33">
        <f>AC323*P323+(1-AC323)*M323</f>
        <v/>
      </c>
      <c r="AG323" s="33">
        <f>AC323*Q323+(1-AC323)*N323</f>
        <v/>
      </c>
      <c r="AH323" s="33">
        <f>AD323*O323+(1-AD323)*L323</f>
        <v/>
      </c>
      <c r="AI323" s="33">
        <f>AD323*P323+(1-AD323)*M323</f>
        <v/>
      </c>
      <c r="AJ323" s="33">
        <f>AD323*Q323+(1-AD323)*N323</f>
        <v/>
      </c>
      <c r="AK323" s="33">
        <f>AC323*V323+(1-AC323)*U323</f>
        <v/>
      </c>
      <c r="AL323" s="33">
        <f>AC323*W323+(1-AC323)*U323</f>
        <v/>
      </c>
      <c r="AM323" s="33">
        <f>AC323*X323+(1-AC323)*U323</f>
        <v/>
      </c>
      <c r="AN323" s="33">
        <f>AD323*V323+(1-AD323)*U323</f>
        <v/>
      </c>
      <c r="AO323" s="33">
        <f>AD323*W323+(1-AD323)*U323</f>
        <v/>
      </c>
      <c r="AP323" s="33">
        <f>AD323*X323+(1-AD323)*U323</f>
        <v/>
      </c>
      <c r="AQ323" s="7">
        <f>IF(OR(Scenario!$B$5="Any",Scenario!$B$5=A323),1,0)</f>
        <v/>
      </c>
      <c r="AR323" s="7">
        <f>IF(OR(Scenario!$B$6="Any",Scenario!$B$6=B323),1,0)</f>
        <v/>
      </c>
      <c r="AS323" s="7">
        <f>IF(OR(Scenario!$B$7="Any",Scenario!$B$7=C323),1,0)</f>
        <v/>
      </c>
      <c r="AT323" s="7">
        <f>IF(OR(Scenario!$B$8="Any",Scenario!$B$8=D323),1,0)</f>
        <v/>
      </c>
      <c r="AU323" s="7">
        <f>IF(OR(Scenario!$B$9="Any",Scenario!$B$9=E323),1,0)</f>
        <v/>
      </c>
      <c r="AV323" s="7">
        <f>IF(OR(Scenario!$B$10="Any",Scenario!$B$10=F323),1,0)</f>
        <v/>
      </c>
      <c r="AW323" s="7">
        <f>G323*AQ323*AR323*AS323*AT323*AU323*AV323</f>
        <v/>
      </c>
      <c r="AX323" s="7">
        <f>IF(Scenario!$B$11="mean",L323,IF(Scenario!$B$11="5th pct",M323,N323))</f>
        <v/>
      </c>
      <c r="AY323" s="7">
        <f>IF(Scenario!$B$11="mean",O323,IF(Scenario!$B$11="5th pct",P323,Q323))</f>
        <v/>
      </c>
      <c r="AZ323" s="7">
        <f>IF(Scenario!$B$11="mean",R323,IF(Scenario!$B$11="5th pct",S323,T323))</f>
        <v/>
      </c>
      <c r="BA323" s="7">
        <f>IF(Scenario!$B$11="mean",AE323,IF(Scenario!$B$11="5th pct",AF323,AG323))</f>
        <v/>
      </c>
      <c r="BB323" s="7">
        <f>IF(Scenario!$B$11="mean",AH323,IF(Scenario!$B$11="5th pct",AI323,AJ323))</f>
        <v/>
      </c>
      <c r="BC323" s="7">
        <f>U323</f>
        <v/>
      </c>
      <c r="BD323" s="7">
        <f>IF(Scenario!$B$11="mean",V323,IF(Scenario!$B$11="5th pct",W323,X323))</f>
        <v/>
      </c>
      <c r="BE323" s="7">
        <f>IF(Scenario!$B$11="mean",Y323,IF(Scenario!$B$11="5th pct",Z323,AA323))</f>
        <v/>
      </c>
      <c r="BF323" s="7">
        <f>IF(Scenario!$B$11="mean",AK323,IF(Scenario!$B$11="5th pct",AL323,AM323))</f>
        <v/>
      </c>
      <c r="BG323" s="7">
        <f>IF(Scenario!$B$11="mean",AN323,IF(Scenario!$B$11="5th pct",AO323,AP323))</f>
        <v/>
      </c>
    </row>
    <row r="324">
      <c r="A324" t="inlineStr">
        <is>
          <t>F</t>
        </is>
      </c>
      <c r="B324" t="inlineStr">
        <is>
          <t>75-79</t>
        </is>
      </c>
      <c r="C324" t="inlineStr">
        <is>
          <t>176-198</t>
        </is>
      </c>
      <c r="D324" t="inlineStr">
        <is>
          <t>&lt;1.0</t>
        </is>
      </c>
      <c r="E324" t="inlineStr">
        <is>
          <t>low parox</t>
        </is>
      </c>
      <c r="F324" t="inlineStr">
        <is>
          <t>no</t>
        </is>
      </c>
      <c r="G324" s="26">
        <f>Parameters!$B$5*Parameters!$B$8*Parameters!$F$10/SUM(Parameters!$B$10:$G$10)*Parameters!$H$22*Parameters!$B$51*(1-Parameters!$B$46)</f>
        <v/>
      </c>
      <c r="H324" s="27">
        <f>(140-Parameters!$C$25)*Parameters!$F$26*0.45359237*0.85/(72*Parameters!$B$27)</f>
        <v/>
      </c>
      <c r="I324">
        <f>IF(H324&gt;80,"&gt;80",IF(H324&gt;50,"50-80",IF(H324&gt;=25,"25-50","&lt;25")))</f>
        <v/>
      </c>
      <c r="J324">
        <f>IF(((B324="80+")+0+(OR(D324="1.5-2.0",D324="&gt;=2.0")))&gt;=2,1,0)</f>
        <v/>
      </c>
      <c r="K324" s="28">
        <f>INDEX(Parameters!$B$31:$E$31,MATCH(I324,Parameters!$B$30:$E$30,0))</f>
        <v/>
      </c>
      <c r="L324" s="29">
        <f>K324*INDEX(Parameters!$B$66:$E$66,MATCH(I324,Parameters!$B$30:$E$30,0))/100*IF($F324="yes",Parameters!$C$49,Parameters!$B$49)</f>
        <v/>
      </c>
      <c r="M324" s="29">
        <f>K324*INDEX(Parameters!$B$67:$E$67,MATCH(I324,Parameters!$B$30:$E$30,0))/100*IF($F324="yes",Parameters!$C$49,Parameters!$B$49)</f>
        <v/>
      </c>
      <c r="N324" s="29">
        <f>K324*INDEX(Parameters!$B$68:$E$68,MATCH(I324,Parameters!$B$30:$E$30,0))/100*IF($F324="yes",Parameters!$C$49,Parameters!$B$49)</f>
        <v/>
      </c>
      <c r="O324" s="29">
        <f>K324*INDEX(Parameters!$B$69:$E$69,MATCH(I324,Parameters!$B$30:$E$30,0))/100*IF($F324="yes",Parameters!$C$49,Parameters!$B$49)</f>
        <v/>
      </c>
      <c r="P324" s="29">
        <f>K324*INDEX(Parameters!$B$70:$E$70,MATCH(I324,Parameters!$B$30:$E$30,0))/100*IF($F324="yes",Parameters!$C$49,Parameters!$B$49)</f>
        <v/>
      </c>
      <c r="Q324" s="29">
        <f>K324*INDEX(Parameters!$B$71:$E$71,MATCH(I324,Parameters!$B$30:$E$30,0))/100*IF($F324="yes",Parameters!$C$49,Parameters!$B$49)</f>
        <v/>
      </c>
      <c r="R324" s="29">
        <f>K324*INDEX(Parameters!$B$72:$E$72,MATCH(I324,Parameters!$B$30:$E$30,0))/100*IF($F324="yes",Parameters!$C$49,Parameters!$B$49)</f>
        <v/>
      </c>
      <c r="S324" s="29">
        <f>K324*INDEX(Parameters!$B$73:$E$73,MATCH(I324,Parameters!$B$30:$E$30,0))/100*IF($F324="yes",Parameters!$C$49,Parameters!$B$49)</f>
        <v/>
      </c>
      <c r="T324" s="29">
        <f>K324*INDEX(Parameters!$B$74:$E$74,MATCH(I324,Parameters!$B$30:$E$30,0))/100*IF($F324="yes",Parameters!$C$49,Parameters!$B$49)</f>
        <v/>
      </c>
      <c r="U324" s="29">
        <f>INDEX(Parameters!$B$32:$E$32,MATCH(I324,Parameters!$B$30:$E$30,0))*Parameters!$B$36/100*IF($F324="yes",Parameters!$E$49,Parameters!$D$49)</f>
        <v/>
      </c>
      <c r="V324" s="29">
        <f>U324*INDEX(Parameters!$B$99:$E$99,MATCH(I324,Parameters!$B$30:$E$30,0))</f>
        <v/>
      </c>
      <c r="W324" s="29">
        <f>U324*INDEX(Parameters!$B$100:$E$100,MATCH(I324,Parameters!$B$30:$E$30,0))</f>
        <v/>
      </c>
      <c r="X324" s="29">
        <f>U324*INDEX(Parameters!$B$101:$E$101,MATCH(I324,Parameters!$B$30:$E$30,0))</f>
        <v/>
      </c>
      <c r="Y324" s="29">
        <f>U324*INDEX(Parameters!$B$102:$E$102,MATCH(I324,Parameters!$B$30:$E$30,0))</f>
        <v/>
      </c>
      <c r="Z324" s="29">
        <f>U324*INDEX(Parameters!$B$103:$E$103,MATCH(I324,Parameters!$B$30:$E$30,0))</f>
        <v/>
      </c>
      <c r="AA324" s="29">
        <f>U324*INDEX(Parameters!$B$104:$E$104,MATCH(I324,Parameters!$B$30:$E$30,0))</f>
        <v/>
      </c>
      <c r="AB324" s="29">
        <f>U324*Parameters!$B$39</f>
        <v/>
      </c>
      <c r="AC324">
        <f>J324</f>
        <v/>
      </c>
      <c r="AD324">
        <f>IF(J324=1,Parameters!$B$40,Parameters!$B$41)</f>
        <v/>
      </c>
      <c r="AE324" s="29">
        <f>AC324*O324+(1-AC324)*L324</f>
        <v/>
      </c>
      <c r="AF324" s="29">
        <f>AC324*P324+(1-AC324)*M324</f>
        <v/>
      </c>
      <c r="AG324" s="29">
        <f>AC324*Q324+(1-AC324)*N324</f>
        <v/>
      </c>
      <c r="AH324" s="29">
        <f>AD324*O324+(1-AD324)*L324</f>
        <v/>
      </c>
      <c r="AI324" s="29">
        <f>AD324*P324+(1-AD324)*M324</f>
        <v/>
      </c>
      <c r="AJ324" s="29">
        <f>AD324*Q324+(1-AD324)*N324</f>
        <v/>
      </c>
      <c r="AK324" s="29">
        <f>AC324*V324+(1-AC324)*U324</f>
        <v/>
      </c>
      <c r="AL324" s="29">
        <f>AC324*W324+(1-AC324)*U324</f>
        <v/>
      </c>
      <c r="AM324" s="29">
        <f>AC324*X324+(1-AC324)*U324</f>
        <v/>
      </c>
      <c r="AN324" s="29">
        <f>AD324*V324+(1-AD324)*U324</f>
        <v/>
      </c>
      <c r="AO324" s="29">
        <f>AD324*W324+(1-AD324)*U324</f>
        <v/>
      </c>
      <c r="AP324" s="29">
        <f>AD324*X324+(1-AD324)*U324</f>
        <v/>
      </c>
      <c r="AQ324">
        <f>IF(OR(Scenario!$B$5="Any",Scenario!$B$5=A324),1,0)</f>
        <v/>
      </c>
      <c r="AR324">
        <f>IF(OR(Scenario!$B$6="Any",Scenario!$B$6=B324),1,0)</f>
        <v/>
      </c>
      <c r="AS324">
        <f>IF(OR(Scenario!$B$7="Any",Scenario!$B$7=C324),1,0)</f>
        <v/>
      </c>
      <c r="AT324">
        <f>IF(OR(Scenario!$B$8="Any",Scenario!$B$8=D324),1,0)</f>
        <v/>
      </c>
      <c r="AU324">
        <f>IF(OR(Scenario!$B$9="Any",Scenario!$B$9=E324),1,0)</f>
        <v/>
      </c>
      <c r="AV324">
        <f>IF(OR(Scenario!$B$10="Any",Scenario!$B$10=F324),1,0)</f>
        <v/>
      </c>
      <c r="AW324">
        <f>G324*AQ324*AR324*AS324*AT324*AU324*AV324</f>
        <v/>
      </c>
      <c r="AX324">
        <f>IF(Scenario!$B$11="mean",L324,IF(Scenario!$B$11="5th pct",M324,N324))</f>
        <v/>
      </c>
      <c r="AY324">
        <f>IF(Scenario!$B$11="mean",O324,IF(Scenario!$B$11="5th pct",P324,Q324))</f>
        <v/>
      </c>
      <c r="AZ324">
        <f>IF(Scenario!$B$11="mean",R324,IF(Scenario!$B$11="5th pct",S324,T324))</f>
        <v/>
      </c>
      <c r="BA324">
        <f>IF(Scenario!$B$11="mean",AE324,IF(Scenario!$B$11="5th pct",AF324,AG324))</f>
        <v/>
      </c>
      <c r="BB324">
        <f>IF(Scenario!$B$11="mean",AH324,IF(Scenario!$B$11="5th pct",AI324,AJ324))</f>
        <v/>
      </c>
      <c r="BC324">
        <f>U324</f>
        <v/>
      </c>
      <c r="BD324">
        <f>IF(Scenario!$B$11="mean",V324,IF(Scenario!$B$11="5th pct",W324,X324))</f>
        <v/>
      </c>
      <c r="BE324">
        <f>IF(Scenario!$B$11="mean",Y324,IF(Scenario!$B$11="5th pct",Z324,AA324))</f>
        <v/>
      </c>
      <c r="BF324">
        <f>IF(Scenario!$B$11="mean",AK324,IF(Scenario!$B$11="5th pct",AL324,AM324))</f>
        <v/>
      </c>
      <c r="BG324">
        <f>IF(Scenario!$B$11="mean",AN324,IF(Scenario!$B$11="5th pct",AO324,AP324))</f>
        <v/>
      </c>
    </row>
    <row r="325">
      <c r="A325" s="7" t="inlineStr">
        <is>
          <t>F</t>
        </is>
      </c>
      <c r="B325" s="7" t="inlineStr">
        <is>
          <t>75-79</t>
        </is>
      </c>
      <c r="C325" s="7" t="inlineStr">
        <is>
          <t>176-198</t>
        </is>
      </c>
      <c r="D325" s="7" t="inlineStr">
        <is>
          <t>&lt;1.0</t>
        </is>
      </c>
      <c r="E325" s="7" t="inlineStr">
        <is>
          <t>low parox</t>
        </is>
      </c>
      <c r="F325" s="7" t="inlineStr">
        <is>
          <t>yes</t>
        </is>
      </c>
      <c r="G325" s="30">
        <f>Parameters!$B$5*Parameters!$B$8*Parameters!$F$10/SUM(Parameters!$B$10:$G$10)*Parameters!$H$22*Parameters!$B$51*Parameters!$B$46</f>
        <v/>
      </c>
      <c r="H325" s="31">
        <f>(140-Parameters!$C$25)*Parameters!$F$26*0.45359237*0.85/(72*Parameters!$B$27)</f>
        <v/>
      </c>
      <c r="I325" s="7">
        <f>IF(H325&gt;80,"&gt;80",IF(H325&gt;50,"50-80",IF(H325&gt;=25,"25-50","&lt;25")))</f>
        <v/>
      </c>
      <c r="J325" s="7">
        <f>IF(((B325="80+")+0+(OR(D325="1.5-2.0",D325="&gt;=2.0")))&gt;=2,1,0)</f>
        <v/>
      </c>
      <c r="K325" s="32">
        <f>INDEX(Parameters!$B$31:$E$31,MATCH(I325,Parameters!$B$30:$E$30,0))</f>
        <v/>
      </c>
      <c r="L325" s="33">
        <f>K325*INDEX(Parameters!$B$66:$E$66,MATCH(I325,Parameters!$B$30:$E$30,0))/100*IF($F325="yes",Parameters!$C$49,Parameters!$B$49)</f>
        <v/>
      </c>
      <c r="M325" s="33">
        <f>K325*INDEX(Parameters!$B$67:$E$67,MATCH(I325,Parameters!$B$30:$E$30,0))/100*IF($F325="yes",Parameters!$C$49,Parameters!$B$49)</f>
        <v/>
      </c>
      <c r="N325" s="33">
        <f>K325*INDEX(Parameters!$B$68:$E$68,MATCH(I325,Parameters!$B$30:$E$30,0))/100*IF($F325="yes",Parameters!$C$49,Parameters!$B$49)</f>
        <v/>
      </c>
      <c r="O325" s="33">
        <f>K325*INDEX(Parameters!$B$69:$E$69,MATCH(I325,Parameters!$B$30:$E$30,0))/100*IF($F325="yes",Parameters!$C$49,Parameters!$B$49)</f>
        <v/>
      </c>
      <c r="P325" s="33">
        <f>K325*INDEX(Parameters!$B$70:$E$70,MATCH(I325,Parameters!$B$30:$E$30,0))/100*IF($F325="yes",Parameters!$C$49,Parameters!$B$49)</f>
        <v/>
      </c>
      <c r="Q325" s="33">
        <f>K325*INDEX(Parameters!$B$71:$E$71,MATCH(I325,Parameters!$B$30:$E$30,0))/100*IF($F325="yes",Parameters!$C$49,Parameters!$B$49)</f>
        <v/>
      </c>
      <c r="R325" s="33">
        <f>K325*INDEX(Parameters!$B$72:$E$72,MATCH(I325,Parameters!$B$30:$E$30,0))/100*IF($F325="yes",Parameters!$C$49,Parameters!$B$49)</f>
        <v/>
      </c>
      <c r="S325" s="33">
        <f>K325*INDEX(Parameters!$B$73:$E$73,MATCH(I325,Parameters!$B$30:$E$30,0))/100*IF($F325="yes",Parameters!$C$49,Parameters!$B$49)</f>
        <v/>
      </c>
      <c r="T325" s="33">
        <f>K325*INDEX(Parameters!$B$74:$E$74,MATCH(I325,Parameters!$B$30:$E$30,0))/100*IF($F325="yes",Parameters!$C$49,Parameters!$B$49)</f>
        <v/>
      </c>
      <c r="U325" s="33">
        <f>INDEX(Parameters!$B$32:$E$32,MATCH(I325,Parameters!$B$30:$E$30,0))*Parameters!$B$36/100*IF($F325="yes",Parameters!$E$49,Parameters!$D$49)</f>
        <v/>
      </c>
      <c r="V325" s="33">
        <f>U325*INDEX(Parameters!$B$99:$E$99,MATCH(I325,Parameters!$B$30:$E$30,0))</f>
        <v/>
      </c>
      <c r="W325" s="33">
        <f>U325*INDEX(Parameters!$B$100:$E$100,MATCH(I325,Parameters!$B$30:$E$30,0))</f>
        <v/>
      </c>
      <c r="X325" s="33">
        <f>U325*INDEX(Parameters!$B$101:$E$101,MATCH(I325,Parameters!$B$30:$E$30,0))</f>
        <v/>
      </c>
      <c r="Y325" s="33">
        <f>U325*INDEX(Parameters!$B$102:$E$102,MATCH(I325,Parameters!$B$30:$E$30,0))</f>
        <v/>
      </c>
      <c r="Z325" s="33">
        <f>U325*INDEX(Parameters!$B$103:$E$103,MATCH(I325,Parameters!$B$30:$E$30,0))</f>
        <v/>
      </c>
      <c r="AA325" s="33">
        <f>U325*INDEX(Parameters!$B$104:$E$104,MATCH(I325,Parameters!$B$30:$E$30,0))</f>
        <v/>
      </c>
      <c r="AB325" s="33">
        <f>U325*Parameters!$B$39</f>
        <v/>
      </c>
      <c r="AC325" s="7">
        <f>J325</f>
        <v/>
      </c>
      <c r="AD325" s="7">
        <f>IF(J325=1,Parameters!$B$40,Parameters!$B$41)</f>
        <v/>
      </c>
      <c r="AE325" s="33">
        <f>AC325*O325+(1-AC325)*L325</f>
        <v/>
      </c>
      <c r="AF325" s="33">
        <f>AC325*P325+(1-AC325)*M325</f>
        <v/>
      </c>
      <c r="AG325" s="33">
        <f>AC325*Q325+(1-AC325)*N325</f>
        <v/>
      </c>
      <c r="AH325" s="33">
        <f>AD325*O325+(1-AD325)*L325</f>
        <v/>
      </c>
      <c r="AI325" s="33">
        <f>AD325*P325+(1-AD325)*M325</f>
        <v/>
      </c>
      <c r="AJ325" s="33">
        <f>AD325*Q325+(1-AD325)*N325</f>
        <v/>
      </c>
      <c r="AK325" s="33">
        <f>AC325*V325+(1-AC325)*U325</f>
        <v/>
      </c>
      <c r="AL325" s="33">
        <f>AC325*W325+(1-AC325)*U325</f>
        <v/>
      </c>
      <c r="AM325" s="33">
        <f>AC325*X325+(1-AC325)*U325</f>
        <v/>
      </c>
      <c r="AN325" s="33">
        <f>AD325*V325+(1-AD325)*U325</f>
        <v/>
      </c>
      <c r="AO325" s="33">
        <f>AD325*W325+(1-AD325)*U325</f>
        <v/>
      </c>
      <c r="AP325" s="33">
        <f>AD325*X325+(1-AD325)*U325</f>
        <v/>
      </c>
      <c r="AQ325" s="7">
        <f>IF(OR(Scenario!$B$5="Any",Scenario!$B$5=A325),1,0)</f>
        <v/>
      </c>
      <c r="AR325" s="7">
        <f>IF(OR(Scenario!$B$6="Any",Scenario!$B$6=B325),1,0)</f>
        <v/>
      </c>
      <c r="AS325" s="7">
        <f>IF(OR(Scenario!$B$7="Any",Scenario!$B$7=C325),1,0)</f>
        <v/>
      </c>
      <c r="AT325" s="7">
        <f>IF(OR(Scenario!$B$8="Any",Scenario!$B$8=D325),1,0)</f>
        <v/>
      </c>
      <c r="AU325" s="7">
        <f>IF(OR(Scenario!$B$9="Any",Scenario!$B$9=E325),1,0)</f>
        <v/>
      </c>
      <c r="AV325" s="7">
        <f>IF(OR(Scenario!$B$10="Any",Scenario!$B$10=F325),1,0)</f>
        <v/>
      </c>
      <c r="AW325" s="7">
        <f>G325*AQ325*AR325*AS325*AT325*AU325*AV325</f>
        <v/>
      </c>
      <c r="AX325" s="7">
        <f>IF(Scenario!$B$11="mean",L325,IF(Scenario!$B$11="5th pct",M325,N325))</f>
        <v/>
      </c>
      <c r="AY325" s="7">
        <f>IF(Scenario!$B$11="mean",O325,IF(Scenario!$B$11="5th pct",P325,Q325))</f>
        <v/>
      </c>
      <c r="AZ325" s="7">
        <f>IF(Scenario!$B$11="mean",R325,IF(Scenario!$B$11="5th pct",S325,T325))</f>
        <v/>
      </c>
      <c r="BA325" s="7">
        <f>IF(Scenario!$B$11="mean",AE325,IF(Scenario!$B$11="5th pct",AF325,AG325))</f>
        <v/>
      </c>
      <c r="BB325" s="7">
        <f>IF(Scenario!$B$11="mean",AH325,IF(Scenario!$B$11="5th pct",AI325,AJ325))</f>
        <v/>
      </c>
      <c r="BC325" s="7">
        <f>U325</f>
        <v/>
      </c>
      <c r="BD325" s="7">
        <f>IF(Scenario!$B$11="mean",V325,IF(Scenario!$B$11="5th pct",W325,X325))</f>
        <v/>
      </c>
      <c r="BE325" s="7">
        <f>IF(Scenario!$B$11="mean",Y325,IF(Scenario!$B$11="5th pct",Z325,AA325))</f>
        <v/>
      </c>
      <c r="BF325" s="7">
        <f>IF(Scenario!$B$11="mean",AK325,IF(Scenario!$B$11="5th pct",AL325,AM325))</f>
        <v/>
      </c>
      <c r="BG325" s="7">
        <f>IF(Scenario!$B$11="mean",AN325,IF(Scenario!$B$11="5th pct",AO325,AP325))</f>
        <v/>
      </c>
    </row>
    <row r="326">
      <c r="A326" t="inlineStr">
        <is>
          <t>F</t>
        </is>
      </c>
      <c r="B326" t="inlineStr">
        <is>
          <t>75-79</t>
        </is>
      </c>
      <c r="C326" t="inlineStr">
        <is>
          <t>176-198</t>
        </is>
      </c>
      <c r="D326" t="inlineStr">
        <is>
          <t>&lt;1.0</t>
        </is>
      </c>
      <c r="E326" t="inlineStr">
        <is>
          <t>high parox</t>
        </is>
      </c>
      <c r="F326" t="inlineStr">
        <is>
          <t>no</t>
        </is>
      </c>
      <c r="G326" s="26">
        <f>Parameters!$B$5*Parameters!$B$8*Parameters!$F$10/SUM(Parameters!$B$10:$G$10)*Parameters!$H$22*Parameters!$B$52*(1-Parameters!$B$46)</f>
        <v/>
      </c>
      <c r="H326" s="27">
        <f>(140-Parameters!$C$25)*Parameters!$F$26*0.45359237*0.85/(72*Parameters!$B$27)</f>
        <v/>
      </c>
      <c r="I326">
        <f>IF(H326&gt;80,"&gt;80",IF(H326&gt;50,"50-80",IF(H326&gt;=25,"25-50","&lt;25")))</f>
        <v/>
      </c>
      <c r="J326">
        <f>IF(((B326="80+")+0+(OR(D326="1.5-2.0",D326="&gt;=2.0")))&gt;=2,1,0)</f>
        <v/>
      </c>
      <c r="K326" s="28">
        <f>INDEX(Parameters!$B$31:$E$31,MATCH(I326,Parameters!$B$30:$E$30,0))</f>
        <v/>
      </c>
      <c r="L326" s="29">
        <f>K326*INDEX(Parameters!$B$75:$E$75,MATCH(I326,Parameters!$B$30:$E$30,0))/100*IF($F326="yes",Parameters!$C$49,Parameters!$B$49)</f>
        <v/>
      </c>
      <c r="M326" s="29">
        <f>K326*INDEX(Parameters!$B$76:$E$76,MATCH(I326,Parameters!$B$30:$E$30,0))/100*IF($F326="yes",Parameters!$C$49,Parameters!$B$49)</f>
        <v/>
      </c>
      <c r="N326" s="29">
        <f>K326*INDEX(Parameters!$B$77:$E$77,MATCH(I326,Parameters!$B$30:$E$30,0))/100*IF($F326="yes",Parameters!$C$49,Parameters!$B$49)</f>
        <v/>
      </c>
      <c r="O326" s="29">
        <f>K326*INDEX(Parameters!$B$78:$E$78,MATCH(I326,Parameters!$B$30:$E$30,0))/100*IF($F326="yes",Parameters!$C$49,Parameters!$B$49)</f>
        <v/>
      </c>
      <c r="P326" s="29">
        <f>K326*INDEX(Parameters!$B$79:$E$79,MATCH(I326,Parameters!$B$30:$E$30,0))/100*IF($F326="yes",Parameters!$C$49,Parameters!$B$49)</f>
        <v/>
      </c>
      <c r="Q326" s="29">
        <f>K326*INDEX(Parameters!$B$80:$E$80,MATCH(I326,Parameters!$B$30:$E$30,0))/100*IF($F326="yes",Parameters!$C$49,Parameters!$B$49)</f>
        <v/>
      </c>
      <c r="R326" s="29">
        <f>K326*INDEX(Parameters!$B$81:$E$81,MATCH(I326,Parameters!$B$30:$E$30,0))/100*IF($F326="yes",Parameters!$C$49,Parameters!$B$49)</f>
        <v/>
      </c>
      <c r="S326" s="29">
        <f>K326*INDEX(Parameters!$B$82:$E$82,MATCH(I326,Parameters!$B$30:$E$30,0))/100*IF($F326="yes",Parameters!$C$49,Parameters!$B$49)</f>
        <v/>
      </c>
      <c r="T326" s="29">
        <f>K326*INDEX(Parameters!$B$83:$E$83,MATCH(I326,Parameters!$B$30:$E$30,0))/100*IF($F326="yes",Parameters!$C$49,Parameters!$B$49)</f>
        <v/>
      </c>
      <c r="U326" s="29">
        <f>INDEX(Parameters!$B$32:$E$32,MATCH(I326,Parameters!$B$30:$E$30,0))*Parameters!$B$36/100*IF($F326="yes",Parameters!$E$49,Parameters!$D$49)</f>
        <v/>
      </c>
      <c r="V326" s="29">
        <f>U326*INDEX(Parameters!$B$99:$E$99,MATCH(I326,Parameters!$B$30:$E$30,0))</f>
        <v/>
      </c>
      <c r="W326" s="29">
        <f>U326*INDEX(Parameters!$B$100:$E$100,MATCH(I326,Parameters!$B$30:$E$30,0))</f>
        <v/>
      </c>
      <c r="X326" s="29">
        <f>U326*INDEX(Parameters!$B$101:$E$101,MATCH(I326,Parameters!$B$30:$E$30,0))</f>
        <v/>
      </c>
      <c r="Y326" s="29">
        <f>U326*INDEX(Parameters!$B$102:$E$102,MATCH(I326,Parameters!$B$30:$E$30,0))</f>
        <v/>
      </c>
      <c r="Z326" s="29">
        <f>U326*INDEX(Parameters!$B$103:$E$103,MATCH(I326,Parameters!$B$30:$E$30,0))</f>
        <v/>
      </c>
      <c r="AA326" s="29">
        <f>U326*INDEX(Parameters!$B$104:$E$104,MATCH(I326,Parameters!$B$30:$E$30,0))</f>
        <v/>
      </c>
      <c r="AB326" s="29">
        <f>U326*Parameters!$B$39</f>
        <v/>
      </c>
      <c r="AC326">
        <f>J326</f>
        <v/>
      </c>
      <c r="AD326">
        <f>IF(J326=1,Parameters!$B$40,Parameters!$B$41)</f>
        <v/>
      </c>
      <c r="AE326" s="29">
        <f>AC326*O326+(1-AC326)*L326</f>
        <v/>
      </c>
      <c r="AF326" s="29">
        <f>AC326*P326+(1-AC326)*M326</f>
        <v/>
      </c>
      <c r="AG326" s="29">
        <f>AC326*Q326+(1-AC326)*N326</f>
        <v/>
      </c>
      <c r="AH326" s="29">
        <f>AD326*O326+(1-AD326)*L326</f>
        <v/>
      </c>
      <c r="AI326" s="29">
        <f>AD326*P326+(1-AD326)*M326</f>
        <v/>
      </c>
      <c r="AJ326" s="29">
        <f>AD326*Q326+(1-AD326)*N326</f>
        <v/>
      </c>
      <c r="AK326" s="29">
        <f>AC326*V326+(1-AC326)*U326</f>
        <v/>
      </c>
      <c r="AL326" s="29">
        <f>AC326*W326+(1-AC326)*U326</f>
        <v/>
      </c>
      <c r="AM326" s="29">
        <f>AC326*X326+(1-AC326)*U326</f>
        <v/>
      </c>
      <c r="AN326" s="29">
        <f>AD326*V326+(1-AD326)*U326</f>
        <v/>
      </c>
      <c r="AO326" s="29">
        <f>AD326*W326+(1-AD326)*U326</f>
        <v/>
      </c>
      <c r="AP326" s="29">
        <f>AD326*X326+(1-AD326)*U326</f>
        <v/>
      </c>
      <c r="AQ326">
        <f>IF(OR(Scenario!$B$5="Any",Scenario!$B$5=A326),1,0)</f>
        <v/>
      </c>
      <c r="AR326">
        <f>IF(OR(Scenario!$B$6="Any",Scenario!$B$6=B326),1,0)</f>
        <v/>
      </c>
      <c r="AS326">
        <f>IF(OR(Scenario!$B$7="Any",Scenario!$B$7=C326),1,0)</f>
        <v/>
      </c>
      <c r="AT326">
        <f>IF(OR(Scenario!$B$8="Any",Scenario!$B$8=D326),1,0)</f>
        <v/>
      </c>
      <c r="AU326">
        <f>IF(OR(Scenario!$B$9="Any",Scenario!$B$9=E326),1,0)</f>
        <v/>
      </c>
      <c r="AV326">
        <f>IF(OR(Scenario!$B$10="Any",Scenario!$B$10=F326),1,0)</f>
        <v/>
      </c>
      <c r="AW326">
        <f>G326*AQ326*AR326*AS326*AT326*AU326*AV326</f>
        <v/>
      </c>
      <c r="AX326">
        <f>IF(Scenario!$B$11="mean",L326,IF(Scenario!$B$11="5th pct",M326,N326))</f>
        <v/>
      </c>
      <c r="AY326">
        <f>IF(Scenario!$B$11="mean",O326,IF(Scenario!$B$11="5th pct",P326,Q326))</f>
        <v/>
      </c>
      <c r="AZ326">
        <f>IF(Scenario!$B$11="mean",R326,IF(Scenario!$B$11="5th pct",S326,T326))</f>
        <v/>
      </c>
      <c r="BA326">
        <f>IF(Scenario!$B$11="mean",AE326,IF(Scenario!$B$11="5th pct",AF326,AG326))</f>
        <v/>
      </c>
      <c r="BB326">
        <f>IF(Scenario!$B$11="mean",AH326,IF(Scenario!$B$11="5th pct",AI326,AJ326))</f>
        <v/>
      </c>
      <c r="BC326">
        <f>U326</f>
        <v/>
      </c>
      <c r="BD326">
        <f>IF(Scenario!$B$11="mean",V326,IF(Scenario!$B$11="5th pct",W326,X326))</f>
        <v/>
      </c>
      <c r="BE326">
        <f>IF(Scenario!$B$11="mean",Y326,IF(Scenario!$B$11="5th pct",Z326,AA326))</f>
        <v/>
      </c>
      <c r="BF326">
        <f>IF(Scenario!$B$11="mean",AK326,IF(Scenario!$B$11="5th pct",AL326,AM326))</f>
        <v/>
      </c>
      <c r="BG326">
        <f>IF(Scenario!$B$11="mean",AN326,IF(Scenario!$B$11="5th pct",AO326,AP326))</f>
        <v/>
      </c>
    </row>
    <row r="327">
      <c r="A327" s="7" t="inlineStr">
        <is>
          <t>F</t>
        </is>
      </c>
      <c r="B327" s="7" t="inlineStr">
        <is>
          <t>75-79</t>
        </is>
      </c>
      <c r="C327" s="7" t="inlineStr">
        <is>
          <t>176-198</t>
        </is>
      </c>
      <c r="D327" s="7" t="inlineStr">
        <is>
          <t>&lt;1.0</t>
        </is>
      </c>
      <c r="E327" s="7" t="inlineStr">
        <is>
          <t>high parox</t>
        </is>
      </c>
      <c r="F327" s="7" t="inlineStr">
        <is>
          <t>yes</t>
        </is>
      </c>
      <c r="G327" s="30">
        <f>Parameters!$B$5*Parameters!$B$8*Parameters!$F$10/SUM(Parameters!$B$10:$G$10)*Parameters!$H$22*Parameters!$B$52*Parameters!$B$46</f>
        <v/>
      </c>
      <c r="H327" s="31">
        <f>(140-Parameters!$C$25)*Parameters!$F$26*0.45359237*0.85/(72*Parameters!$B$27)</f>
        <v/>
      </c>
      <c r="I327" s="7">
        <f>IF(H327&gt;80,"&gt;80",IF(H327&gt;50,"50-80",IF(H327&gt;=25,"25-50","&lt;25")))</f>
        <v/>
      </c>
      <c r="J327" s="7">
        <f>IF(((B327="80+")+0+(OR(D327="1.5-2.0",D327="&gt;=2.0")))&gt;=2,1,0)</f>
        <v/>
      </c>
      <c r="K327" s="32">
        <f>INDEX(Parameters!$B$31:$E$31,MATCH(I327,Parameters!$B$30:$E$30,0))</f>
        <v/>
      </c>
      <c r="L327" s="33">
        <f>K327*INDEX(Parameters!$B$75:$E$75,MATCH(I327,Parameters!$B$30:$E$30,0))/100*IF($F327="yes",Parameters!$C$49,Parameters!$B$49)</f>
        <v/>
      </c>
      <c r="M327" s="33">
        <f>K327*INDEX(Parameters!$B$76:$E$76,MATCH(I327,Parameters!$B$30:$E$30,0))/100*IF($F327="yes",Parameters!$C$49,Parameters!$B$49)</f>
        <v/>
      </c>
      <c r="N327" s="33">
        <f>K327*INDEX(Parameters!$B$77:$E$77,MATCH(I327,Parameters!$B$30:$E$30,0))/100*IF($F327="yes",Parameters!$C$49,Parameters!$B$49)</f>
        <v/>
      </c>
      <c r="O327" s="33">
        <f>K327*INDEX(Parameters!$B$78:$E$78,MATCH(I327,Parameters!$B$30:$E$30,0))/100*IF($F327="yes",Parameters!$C$49,Parameters!$B$49)</f>
        <v/>
      </c>
      <c r="P327" s="33">
        <f>K327*INDEX(Parameters!$B$79:$E$79,MATCH(I327,Parameters!$B$30:$E$30,0))/100*IF($F327="yes",Parameters!$C$49,Parameters!$B$49)</f>
        <v/>
      </c>
      <c r="Q327" s="33">
        <f>K327*INDEX(Parameters!$B$80:$E$80,MATCH(I327,Parameters!$B$30:$E$30,0))/100*IF($F327="yes",Parameters!$C$49,Parameters!$B$49)</f>
        <v/>
      </c>
      <c r="R327" s="33">
        <f>K327*INDEX(Parameters!$B$81:$E$81,MATCH(I327,Parameters!$B$30:$E$30,0))/100*IF($F327="yes",Parameters!$C$49,Parameters!$B$49)</f>
        <v/>
      </c>
      <c r="S327" s="33">
        <f>K327*INDEX(Parameters!$B$82:$E$82,MATCH(I327,Parameters!$B$30:$E$30,0))/100*IF($F327="yes",Parameters!$C$49,Parameters!$B$49)</f>
        <v/>
      </c>
      <c r="T327" s="33">
        <f>K327*INDEX(Parameters!$B$83:$E$83,MATCH(I327,Parameters!$B$30:$E$30,0))/100*IF($F327="yes",Parameters!$C$49,Parameters!$B$49)</f>
        <v/>
      </c>
      <c r="U327" s="33">
        <f>INDEX(Parameters!$B$32:$E$32,MATCH(I327,Parameters!$B$30:$E$30,0))*Parameters!$B$36/100*IF($F327="yes",Parameters!$E$49,Parameters!$D$49)</f>
        <v/>
      </c>
      <c r="V327" s="33">
        <f>U327*INDEX(Parameters!$B$99:$E$99,MATCH(I327,Parameters!$B$30:$E$30,0))</f>
        <v/>
      </c>
      <c r="W327" s="33">
        <f>U327*INDEX(Parameters!$B$100:$E$100,MATCH(I327,Parameters!$B$30:$E$30,0))</f>
        <v/>
      </c>
      <c r="X327" s="33">
        <f>U327*INDEX(Parameters!$B$101:$E$101,MATCH(I327,Parameters!$B$30:$E$30,0))</f>
        <v/>
      </c>
      <c r="Y327" s="33">
        <f>U327*INDEX(Parameters!$B$102:$E$102,MATCH(I327,Parameters!$B$30:$E$30,0))</f>
        <v/>
      </c>
      <c r="Z327" s="33">
        <f>U327*INDEX(Parameters!$B$103:$E$103,MATCH(I327,Parameters!$B$30:$E$30,0))</f>
        <v/>
      </c>
      <c r="AA327" s="33">
        <f>U327*INDEX(Parameters!$B$104:$E$104,MATCH(I327,Parameters!$B$30:$E$30,0))</f>
        <v/>
      </c>
      <c r="AB327" s="33">
        <f>U327*Parameters!$B$39</f>
        <v/>
      </c>
      <c r="AC327" s="7">
        <f>J327</f>
        <v/>
      </c>
      <c r="AD327" s="7">
        <f>IF(J327=1,Parameters!$B$40,Parameters!$B$41)</f>
        <v/>
      </c>
      <c r="AE327" s="33">
        <f>AC327*O327+(1-AC327)*L327</f>
        <v/>
      </c>
      <c r="AF327" s="33">
        <f>AC327*P327+(1-AC327)*M327</f>
        <v/>
      </c>
      <c r="AG327" s="33">
        <f>AC327*Q327+(1-AC327)*N327</f>
        <v/>
      </c>
      <c r="AH327" s="33">
        <f>AD327*O327+(1-AD327)*L327</f>
        <v/>
      </c>
      <c r="AI327" s="33">
        <f>AD327*P327+(1-AD327)*M327</f>
        <v/>
      </c>
      <c r="AJ327" s="33">
        <f>AD327*Q327+(1-AD327)*N327</f>
        <v/>
      </c>
      <c r="AK327" s="33">
        <f>AC327*V327+(1-AC327)*U327</f>
        <v/>
      </c>
      <c r="AL327" s="33">
        <f>AC327*W327+(1-AC327)*U327</f>
        <v/>
      </c>
      <c r="AM327" s="33">
        <f>AC327*X327+(1-AC327)*U327</f>
        <v/>
      </c>
      <c r="AN327" s="33">
        <f>AD327*V327+(1-AD327)*U327</f>
        <v/>
      </c>
      <c r="AO327" s="33">
        <f>AD327*W327+(1-AD327)*U327</f>
        <v/>
      </c>
      <c r="AP327" s="33">
        <f>AD327*X327+(1-AD327)*U327</f>
        <v/>
      </c>
      <c r="AQ327" s="7">
        <f>IF(OR(Scenario!$B$5="Any",Scenario!$B$5=A327),1,0)</f>
        <v/>
      </c>
      <c r="AR327" s="7">
        <f>IF(OR(Scenario!$B$6="Any",Scenario!$B$6=B327),1,0)</f>
        <v/>
      </c>
      <c r="AS327" s="7">
        <f>IF(OR(Scenario!$B$7="Any",Scenario!$B$7=C327),1,0)</f>
        <v/>
      </c>
      <c r="AT327" s="7">
        <f>IF(OR(Scenario!$B$8="Any",Scenario!$B$8=D327),1,0)</f>
        <v/>
      </c>
      <c r="AU327" s="7">
        <f>IF(OR(Scenario!$B$9="Any",Scenario!$B$9=E327),1,0)</f>
        <v/>
      </c>
      <c r="AV327" s="7">
        <f>IF(OR(Scenario!$B$10="Any",Scenario!$B$10=F327),1,0)</f>
        <v/>
      </c>
      <c r="AW327" s="7">
        <f>G327*AQ327*AR327*AS327*AT327*AU327*AV327</f>
        <v/>
      </c>
      <c r="AX327" s="7">
        <f>IF(Scenario!$B$11="mean",L327,IF(Scenario!$B$11="5th pct",M327,N327))</f>
        <v/>
      </c>
      <c r="AY327" s="7">
        <f>IF(Scenario!$B$11="mean",O327,IF(Scenario!$B$11="5th pct",P327,Q327))</f>
        <v/>
      </c>
      <c r="AZ327" s="7">
        <f>IF(Scenario!$B$11="mean",R327,IF(Scenario!$B$11="5th pct",S327,T327))</f>
        <v/>
      </c>
      <c r="BA327" s="7">
        <f>IF(Scenario!$B$11="mean",AE327,IF(Scenario!$B$11="5th pct",AF327,AG327))</f>
        <v/>
      </c>
      <c r="BB327" s="7">
        <f>IF(Scenario!$B$11="mean",AH327,IF(Scenario!$B$11="5th pct",AI327,AJ327))</f>
        <v/>
      </c>
      <c r="BC327" s="7">
        <f>U327</f>
        <v/>
      </c>
      <c r="BD327" s="7">
        <f>IF(Scenario!$B$11="mean",V327,IF(Scenario!$B$11="5th pct",W327,X327))</f>
        <v/>
      </c>
      <c r="BE327" s="7">
        <f>IF(Scenario!$B$11="mean",Y327,IF(Scenario!$B$11="5th pct",Z327,AA327))</f>
        <v/>
      </c>
      <c r="BF327" s="7">
        <f>IF(Scenario!$B$11="mean",AK327,IF(Scenario!$B$11="5th pct",AL327,AM327))</f>
        <v/>
      </c>
      <c r="BG327" s="7">
        <f>IF(Scenario!$B$11="mean",AN327,IF(Scenario!$B$11="5th pct",AO327,AP327))</f>
        <v/>
      </c>
    </row>
    <row r="328">
      <c r="A328" t="inlineStr">
        <is>
          <t>F</t>
        </is>
      </c>
      <c r="B328" t="inlineStr">
        <is>
          <t>75-79</t>
        </is>
      </c>
      <c r="C328" t="inlineStr">
        <is>
          <t>176-198</t>
        </is>
      </c>
      <c r="D328" t="inlineStr">
        <is>
          <t>&lt;1.0</t>
        </is>
      </c>
      <c r="E328" t="inlineStr">
        <is>
          <t>persistent</t>
        </is>
      </c>
      <c r="F328" t="inlineStr">
        <is>
          <t>no</t>
        </is>
      </c>
      <c r="G328" s="26">
        <f>Parameters!$B$5*Parameters!$B$8*Parameters!$F$10/SUM(Parameters!$B$10:$G$10)*Parameters!$H$22*Parameters!$B$53*(1-Parameters!$B$46)</f>
        <v/>
      </c>
      <c r="H328" s="27">
        <f>(140-Parameters!$C$25)*Parameters!$F$26*0.45359237*0.85/(72*Parameters!$B$27)</f>
        <v/>
      </c>
      <c r="I328">
        <f>IF(H328&gt;80,"&gt;80",IF(H328&gt;50,"50-80",IF(H328&gt;=25,"25-50","&lt;25")))</f>
        <v/>
      </c>
      <c r="J328">
        <f>IF(((B328="80+")+0+(OR(D328="1.5-2.0",D328="&gt;=2.0")))&gt;=2,1,0)</f>
        <v/>
      </c>
      <c r="K328" s="28">
        <f>INDEX(Parameters!$B$31:$E$31,MATCH(I328,Parameters!$B$30:$E$30,0))</f>
        <v/>
      </c>
      <c r="L328" s="29">
        <f>K328*INDEX(Parameters!$B$84:$E$84,MATCH(I328,Parameters!$B$30:$E$30,0))/100*IF($F328="yes",Parameters!$C$49,Parameters!$B$49)</f>
        <v/>
      </c>
      <c r="M328" s="29">
        <f>K328*INDEX(Parameters!$B$85:$E$85,MATCH(I328,Parameters!$B$30:$E$30,0))/100*IF($F328="yes",Parameters!$C$49,Parameters!$B$49)</f>
        <v/>
      </c>
      <c r="N328" s="29">
        <f>K328*INDEX(Parameters!$B$86:$E$86,MATCH(I328,Parameters!$B$30:$E$30,0))/100*IF($F328="yes",Parameters!$C$49,Parameters!$B$49)</f>
        <v/>
      </c>
      <c r="O328" s="29">
        <f>K328*INDEX(Parameters!$B$87:$E$87,MATCH(I328,Parameters!$B$30:$E$30,0))/100*IF($F328="yes",Parameters!$C$49,Parameters!$B$49)</f>
        <v/>
      </c>
      <c r="P328" s="29">
        <f>K328*INDEX(Parameters!$B$88:$E$88,MATCH(I328,Parameters!$B$30:$E$30,0))/100*IF($F328="yes",Parameters!$C$49,Parameters!$B$49)</f>
        <v/>
      </c>
      <c r="Q328" s="29">
        <f>K328*INDEX(Parameters!$B$89:$E$89,MATCH(I328,Parameters!$B$30:$E$30,0))/100*IF($F328="yes",Parameters!$C$49,Parameters!$B$49)</f>
        <v/>
      </c>
      <c r="R328" s="29">
        <f>K328*INDEX(Parameters!$B$90:$E$90,MATCH(I328,Parameters!$B$30:$E$30,0))/100*IF($F328="yes",Parameters!$C$49,Parameters!$B$49)</f>
        <v/>
      </c>
      <c r="S328" s="29">
        <f>K328*INDEX(Parameters!$B$91:$E$91,MATCH(I328,Parameters!$B$30:$E$30,0))/100*IF($F328="yes",Parameters!$C$49,Parameters!$B$49)</f>
        <v/>
      </c>
      <c r="T328" s="29">
        <f>K328*INDEX(Parameters!$B$92:$E$92,MATCH(I328,Parameters!$B$30:$E$30,0))/100*IF($F328="yes",Parameters!$C$49,Parameters!$B$49)</f>
        <v/>
      </c>
      <c r="U328" s="29">
        <f>INDEX(Parameters!$B$32:$E$32,MATCH(I328,Parameters!$B$30:$E$30,0))*Parameters!$B$36/100*IF($F328="yes",Parameters!$E$49,Parameters!$D$49)</f>
        <v/>
      </c>
      <c r="V328" s="29">
        <f>U328*INDEX(Parameters!$B$99:$E$99,MATCH(I328,Parameters!$B$30:$E$30,0))</f>
        <v/>
      </c>
      <c r="W328" s="29">
        <f>U328*INDEX(Parameters!$B$100:$E$100,MATCH(I328,Parameters!$B$30:$E$30,0))</f>
        <v/>
      </c>
      <c r="X328" s="29">
        <f>U328*INDEX(Parameters!$B$101:$E$101,MATCH(I328,Parameters!$B$30:$E$30,0))</f>
        <v/>
      </c>
      <c r="Y328" s="29">
        <f>U328*INDEX(Parameters!$B$102:$E$102,MATCH(I328,Parameters!$B$30:$E$30,0))</f>
        <v/>
      </c>
      <c r="Z328" s="29">
        <f>U328*INDEX(Parameters!$B$103:$E$103,MATCH(I328,Parameters!$B$30:$E$30,0))</f>
        <v/>
      </c>
      <c r="AA328" s="29">
        <f>U328*INDEX(Parameters!$B$104:$E$104,MATCH(I328,Parameters!$B$30:$E$30,0))</f>
        <v/>
      </c>
      <c r="AB328" s="29">
        <f>U328*Parameters!$B$39</f>
        <v/>
      </c>
      <c r="AC328">
        <f>J328</f>
        <v/>
      </c>
      <c r="AD328">
        <f>IF(J328=1,Parameters!$B$40,Parameters!$B$41)</f>
        <v/>
      </c>
      <c r="AE328" s="29">
        <f>AC328*O328+(1-AC328)*L328</f>
        <v/>
      </c>
      <c r="AF328" s="29">
        <f>AC328*P328+(1-AC328)*M328</f>
        <v/>
      </c>
      <c r="AG328" s="29">
        <f>AC328*Q328+(1-AC328)*N328</f>
        <v/>
      </c>
      <c r="AH328" s="29">
        <f>AD328*O328+(1-AD328)*L328</f>
        <v/>
      </c>
      <c r="AI328" s="29">
        <f>AD328*P328+(1-AD328)*M328</f>
        <v/>
      </c>
      <c r="AJ328" s="29">
        <f>AD328*Q328+(1-AD328)*N328</f>
        <v/>
      </c>
      <c r="AK328" s="29">
        <f>AC328*V328+(1-AC328)*U328</f>
        <v/>
      </c>
      <c r="AL328" s="29">
        <f>AC328*W328+(1-AC328)*U328</f>
        <v/>
      </c>
      <c r="AM328" s="29">
        <f>AC328*X328+(1-AC328)*U328</f>
        <v/>
      </c>
      <c r="AN328" s="29">
        <f>AD328*V328+(1-AD328)*U328</f>
        <v/>
      </c>
      <c r="AO328" s="29">
        <f>AD328*W328+(1-AD328)*U328</f>
        <v/>
      </c>
      <c r="AP328" s="29">
        <f>AD328*X328+(1-AD328)*U328</f>
        <v/>
      </c>
      <c r="AQ328">
        <f>IF(OR(Scenario!$B$5="Any",Scenario!$B$5=A328),1,0)</f>
        <v/>
      </c>
      <c r="AR328">
        <f>IF(OR(Scenario!$B$6="Any",Scenario!$B$6=B328),1,0)</f>
        <v/>
      </c>
      <c r="AS328">
        <f>IF(OR(Scenario!$B$7="Any",Scenario!$B$7=C328),1,0)</f>
        <v/>
      </c>
      <c r="AT328">
        <f>IF(OR(Scenario!$B$8="Any",Scenario!$B$8=D328),1,0)</f>
        <v/>
      </c>
      <c r="AU328">
        <f>IF(OR(Scenario!$B$9="Any",Scenario!$B$9=E328),1,0)</f>
        <v/>
      </c>
      <c r="AV328">
        <f>IF(OR(Scenario!$B$10="Any",Scenario!$B$10=F328),1,0)</f>
        <v/>
      </c>
      <c r="AW328">
        <f>G328*AQ328*AR328*AS328*AT328*AU328*AV328</f>
        <v/>
      </c>
      <c r="AX328">
        <f>IF(Scenario!$B$11="mean",L328,IF(Scenario!$B$11="5th pct",M328,N328))</f>
        <v/>
      </c>
      <c r="AY328">
        <f>IF(Scenario!$B$11="mean",O328,IF(Scenario!$B$11="5th pct",P328,Q328))</f>
        <v/>
      </c>
      <c r="AZ328">
        <f>IF(Scenario!$B$11="mean",R328,IF(Scenario!$B$11="5th pct",S328,T328))</f>
        <v/>
      </c>
      <c r="BA328">
        <f>IF(Scenario!$B$11="mean",AE328,IF(Scenario!$B$11="5th pct",AF328,AG328))</f>
        <v/>
      </c>
      <c r="BB328">
        <f>IF(Scenario!$B$11="mean",AH328,IF(Scenario!$B$11="5th pct",AI328,AJ328))</f>
        <v/>
      </c>
      <c r="BC328">
        <f>U328</f>
        <v/>
      </c>
      <c r="BD328">
        <f>IF(Scenario!$B$11="mean",V328,IF(Scenario!$B$11="5th pct",W328,X328))</f>
        <v/>
      </c>
      <c r="BE328">
        <f>IF(Scenario!$B$11="mean",Y328,IF(Scenario!$B$11="5th pct",Z328,AA328))</f>
        <v/>
      </c>
      <c r="BF328">
        <f>IF(Scenario!$B$11="mean",AK328,IF(Scenario!$B$11="5th pct",AL328,AM328))</f>
        <v/>
      </c>
      <c r="BG328">
        <f>IF(Scenario!$B$11="mean",AN328,IF(Scenario!$B$11="5th pct",AO328,AP328))</f>
        <v/>
      </c>
    </row>
    <row r="329">
      <c r="A329" s="7" t="inlineStr">
        <is>
          <t>F</t>
        </is>
      </c>
      <c r="B329" s="7" t="inlineStr">
        <is>
          <t>75-79</t>
        </is>
      </c>
      <c r="C329" s="7" t="inlineStr">
        <is>
          <t>176-198</t>
        </is>
      </c>
      <c r="D329" s="7" t="inlineStr">
        <is>
          <t>&lt;1.0</t>
        </is>
      </c>
      <c r="E329" s="7" t="inlineStr">
        <is>
          <t>persistent</t>
        </is>
      </c>
      <c r="F329" s="7" t="inlineStr">
        <is>
          <t>yes</t>
        </is>
      </c>
      <c r="G329" s="30">
        <f>Parameters!$B$5*Parameters!$B$8*Parameters!$F$10/SUM(Parameters!$B$10:$G$10)*Parameters!$H$22*Parameters!$B$53*Parameters!$B$46</f>
        <v/>
      </c>
      <c r="H329" s="31">
        <f>(140-Parameters!$C$25)*Parameters!$F$26*0.45359237*0.85/(72*Parameters!$B$27)</f>
        <v/>
      </c>
      <c r="I329" s="7">
        <f>IF(H329&gt;80,"&gt;80",IF(H329&gt;50,"50-80",IF(H329&gt;=25,"25-50","&lt;25")))</f>
        <v/>
      </c>
      <c r="J329" s="7">
        <f>IF(((B329="80+")+0+(OR(D329="1.5-2.0",D329="&gt;=2.0")))&gt;=2,1,0)</f>
        <v/>
      </c>
      <c r="K329" s="32">
        <f>INDEX(Parameters!$B$31:$E$31,MATCH(I329,Parameters!$B$30:$E$30,0))</f>
        <v/>
      </c>
      <c r="L329" s="33">
        <f>K329*INDEX(Parameters!$B$84:$E$84,MATCH(I329,Parameters!$B$30:$E$30,0))/100*IF($F329="yes",Parameters!$C$49,Parameters!$B$49)</f>
        <v/>
      </c>
      <c r="M329" s="33">
        <f>K329*INDEX(Parameters!$B$85:$E$85,MATCH(I329,Parameters!$B$30:$E$30,0))/100*IF($F329="yes",Parameters!$C$49,Parameters!$B$49)</f>
        <v/>
      </c>
      <c r="N329" s="33">
        <f>K329*INDEX(Parameters!$B$86:$E$86,MATCH(I329,Parameters!$B$30:$E$30,0))/100*IF($F329="yes",Parameters!$C$49,Parameters!$B$49)</f>
        <v/>
      </c>
      <c r="O329" s="33">
        <f>K329*INDEX(Parameters!$B$87:$E$87,MATCH(I329,Parameters!$B$30:$E$30,0))/100*IF($F329="yes",Parameters!$C$49,Parameters!$B$49)</f>
        <v/>
      </c>
      <c r="P329" s="33">
        <f>K329*INDEX(Parameters!$B$88:$E$88,MATCH(I329,Parameters!$B$30:$E$30,0))/100*IF($F329="yes",Parameters!$C$49,Parameters!$B$49)</f>
        <v/>
      </c>
      <c r="Q329" s="33">
        <f>K329*INDEX(Parameters!$B$89:$E$89,MATCH(I329,Parameters!$B$30:$E$30,0))/100*IF($F329="yes",Parameters!$C$49,Parameters!$B$49)</f>
        <v/>
      </c>
      <c r="R329" s="33">
        <f>K329*INDEX(Parameters!$B$90:$E$90,MATCH(I329,Parameters!$B$30:$E$30,0))/100*IF($F329="yes",Parameters!$C$49,Parameters!$B$49)</f>
        <v/>
      </c>
      <c r="S329" s="33">
        <f>K329*INDEX(Parameters!$B$91:$E$91,MATCH(I329,Parameters!$B$30:$E$30,0))/100*IF($F329="yes",Parameters!$C$49,Parameters!$B$49)</f>
        <v/>
      </c>
      <c r="T329" s="33">
        <f>K329*INDEX(Parameters!$B$92:$E$92,MATCH(I329,Parameters!$B$30:$E$30,0))/100*IF($F329="yes",Parameters!$C$49,Parameters!$B$49)</f>
        <v/>
      </c>
      <c r="U329" s="33">
        <f>INDEX(Parameters!$B$32:$E$32,MATCH(I329,Parameters!$B$30:$E$30,0))*Parameters!$B$36/100*IF($F329="yes",Parameters!$E$49,Parameters!$D$49)</f>
        <v/>
      </c>
      <c r="V329" s="33">
        <f>U329*INDEX(Parameters!$B$99:$E$99,MATCH(I329,Parameters!$B$30:$E$30,0))</f>
        <v/>
      </c>
      <c r="W329" s="33">
        <f>U329*INDEX(Parameters!$B$100:$E$100,MATCH(I329,Parameters!$B$30:$E$30,0))</f>
        <v/>
      </c>
      <c r="X329" s="33">
        <f>U329*INDEX(Parameters!$B$101:$E$101,MATCH(I329,Parameters!$B$30:$E$30,0))</f>
        <v/>
      </c>
      <c r="Y329" s="33">
        <f>U329*INDEX(Parameters!$B$102:$E$102,MATCH(I329,Parameters!$B$30:$E$30,0))</f>
        <v/>
      </c>
      <c r="Z329" s="33">
        <f>U329*INDEX(Parameters!$B$103:$E$103,MATCH(I329,Parameters!$B$30:$E$30,0))</f>
        <v/>
      </c>
      <c r="AA329" s="33">
        <f>U329*INDEX(Parameters!$B$104:$E$104,MATCH(I329,Parameters!$B$30:$E$30,0))</f>
        <v/>
      </c>
      <c r="AB329" s="33">
        <f>U329*Parameters!$B$39</f>
        <v/>
      </c>
      <c r="AC329" s="7">
        <f>J329</f>
        <v/>
      </c>
      <c r="AD329" s="7">
        <f>IF(J329=1,Parameters!$B$40,Parameters!$B$41)</f>
        <v/>
      </c>
      <c r="AE329" s="33">
        <f>AC329*O329+(1-AC329)*L329</f>
        <v/>
      </c>
      <c r="AF329" s="33">
        <f>AC329*P329+(1-AC329)*M329</f>
        <v/>
      </c>
      <c r="AG329" s="33">
        <f>AC329*Q329+(1-AC329)*N329</f>
        <v/>
      </c>
      <c r="AH329" s="33">
        <f>AD329*O329+(1-AD329)*L329</f>
        <v/>
      </c>
      <c r="AI329" s="33">
        <f>AD329*P329+(1-AD329)*M329</f>
        <v/>
      </c>
      <c r="AJ329" s="33">
        <f>AD329*Q329+(1-AD329)*N329</f>
        <v/>
      </c>
      <c r="AK329" s="33">
        <f>AC329*V329+(1-AC329)*U329</f>
        <v/>
      </c>
      <c r="AL329" s="33">
        <f>AC329*W329+(1-AC329)*U329</f>
        <v/>
      </c>
      <c r="AM329" s="33">
        <f>AC329*X329+(1-AC329)*U329</f>
        <v/>
      </c>
      <c r="AN329" s="33">
        <f>AD329*V329+(1-AD329)*U329</f>
        <v/>
      </c>
      <c r="AO329" s="33">
        <f>AD329*W329+(1-AD329)*U329</f>
        <v/>
      </c>
      <c r="AP329" s="33">
        <f>AD329*X329+(1-AD329)*U329</f>
        <v/>
      </c>
      <c r="AQ329" s="7">
        <f>IF(OR(Scenario!$B$5="Any",Scenario!$B$5=A329),1,0)</f>
        <v/>
      </c>
      <c r="AR329" s="7">
        <f>IF(OR(Scenario!$B$6="Any",Scenario!$B$6=B329),1,0)</f>
        <v/>
      </c>
      <c r="AS329" s="7">
        <f>IF(OR(Scenario!$B$7="Any",Scenario!$B$7=C329),1,0)</f>
        <v/>
      </c>
      <c r="AT329" s="7">
        <f>IF(OR(Scenario!$B$8="Any",Scenario!$B$8=D329),1,0)</f>
        <v/>
      </c>
      <c r="AU329" s="7">
        <f>IF(OR(Scenario!$B$9="Any",Scenario!$B$9=E329),1,0)</f>
        <v/>
      </c>
      <c r="AV329" s="7">
        <f>IF(OR(Scenario!$B$10="Any",Scenario!$B$10=F329),1,0)</f>
        <v/>
      </c>
      <c r="AW329" s="7">
        <f>G329*AQ329*AR329*AS329*AT329*AU329*AV329</f>
        <v/>
      </c>
      <c r="AX329" s="7">
        <f>IF(Scenario!$B$11="mean",L329,IF(Scenario!$B$11="5th pct",M329,N329))</f>
        <v/>
      </c>
      <c r="AY329" s="7">
        <f>IF(Scenario!$B$11="mean",O329,IF(Scenario!$B$11="5th pct",P329,Q329))</f>
        <v/>
      </c>
      <c r="AZ329" s="7">
        <f>IF(Scenario!$B$11="mean",R329,IF(Scenario!$B$11="5th pct",S329,T329))</f>
        <v/>
      </c>
      <c r="BA329" s="7">
        <f>IF(Scenario!$B$11="mean",AE329,IF(Scenario!$B$11="5th pct",AF329,AG329))</f>
        <v/>
      </c>
      <c r="BB329" s="7">
        <f>IF(Scenario!$B$11="mean",AH329,IF(Scenario!$B$11="5th pct",AI329,AJ329))</f>
        <v/>
      </c>
      <c r="BC329" s="7">
        <f>U329</f>
        <v/>
      </c>
      <c r="BD329" s="7">
        <f>IF(Scenario!$B$11="mean",V329,IF(Scenario!$B$11="5th pct",W329,X329))</f>
        <v/>
      </c>
      <c r="BE329" s="7">
        <f>IF(Scenario!$B$11="mean",Y329,IF(Scenario!$B$11="5th pct",Z329,AA329))</f>
        <v/>
      </c>
      <c r="BF329" s="7">
        <f>IF(Scenario!$B$11="mean",AK329,IF(Scenario!$B$11="5th pct",AL329,AM329))</f>
        <v/>
      </c>
      <c r="BG329" s="7">
        <f>IF(Scenario!$B$11="mean",AN329,IF(Scenario!$B$11="5th pct",AO329,AP329))</f>
        <v/>
      </c>
    </row>
    <row r="330">
      <c r="A330" t="inlineStr">
        <is>
          <t>F</t>
        </is>
      </c>
      <c r="B330" t="inlineStr">
        <is>
          <t>75-79</t>
        </is>
      </c>
      <c r="C330" t="inlineStr">
        <is>
          <t>176-198</t>
        </is>
      </c>
      <c r="D330" t="inlineStr">
        <is>
          <t>1.0-1.5</t>
        </is>
      </c>
      <c r="E330" t="inlineStr">
        <is>
          <t>subclinical</t>
        </is>
      </c>
      <c r="F330" t="inlineStr">
        <is>
          <t>no</t>
        </is>
      </c>
      <c r="G330" s="26">
        <f>Parameters!$B$5*Parameters!$B$8*Parameters!$F$10/SUM(Parameters!$B$10:$G$10)*Parameters!$I$22*Parameters!$B$50*(1-Parameters!$B$46)</f>
        <v/>
      </c>
      <c r="H330" s="27">
        <f>(140-Parameters!$C$25)*Parameters!$F$26*0.45359237*0.85/(72*Parameters!$C$27)</f>
        <v/>
      </c>
      <c r="I330">
        <f>IF(H330&gt;80,"&gt;80",IF(H330&gt;50,"50-80",IF(H330&gt;=25,"25-50","&lt;25")))</f>
        <v/>
      </c>
      <c r="J330">
        <f>IF(((B330="80+")+0+(OR(D330="1.5-2.0",D330="&gt;=2.0")))&gt;=2,1,0)</f>
        <v/>
      </c>
      <c r="K330" s="28">
        <f>INDEX(Parameters!$B$31:$E$31,MATCH(I330,Parameters!$B$30:$E$30,0))</f>
        <v/>
      </c>
      <c r="L330" s="29">
        <f>K330*INDEX(Parameters!$B$57:$E$57,MATCH(I330,Parameters!$B$30:$E$30,0))/100*IF($F330="yes",Parameters!$C$49,Parameters!$B$49)</f>
        <v/>
      </c>
      <c r="M330" s="29">
        <f>K330*INDEX(Parameters!$B$58:$E$58,MATCH(I330,Parameters!$B$30:$E$30,0))/100*IF($F330="yes",Parameters!$C$49,Parameters!$B$49)</f>
        <v/>
      </c>
      <c r="N330" s="29">
        <f>K330*INDEX(Parameters!$B$59:$E$59,MATCH(I330,Parameters!$B$30:$E$30,0))/100*IF($F330="yes",Parameters!$C$49,Parameters!$B$49)</f>
        <v/>
      </c>
      <c r="O330" s="29">
        <f>K330*INDEX(Parameters!$B$60:$E$60,MATCH(I330,Parameters!$B$30:$E$30,0))/100*IF($F330="yes",Parameters!$C$49,Parameters!$B$49)</f>
        <v/>
      </c>
      <c r="P330" s="29">
        <f>K330*INDEX(Parameters!$B$61:$E$61,MATCH(I330,Parameters!$B$30:$E$30,0))/100*IF($F330="yes",Parameters!$C$49,Parameters!$B$49)</f>
        <v/>
      </c>
      <c r="Q330" s="29">
        <f>K330*INDEX(Parameters!$B$62:$E$62,MATCH(I330,Parameters!$B$30:$E$30,0))/100*IF($F330="yes",Parameters!$C$49,Parameters!$B$49)</f>
        <v/>
      </c>
      <c r="R330" s="29">
        <f>K330*INDEX(Parameters!$B$63:$E$63,MATCH(I330,Parameters!$B$30:$E$30,0))/100*IF($F330="yes",Parameters!$C$49,Parameters!$B$49)</f>
        <v/>
      </c>
      <c r="S330" s="29">
        <f>K330*INDEX(Parameters!$B$64:$E$64,MATCH(I330,Parameters!$B$30:$E$30,0))/100*IF($F330="yes",Parameters!$C$49,Parameters!$B$49)</f>
        <v/>
      </c>
      <c r="T330" s="29">
        <f>K330*INDEX(Parameters!$B$65:$E$65,MATCH(I330,Parameters!$B$30:$E$30,0))/100*IF($F330="yes",Parameters!$C$49,Parameters!$B$49)</f>
        <v/>
      </c>
      <c r="U330" s="29">
        <f>INDEX(Parameters!$B$32:$E$32,MATCH(I330,Parameters!$B$30:$E$30,0))*Parameters!$B$36/100*IF($F330="yes",Parameters!$E$49,Parameters!$D$49)</f>
        <v/>
      </c>
      <c r="V330" s="29">
        <f>U330*INDEX(Parameters!$B$99:$E$99,MATCH(I330,Parameters!$B$30:$E$30,0))</f>
        <v/>
      </c>
      <c r="W330" s="29">
        <f>U330*INDEX(Parameters!$B$100:$E$100,MATCH(I330,Parameters!$B$30:$E$30,0))</f>
        <v/>
      </c>
      <c r="X330" s="29">
        <f>U330*INDEX(Parameters!$B$101:$E$101,MATCH(I330,Parameters!$B$30:$E$30,0))</f>
        <v/>
      </c>
      <c r="Y330" s="29">
        <f>U330*INDEX(Parameters!$B$102:$E$102,MATCH(I330,Parameters!$B$30:$E$30,0))</f>
        <v/>
      </c>
      <c r="Z330" s="29">
        <f>U330*INDEX(Parameters!$B$103:$E$103,MATCH(I330,Parameters!$B$30:$E$30,0))</f>
        <v/>
      </c>
      <c r="AA330" s="29">
        <f>U330*INDEX(Parameters!$B$104:$E$104,MATCH(I330,Parameters!$B$30:$E$30,0))</f>
        <v/>
      </c>
      <c r="AB330" s="29">
        <f>U330*Parameters!$B$39</f>
        <v/>
      </c>
      <c r="AC330">
        <f>J330</f>
        <v/>
      </c>
      <c r="AD330">
        <f>IF(J330=1,Parameters!$B$40,Parameters!$B$41)</f>
        <v/>
      </c>
      <c r="AE330" s="29">
        <f>AC330*O330+(1-AC330)*L330</f>
        <v/>
      </c>
      <c r="AF330" s="29">
        <f>AC330*P330+(1-AC330)*M330</f>
        <v/>
      </c>
      <c r="AG330" s="29">
        <f>AC330*Q330+(1-AC330)*N330</f>
        <v/>
      </c>
      <c r="AH330" s="29">
        <f>AD330*O330+(1-AD330)*L330</f>
        <v/>
      </c>
      <c r="AI330" s="29">
        <f>AD330*P330+(1-AD330)*M330</f>
        <v/>
      </c>
      <c r="AJ330" s="29">
        <f>AD330*Q330+(1-AD330)*N330</f>
        <v/>
      </c>
      <c r="AK330" s="29">
        <f>AC330*V330+(1-AC330)*U330</f>
        <v/>
      </c>
      <c r="AL330" s="29">
        <f>AC330*W330+(1-AC330)*U330</f>
        <v/>
      </c>
      <c r="AM330" s="29">
        <f>AC330*X330+(1-AC330)*U330</f>
        <v/>
      </c>
      <c r="AN330" s="29">
        <f>AD330*V330+(1-AD330)*U330</f>
        <v/>
      </c>
      <c r="AO330" s="29">
        <f>AD330*W330+(1-AD330)*U330</f>
        <v/>
      </c>
      <c r="AP330" s="29">
        <f>AD330*X330+(1-AD330)*U330</f>
        <v/>
      </c>
      <c r="AQ330">
        <f>IF(OR(Scenario!$B$5="Any",Scenario!$B$5=A330),1,0)</f>
        <v/>
      </c>
      <c r="AR330">
        <f>IF(OR(Scenario!$B$6="Any",Scenario!$B$6=B330),1,0)</f>
        <v/>
      </c>
      <c r="AS330">
        <f>IF(OR(Scenario!$B$7="Any",Scenario!$B$7=C330),1,0)</f>
        <v/>
      </c>
      <c r="AT330">
        <f>IF(OR(Scenario!$B$8="Any",Scenario!$B$8=D330),1,0)</f>
        <v/>
      </c>
      <c r="AU330">
        <f>IF(OR(Scenario!$B$9="Any",Scenario!$B$9=E330),1,0)</f>
        <v/>
      </c>
      <c r="AV330">
        <f>IF(OR(Scenario!$B$10="Any",Scenario!$B$10=F330),1,0)</f>
        <v/>
      </c>
      <c r="AW330">
        <f>G330*AQ330*AR330*AS330*AT330*AU330*AV330</f>
        <v/>
      </c>
      <c r="AX330">
        <f>IF(Scenario!$B$11="mean",L330,IF(Scenario!$B$11="5th pct",M330,N330))</f>
        <v/>
      </c>
      <c r="AY330">
        <f>IF(Scenario!$B$11="mean",O330,IF(Scenario!$B$11="5th pct",P330,Q330))</f>
        <v/>
      </c>
      <c r="AZ330">
        <f>IF(Scenario!$B$11="mean",R330,IF(Scenario!$B$11="5th pct",S330,T330))</f>
        <v/>
      </c>
      <c r="BA330">
        <f>IF(Scenario!$B$11="mean",AE330,IF(Scenario!$B$11="5th pct",AF330,AG330))</f>
        <v/>
      </c>
      <c r="BB330">
        <f>IF(Scenario!$B$11="mean",AH330,IF(Scenario!$B$11="5th pct",AI330,AJ330))</f>
        <v/>
      </c>
      <c r="BC330">
        <f>U330</f>
        <v/>
      </c>
      <c r="BD330">
        <f>IF(Scenario!$B$11="mean",V330,IF(Scenario!$B$11="5th pct",W330,X330))</f>
        <v/>
      </c>
      <c r="BE330">
        <f>IF(Scenario!$B$11="mean",Y330,IF(Scenario!$B$11="5th pct",Z330,AA330))</f>
        <v/>
      </c>
      <c r="BF330">
        <f>IF(Scenario!$B$11="mean",AK330,IF(Scenario!$B$11="5th pct",AL330,AM330))</f>
        <v/>
      </c>
      <c r="BG330">
        <f>IF(Scenario!$B$11="mean",AN330,IF(Scenario!$B$11="5th pct",AO330,AP330))</f>
        <v/>
      </c>
    </row>
    <row r="331">
      <c r="A331" s="7" t="inlineStr">
        <is>
          <t>F</t>
        </is>
      </c>
      <c r="B331" s="7" t="inlineStr">
        <is>
          <t>75-79</t>
        </is>
      </c>
      <c r="C331" s="7" t="inlineStr">
        <is>
          <t>176-198</t>
        </is>
      </c>
      <c r="D331" s="7" t="inlineStr">
        <is>
          <t>1.0-1.5</t>
        </is>
      </c>
      <c r="E331" s="7" t="inlineStr">
        <is>
          <t>subclinical</t>
        </is>
      </c>
      <c r="F331" s="7" t="inlineStr">
        <is>
          <t>yes</t>
        </is>
      </c>
      <c r="G331" s="30">
        <f>Parameters!$B$5*Parameters!$B$8*Parameters!$F$10/SUM(Parameters!$B$10:$G$10)*Parameters!$I$22*Parameters!$B$50*Parameters!$B$46</f>
        <v/>
      </c>
      <c r="H331" s="31">
        <f>(140-Parameters!$C$25)*Parameters!$F$26*0.45359237*0.85/(72*Parameters!$C$27)</f>
        <v/>
      </c>
      <c r="I331" s="7">
        <f>IF(H331&gt;80,"&gt;80",IF(H331&gt;50,"50-80",IF(H331&gt;=25,"25-50","&lt;25")))</f>
        <v/>
      </c>
      <c r="J331" s="7">
        <f>IF(((B331="80+")+0+(OR(D331="1.5-2.0",D331="&gt;=2.0")))&gt;=2,1,0)</f>
        <v/>
      </c>
      <c r="K331" s="32">
        <f>INDEX(Parameters!$B$31:$E$31,MATCH(I331,Parameters!$B$30:$E$30,0))</f>
        <v/>
      </c>
      <c r="L331" s="33">
        <f>K331*INDEX(Parameters!$B$57:$E$57,MATCH(I331,Parameters!$B$30:$E$30,0))/100*IF($F331="yes",Parameters!$C$49,Parameters!$B$49)</f>
        <v/>
      </c>
      <c r="M331" s="33">
        <f>K331*INDEX(Parameters!$B$58:$E$58,MATCH(I331,Parameters!$B$30:$E$30,0))/100*IF($F331="yes",Parameters!$C$49,Parameters!$B$49)</f>
        <v/>
      </c>
      <c r="N331" s="33">
        <f>K331*INDEX(Parameters!$B$59:$E$59,MATCH(I331,Parameters!$B$30:$E$30,0))/100*IF($F331="yes",Parameters!$C$49,Parameters!$B$49)</f>
        <v/>
      </c>
      <c r="O331" s="33">
        <f>K331*INDEX(Parameters!$B$60:$E$60,MATCH(I331,Parameters!$B$30:$E$30,0))/100*IF($F331="yes",Parameters!$C$49,Parameters!$B$49)</f>
        <v/>
      </c>
      <c r="P331" s="33">
        <f>K331*INDEX(Parameters!$B$61:$E$61,MATCH(I331,Parameters!$B$30:$E$30,0))/100*IF($F331="yes",Parameters!$C$49,Parameters!$B$49)</f>
        <v/>
      </c>
      <c r="Q331" s="33">
        <f>K331*INDEX(Parameters!$B$62:$E$62,MATCH(I331,Parameters!$B$30:$E$30,0))/100*IF($F331="yes",Parameters!$C$49,Parameters!$B$49)</f>
        <v/>
      </c>
      <c r="R331" s="33">
        <f>K331*INDEX(Parameters!$B$63:$E$63,MATCH(I331,Parameters!$B$30:$E$30,0))/100*IF($F331="yes",Parameters!$C$49,Parameters!$B$49)</f>
        <v/>
      </c>
      <c r="S331" s="33">
        <f>K331*INDEX(Parameters!$B$64:$E$64,MATCH(I331,Parameters!$B$30:$E$30,0))/100*IF($F331="yes",Parameters!$C$49,Parameters!$B$49)</f>
        <v/>
      </c>
      <c r="T331" s="33">
        <f>K331*INDEX(Parameters!$B$65:$E$65,MATCH(I331,Parameters!$B$30:$E$30,0))/100*IF($F331="yes",Parameters!$C$49,Parameters!$B$49)</f>
        <v/>
      </c>
      <c r="U331" s="33">
        <f>INDEX(Parameters!$B$32:$E$32,MATCH(I331,Parameters!$B$30:$E$30,0))*Parameters!$B$36/100*IF($F331="yes",Parameters!$E$49,Parameters!$D$49)</f>
        <v/>
      </c>
      <c r="V331" s="33">
        <f>U331*INDEX(Parameters!$B$99:$E$99,MATCH(I331,Parameters!$B$30:$E$30,0))</f>
        <v/>
      </c>
      <c r="W331" s="33">
        <f>U331*INDEX(Parameters!$B$100:$E$100,MATCH(I331,Parameters!$B$30:$E$30,0))</f>
        <v/>
      </c>
      <c r="X331" s="33">
        <f>U331*INDEX(Parameters!$B$101:$E$101,MATCH(I331,Parameters!$B$30:$E$30,0))</f>
        <v/>
      </c>
      <c r="Y331" s="33">
        <f>U331*INDEX(Parameters!$B$102:$E$102,MATCH(I331,Parameters!$B$30:$E$30,0))</f>
        <v/>
      </c>
      <c r="Z331" s="33">
        <f>U331*INDEX(Parameters!$B$103:$E$103,MATCH(I331,Parameters!$B$30:$E$30,0))</f>
        <v/>
      </c>
      <c r="AA331" s="33">
        <f>U331*INDEX(Parameters!$B$104:$E$104,MATCH(I331,Parameters!$B$30:$E$30,0))</f>
        <v/>
      </c>
      <c r="AB331" s="33">
        <f>U331*Parameters!$B$39</f>
        <v/>
      </c>
      <c r="AC331" s="7">
        <f>J331</f>
        <v/>
      </c>
      <c r="AD331" s="7">
        <f>IF(J331=1,Parameters!$B$40,Parameters!$B$41)</f>
        <v/>
      </c>
      <c r="AE331" s="33">
        <f>AC331*O331+(1-AC331)*L331</f>
        <v/>
      </c>
      <c r="AF331" s="33">
        <f>AC331*P331+(1-AC331)*M331</f>
        <v/>
      </c>
      <c r="AG331" s="33">
        <f>AC331*Q331+(1-AC331)*N331</f>
        <v/>
      </c>
      <c r="AH331" s="33">
        <f>AD331*O331+(1-AD331)*L331</f>
        <v/>
      </c>
      <c r="AI331" s="33">
        <f>AD331*P331+(1-AD331)*M331</f>
        <v/>
      </c>
      <c r="AJ331" s="33">
        <f>AD331*Q331+(1-AD331)*N331</f>
        <v/>
      </c>
      <c r="AK331" s="33">
        <f>AC331*V331+(1-AC331)*U331</f>
        <v/>
      </c>
      <c r="AL331" s="33">
        <f>AC331*W331+(1-AC331)*U331</f>
        <v/>
      </c>
      <c r="AM331" s="33">
        <f>AC331*X331+(1-AC331)*U331</f>
        <v/>
      </c>
      <c r="AN331" s="33">
        <f>AD331*V331+(1-AD331)*U331</f>
        <v/>
      </c>
      <c r="AO331" s="33">
        <f>AD331*W331+(1-AD331)*U331</f>
        <v/>
      </c>
      <c r="AP331" s="33">
        <f>AD331*X331+(1-AD331)*U331</f>
        <v/>
      </c>
      <c r="AQ331" s="7">
        <f>IF(OR(Scenario!$B$5="Any",Scenario!$B$5=A331),1,0)</f>
        <v/>
      </c>
      <c r="AR331" s="7">
        <f>IF(OR(Scenario!$B$6="Any",Scenario!$B$6=B331),1,0)</f>
        <v/>
      </c>
      <c r="AS331" s="7">
        <f>IF(OR(Scenario!$B$7="Any",Scenario!$B$7=C331),1,0)</f>
        <v/>
      </c>
      <c r="AT331" s="7">
        <f>IF(OR(Scenario!$B$8="Any",Scenario!$B$8=D331),1,0)</f>
        <v/>
      </c>
      <c r="AU331" s="7">
        <f>IF(OR(Scenario!$B$9="Any",Scenario!$B$9=E331),1,0)</f>
        <v/>
      </c>
      <c r="AV331" s="7">
        <f>IF(OR(Scenario!$B$10="Any",Scenario!$B$10=F331),1,0)</f>
        <v/>
      </c>
      <c r="AW331" s="7">
        <f>G331*AQ331*AR331*AS331*AT331*AU331*AV331</f>
        <v/>
      </c>
      <c r="AX331" s="7">
        <f>IF(Scenario!$B$11="mean",L331,IF(Scenario!$B$11="5th pct",M331,N331))</f>
        <v/>
      </c>
      <c r="AY331" s="7">
        <f>IF(Scenario!$B$11="mean",O331,IF(Scenario!$B$11="5th pct",P331,Q331))</f>
        <v/>
      </c>
      <c r="AZ331" s="7">
        <f>IF(Scenario!$B$11="mean",R331,IF(Scenario!$B$11="5th pct",S331,T331))</f>
        <v/>
      </c>
      <c r="BA331" s="7">
        <f>IF(Scenario!$B$11="mean",AE331,IF(Scenario!$B$11="5th pct",AF331,AG331))</f>
        <v/>
      </c>
      <c r="BB331" s="7">
        <f>IF(Scenario!$B$11="mean",AH331,IF(Scenario!$B$11="5th pct",AI331,AJ331))</f>
        <v/>
      </c>
      <c r="BC331" s="7">
        <f>U331</f>
        <v/>
      </c>
      <c r="BD331" s="7">
        <f>IF(Scenario!$B$11="mean",V331,IF(Scenario!$B$11="5th pct",W331,X331))</f>
        <v/>
      </c>
      <c r="BE331" s="7">
        <f>IF(Scenario!$B$11="mean",Y331,IF(Scenario!$B$11="5th pct",Z331,AA331))</f>
        <v/>
      </c>
      <c r="BF331" s="7">
        <f>IF(Scenario!$B$11="mean",AK331,IF(Scenario!$B$11="5th pct",AL331,AM331))</f>
        <v/>
      </c>
      <c r="BG331" s="7">
        <f>IF(Scenario!$B$11="mean",AN331,IF(Scenario!$B$11="5th pct",AO331,AP331))</f>
        <v/>
      </c>
    </row>
    <row r="332">
      <c r="A332" t="inlineStr">
        <is>
          <t>F</t>
        </is>
      </c>
      <c r="B332" t="inlineStr">
        <is>
          <t>75-79</t>
        </is>
      </c>
      <c r="C332" t="inlineStr">
        <is>
          <t>176-198</t>
        </is>
      </c>
      <c r="D332" t="inlineStr">
        <is>
          <t>1.0-1.5</t>
        </is>
      </c>
      <c r="E332" t="inlineStr">
        <is>
          <t>low parox</t>
        </is>
      </c>
      <c r="F332" t="inlineStr">
        <is>
          <t>no</t>
        </is>
      </c>
      <c r="G332" s="26">
        <f>Parameters!$B$5*Parameters!$B$8*Parameters!$F$10/SUM(Parameters!$B$10:$G$10)*Parameters!$I$22*Parameters!$B$51*(1-Parameters!$B$46)</f>
        <v/>
      </c>
      <c r="H332" s="27">
        <f>(140-Parameters!$C$25)*Parameters!$F$26*0.45359237*0.85/(72*Parameters!$C$27)</f>
        <v/>
      </c>
      <c r="I332">
        <f>IF(H332&gt;80,"&gt;80",IF(H332&gt;50,"50-80",IF(H332&gt;=25,"25-50","&lt;25")))</f>
        <v/>
      </c>
      <c r="J332">
        <f>IF(((B332="80+")+0+(OR(D332="1.5-2.0",D332="&gt;=2.0")))&gt;=2,1,0)</f>
        <v/>
      </c>
      <c r="K332" s="28">
        <f>INDEX(Parameters!$B$31:$E$31,MATCH(I332,Parameters!$B$30:$E$30,0))</f>
        <v/>
      </c>
      <c r="L332" s="29">
        <f>K332*INDEX(Parameters!$B$66:$E$66,MATCH(I332,Parameters!$B$30:$E$30,0))/100*IF($F332="yes",Parameters!$C$49,Parameters!$B$49)</f>
        <v/>
      </c>
      <c r="M332" s="29">
        <f>K332*INDEX(Parameters!$B$67:$E$67,MATCH(I332,Parameters!$B$30:$E$30,0))/100*IF($F332="yes",Parameters!$C$49,Parameters!$B$49)</f>
        <v/>
      </c>
      <c r="N332" s="29">
        <f>K332*INDEX(Parameters!$B$68:$E$68,MATCH(I332,Parameters!$B$30:$E$30,0))/100*IF($F332="yes",Parameters!$C$49,Parameters!$B$49)</f>
        <v/>
      </c>
      <c r="O332" s="29">
        <f>K332*INDEX(Parameters!$B$69:$E$69,MATCH(I332,Parameters!$B$30:$E$30,0))/100*IF($F332="yes",Parameters!$C$49,Parameters!$B$49)</f>
        <v/>
      </c>
      <c r="P332" s="29">
        <f>K332*INDEX(Parameters!$B$70:$E$70,MATCH(I332,Parameters!$B$30:$E$30,0))/100*IF($F332="yes",Parameters!$C$49,Parameters!$B$49)</f>
        <v/>
      </c>
      <c r="Q332" s="29">
        <f>K332*INDEX(Parameters!$B$71:$E$71,MATCH(I332,Parameters!$B$30:$E$30,0))/100*IF($F332="yes",Parameters!$C$49,Parameters!$B$49)</f>
        <v/>
      </c>
      <c r="R332" s="29">
        <f>K332*INDEX(Parameters!$B$72:$E$72,MATCH(I332,Parameters!$B$30:$E$30,0))/100*IF($F332="yes",Parameters!$C$49,Parameters!$B$49)</f>
        <v/>
      </c>
      <c r="S332" s="29">
        <f>K332*INDEX(Parameters!$B$73:$E$73,MATCH(I332,Parameters!$B$30:$E$30,0))/100*IF($F332="yes",Parameters!$C$49,Parameters!$B$49)</f>
        <v/>
      </c>
      <c r="T332" s="29">
        <f>K332*INDEX(Parameters!$B$74:$E$74,MATCH(I332,Parameters!$B$30:$E$30,0))/100*IF($F332="yes",Parameters!$C$49,Parameters!$B$49)</f>
        <v/>
      </c>
      <c r="U332" s="29">
        <f>INDEX(Parameters!$B$32:$E$32,MATCH(I332,Parameters!$B$30:$E$30,0))*Parameters!$B$36/100*IF($F332="yes",Parameters!$E$49,Parameters!$D$49)</f>
        <v/>
      </c>
      <c r="V332" s="29">
        <f>U332*INDEX(Parameters!$B$99:$E$99,MATCH(I332,Parameters!$B$30:$E$30,0))</f>
        <v/>
      </c>
      <c r="W332" s="29">
        <f>U332*INDEX(Parameters!$B$100:$E$100,MATCH(I332,Parameters!$B$30:$E$30,0))</f>
        <v/>
      </c>
      <c r="X332" s="29">
        <f>U332*INDEX(Parameters!$B$101:$E$101,MATCH(I332,Parameters!$B$30:$E$30,0))</f>
        <v/>
      </c>
      <c r="Y332" s="29">
        <f>U332*INDEX(Parameters!$B$102:$E$102,MATCH(I332,Parameters!$B$30:$E$30,0))</f>
        <v/>
      </c>
      <c r="Z332" s="29">
        <f>U332*INDEX(Parameters!$B$103:$E$103,MATCH(I332,Parameters!$B$30:$E$30,0))</f>
        <v/>
      </c>
      <c r="AA332" s="29">
        <f>U332*INDEX(Parameters!$B$104:$E$104,MATCH(I332,Parameters!$B$30:$E$30,0))</f>
        <v/>
      </c>
      <c r="AB332" s="29">
        <f>U332*Parameters!$B$39</f>
        <v/>
      </c>
      <c r="AC332">
        <f>J332</f>
        <v/>
      </c>
      <c r="AD332">
        <f>IF(J332=1,Parameters!$B$40,Parameters!$B$41)</f>
        <v/>
      </c>
      <c r="AE332" s="29">
        <f>AC332*O332+(1-AC332)*L332</f>
        <v/>
      </c>
      <c r="AF332" s="29">
        <f>AC332*P332+(1-AC332)*M332</f>
        <v/>
      </c>
      <c r="AG332" s="29">
        <f>AC332*Q332+(1-AC332)*N332</f>
        <v/>
      </c>
      <c r="AH332" s="29">
        <f>AD332*O332+(1-AD332)*L332</f>
        <v/>
      </c>
      <c r="AI332" s="29">
        <f>AD332*P332+(1-AD332)*M332</f>
        <v/>
      </c>
      <c r="AJ332" s="29">
        <f>AD332*Q332+(1-AD332)*N332</f>
        <v/>
      </c>
      <c r="AK332" s="29">
        <f>AC332*V332+(1-AC332)*U332</f>
        <v/>
      </c>
      <c r="AL332" s="29">
        <f>AC332*W332+(1-AC332)*U332</f>
        <v/>
      </c>
      <c r="AM332" s="29">
        <f>AC332*X332+(1-AC332)*U332</f>
        <v/>
      </c>
      <c r="AN332" s="29">
        <f>AD332*V332+(1-AD332)*U332</f>
        <v/>
      </c>
      <c r="AO332" s="29">
        <f>AD332*W332+(1-AD332)*U332</f>
        <v/>
      </c>
      <c r="AP332" s="29">
        <f>AD332*X332+(1-AD332)*U332</f>
        <v/>
      </c>
      <c r="AQ332">
        <f>IF(OR(Scenario!$B$5="Any",Scenario!$B$5=A332),1,0)</f>
        <v/>
      </c>
      <c r="AR332">
        <f>IF(OR(Scenario!$B$6="Any",Scenario!$B$6=B332),1,0)</f>
        <v/>
      </c>
      <c r="AS332">
        <f>IF(OR(Scenario!$B$7="Any",Scenario!$B$7=C332),1,0)</f>
        <v/>
      </c>
      <c r="AT332">
        <f>IF(OR(Scenario!$B$8="Any",Scenario!$B$8=D332),1,0)</f>
        <v/>
      </c>
      <c r="AU332">
        <f>IF(OR(Scenario!$B$9="Any",Scenario!$B$9=E332),1,0)</f>
        <v/>
      </c>
      <c r="AV332">
        <f>IF(OR(Scenario!$B$10="Any",Scenario!$B$10=F332),1,0)</f>
        <v/>
      </c>
      <c r="AW332">
        <f>G332*AQ332*AR332*AS332*AT332*AU332*AV332</f>
        <v/>
      </c>
      <c r="AX332">
        <f>IF(Scenario!$B$11="mean",L332,IF(Scenario!$B$11="5th pct",M332,N332))</f>
        <v/>
      </c>
      <c r="AY332">
        <f>IF(Scenario!$B$11="mean",O332,IF(Scenario!$B$11="5th pct",P332,Q332))</f>
        <v/>
      </c>
      <c r="AZ332">
        <f>IF(Scenario!$B$11="mean",R332,IF(Scenario!$B$11="5th pct",S332,T332))</f>
        <v/>
      </c>
      <c r="BA332">
        <f>IF(Scenario!$B$11="mean",AE332,IF(Scenario!$B$11="5th pct",AF332,AG332))</f>
        <v/>
      </c>
      <c r="BB332">
        <f>IF(Scenario!$B$11="mean",AH332,IF(Scenario!$B$11="5th pct",AI332,AJ332))</f>
        <v/>
      </c>
      <c r="BC332">
        <f>U332</f>
        <v/>
      </c>
      <c r="BD332">
        <f>IF(Scenario!$B$11="mean",V332,IF(Scenario!$B$11="5th pct",W332,X332))</f>
        <v/>
      </c>
      <c r="BE332">
        <f>IF(Scenario!$B$11="mean",Y332,IF(Scenario!$B$11="5th pct",Z332,AA332))</f>
        <v/>
      </c>
      <c r="BF332">
        <f>IF(Scenario!$B$11="mean",AK332,IF(Scenario!$B$11="5th pct",AL332,AM332))</f>
        <v/>
      </c>
      <c r="BG332">
        <f>IF(Scenario!$B$11="mean",AN332,IF(Scenario!$B$11="5th pct",AO332,AP332))</f>
        <v/>
      </c>
    </row>
    <row r="333">
      <c r="A333" s="7" t="inlineStr">
        <is>
          <t>F</t>
        </is>
      </c>
      <c r="B333" s="7" t="inlineStr">
        <is>
          <t>75-79</t>
        </is>
      </c>
      <c r="C333" s="7" t="inlineStr">
        <is>
          <t>176-198</t>
        </is>
      </c>
      <c r="D333" s="7" t="inlineStr">
        <is>
          <t>1.0-1.5</t>
        </is>
      </c>
      <c r="E333" s="7" t="inlineStr">
        <is>
          <t>low parox</t>
        </is>
      </c>
      <c r="F333" s="7" t="inlineStr">
        <is>
          <t>yes</t>
        </is>
      </c>
      <c r="G333" s="30">
        <f>Parameters!$B$5*Parameters!$B$8*Parameters!$F$10/SUM(Parameters!$B$10:$G$10)*Parameters!$I$22*Parameters!$B$51*Parameters!$B$46</f>
        <v/>
      </c>
      <c r="H333" s="31">
        <f>(140-Parameters!$C$25)*Parameters!$F$26*0.45359237*0.85/(72*Parameters!$C$27)</f>
        <v/>
      </c>
      <c r="I333" s="7">
        <f>IF(H333&gt;80,"&gt;80",IF(H333&gt;50,"50-80",IF(H333&gt;=25,"25-50","&lt;25")))</f>
        <v/>
      </c>
      <c r="J333" s="7">
        <f>IF(((B333="80+")+0+(OR(D333="1.5-2.0",D333="&gt;=2.0")))&gt;=2,1,0)</f>
        <v/>
      </c>
      <c r="K333" s="32">
        <f>INDEX(Parameters!$B$31:$E$31,MATCH(I333,Parameters!$B$30:$E$30,0))</f>
        <v/>
      </c>
      <c r="L333" s="33">
        <f>K333*INDEX(Parameters!$B$66:$E$66,MATCH(I333,Parameters!$B$30:$E$30,0))/100*IF($F333="yes",Parameters!$C$49,Parameters!$B$49)</f>
        <v/>
      </c>
      <c r="M333" s="33">
        <f>K333*INDEX(Parameters!$B$67:$E$67,MATCH(I333,Parameters!$B$30:$E$30,0))/100*IF($F333="yes",Parameters!$C$49,Parameters!$B$49)</f>
        <v/>
      </c>
      <c r="N333" s="33">
        <f>K333*INDEX(Parameters!$B$68:$E$68,MATCH(I333,Parameters!$B$30:$E$30,0))/100*IF($F333="yes",Parameters!$C$49,Parameters!$B$49)</f>
        <v/>
      </c>
      <c r="O333" s="33">
        <f>K333*INDEX(Parameters!$B$69:$E$69,MATCH(I333,Parameters!$B$30:$E$30,0))/100*IF($F333="yes",Parameters!$C$49,Parameters!$B$49)</f>
        <v/>
      </c>
      <c r="P333" s="33">
        <f>K333*INDEX(Parameters!$B$70:$E$70,MATCH(I333,Parameters!$B$30:$E$30,0))/100*IF($F333="yes",Parameters!$C$49,Parameters!$B$49)</f>
        <v/>
      </c>
      <c r="Q333" s="33">
        <f>K333*INDEX(Parameters!$B$71:$E$71,MATCH(I333,Parameters!$B$30:$E$30,0))/100*IF($F333="yes",Parameters!$C$49,Parameters!$B$49)</f>
        <v/>
      </c>
      <c r="R333" s="33">
        <f>K333*INDEX(Parameters!$B$72:$E$72,MATCH(I333,Parameters!$B$30:$E$30,0))/100*IF($F333="yes",Parameters!$C$49,Parameters!$B$49)</f>
        <v/>
      </c>
      <c r="S333" s="33">
        <f>K333*INDEX(Parameters!$B$73:$E$73,MATCH(I333,Parameters!$B$30:$E$30,0))/100*IF($F333="yes",Parameters!$C$49,Parameters!$B$49)</f>
        <v/>
      </c>
      <c r="T333" s="33">
        <f>K333*INDEX(Parameters!$B$74:$E$74,MATCH(I333,Parameters!$B$30:$E$30,0))/100*IF($F333="yes",Parameters!$C$49,Parameters!$B$49)</f>
        <v/>
      </c>
      <c r="U333" s="33">
        <f>INDEX(Parameters!$B$32:$E$32,MATCH(I333,Parameters!$B$30:$E$30,0))*Parameters!$B$36/100*IF($F333="yes",Parameters!$E$49,Parameters!$D$49)</f>
        <v/>
      </c>
      <c r="V333" s="33">
        <f>U333*INDEX(Parameters!$B$99:$E$99,MATCH(I333,Parameters!$B$30:$E$30,0))</f>
        <v/>
      </c>
      <c r="W333" s="33">
        <f>U333*INDEX(Parameters!$B$100:$E$100,MATCH(I333,Parameters!$B$30:$E$30,0))</f>
        <v/>
      </c>
      <c r="X333" s="33">
        <f>U333*INDEX(Parameters!$B$101:$E$101,MATCH(I333,Parameters!$B$30:$E$30,0))</f>
        <v/>
      </c>
      <c r="Y333" s="33">
        <f>U333*INDEX(Parameters!$B$102:$E$102,MATCH(I333,Parameters!$B$30:$E$30,0))</f>
        <v/>
      </c>
      <c r="Z333" s="33">
        <f>U333*INDEX(Parameters!$B$103:$E$103,MATCH(I333,Parameters!$B$30:$E$30,0))</f>
        <v/>
      </c>
      <c r="AA333" s="33">
        <f>U333*INDEX(Parameters!$B$104:$E$104,MATCH(I333,Parameters!$B$30:$E$30,0))</f>
        <v/>
      </c>
      <c r="AB333" s="33">
        <f>U333*Parameters!$B$39</f>
        <v/>
      </c>
      <c r="AC333" s="7">
        <f>J333</f>
        <v/>
      </c>
      <c r="AD333" s="7">
        <f>IF(J333=1,Parameters!$B$40,Parameters!$B$41)</f>
        <v/>
      </c>
      <c r="AE333" s="33">
        <f>AC333*O333+(1-AC333)*L333</f>
        <v/>
      </c>
      <c r="AF333" s="33">
        <f>AC333*P333+(1-AC333)*M333</f>
        <v/>
      </c>
      <c r="AG333" s="33">
        <f>AC333*Q333+(1-AC333)*N333</f>
        <v/>
      </c>
      <c r="AH333" s="33">
        <f>AD333*O333+(1-AD333)*L333</f>
        <v/>
      </c>
      <c r="AI333" s="33">
        <f>AD333*P333+(1-AD333)*M333</f>
        <v/>
      </c>
      <c r="AJ333" s="33">
        <f>AD333*Q333+(1-AD333)*N333</f>
        <v/>
      </c>
      <c r="AK333" s="33">
        <f>AC333*V333+(1-AC333)*U333</f>
        <v/>
      </c>
      <c r="AL333" s="33">
        <f>AC333*W333+(1-AC333)*U333</f>
        <v/>
      </c>
      <c r="AM333" s="33">
        <f>AC333*X333+(1-AC333)*U333</f>
        <v/>
      </c>
      <c r="AN333" s="33">
        <f>AD333*V333+(1-AD333)*U333</f>
        <v/>
      </c>
      <c r="AO333" s="33">
        <f>AD333*W333+(1-AD333)*U333</f>
        <v/>
      </c>
      <c r="AP333" s="33">
        <f>AD333*X333+(1-AD333)*U333</f>
        <v/>
      </c>
      <c r="AQ333" s="7">
        <f>IF(OR(Scenario!$B$5="Any",Scenario!$B$5=A333),1,0)</f>
        <v/>
      </c>
      <c r="AR333" s="7">
        <f>IF(OR(Scenario!$B$6="Any",Scenario!$B$6=B333),1,0)</f>
        <v/>
      </c>
      <c r="AS333" s="7">
        <f>IF(OR(Scenario!$B$7="Any",Scenario!$B$7=C333),1,0)</f>
        <v/>
      </c>
      <c r="AT333" s="7">
        <f>IF(OR(Scenario!$B$8="Any",Scenario!$B$8=D333),1,0)</f>
        <v/>
      </c>
      <c r="AU333" s="7">
        <f>IF(OR(Scenario!$B$9="Any",Scenario!$B$9=E333),1,0)</f>
        <v/>
      </c>
      <c r="AV333" s="7">
        <f>IF(OR(Scenario!$B$10="Any",Scenario!$B$10=F333),1,0)</f>
        <v/>
      </c>
      <c r="AW333" s="7">
        <f>G333*AQ333*AR333*AS333*AT333*AU333*AV333</f>
        <v/>
      </c>
      <c r="AX333" s="7">
        <f>IF(Scenario!$B$11="mean",L333,IF(Scenario!$B$11="5th pct",M333,N333))</f>
        <v/>
      </c>
      <c r="AY333" s="7">
        <f>IF(Scenario!$B$11="mean",O333,IF(Scenario!$B$11="5th pct",P333,Q333))</f>
        <v/>
      </c>
      <c r="AZ333" s="7">
        <f>IF(Scenario!$B$11="mean",R333,IF(Scenario!$B$11="5th pct",S333,T333))</f>
        <v/>
      </c>
      <c r="BA333" s="7">
        <f>IF(Scenario!$B$11="mean",AE333,IF(Scenario!$B$11="5th pct",AF333,AG333))</f>
        <v/>
      </c>
      <c r="BB333" s="7">
        <f>IF(Scenario!$B$11="mean",AH333,IF(Scenario!$B$11="5th pct",AI333,AJ333))</f>
        <v/>
      </c>
      <c r="BC333" s="7">
        <f>U333</f>
        <v/>
      </c>
      <c r="BD333" s="7">
        <f>IF(Scenario!$B$11="mean",V333,IF(Scenario!$B$11="5th pct",W333,X333))</f>
        <v/>
      </c>
      <c r="BE333" s="7">
        <f>IF(Scenario!$B$11="mean",Y333,IF(Scenario!$B$11="5th pct",Z333,AA333))</f>
        <v/>
      </c>
      <c r="BF333" s="7">
        <f>IF(Scenario!$B$11="mean",AK333,IF(Scenario!$B$11="5th pct",AL333,AM333))</f>
        <v/>
      </c>
      <c r="BG333" s="7">
        <f>IF(Scenario!$B$11="mean",AN333,IF(Scenario!$B$11="5th pct",AO333,AP333))</f>
        <v/>
      </c>
    </row>
    <row r="334">
      <c r="A334" t="inlineStr">
        <is>
          <t>F</t>
        </is>
      </c>
      <c r="B334" t="inlineStr">
        <is>
          <t>75-79</t>
        </is>
      </c>
      <c r="C334" t="inlineStr">
        <is>
          <t>176-198</t>
        </is>
      </c>
      <c r="D334" t="inlineStr">
        <is>
          <t>1.0-1.5</t>
        </is>
      </c>
      <c r="E334" t="inlineStr">
        <is>
          <t>high parox</t>
        </is>
      </c>
      <c r="F334" t="inlineStr">
        <is>
          <t>no</t>
        </is>
      </c>
      <c r="G334" s="26">
        <f>Parameters!$B$5*Parameters!$B$8*Parameters!$F$10/SUM(Parameters!$B$10:$G$10)*Parameters!$I$22*Parameters!$B$52*(1-Parameters!$B$46)</f>
        <v/>
      </c>
      <c r="H334" s="27">
        <f>(140-Parameters!$C$25)*Parameters!$F$26*0.45359237*0.85/(72*Parameters!$C$27)</f>
        <v/>
      </c>
      <c r="I334">
        <f>IF(H334&gt;80,"&gt;80",IF(H334&gt;50,"50-80",IF(H334&gt;=25,"25-50","&lt;25")))</f>
        <v/>
      </c>
      <c r="J334">
        <f>IF(((B334="80+")+0+(OR(D334="1.5-2.0",D334="&gt;=2.0")))&gt;=2,1,0)</f>
        <v/>
      </c>
      <c r="K334" s="28">
        <f>INDEX(Parameters!$B$31:$E$31,MATCH(I334,Parameters!$B$30:$E$30,0))</f>
        <v/>
      </c>
      <c r="L334" s="29">
        <f>K334*INDEX(Parameters!$B$75:$E$75,MATCH(I334,Parameters!$B$30:$E$30,0))/100*IF($F334="yes",Parameters!$C$49,Parameters!$B$49)</f>
        <v/>
      </c>
      <c r="M334" s="29">
        <f>K334*INDEX(Parameters!$B$76:$E$76,MATCH(I334,Parameters!$B$30:$E$30,0))/100*IF($F334="yes",Parameters!$C$49,Parameters!$B$49)</f>
        <v/>
      </c>
      <c r="N334" s="29">
        <f>K334*INDEX(Parameters!$B$77:$E$77,MATCH(I334,Parameters!$B$30:$E$30,0))/100*IF($F334="yes",Parameters!$C$49,Parameters!$B$49)</f>
        <v/>
      </c>
      <c r="O334" s="29">
        <f>K334*INDEX(Parameters!$B$78:$E$78,MATCH(I334,Parameters!$B$30:$E$30,0))/100*IF($F334="yes",Parameters!$C$49,Parameters!$B$49)</f>
        <v/>
      </c>
      <c r="P334" s="29">
        <f>K334*INDEX(Parameters!$B$79:$E$79,MATCH(I334,Parameters!$B$30:$E$30,0))/100*IF($F334="yes",Parameters!$C$49,Parameters!$B$49)</f>
        <v/>
      </c>
      <c r="Q334" s="29">
        <f>K334*INDEX(Parameters!$B$80:$E$80,MATCH(I334,Parameters!$B$30:$E$30,0))/100*IF($F334="yes",Parameters!$C$49,Parameters!$B$49)</f>
        <v/>
      </c>
      <c r="R334" s="29">
        <f>K334*INDEX(Parameters!$B$81:$E$81,MATCH(I334,Parameters!$B$30:$E$30,0))/100*IF($F334="yes",Parameters!$C$49,Parameters!$B$49)</f>
        <v/>
      </c>
      <c r="S334" s="29">
        <f>K334*INDEX(Parameters!$B$82:$E$82,MATCH(I334,Parameters!$B$30:$E$30,0))/100*IF($F334="yes",Parameters!$C$49,Parameters!$B$49)</f>
        <v/>
      </c>
      <c r="T334" s="29">
        <f>K334*INDEX(Parameters!$B$83:$E$83,MATCH(I334,Parameters!$B$30:$E$30,0))/100*IF($F334="yes",Parameters!$C$49,Parameters!$B$49)</f>
        <v/>
      </c>
      <c r="U334" s="29">
        <f>INDEX(Parameters!$B$32:$E$32,MATCH(I334,Parameters!$B$30:$E$30,0))*Parameters!$B$36/100*IF($F334="yes",Parameters!$E$49,Parameters!$D$49)</f>
        <v/>
      </c>
      <c r="V334" s="29">
        <f>U334*INDEX(Parameters!$B$99:$E$99,MATCH(I334,Parameters!$B$30:$E$30,0))</f>
        <v/>
      </c>
      <c r="W334" s="29">
        <f>U334*INDEX(Parameters!$B$100:$E$100,MATCH(I334,Parameters!$B$30:$E$30,0))</f>
        <v/>
      </c>
      <c r="X334" s="29">
        <f>U334*INDEX(Parameters!$B$101:$E$101,MATCH(I334,Parameters!$B$30:$E$30,0))</f>
        <v/>
      </c>
      <c r="Y334" s="29">
        <f>U334*INDEX(Parameters!$B$102:$E$102,MATCH(I334,Parameters!$B$30:$E$30,0))</f>
        <v/>
      </c>
      <c r="Z334" s="29">
        <f>U334*INDEX(Parameters!$B$103:$E$103,MATCH(I334,Parameters!$B$30:$E$30,0))</f>
        <v/>
      </c>
      <c r="AA334" s="29">
        <f>U334*INDEX(Parameters!$B$104:$E$104,MATCH(I334,Parameters!$B$30:$E$30,0))</f>
        <v/>
      </c>
      <c r="AB334" s="29">
        <f>U334*Parameters!$B$39</f>
        <v/>
      </c>
      <c r="AC334">
        <f>J334</f>
        <v/>
      </c>
      <c r="AD334">
        <f>IF(J334=1,Parameters!$B$40,Parameters!$B$41)</f>
        <v/>
      </c>
      <c r="AE334" s="29">
        <f>AC334*O334+(1-AC334)*L334</f>
        <v/>
      </c>
      <c r="AF334" s="29">
        <f>AC334*P334+(1-AC334)*M334</f>
        <v/>
      </c>
      <c r="AG334" s="29">
        <f>AC334*Q334+(1-AC334)*N334</f>
        <v/>
      </c>
      <c r="AH334" s="29">
        <f>AD334*O334+(1-AD334)*L334</f>
        <v/>
      </c>
      <c r="AI334" s="29">
        <f>AD334*P334+(1-AD334)*M334</f>
        <v/>
      </c>
      <c r="AJ334" s="29">
        <f>AD334*Q334+(1-AD334)*N334</f>
        <v/>
      </c>
      <c r="AK334" s="29">
        <f>AC334*V334+(1-AC334)*U334</f>
        <v/>
      </c>
      <c r="AL334" s="29">
        <f>AC334*W334+(1-AC334)*U334</f>
        <v/>
      </c>
      <c r="AM334" s="29">
        <f>AC334*X334+(1-AC334)*U334</f>
        <v/>
      </c>
      <c r="AN334" s="29">
        <f>AD334*V334+(1-AD334)*U334</f>
        <v/>
      </c>
      <c r="AO334" s="29">
        <f>AD334*W334+(1-AD334)*U334</f>
        <v/>
      </c>
      <c r="AP334" s="29">
        <f>AD334*X334+(1-AD334)*U334</f>
        <v/>
      </c>
      <c r="AQ334">
        <f>IF(OR(Scenario!$B$5="Any",Scenario!$B$5=A334),1,0)</f>
        <v/>
      </c>
      <c r="AR334">
        <f>IF(OR(Scenario!$B$6="Any",Scenario!$B$6=B334),1,0)</f>
        <v/>
      </c>
      <c r="AS334">
        <f>IF(OR(Scenario!$B$7="Any",Scenario!$B$7=C334),1,0)</f>
        <v/>
      </c>
      <c r="AT334">
        <f>IF(OR(Scenario!$B$8="Any",Scenario!$B$8=D334),1,0)</f>
        <v/>
      </c>
      <c r="AU334">
        <f>IF(OR(Scenario!$B$9="Any",Scenario!$B$9=E334),1,0)</f>
        <v/>
      </c>
      <c r="AV334">
        <f>IF(OR(Scenario!$B$10="Any",Scenario!$B$10=F334),1,0)</f>
        <v/>
      </c>
      <c r="AW334">
        <f>G334*AQ334*AR334*AS334*AT334*AU334*AV334</f>
        <v/>
      </c>
      <c r="AX334">
        <f>IF(Scenario!$B$11="mean",L334,IF(Scenario!$B$11="5th pct",M334,N334))</f>
        <v/>
      </c>
      <c r="AY334">
        <f>IF(Scenario!$B$11="mean",O334,IF(Scenario!$B$11="5th pct",P334,Q334))</f>
        <v/>
      </c>
      <c r="AZ334">
        <f>IF(Scenario!$B$11="mean",R334,IF(Scenario!$B$11="5th pct",S334,T334))</f>
        <v/>
      </c>
      <c r="BA334">
        <f>IF(Scenario!$B$11="mean",AE334,IF(Scenario!$B$11="5th pct",AF334,AG334))</f>
        <v/>
      </c>
      <c r="BB334">
        <f>IF(Scenario!$B$11="mean",AH334,IF(Scenario!$B$11="5th pct",AI334,AJ334))</f>
        <v/>
      </c>
      <c r="BC334">
        <f>U334</f>
        <v/>
      </c>
      <c r="BD334">
        <f>IF(Scenario!$B$11="mean",V334,IF(Scenario!$B$11="5th pct",W334,X334))</f>
        <v/>
      </c>
      <c r="BE334">
        <f>IF(Scenario!$B$11="mean",Y334,IF(Scenario!$B$11="5th pct",Z334,AA334))</f>
        <v/>
      </c>
      <c r="BF334">
        <f>IF(Scenario!$B$11="mean",AK334,IF(Scenario!$B$11="5th pct",AL334,AM334))</f>
        <v/>
      </c>
      <c r="BG334">
        <f>IF(Scenario!$B$11="mean",AN334,IF(Scenario!$B$11="5th pct",AO334,AP334))</f>
        <v/>
      </c>
    </row>
    <row r="335">
      <c r="A335" s="7" t="inlineStr">
        <is>
          <t>F</t>
        </is>
      </c>
      <c r="B335" s="7" t="inlineStr">
        <is>
          <t>75-79</t>
        </is>
      </c>
      <c r="C335" s="7" t="inlineStr">
        <is>
          <t>176-198</t>
        </is>
      </c>
      <c r="D335" s="7" t="inlineStr">
        <is>
          <t>1.0-1.5</t>
        </is>
      </c>
      <c r="E335" s="7" t="inlineStr">
        <is>
          <t>high parox</t>
        </is>
      </c>
      <c r="F335" s="7" t="inlineStr">
        <is>
          <t>yes</t>
        </is>
      </c>
      <c r="G335" s="30">
        <f>Parameters!$B$5*Parameters!$B$8*Parameters!$F$10/SUM(Parameters!$B$10:$G$10)*Parameters!$I$22*Parameters!$B$52*Parameters!$B$46</f>
        <v/>
      </c>
      <c r="H335" s="31">
        <f>(140-Parameters!$C$25)*Parameters!$F$26*0.45359237*0.85/(72*Parameters!$C$27)</f>
        <v/>
      </c>
      <c r="I335" s="7">
        <f>IF(H335&gt;80,"&gt;80",IF(H335&gt;50,"50-80",IF(H335&gt;=25,"25-50","&lt;25")))</f>
        <v/>
      </c>
      <c r="J335" s="7">
        <f>IF(((B335="80+")+0+(OR(D335="1.5-2.0",D335="&gt;=2.0")))&gt;=2,1,0)</f>
        <v/>
      </c>
      <c r="K335" s="32">
        <f>INDEX(Parameters!$B$31:$E$31,MATCH(I335,Parameters!$B$30:$E$30,0))</f>
        <v/>
      </c>
      <c r="L335" s="33">
        <f>K335*INDEX(Parameters!$B$75:$E$75,MATCH(I335,Parameters!$B$30:$E$30,0))/100*IF($F335="yes",Parameters!$C$49,Parameters!$B$49)</f>
        <v/>
      </c>
      <c r="M335" s="33">
        <f>K335*INDEX(Parameters!$B$76:$E$76,MATCH(I335,Parameters!$B$30:$E$30,0))/100*IF($F335="yes",Parameters!$C$49,Parameters!$B$49)</f>
        <v/>
      </c>
      <c r="N335" s="33">
        <f>K335*INDEX(Parameters!$B$77:$E$77,MATCH(I335,Parameters!$B$30:$E$30,0))/100*IF($F335="yes",Parameters!$C$49,Parameters!$B$49)</f>
        <v/>
      </c>
      <c r="O335" s="33">
        <f>K335*INDEX(Parameters!$B$78:$E$78,MATCH(I335,Parameters!$B$30:$E$30,0))/100*IF($F335="yes",Parameters!$C$49,Parameters!$B$49)</f>
        <v/>
      </c>
      <c r="P335" s="33">
        <f>K335*INDEX(Parameters!$B$79:$E$79,MATCH(I335,Parameters!$B$30:$E$30,0))/100*IF($F335="yes",Parameters!$C$49,Parameters!$B$49)</f>
        <v/>
      </c>
      <c r="Q335" s="33">
        <f>K335*INDEX(Parameters!$B$80:$E$80,MATCH(I335,Parameters!$B$30:$E$30,0))/100*IF($F335="yes",Parameters!$C$49,Parameters!$B$49)</f>
        <v/>
      </c>
      <c r="R335" s="33">
        <f>K335*INDEX(Parameters!$B$81:$E$81,MATCH(I335,Parameters!$B$30:$E$30,0))/100*IF($F335="yes",Parameters!$C$49,Parameters!$B$49)</f>
        <v/>
      </c>
      <c r="S335" s="33">
        <f>K335*INDEX(Parameters!$B$82:$E$82,MATCH(I335,Parameters!$B$30:$E$30,0))/100*IF($F335="yes",Parameters!$C$49,Parameters!$B$49)</f>
        <v/>
      </c>
      <c r="T335" s="33">
        <f>K335*INDEX(Parameters!$B$83:$E$83,MATCH(I335,Parameters!$B$30:$E$30,0))/100*IF($F335="yes",Parameters!$C$49,Parameters!$B$49)</f>
        <v/>
      </c>
      <c r="U335" s="33">
        <f>INDEX(Parameters!$B$32:$E$32,MATCH(I335,Parameters!$B$30:$E$30,0))*Parameters!$B$36/100*IF($F335="yes",Parameters!$E$49,Parameters!$D$49)</f>
        <v/>
      </c>
      <c r="V335" s="33">
        <f>U335*INDEX(Parameters!$B$99:$E$99,MATCH(I335,Parameters!$B$30:$E$30,0))</f>
        <v/>
      </c>
      <c r="W335" s="33">
        <f>U335*INDEX(Parameters!$B$100:$E$100,MATCH(I335,Parameters!$B$30:$E$30,0))</f>
        <v/>
      </c>
      <c r="X335" s="33">
        <f>U335*INDEX(Parameters!$B$101:$E$101,MATCH(I335,Parameters!$B$30:$E$30,0))</f>
        <v/>
      </c>
      <c r="Y335" s="33">
        <f>U335*INDEX(Parameters!$B$102:$E$102,MATCH(I335,Parameters!$B$30:$E$30,0))</f>
        <v/>
      </c>
      <c r="Z335" s="33">
        <f>U335*INDEX(Parameters!$B$103:$E$103,MATCH(I335,Parameters!$B$30:$E$30,0))</f>
        <v/>
      </c>
      <c r="AA335" s="33">
        <f>U335*INDEX(Parameters!$B$104:$E$104,MATCH(I335,Parameters!$B$30:$E$30,0))</f>
        <v/>
      </c>
      <c r="AB335" s="33">
        <f>U335*Parameters!$B$39</f>
        <v/>
      </c>
      <c r="AC335" s="7">
        <f>J335</f>
        <v/>
      </c>
      <c r="AD335" s="7">
        <f>IF(J335=1,Parameters!$B$40,Parameters!$B$41)</f>
        <v/>
      </c>
      <c r="AE335" s="33">
        <f>AC335*O335+(1-AC335)*L335</f>
        <v/>
      </c>
      <c r="AF335" s="33">
        <f>AC335*P335+(1-AC335)*M335</f>
        <v/>
      </c>
      <c r="AG335" s="33">
        <f>AC335*Q335+(1-AC335)*N335</f>
        <v/>
      </c>
      <c r="AH335" s="33">
        <f>AD335*O335+(1-AD335)*L335</f>
        <v/>
      </c>
      <c r="AI335" s="33">
        <f>AD335*P335+(1-AD335)*M335</f>
        <v/>
      </c>
      <c r="AJ335" s="33">
        <f>AD335*Q335+(1-AD335)*N335</f>
        <v/>
      </c>
      <c r="AK335" s="33">
        <f>AC335*V335+(1-AC335)*U335</f>
        <v/>
      </c>
      <c r="AL335" s="33">
        <f>AC335*W335+(1-AC335)*U335</f>
        <v/>
      </c>
      <c r="AM335" s="33">
        <f>AC335*X335+(1-AC335)*U335</f>
        <v/>
      </c>
      <c r="AN335" s="33">
        <f>AD335*V335+(1-AD335)*U335</f>
        <v/>
      </c>
      <c r="AO335" s="33">
        <f>AD335*W335+(1-AD335)*U335</f>
        <v/>
      </c>
      <c r="AP335" s="33">
        <f>AD335*X335+(1-AD335)*U335</f>
        <v/>
      </c>
      <c r="AQ335" s="7">
        <f>IF(OR(Scenario!$B$5="Any",Scenario!$B$5=A335),1,0)</f>
        <v/>
      </c>
      <c r="AR335" s="7">
        <f>IF(OR(Scenario!$B$6="Any",Scenario!$B$6=B335),1,0)</f>
        <v/>
      </c>
      <c r="AS335" s="7">
        <f>IF(OR(Scenario!$B$7="Any",Scenario!$B$7=C335),1,0)</f>
        <v/>
      </c>
      <c r="AT335" s="7">
        <f>IF(OR(Scenario!$B$8="Any",Scenario!$B$8=D335),1,0)</f>
        <v/>
      </c>
      <c r="AU335" s="7">
        <f>IF(OR(Scenario!$B$9="Any",Scenario!$B$9=E335),1,0)</f>
        <v/>
      </c>
      <c r="AV335" s="7">
        <f>IF(OR(Scenario!$B$10="Any",Scenario!$B$10=F335),1,0)</f>
        <v/>
      </c>
      <c r="AW335" s="7">
        <f>G335*AQ335*AR335*AS335*AT335*AU335*AV335</f>
        <v/>
      </c>
      <c r="AX335" s="7">
        <f>IF(Scenario!$B$11="mean",L335,IF(Scenario!$B$11="5th pct",M335,N335))</f>
        <v/>
      </c>
      <c r="AY335" s="7">
        <f>IF(Scenario!$B$11="mean",O335,IF(Scenario!$B$11="5th pct",P335,Q335))</f>
        <v/>
      </c>
      <c r="AZ335" s="7">
        <f>IF(Scenario!$B$11="mean",R335,IF(Scenario!$B$11="5th pct",S335,T335))</f>
        <v/>
      </c>
      <c r="BA335" s="7">
        <f>IF(Scenario!$B$11="mean",AE335,IF(Scenario!$B$11="5th pct",AF335,AG335))</f>
        <v/>
      </c>
      <c r="BB335" s="7">
        <f>IF(Scenario!$B$11="mean",AH335,IF(Scenario!$B$11="5th pct",AI335,AJ335))</f>
        <v/>
      </c>
      <c r="BC335" s="7">
        <f>U335</f>
        <v/>
      </c>
      <c r="BD335" s="7">
        <f>IF(Scenario!$B$11="mean",V335,IF(Scenario!$B$11="5th pct",W335,X335))</f>
        <v/>
      </c>
      <c r="BE335" s="7">
        <f>IF(Scenario!$B$11="mean",Y335,IF(Scenario!$B$11="5th pct",Z335,AA335))</f>
        <v/>
      </c>
      <c r="BF335" s="7">
        <f>IF(Scenario!$B$11="mean",AK335,IF(Scenario!$B$11="5th pct",AL335,AM335))</f>
        <v/>
      </c>
      <c r="BG335" s="7">
        <f>IF(Scenario!$B$11="mean",AN335,IF(Scenario!$B$11="5th pct",AO335,AP335))</f>
        <v/>
      </c>
    </row>
    <row r="336">
      <c r="A336" t="inlineStr">
        <is>
          <t>F</t>
        </is>
      </c>
      <c r="B336" t="inlineStr">
        <is>
          <t>75-79</t>
        </is>
      </c>
      <c r="C336" t="inlineStr">
        <is>
          <t>176-198</t>
        </is>
      </c>
      <c r="D336" t="inlineStr">
        <is>
          <t>1.0-1.5</t>
        </is>
      </c>
      <c r="E336" t="inlineStr">
        <is>
          <t>persistent</t>
        </is>
      </c>
      <c r="F336" t="inlineStr">
        <is>
          <t>no</t>
        </is>
      </c>
      <c r="G336" s="26">
        <f>Parameters!$B$5*Parameters!$B$8*Parameters!$F$10/SUM(Parameters!$B$10:$G$10)*Parameters!$I$22*Parameters!$B$53*(1-Parameters!$B$46)</f>
        <v/>
      </c>
      <c r="H336" s="27">
        <f>(140-Parameters!$C$25)*Parameters!$F$26*0.45359237*0.85/(72*Parameters!$C$27)</f>
        <v/>
      </c>
      <c r="I336">
        <f>IF(H336&gt;80,"&gt;80",IF(H336&gt;50,"50-80",IF(H336&gt;=25,"25-50","&lt;25")))</f>
        <v/>
      </c>
      <c r="J336">
        <f>IF(((B336="80+")+0+(OR(D336="1.5-2.0",D336="&gt;=2.0")))&gt;=2,1,0)</f>
        <v/>
      </c>
      <c r="K336" s="28">
        <f>INDEX(Parameters!$B$31:$E$31,MATCH(I336,Parameters!$B$30:$E$30,0))</f>
        <v/>
      </c>
      <c r="L336" s="29">
        <f>K336*INDEX(Parameters!$B$84:$E$84,MATCH(I336,Parameters!$B$30:$E$30,0))/100*IF($F336="yes",Parameters!$C$49,Parameters!$B$49)</f>
        <v/>
      </c>
      <c r="M336" s="29">
        <f>K336*INDEX(Parameters!$B$85:$E$85,MATCH(I336,Parameters!$B$30:$E$30,0))/100*IF($F336="yes",Parameters!$C$49,Parameters!$B$49)</f>
        <v/>
      </c>
      <c r="N336" s="29">
        <f>K336*INDEX(Parameters!$B$86:$E$86,MATCH(I336,Parameters!$B$30:$E$30,0))/100*IF($F336="yes",Parameters!$C$49,Parameters!$B$49)</f>
        <v/>
      </c>
      <c r="O336" s="29">
        <f>K336*INDEX(Parameters!$B$87:$E$87,MATCH(I336,Parameters!$B$30:$E$30,0))/100*IF($F336="yes",Parameters!$C$49,Parameters!$B$49)</f>
        <v/>
      </c>
      <c r="P336" s="29">
        <f>K336*INDEX(Parameters!$B$88:$E$88,MATCH(I336,Parameters!$B$30:$E$30,0))/100*IF($F336="yes",Parameters!$C$49,Parameters!$B$49)</f>
        <v/>
      </c>
      <c r="Q336" s="29">
        <f>K336*INDEX(Parameters!$B$89:$E$89,MATCH(I336,Parameters!$B$30:$E$30,0))/100*IF($F336="yes",Parameters!$C$49,Parameters!$B$49)</f>
        <v/>
      </c>
      <c r="R336" s="29">
        <f>K336*INDEX(Parameters!$B$90:$E$90,MATCH(I336,Parameters!$B$30:$E$30,0))/100*IF($F336="yes",Parameters!$C$49,Parameters!$B$49)</f>
        <v/>
      </c>
      <c r="S336" s="29">
        <f>K336*INDEX(Parameters!$B$91:$E$91,MATCH(I336,Parameters!$B$30:$E$30,0))/100*IF($F336="yes",Parameters!$C$49,Parameters!$B$49)</f>
        <v/>
      </c>
      <c r="T336" s="29">
        <f>K336*INDEX(Parameters!$B$92:$E$92,MATCH(I336,Parameters!$B$30:$E$30,0))/100*IF($F336="yes",Parameters!$C$49,Parameters!$B$49)</f>
        <v/>
      </c>
      <c r="U336" s="29">
        <f>INDEX(Parameters!$B$32:$E$32,MATCH(I336,Parameters!$B$30:$E$30,0))*Parameters!$B$36/100*IF($F336="yes",Parameters!$E$49,Parameters!$D$49)</f>
        <v/>
      </c>
      <c r="V336" s="29">
        <f>U336*INDEX(Parameters!$B$99:$E$99,MATCH(I336,Parameters!$B$30:$E$30,0))</f>
        <v/>
      </c>
      <c r="W336" s="29">
        <f>U336*INDEX(Parameters!$B$100:$E$100,MATCH(I336,Parameters!$B$30:$E$30,0))</f>
        <v/>
      </c>
      <c r="X336" s="29">
        <f>U336*INDEX(Parameters!$B$101:$E$101,MATCH(I336,Parameters!$B$30:$E$30,0))</f>
        <v/>
      </c>
      <c r="Y336" s="29">
        <f>U336*INDEX(Parameters!$B$102:$E$102,MATCH(I336,Parameters!$B$30:$E$30,0))</f>
        <v/>
      </c>
      <c r="Z336" s="29">
        <f>U336*INDEX(Parameters!$B$103:$E$103,MATCH(I336,Parameters!$B$30:$E$30,0))</f>
        <v/>
      </c>
      <c r="AA336" s="29">
        <f>U336*INDEX(Parameters!$B$104:$E$104,MATCH(I336,Parameters!$B$30:$E$30,0))</f>
        <v/>
      </c>
      <c r="AB336" s="29">
        <f>U336*Parameters!$B$39</f>
        <v/>
      </c>
      <c r="AC336">
        <f>J336</f>
        <v/>
      </c>
      <c r="AD336">
        <f>IF(J336=1,Parameters!$B$40,Parameters!$B$41)</f>
        <v/>
      </c>
      <c r="AE336" s="29">
        <f>AC336*O336+(1-AC336)*L336</f>
        <v/>
      </c>
      <c r="AF336" s="29">
        <f>AC336*P336+(1-AC336)*M336</f>
        <v/>
      </c>
      <c r="AG336" s="29">
        <f>AC336*Q336+(1-AC336)*N336</f>
        <v/>
      </c>
      <c r="AH336" s="29">
        <f>AD336*O336+(1-AD336)*L336</f>
        <v/>
      </c>
      <c r="AI336" s="29">
        <f>AD336*P336+(1-AD336)*M336</f>
        <v/>
      </c>
      <c r="AJ336" s="29">
        <f>AD336*Q336+(1-AD336)*N336</f>
        <v/>
      </c>
      <c r="AK336" s="29">
        <f>AC336*V336+(1-AC336)*U336</f>
        <v/>
      </c>
      <c r="AL336" s="29">
        <f>AC336*W336+(1-AC336)*U336</f>
        <v/>
      </c>
      <c r="AM336" s="29">
        <f>AC336*X336+(1-AC336)*U336</f>
        <v/>
      </c>
      <c r="AN336" s="29">
        <f>AD336*V336+(1-AD336)*U336</f>
        <v/>
      </c>
      <c r="AO336" s="29">
        <f>AD336*W336+(1-AD336)*U336</f>
        <v/>
      </c>
      <c r="AP336" s="29">
        <f>AD336*X336+(1-AD336)*U336</f>
        <v/>
      </c>
      <c r="AQ336">
        <f>IF(OR(Scenario!$B$5="Any",Scenario!$B$5=A336),1,0)</f>
        <v/>
      </c>
      <c r="AR336">
        <f>IF(OR(Scenario!$B$6="Any",Scenario!$B$6=B336),1,0)</f>
        <v/>
      </c>
      <c r="AS336">
        <f>IF(OR(Scenario!$B$7="Any",Scenario!$B$7=C336),1,0)</f>
        <v/>
      </c>
      <c r="AT336">
        <f>IF(OR(Scenario!$B$8="Any",Scenario!$B$8=D336),1,0)</f>
        <v/>
      </c>
      <c r="AU336">
        <f>IF(OR(Scenario!$B$9="Any",Scenario!$B$9=E336),1,0)</f>
        <v/>
      </c>
      <c r="AV336">
        <f>IF(OR(Scenario!$B$10="Any",Scenario!$B$10=F336),1,0)</f>
        <v/>
      </c>
      <c r="AW336">
        <f>G336*AQ336*AR336*AS336*AT336*AU336*AV336</f>
        <v/>
      </c>
      <c r="AX336">
        <f>IF(Scenario!$B$11="mean",L336,IF(Scenario!$B$11="5th pct",M336,N336))</f>
        <v/>
      </c>
      <c r="AY336">
        <f>IF(Scenario!$B$11="mean",O336,IF(Scenario!$B$11="5th pct",P336,Q336))</f>
        <v/>
      </c>
      <c r="AZ336">
        <f>IF(Scenario!$B$11="mean",R336,IF(Scenario!$B$11="5th pct",S336,T336))</f>
        <v/>
      </c>
      <c r="BA336">
        <f>IF(Scenario!$B$11="mean",AE336,IF(Scenario!$B$11="5th pct",AF336,AG336))</f>
        <v/>
      </c>
      <c r="BB336">
        <f>IF(Scenario!$B$11="mean",AH336,IF(Scenario!$B$11="5th pct",AI336,AJ336))</f>
        <v/>
      </c>
      <c r="BC336">
        <f>U336</f>
        <v/>
      </c>
      <c r="BD336">
        <f>IF(Scenario!$B$11="mean",V336,IF(Scenario!$B$11="5th pct",W336,X336))</f>
        <v/>
      </c>
      <c r="BE336">
        <f>IF(Scenario!$B$11="mean",Y336,IF(Scenario!$B$11="5th pct",Z336,AA336))</f>
        <v/>
      </c>
      <c r="BF336">
        <f>IF(Scenario!$B$11="mean",AK336,IF(Scenario!$B$11="5th pct",AL336,AM336))</f>
        <v/>
      </c>
      <c r="BG336">
        <f>IF(Scenario!$B$11="mean",AN336,IF(Scenario!$B$11="5th pct",AO336,AP336))</f>
        <v/>
      </c>
    </row>
    <row r="337">
      <c r="A337" s="7" t="inlineStr">
        <is>
          <t>F</t>
        </is>
      </c>
      <c r="B337" s="7" t="inlineStr">
        <is>
          <t>75-79</t>
        </is>
      </c>
      <c r="C337" s="7" t="inlineStr">
        <is>
          <t>176-198</t>
        </is>
      </c>
      <c r="D337" s="7" t="inlineStr">
        <is>
          <t>1.0-1.5</t>
        </is>
      </c>
      <c r="E337" s="7" t="inlineStr">
        <is>
          <t>persistent</t>
        </is>
      </c>
      <c r="F337" s="7" t="inlineStr">
        <is>
          <t>yes</t>
        </is>
      </c>
      <c r="G337" s="30">
        <f>Parameters!$B$5*Parameters!$B$8*Parameters!$F$10/SUM(Parameters!$B$10:$G$10)*Parameters!$I$22*Parameters!$B$53*Parameters!$B$46</f>
        <v/>
      </c>
      <c r="H337" s="31">
        <f>(140-Parameters!$C$25)*Parameters!$F$26*0.45359237*0.85/(72*Parameters!$C$27)</f>
        <v/>
      </c>
      <c r="I337" s="7">
        <f>IF(H337&gt;80,"&gt;80",IF(H337&gt;50,"50-80",IF(H337&gt;=25,"25-50","&lt;25")))</f>
        <v/>
      </c>
      <c r="J337" s="7">
        <f>IF(((B337="80+")+0+(OR(D337="1.5-2.0",D337="&gt;=2.0")))&gt;=2,1,0)</f>
        <v/>
      </c>
      <c r="K337" s="32">
        <f>INDEX(Parameters!$B$31:$E$31,MATCH(I337,Parameters!$B$30:$E$30,0))</f>
        <v/>
      </c>
      <c r="L337" s="33">
        <f>K337*INDEX(Parameters!$B$84:$E$84,MATCH(I337,Parameters!$B$30:$E$30,0))/100*IF($F337="yes",Parameters!$C$49,Parameters!$B$49)</f>
        <v/>
      </c>
      <c r="M337" s="33">
        <f>K337*INDEX(Parameters!$B$85:$E$85,MATCH(I337,Parameters!$B$30:$E$30,0))/100*IF($F337="yes",Parameters!$C$49,Parameters!$B$49)</f>
        <v/>
      </c>
      <c r="N337" s="33">
        <f>K337*INDEX(Parameters!$B$86:$E$86,MATCH(I337,Parameters!$B$30:$E$30,0))/100*IF($F337="yes",Parameters!$C$49,Parameters!$B$49)</f>
        <v/>
      </c>
      <c r="O337" s="33">
        <f>K337*INDEX(Parameters!$B$87:$E$87,MATCH(I337,Parameters!$B$30:$E$30,0))/100*IF($F337="yes",Parameters!$C$49,Parameters!$B$49)</f>
        <v/>
      </c>
      <c r="P337" s="33">
        <f>K337*INDEX(Parameters!$B$88:$E$88,MATCH(I337,Parameters!$B$30:$E$30,0))/100*IF($F337="yes",Parameters!$C$49,Parameters!$B$49)</f>
        <v/>
      </c>
      <c r="Q337" s="33">
        <f>K337*INDEX(Parameters!$B$89:$E$89,MATCH(I337,Parameters!$B$30:$E$30,0))/100*IF($F337="yes",Parameters!$C$49,Parameters!$B$49)</f>
        <v/>
      </c>
      <c r="R337" s="33">
        <f>K337*INDEX(Parameters!$B$90:$E$90,MATCH(I337,Parameters!$B$30:$E$30,0))/100*IF($F337="yes",Parameters!$C$49,Parameters!$B$49)</f>
        <v/>
      </c>
      <c r="S337" s="33">
        <f>K337*INDEX(Parameters!$B$91:$E$91,MATCH(I337,Parameters!$B$30:$E$30,0))/100*IF($F337="yes",Parameters!$C$49,Parameters!$B$49)</f>
        <v/>
      </c>
      <c r="T337" s="33">
        <f>K337*INDEX(Parameters!$B$92:$E$92,MATCH(I337,Parameters!$B$30:$E$30,0))/100*IF($F337="yes",Parameters!$C$49,Parameters!$B$49)</f>
        <v/>
      </c>
      <c r="U337" s="33">
        <f>INDEX(Parameters!$B$32:$E$32,MATCH(I337,Parameters!$B$30:$E$30,0))*Parameters!$B$36/100*IF($F337="yes",Parameters!$E$49,Parameters!$D$49)</f>
        <v/>
      </c>
      <c r="V337" s="33">
        <f>U337*INDEX(Parameters!$B$99:$E$99,MATCH(I337,Parameters!$B$30:$E$30,0))</f>
        <v/>
      </c>
      <c r="W337" s="33">
        <f>U337*INDEX(Parameters!$B$100:$E$100,MATCH(I337,Parameters!$B$30:$E$30,0))</f>
        <v/>
      </c>
      <c r="X337" s="33">
        <f>U337*INDEX(Parameters!$B$101:$E$101,MATCH(I337,Parameters!$B$30:$E$30,0))</f>
        <v/>
      </c>
      <c r="Y337" s="33">
        <f>U337*INDEX(Parameters!$B$102:$E$102,MATCH(I337,Parameters!$B$30:$E$30,0))</f>
        <v/>
      </c>
      <c r="Z337" s="33">
        <f>U337*INDEX(Parameters!$B$103:$E$103,MATCH(I337,Parameters!$B$30:$E$30,0))</f>
        <v/>
      </c>
      <c r="AA337" s="33">
        <f>U337*INDEX(Parameters!$B$104:$E$104,MATCH(I337,Parameters!$B$30:$E$30,0))</f>
        <v/>
      </c>
      <c r="AB337" s="33">
        <f>U337*Parameters!$B$39</f>
        <v/>
      </c>
      <c r="AC337" s="7">
        <f>J337</f>
        <v/>
      </c>
      <c r="AD337" s="7">
        <f>IF(J337=1,Parameters!$B$40,Parameters!$B$41)</f>
        <v/>
      </c>
      <c r="AE337" s="33">
        <f>AC337*O337+(1-AC337)*L337</f>
        <v/>
      </c>
      <c r="AF337" s="33">
        <f>AC337*P337+(1-AC337)*M337</f>
        <v/>
      </c>
      <c r="AG337" s="33">
        <f>AC337*Q337+(1-AC337)*N337</f>
        <v/>
      </c>
      <c r="AH337" s="33">
        <f>AD337*O337+(1-AD337)*L337</f>
        <v/>
      </c>
      <c r="AI337" s="33">
        <f>AD337*P337+(1-AD337)*M337</f>
        <v/>
      </c>
      <c r="AJ337" s="33">
        <f>AD337*Q337+(1-AD337)*N337</f>
        <v/>
      </c>
      <c r="AK337" s="33">
        <f>AC337*V337+(1-AC337)*U337</f>
        <v/>
      </c>
      <c r="AL337" s="33">
        <f>AC337*W337+(1-AC337)*U337</f>
        <v/>
      </c>
      <c r="AM337" s="33">
        <f>AC337*X337+(1-AC337)*U337</f>
        <v/>
      </c>
      <c r="AN337" s="33">
        <f>AD337*V337+(1-AD337)*U337</f>
        <v/>
      </c>
      <c r="AO337" s="33">
        <f>AD337*W337+(1-AD337)*U337</f>
        <v/>
      </c>
      <c r="AP337" s="33">
        <f>AD337*X337+(1-AD337)*U337</f>
        <v/>
      </c>
      <c r="AQ337" s="7">
        <f>IF(OR(Scenario!$B$5="Any",Scenario!$B$5=A337),1,0)</f>
        <v/>
      </c>
      <c r="AR337" s="7">
        <f>IF(OR(Scenario!$B$6="Any",Scenario!$B$6=B337),1,0)</f>
        <v/>
      </c>
      <c r="AS337" s="7">
        <f>IF(OR(Scenario!$B$7="Any",Scenario!$B$7=C337),1,0)</f>
        <v/>
      </c>
      <c r="AT337" s="7">
        <f>IF(OR(Scenario!$B$8="Any",Scenario!$B$8=D337),1,0)</f>
        <v/>
      </c>
      <c r="AU337" s="7">
        <f>IF(OR(Scenario!$B$9="Any",Scenario!$B$9=E337),1,0)</f>
        <v/>
      </c>
      <c r="AV337" s="7">
        <f>IF(OR(Scenario!$B$10="Any",Scenario!$B$10=F337),1,0)</f>
        <v/>
      </c>
      <c r="AW337" s="7">
        <f>G337*AQ337*AR337*AS337*AT337*AU337*AV337</f>
        <v/>
      </c>
      <c r="AX337" s="7">
        <f>IF(Scenario!$B$11="mean",L337,IF(Scenario!$B$11="5th pct",M337,N337))</f>
        <v/>
      </c>
      <c r="AY337" s="7">
        <f>IF(Scenario!$B$11="mean",O337,IF(Scenario!$B$11="5th pct",P337,Q337))</f>
        <v/>
      </c>
      <c r="AZ337" s="7">
        <f>IF(Scenario!$B$11="mean",R337,IF(Scenario!$B$11="5th pct",S337,T337))</f>
        <v/>
      </c>
      <c r="BA337" s="7">
        <f>IF(Scenario!$B$11="mean",AE337,IF(Scenario!$B$11="5th pct",AF337,AG337))</f>
        <v/>
      </c>
      <c r="BB337" s="7">
        <f>IF(Scenario!$B$11="mean",AH337,IF(Scenario!$B$11="5th pct",AI337,AJ337))</f>
        <v/>
      </c>
      <c r="BC337" s="7">
        <f>U337</f>
        <v/>
      </c>
      <c r="BD337" s="7">
        <f>IF(Scenario!$B$11="mean",V337,IF(Scenario!$B$11="5th pct",W337,X337))</f>
        <v/>
      </c>
      <c r="BE337" s="7">
        <f>IF(Scenario!$B$11="mean",Y337,IF(Scenario!$B$11="5th pct",Z337,AA337))</f>
        <v/>
      </c>
      <c r="BF337" s="7">
        <f>IF(Scenario!$B$11="mean",AK337,IF(Scenario!$B$11="5th pct",AL337,AM337))</f>
        <v/>
      </c>
      <c r="BG337" s="7">
        <f>IF(Scenario!$B$11="mean",AN337,IF(Scenario!$B$11="5th pct",AO337,AP337))</f>
        <v/>
      </c>
    </row>
    <row r="338">
      <c r="A338" t="inlineStr">
        <is>
          <t>F</t>
        </is>
      </c>
      <c r="B338" t="inlineStr">
        <is>
          <t>75-79</t>
        </is>
      </c>
      <c r="C338" t="inlineStr">
        <is>
          <t>176-198</t>
        </is>
      </c>
      <c r="D338" t="inlineStr">
        <is>
          <t>1.5-2.0</t>
        </is>
      </c>
      <c r="E338" t="inlineStr">
        <is>
          <t>subclinical</t>
        </is>
      </c>
      <c r="F338" t="inlineStr">
        <is>
          <t>no</t>
        </is>
      </c>
      <c r="G338" s="26">
        <f>Parameters!$B$5*Parameters!$B$8*Parameters!$F$10/SUM(Parameters!$B$10:$G$10)*Parameters!$J$22*Parameters!$B$50*(1-Parameters!$B$46)</f>
        <v/>
      </c>
      <c r="H338" s="27">
        <f>(140-Parameters!$C$25)*Parameters!$F$26*0.45359237*0.85/(72*Parameters!$D$27)</f>
        <v/>
      </c>
      <c r="I338">
        <f>IF(H338&gt;80,"&gt;80",IF(H338&gt;50,"50-80",IF(H338&gt;=25,"25-50","&lt;25")))</f>
        <v/>
      </c>
      <c r="J338">
        <f>IF(((B338="80+")+0+(OR(D338="1.5-2.0",D338="&gt;=2.0")))&gt;=2,1,0)</f>
        <v/>
      </c>
      <c r="K338" s="28">
        <f>INDEX(Parameters!$B$31:$E$31,MATCH(I338,Parameters!$B$30:$E$30,0))</f>
        <v/>
      </c>
      <c r="L338" s="29">
        <f>K338*INDEX(Parameters!$B$57:$E$57,MATCH(I338,Parameters!$B$30:$E$30,0))/100*IF($F338="yes",Parameters!$C$49,Parameters!$B$49)</f>
        <v/>
      </c>
      <c r="M338" s="29">
        <f>K338*INDEX(Parameters!$B$58:$E$58,MATCH(I338,Parameters!$B$30:$E$30,0))/100*IF($F338="yes",Parameters!$C$49,Parameters!$B$49)</f>
        <v/>
      </c>
      <c r="N338" s="29">
        <f>K338*INDEX(Parameters!$B$59:$E$59,MATCH(I338,Parameters!$B$30:$E$30,0))/100*IF($F338="yes",Parameters!$C$49,Parameters!$B$49)</f>
        <v/>
      </c>
      <c r="O338" s="29">
        <f>K338*INDEX(Parameters!$B$60:$E$60,MATCH(I338,Parameters!$B$30:$E$30,0))/100*IF($F338="yes",Parameters!$C$49,Parameters!$B$49)</f>
        <v/>
      </c>
      <c r="P338" s="29">
        <f>K338*INDEX(Parameters!$B$61:$E$61,MATCH(I338,Parameters!$B$30:$E$30,0))/100*IF($F338="yes",Parameters!$C$49,Parameters!$B$49)</f>
        <v/>
      </c>
      <c r="Q338" s="29">
        <f>K338*INDEX(Parameters!$B$62:$E$62,MATCH(I338,Parameters!$B$30:$E$30,0))/100*IF($F338="yes",Parameters!$C$49,Parameters!$B$49)</f>
        <v/>
      </c>
      <c r="R338" s="29">
        <f>K338*INDEX(Parameters!$B$63:$E$63,MATCH(I338,Parameters!$B$30:$E$30,0))/100*IF($F338="yes",Parameters!$C$49,Parameters!$B$49)</f>
        <v/>
      </c>
      <c r="S338" s="29">
        <f>K338*INDEX(Parameters!$B$64:$E$64,MATCH(I338,Parameters!$B$30:$E$30,0))/100*IF($F338="yes",Parameters!$C$49,Parameters!$B$49)</f>
        <v/>
      </c>
      <c r="T338" s="29">
        <f>K338*INDEX(Parameters!$B$65:$E$65,MATCH(I338,Parameters!$B$30:$E$30,0))/100*IF($F338="yes",Parameters!$C$49,Parameters!$B$49)</f>
        <v/>
      </c>
      <c r="U338" s="29">
        <f>INDEX(Parameters!$B$32:$E$32,MATCH(I338,Parameters!$B$30:$E$30,0))*Parameters!$B$36/100*IF($F338="yes",Parameters!$E$49,Parameters!$D$49)</f>
        <v/>
      </c>
      <c r="V338" s="29">
        <f>U338*INDEX(Parameters!$B$99:$E$99,MATCH(I338,Parameters!$B$30:$E$30,0))</f>
        <v/>
      </c>
      <c r="W338" s="29">
        <f>U338*INDEX(Parameters!$B$100:$E$100,MATCH(I338,Parameters!$B$30:$E$30,0))</f>
        <v/>
      </c>
      <c r="X338" s="29">
        <f>U338*INDEX(Parameters!$B$101:$E$101,MATCH(I338,Parameters!$B$30:$E$30,0))</f>
        <v/>
      </c>
      <c r="Y338" s="29">
        <f>U338*INDEX(Parameters!$B$102:$E$102,MATCH(I338,Parameters!$B$30:$E$30,0))</f>
        <v/>
      </c>
      <c r="Z338" s="29">
        <f>U338*INDEX(Parameters!$B$103:$E$103,MATCH(I338,Parameters!$B$30:$E$30,0))</f>
        <v/>
      </c>
      <c r="AA338" s="29">
        <f>U338*INDEX(Parameters!$B$104:$E$104,MATCH(I338,Parameters!$B$30:$E$30,0))</f>
        <v/>
      </c>
      <c r="AB338" s="29">
        <f>U338*Parameters!$B$39</f>
        <v/>
      </c>
      <c r="AC338">
        <f>J338</f>
        <v/>
      </c>
      <c r="AD338">
        <f>IF(J338=1,Parameters!$B$40,Parameters!$B$41)</f>
        <v/>
      </c>
      <c r="AE338" s="29">
        <f>AC338*O338+(1-AC338)*L338</f>
        <v/>
      </c>
      <c r="AF338" s="29">
        <f>AC338*P338+(1-AC338)*M338</f>
        <v/>
      </c>
      <c r="AG338" s="29">
        <f>AC338*Q338+(1-AC338)*N338</f>
        <v/>
      </c>
      <c r="AH338" s="29">
        <f>AD338*O338+(1-AD338)*L338</f>
        <v/>
      </c>
      <c r="AI338" s="29">
        <f>AD338*P338+(1-AD338)*M338</f>
        <v/>
      </c>
      <c r="AJ338" s="29">
        <f>AD338*Q338+(1-AD338)*N338</f>
        <v/>
      </c>
      <c r="AK338" s="29">
        <f>AC338*V338+(1-AC338)*U338</f>
        <v/>
      </c>
      <c r="AL338" s="29">
        <f>AC338*W338+(1-AC338)*U338</f>
        <v/>
      </c>
      <c r="AM338" s="29">
        <f>AC338*X338+(1-AC338)*U338</f>
        <v/>
      </c>
      <c r="AN338" s="29">
        <f>AD338*V338+(1-AD338)*U338</f>
        <v/>
      </c>
      <c r="AO338" s="29">
        <f>AD338*W338+(1-AD338)*U338</f>
        <v/>
      </c>
      <c r="AP338" s="29">
        <f>AD338*X338+(1-AD338)*U338</f>
        <v/>
      </c>
      <c r="AQ338">
        <f>IF(OR(Scenario!$B$5="Any",Scenario!$B$5=A338),1,0)</f>
        <v/>
      </c>
      <c r="AR338">
        <f>IF(OR(Scenario!$B$6="Any",Scenario!$B$6=B338),1,0)</f>
        <v/>
      </c>
      <c r="AS338">
        <f>IF(OR(Scenario!$B$7="Any",Scenario!$B$7=C338),1,0)</f>
        <v/>
      </c>
      <c r="AT338">
        <f>IF(OR(Scenario!$B$8="Any",Scenario!$B$8=D338),1,0)</f>
        <v/>
      </c>
      <c r="AU338">
        <f>IF(OR(Scenario!$B$9="Any",Scenario!$B$9=E338),1,0)</f>
        <v/>
      </c>
      <c r="AV338">
        <f>IF(OR(Scenario!$B$10="Any",Scenario!$B$10=F338),1,0)</f>
        <v/>
      </c>
      <c r="AW338">
        <f>G338*AQ338*AR338*AS338*AT338*AU338*AV338</f>
        <v/>
      </c>
      <c r="AX338">
        <f>IF(Scenario!$B$11="mean",L338,IF(Scenario!$B$11="5th pct",M338,N338))</f>
        <v/>
      </c>
      <c r="AY338">
        <f>IF(Scenario!$B$11="mean",O338,IF(Scenario!$B$11="5th pct",P338,Q338))</f>
        <v/>
      </c>
      <c r="AZ338">
        <f>IF(Scenario!$B$11="mean",R338,IF(Scenario!$B$11="5th pct",S338,T338))</f>
        <v/>
      </c>
      <c r="BA338">
        <f>IF(Scenario!$B$11="mean",AE338,IF(Scenario!$B$11="5th pct",AF338,AG338))</f>
        <v/>
      </c>
      <c r="BB338">
        <f>IF(Scenario!$B$11="mean",AH338,IF(Scenario!$B$11="5th pct",AI338,AJ338))</f>
        <v/>
      </c>
      <c r="BC338">
        <f>U338</f>
        <v/>
      </c>
      <c r="BD338">
        <f>IF(Scenario!$B$11="mean",V338,IF(Scenario!$B$11="5th pct",W338,X338))</f>
        <v/>
      </c>
      <c r="BE338">
        <f>IF(Scenario!$B$11="mean",Y338,IF(Scenario!$B$11="5th pct",Z338,AA338))</f>
        <v/>
      </c>
      <c r="BF338">
        <f>IF(Scenario!$B$11="mean",AK338,IF(Scenario!$B$11="5th pct",AL338,AM338))</f>
        <v/>
      </c>
      <c r="BG338">
        <f>IF(Scenario!$B$11="mean",AN338,IF(Scenario!$B$11="5th pct",AO338,AP338))</f>
        <v/>
      </c>
    </row>
    <row r="339">
      <c r="A339" s="7" t="inlineStr">
        <is>
          <t>F</t>
        </is>
      </c>
      <c r="B339" s="7" t="inlineStr">
        <is>
          <t>75-79</t>
        </is>
      </c>
      <c r="C339" s="7" t="inlineStr">
        <is>
          <t>176-198</t>
        </is>
      </c>
      <c r="D339" s="7" t="inlineStr">
        <is>
          <t>1.5-2.0</t>
        </is>
      </c>
      <c r="E339" s="7" t="inlineStr">
        <is>
          <t>subclinical</t>
        </is>
      </c>
      <c r="F339" s="7" t="inlineStr">
        <is>
          <t>yes</t>
        </is>
      </c>
      <c r="G339" s="30">
        <f>Parameters!$B$5*Parameters!$B$8*Parameters!$F$10/SUM(Parameters!$B$10:$G$10)*Parameters!$J$22*Parameters!$B$50*Parameters!$B$46</f>
        <v/>
      </c>
      <c r="H339" s="31">
        <f>(140-Parameters!$C$25)*Parameters!$F$26*0.45359237*0.85/(72*Parameters!$D$27)</f>
        <v/>
      </c>
      <c r="I339" s="7">
        <f>IF(H339&gt;80,"&gt;80",IF(H339&gt;50,"50-80",IF(H339&gt;=25,"25-50","&lt;25")))</f>
        <v/>
      </c>
      <c r="J339" s="7">
        <f>IF(((B339="80+")+0+(OR(D339="1.5-2.0",D339="&gt;=2.0")))&gt;=2,1,0)</f>
        <v/>
      </c>
      <c r="K339" s="32">
        <f>INDEX(Parameters!$B$31:$E$31,MATCH(I339,Parameters!$B$30:$E$30,0))</f>
        <v/>
      </c>
      <c r="L339" s="33">
        <f>K339*INDEX(Parameters!$B$57:$E$57,MATCH(I339,Parameters!$B$30:$E$30,0))/100*IF($F339="yes",Parameters!$C$49,Parameters!$B$49)</f>
        <v/>
      </c>
      <c r="M339" s="33">
        <f>K339*INDEX(Parameters!$B$58:$E$58,MATCH(I339,Parameters!$B$30:$E$30,0))/100*IF($F339="yes",Parameters!$C$49,Parameters!$B$49)</f>
        <v/>
      </c>
      <c r="N339" s="33">
        <f>K339*INDEX(Parameters!$B$59:$E$59,MATCH(I339,Parameters!$B$30:$E$30,0))/100*IF($F339="yes",Parameters!$C$49,Parameters!$B$49)</f>
        <v/>
      </c>
      <c r="O339" s="33">
        <f>K339*INDEX(Parameters!$B$60:$E$60,MATCH(I339,Parameters!$B$30:$E$30,0))/100*IF($F339="yes",Parameters!$C$49,Parameters!$B$49)</f>
        <v/>
      </c>
      <c r="P339" s="33">
        <f>K339*INDEX(Parameters!$B$61:$E$61,MATCH(I339,Parameters!$B$30:$E$30,0))/100*IF($F339="yes",Parameters!$C$49,Parameters!$B$49)</f>
        <v/>
      </c>
      <c r="Q339" s="33">
        <f>K339*INDEX(Parameters!$B$62:$E$62,MATCH(I339,Parameters!$B$30:$E$30,0))/100*IF($F339="yes",Parameters!$C$49,Parameters!$B$49)</f>
        <v/>
      </c>
      <c r="R339" s="33">
        <f>K339*INDEX(Parameters!$B$63:$E$63,MATCH(I339,Parameters!$B$30:$E$30,0))/100*IF($F339="yes",Parameters!$C$49,Parameters!$B$49)</f>
        <v/>
      </c>
      <c r="S339" s="33">
        <f>K339*INDEX(Parameters!$B$64:$E$64,MATCH(I339,Parameters!$B$30:$E$30,0))/100*IF($F339="yes",Parameters!$C$49,Parameters!$B$49)</f>
        <v/>
      </c>
      <c r="T339" s="33">
        <f>K339*INDEX(Parameters!$B$65:$E$65,MATCH(I339,Parameters!$B$30:$E$30,0))/100*IF($F339="yes",Parameters!$C$49,Parameters!$B$49)</f>
        <v/>
      </c>
      <c r="U339" s="33">
        <f>INDEX(Parameters!$B$32:$E$32,MATCH(I339,Parameters!$B$30:$E$30,0))*Parameters!$B$36/100*IF($F339="yes",Parameters!$E$49,Parameters!$D$49)</f>
        <v/>
      </c>
      <c r="V339" s="33">
        <f>U339*INDEX(Parameters!$B$99:$E$99,MATCH(I339,Parameters!$B$30:$E$30,0))</f>
        <v/>
      </c>
      <c r="W339" s="33">
        <f>U339*INDEX(Parameters!$B$100:$E$100,MATCH(I339,Parameters!$B$30:$E$30,0))</f>
        <v/>
      </c>
      <c r="X339" s="33">
        <f>U339*INDEX(Parameters!$B$101:$E$101,MATCH(I339,Parameters!$B$30:$E$30,0))</f>
        <v/>
      </c>
      <c r="Y339" s="33">
        <f>U339*INDEX(Parameters!$B$102:$E$102,MATCH(I339,Parameters!$B$30:$E$30,0))</f>
        <v/>
      </c>
      <c r="Z339" s="33">
        <f>U339*INDEX(Parameters!$B$103:$E$103,MATCH(I339,Parameters!$B$30:$E$30,0))</f>
        <v/>
      </c>
      <c r="AA339" s="33">
        <f>U339*INDEX(Parameters!$B$104:$E$104,MATCH(I339,Parameters!$B$30:$E$30,0))</f>
        <v/>
      </c>
      <c r="AB339" s="33">
        <f>U339*Parameters!$B$39</f>
        <v/>
      </c>
      <c r="AC339" s="7">
        <f>J339</f>
        <v/>
      </c>
      <c r="AD339" s="7">
        <f>IF(J339=1,Parameters!$B$40,Parameters!$B$41)</f>
        <v/>
      </c>
      <c r="AE339" s="33">
        <f>AC339*O339+(1-AC339)*L339</f>
        <v/>
      </c>
      <c r="AF339" s="33">
        <f>AC339*P339+(1-AC339)*M339</f>
        <v/>
      </c>
      <c r="AG339" s="33">
        <f>AC339*Q339+(1-AC339)*N339</f>
        <v/>
      </c>
      <c r="AH339" s="33">
        <f>AD339*O339+(1-AD339)*L339</f>
        <v/>
      </c>
      <c r="AI339" s="33">
        <f>AD339*P339+(1-AD339)*M339</f>
        <v/>
      </c>
      <c r="AJ339" s="33">
        <f>AD339*Q339+(1-AD339)*N339</f>
        <v/>
      </c>
      <c r="AK339" s="33">
        <f>AC339*V339+(1-AC339)*U339</f>
        <v/>
      </c>
      <c r="AL339" s="33">
        <f>AC339*W339+(1-AC339)*U339</f>
        <v/>
      </c>
      <c r="AM339" s="33">
        <f>AC339*X339+(1-AC339)*U339</f>
        <v/>
      </c>
      <c r="AN339" s="33">
        <f>AD339*V339+(1-AD339)*U339</f>
        <v/>
      </c>
      <c r="AO339" s="33">
        <f>AD339*W339+(1-AD339)*U339</f>
        <v/>
      </c>
      <c r="AP339" s="33">
        <f>AD339*X339+(1-AD339)*U339</f>
        <v/>
      </c>
      <c r="AQ339" s="7">
        <f>IF(OR(Scenario!$B$5="Any",Scenario!$B$5=A339),1,0)</f>
        <v/>
      </c>
      <c r="AR339" s="7">
        <f>IF(OR(Scenario!$B$6="Any",Scenario!$B$6=B339),1,0)</f>
        <v/>
      </c>
      <c r="AS339" s="7">
        <f>IF(OR(Scenario!$B$7="Any",Scenario!$B$7=C339),1,0)</f>
        <v/>
      </c>
      <c r="AT339" s="7">
        <f>IF(OR(Scenario!$B$8="Any",Scenario!$B$8=D339),1,0)</f>
        <v/>
      </c>
      <c r="AU339" s="7">
        <f>IF(OR(Scenario!$B$9="Any",Scenario!$B$9=E339),1,0)</f>
        <v/>
      </c>
      <c r="AV339" s="7">
        <f>IF(OR(Scenario!$B$10="Any",Scenario!$B$10=F339),1,0)</f>
        <v/>
      </c>
      <c r="AW339" s="7">
        <f>G339*AQ339*AR339*AS339*AT339*AU339*AV339</f>
        <v/>
      </c>
      <c r="AX339" s="7">
        <f>IF(Scenario!$B$11="mean",L339,IF(Scenario!$B$11="5th pct",M339,N339))</f>
        <v/>
      </c>
      <c r="AY339" s="7">
        <f>IF(Scenario!$B$11="mean",O339,IF(Scenario!$B$11="5th pct",P339,Q339))</f>
        <v/>
      </c>
      <c r="AZ339" s="7">
        <f>IF(Scenario!$B$11="mean",R339,IF(Scenario!$B$11="5th pct",S339,T339))</f>
        <v/>
      </c>
      <c r="BA339" s="7">
        <f>IF(Scenario!$B$11="mean",AE339,IF(Scenario!$B$11="5th pct",AF339,AG339))</f>
        <v/>
      </c>
      <c r="BB339" s="7">
        <f>IF(Scenario!$B$11="mean",AH339,IF(Scenario!$B$11="5th pct",AI339,AJ339))</f>
        <v/>
      </c>
      <c r="BC339" s="7">
        <f>U339</f>
        <v/>
      </c>
      <c r="BD339" s="7">
        <f>IF(Scenario!$B$11="mean",V339,IF(Scenario!$B$11="5th pct",W339,X339))</f>
        <v/>
      </c>
      <c r="BE339" s="7">
        <f>IF(Scenario!$B$11="mean",Y339,IF(Scenario!$B$11="5th pct",Z339,AA339))</f>
        <v/>
      </c>
      <c r="BF339" s="7">
        <f>IF(Scenario!$B$11="mean",AK339,IF(Scenario!$B$11="5th pct",AL339,AM339))</f>
        <v/>
      </c>
      <c r="BG339" s="7">
        <f>IF(Scenario!$B$11="mean",AN339,IF(Scenario!$B$11="5th pct",AO339,AP339))</f>
        <v/>
      </c>
    </row>
    <row r="340">
      <c r="A340" t="inlineStr">
        <is>
          <t>F</t>
        </is>
      </c>
      <c r="B340" t="inlineStr">
        <is>
          <t>75-79</t>
        </is>
      </c>
      <c r="C340" t="inlineStr">
        <is>
          <t>176-198</t>
        </is>
      </c>
      <c r="D340" t="inlineStr">
        <is>
          <t>1.5-2.0</t>
        </is>
      </c>
      <c r="E340" t="inlineStr">
        <is>
          <t>low parox</t>
        </is>
      </c>
      <c r="F340" t="inlineStr">
        <is>
          <t>no</t>
        </is>
      </c>
      <c r="G340" s="26">
        <f>Parameters!$B$5*Parameters!$B$8*Parameters!$F$10/SUM(Parameters!$B$10:$G$10)*Parameters!$J$22*Parameters!$B$51*(1-Parameters!$B$46)</f>
        <v/>
      </c>
      <c r="H340" s="27">
        <f>(140-Parameters!$C$25)*Parameters!$F$26*0.45359237*0.85/(72*Parameters!$D$27)</f>
        <v/>
      </c>
      <c r="I340">
        <f>IF(H340&gt;80,"&gt;80",IF(H340&gt;50,"50-80",IF(H340&gt;=25,"25-50","&lt;25")))</f>
        <v/>
      </c>
      <c r="J340">
        <f>IF(((B340="80+")+0+(OR(D340="1.5-2.0",D340="&gt;=2.0")))&gt;=2,1,0)</f>
        <v/>
      </c>
      <c r="K340" s="28">
        <f>INDEX(Parameters!$B$31:$E$31,MATCH(I340,Parameters!$B$30:$E$30,0))</f>
        <v/>
      </c>
      <c r="L340" s="29">
        <f>K340*INDEX(Parameters!$B$66:$E$66,MATCH(I340,Parameters!$B$30:$E$30,0))/100*IF($F340="yes",Parameters!$C$49,Parameters!$B$49)</f>
        <v/>
      </c>
      <c r="M340" s="29">
        <f>K340*INDEX(Parameters!$B$67:$E$67,MATCH(I340,Parameters!$B$30:$E$30,0))/100*IF($F340="yes",Parameters!$C$49,Parameters!$B$49)</f>
        <v/>
      </c>
      <c r="N340" s="29">
        <f>K340*INDEX(Parameters!$B$68:$E$68,MATCH(I340,Parameters!$B$30:$E$30,0))/100*IF($F340="yes",Parameters!$C$49,Parameters!$B$49)</f>
        <v/>
      </c>
      <c r="O340" s="29">
        <f>K340*INDEX(Parameters!$B$69:$E$69,MATCH(I340,Parameters!$B$30:$E$30,0))/100*IF($F340="yes",Parameters!$C$49,Parameters!$B$49)</f>
        <v/>
      </c>
      <c r="P340" s="29">
        <f>K340*INDEX(Parameters!$B$70:$E$70,MATCH(I340,Parameters!$B$30:$E$30,0))/100*IF($F340="yes",Parameters!$C$49,Parameters!$B$49)</f>
        <v/>
      </c>
      <c r="Q340" s="29">
        <f>K340*INDEX(Parameters!$B$71:$E$71,MATCH(I340,Parameters!$B$30:$E$30,0))/100*IF($F340="yes",Parameters!$C$49,Parameters!$B$49)</f>
        <v/>
      </c>
      <c r="R340" s="29">
        <f>K340*INDEX(Parameters!$B$72:$E$72,MATCH(I340,Parameters!$B$30:$E$30,0))/100*IF($F340="yes",Parameters!$C$49,Parameters!$B$49)</f>
        <v/>
      </c>
      <c r="S340" s="29">
        <f>K340*INDEX(Parameters!$B$73:$E$73,MATCH(I340,Parameters!$B$30:$E$30,0))/100*IF($F340="yes",Parameters!$C$49,Parameters!$B$49)</f>
        <v/>
      </c>
      <c r="T340" s="29">
        <f>K340*INDEX(Parameters!$B$74:$E$74,MATCH(I340,Parameters!$B$30:$E$30,0))/100*IF($F340="yes",Parameters!$C$49,Parameters!$B$49)</f>
        <v/>
      </c>
      <c r="U340" s="29">
        <f>INDEX(Parameters!$B$32:$E$32,MATCH(I340,Parameters!$B$30:$E$30,0))*Parameters!$B$36/100*IF($F340="yes",Parameters!$E$49,Parameters!$D$49)</f>
        <v/>
      </c>
      <c r="V340" s="29">
        <f>U340*INDEX(Parameters!$B$99:$E$99,MATCH(I340,Parameters!$B$30:$E$30,0))</f>
        <v/>
      </c>
      <c r="W340" s="29">
        <f>U340*INDEX(Parameters!$B$100:$E$100,MATCH(I340,Parameters!$B$30:$E$30,0))</f>
        <v/>
      </c>
      <c r="X340" s="29">
        <f>U340*INDEX(Parameters!$B$101:$E$101,MATCH(I340,Parameters!$B$30:$E$30,0))</f>
        <v/>
      </c>
      <c r="Y340" s="29">
        <f>U340*INDEX(Parameters!$B$102:$E$102,MATCH(I340,Parameters!$B$30:$E$30,0))</f>
        <v/>
      </c>
      <c r="Z340" s="29">
        <f>U340*INDEX(Parameters!$B$103:$E$103,MATCH(I340,Parameters!$B$30:$E$30,0))</f>
        <v/>
      </c>
      <c r="AA340" s="29">
        <f>U340*INDEX(Parameters!$B$104:$E$104,MATCH(I340,Parameters!$B$30:$E$30,0))</f>
        <v/>
      </c>
      <c r="AB340" s="29">
        <f>U340*Parameters!$B$39</f>
        <v/>
      </c>
      <c r="AC340">
        <f>J340</f>
        <v/>
      </c>
      <c r="AD340">
        <f>IF(J340=1,Parameters!$B$40,Parameters!$B$41)</f>
        <v/>
      </c>
      <c r="AE340" s="29">
        <f>AC340*O340+(1-AC340)*L340</f>
        <v/>
      </c>
      <c r="AF340" s="29">
        <f>AC340*P340+(1-AC340)*M340</f>
        <v/>
      </c>
      <c r="AG340" s="29">
        <f>AC340*Q340+(1-AC340)*N340</f>
        <v/>
      </c>
      <c r="AH340" s="29">
        <f>AD340*O340+(1-AD340)*L340</f>
        <v/>
      </c>
      <c r="AI340" s="29">
        <f>AD340*P340+(1-AD340)*M340</f>
        <v/>
      </c>
      <c r="AJ340" s="29">
        <f>AD340*Q340+(1-AD340)*N340</f>
        <v/>
      </c>
      <c r="AK340" s="29">
        <f>AC340*V340+(1-AC340)*U340</f>
        <v/>
      </c>
      <c r="AL340" s="29">
        <f>AC340*W340+(1-AC340)*U340</f>
        <v/>
      </c>
      <c r="AM340" s="29">
        <f>AC340*X340+(1-AC340)*U340</f>
        <v/>
      </c>
      <c r="AN340" s="29">
        <f>AD340*V340+(1-AD340)*U340</f>
        <v/>
      </c>
      <c r="AO340" s="29">
        <f>AD340*W340+(1-AD340)*U340</f>
        <v/>
      </c>
      <c r="AP340" s="29">
        <f>AD340*X340+(1-AD340)*U340</f>
        <v/>
      </c>
      <c r="AQ340">
        <f>IF(OR(Scenario!$B$5="Any",Scenario!$B$5=A340),1,0)</f>
        <v/>
      </c>
      <c r="AR340">
        <f>IF(OR(Scenario!$B$6="Any",Scenario!$B$6=B340),1,0)</f>
        <v/>
      </c>
      <c r="AS340">
        <f>IF(OR(Scenario!$B$7="Any",Scenario!$B$7=C340),1,0)</f>
        <v/>
      </c>
      <c r="AT340">
        <f>IF(OR(Scenario!$B$8="Any",Scenario!$B$8=D340),1,0)</f>
        <v/>
      </c>
      <c r="AU340">
        <f>IF(OR(Scenario!$B$9="Any",Scenario!$B$9=E340),1,0)</f>
        <v/>
      </c>
      <c r="AV340">
        <f>IF(OR(Scenario!$B$10="Any",Scenario!$B$10=F340),1,0)</f>
        <v/>
      </c>
      <c r="AW340">
        <f>G340*AQ340*AR340*AS340*AT340*AU340*AV340</f>
        <v/>
      </c>
      <c r="AX340">
        <f>IF(Scenario!$B$11="mean",L340,IF(Scenario!$B$11="5th pct",M340,N340))</f>
        <v/>
      </c>
      <c r="AY340">
        <f>IF(Scenario!$B$11="mean",O340,IF(Scenario!$B$11="5th pct",P340,Q340))</f>
        <v/>
      </c>
      <c r="AZ340">
        <f>IF(Scenario!$B$11="mean",R340,IF(Scenario!$B$11="5th pct",S340,T340))</f>
        <v/>
      </c>
      <c r="BA340">
        <f>IF(Scenario!$B$11="mean",AE340,IF(Scenario!$B$11="5th pct",AF340,AG340))</f>
        <v/>
      </c>
      <c r="BB340">
        <f>IF(Scenario!$B$11="mean",AH340,IF(Scenario!$B$11="5th pct",AI340,AJ340))</f>
        <v/>
      </c>
      <c r="BC340">
        <f>U340</f>
        <v/>
      </c>
      <c r="BD340">
        <f>IF(Scenario!$B$11="mean",V340,IF(Scenario!$B$11="5th pct",W340,X340))</f>
        <v/>
      </c>
      <c r="BE340">
        <f>IF(Scenario!$B$11="mean",Y340,IF(Scenario!$B$11="5th pct",Z340,AA340))</f>
        <v/>
      </c>
      <c r="BF340">
        <f>IF(Scenario!$B$11="mean",AK340,IF(Scenario!$B$11="5th pct",AL340,AM340))</f>
        <v/>
      </c>
      <c r="BG340">
        <f>IF(Scenario!$B$11="mean",AN340,IF(Scenario!$B$11="5th pct",AO340,AP340))</f>
        <v/>
      </c>
    </row>
    <row r="341">
      <c r="A341" s="7" t="inlineStr">
        <is>
          <t>F</t>
        </is>
      </c>
      <c r="B341" s="7" t="inlineStr">
        <is>
          <t>75-79</t>
        </is>
      </c>
      <c r="C341" s="7" t="inlineStr">
        <is>
          <t>176-198</t>
        </is>
      </c>
      <c r="D341" s="7" t="inlineStr">
        <is>
          <t>1.5-2.0</t>
        </is>
      </c>
      <c r="E341" s="7" t="inlineStr">
        <is>
          <t>low parox</t>
        </is>
      </c>
      <c r="F341" s="7" t="inlineStr">
        <is>
          <t>yes</t>
        </is>
      </c>
      <c r="G341" s="30">
        <f>Parameters!$B$5*Parameters!$B$8*Parameters!$F$10/SUM(Parameters!$B$10:$G$10)*Parameters!$J$22*Parameters!$B$51*Parameters!$B$46</f>
        <v/>
      </c>
      <c r="H341" s="31">
        <f>(140-Parameters!$C$25)*Parameters!$F$26*0.45359237*0.85/(72*Parameters!$D$27)</f>
        <v/>
      </c>
      <c r="I341" s="7">
        <f>IF(H341&gt;80,"&gt;80",IF(H341&gt;50,"50-80",IF(H341&gt;=25,"25-50","&lt;25")))</f>
        <v/>
      </c>
      <c r="J341" s="7">
        <f>IF(((B341="80+")+0+(OR(D341="1.5-2.0",D341="&gt;=2.0")))&gt;=2,1,0)</f>
        <v/>
      </c>
      <c r="K341" s="32">
        <f>INDEX(Parameters!$B$31:$E$31,MATCH(I341,Parameters!$B$30:$E$30,0))</f>
        <v/>
      </c>
      <c r="L341" s="33">
        <f>K341*INDEX(Parameters!$B$66:$E$66,MATCH(I341,Parameters!$B$30:$E$30,0))/100*IF($F341="yes",Parameters!$C$49,Parameters!$B$49)</f>
        <v/>
      </c>
      <c r="M341" s="33">
        <f>K341*INDEX(Parameters!$B$67:$E$67,MATCH(I341,Parameters!$B$30:$E$30,0))/100*IF($F341="yes",Parameters!$C$49,Parameters!$B$49)</f>
        <v/>
      </c>
      <c r="N341" s="33">
        <f>K341*INDEX(Parameters!$B$68:$E$68,MATCH(I341,Parameters!$B$30:$E$30,0))/100*IF($F341="yes",Parameters!$C$49,Parameters!$B$49)</f>
        <v/>
      </c>
      <c r="O341" s="33">
        <f>K341*INDEX(Parameters!$B$69:$E$69,MATCH(I341,Parameters!$B$30:$E$30,0))/100*IF($F341="yes",Parameters!$C$49,Parameters!$B$49)</f>
        <v/>
      </c>
      <c r="P341" s="33">
        <f>K341*INDEX(Parameters!$B$70:$E$70,MATCH(I341,Parameters!$B$30:$E$30,0))/100*IF($F341="yes",Parameters!$C$49,Parameters!$B$49)</f>
        <v/>
      </c>
      <c r="Q341" s="33">
        <f>K341*INDEX(Parameters!$B$71:$E$71,MATCH(I341,Parameters!$B$30:$E$30,0))/100*IF($F341="yes",Parameters!$C$49,Parameters!$B$49)</f>
        <v/>
      </c>
      <c r="R341" s="33">
        <f>K341*INDEX(Parameters!$B$72:$E$72,MATCH(I341,Parameters!$B$30:$E$30,0))/100*IF($F341="yes",Parameters!$C$49,Parameters!$B$49)</f>
        <v/>
      </c>
      <c r="S341" s="33">
        <f>K341*INDEX(Parameters!$B$73:$E$73,MATCH(I341,Parameters!$B$30:$E$30,0))/100*IF($F341="yes",Parameters!$C$49,Parameters!$B$49)</f>
        <v/>
      </c>
      <c r="T341" s="33">
        <f>K341*INDEX(Parameters!$B$74:$E$74,MATCH(I341,Parameters!$B$30:$E$30,0))/100*IF($F341="yes",Parameters!$C$49,Parameters!$B$49)</f>
        <v/>
      </c>
      <c r="U341" s="33">
        <f>INDEX(Parameters!$B$32:$E$32,MATCH(I341,Parameters!$B$30:$E$30,0))*Parameters!$B$36/100*IF($F341="yes",Parameters!$E$49,Parameters!$D$49)</f>
        <v/>
      </c>
      <c r="V341" s="33">
        <f>U341*INDEX(Parameters!$B$99:$E$99,MATCH(I341,Parameters!$B$30:$E$30,0))</f>
        <v/>
      </c>
      <c r="W341" s="33">
        <f>U341*INDEX(Parameters!$B$100:$E$100,MATCH(I341,Parameters!$B$30:$E$30,0))</f>
        <v/>
      </c>
      <c r="X341" s="33">
        <f>U341*INDEX(Parameters!$B$101:$E$101,MATCH(I341,Parameters!$B$30:$E$30,0))</f>
        <v/>
      </c>
      <c r="Y341" s="33">
        <f>U341*INDEX(Parameters!$B$102:$E$102,MATCH(I341,Parameters!$B$30:$E$30,0))</f>
        <v/>
      </c>
      <c r="Z341" s="33">
        <f>U341*INDEX(Parameters!$B$103:$E$103,MATCH(I341,Parameters!$B$30:$E$30,0))</f>
        <v/>
      </c>
      <c r="AA341" s="33">
        <f>U341*INDEX(Parameters!$B$104:$E$104,MATCH(I341,Parameters!$B$30:$E$30,0))</f>
        <v/>
      </c>
      <c r="AB341" s="33">
        <f>U341*Parameters!$B$39</f>
        <v/>
      </c>
      <c r="AC341" s="7">
        <f>J341</f>
        <v/>
      </c>
      <c r="AD341" s="7">
        <f>IF(J341=1,Parameters!$B$40,Parameters!$B$41)</f>
        <v/>
      </c>
      <c r="AE341" s="33">
        <f>AC341*O341+(1-AC341)*L341</f>
        <v/>
      </c>
      <c r="AF341" s="33">
        <f>AC341*P341+(1-AC341)*M341</f>
        <v/>
      </c>
      <c r="AG341" s="33">
        <f>AC341*Q341+(1-AC341)*N341</f>
        <v/>
      </c>
      <c r="AH341" s="33">
        <f>AD341*O341+(1-AD341)*L341</f>
        <v/>
      </c>
      <c r="AI341" s="33">
        <f>AD341*P341+(1-AD341)*M341</f>
        <v/>
      </c>
      <c r="AJ341" s="33">
        <f>AD341*Q341+(1-AD341)*N341</f>
        <v/>
      </c>
      <c r="AK341" s="33">
        <f>AC341*V341+(1-AC341)*U341</f>
        <v/>
      </c>
      <c r="AL341" s="33">
        <f>AC341*W341+(1-AC341)*U341</f>
        <v/>
      </c>
      <c r="AM341" s="33">
        <f>AC341*X341+(1-AC341)*U341</f>
        <v/>
      </c>
      <c r="AN341" s="33">
        <f>AD341*V341+(1-AD341)*U341</f>
        <v/>
      </c>
      <c r="AO341" s="33">
        <f>AD341*W341+(1-AD341)*U341</f>
        <v/>
      </c>
      <c r="AP341" s="33">
        <f>AD341*X341+(1-AD341)*U341</f>
        <v/>
      </c>
      <c r="AQ341" s="7">
        <f>IF(OR(Scenario!$B$5="Any",Scenario!$B$5=A341),1,0)</f>
        <v/>
      </c>
      <c r="AR341" s="7">
        <f>IF(OR(Scenario!$B$6="Any",Scenario!$B$6=B341),1,0)</f>
        <v/>
      </c>
      <c r="AS341" s="7">
        <f>IF(OR(Scenario!$B$7="Any",Scenario!$B$7=C341),1,0)</f>
        <v/>
      </c>
      <c r="AT341" s="7">
        <f>IF(OR(Scenario!$B$8="Any",Scenario!$B$8=D341),1,0)</f>
        <v/>
      </c>
      <c r="AU341" s="7">
        <f>IF(OR(Scenario!$B$9="Any",Scenario!$B$9=E341),1,0)</f>
        <v/>
      </c>
      <c r="AV341" s="7">
        <f>IF(OR(Scenario!$B$10="Any",Scenario!$B$10=F341),1,0)</f>
        <v/>
      </c>
      <c r="AW341" s="7">
        <f>G341*AQ341*AR341*AS341*AT341*AU341*AV341</f>
        <v/>
      </c>
      <c r="AX341" s="7">
        <f>IF(Scenario!$B$11="mean",L341,IF(Scenario!$B$11="5th pct",M341,N341))</f>
        <v/>
      </c>
      <c r="AY341" s="7">
        <f>IF(Scenario!$B$11="mean",O341,IF(Scenario!$B$11="5th pct",P341,Q341))</f>
        <v/>
      </c>
      <c r="AZ341" s="7">
        <f>IF(Scenario!$B$11="mean",R341,IF(Scenario!$B$11="5th pct",S341,T341))</f>
        <v/>
      </c>
      <c r="BA341" s="7">
        <f>IF(Scenario!$B$11="mean",AE341,IF(Scenario!$B$11="5th pct",AF341,AG341))</f>
        <v/>
      </c>
      <c r="BB341" s="7">
        <f>IF(Scenario!$B$11="mean",AH341,IF(Scenario!$B$11="5th pct",AI341,AJ341))</f>
        <v/>
      </c>
      <c r="BC341" s="7">
        <f>U341</f>
        <v/>
      </c>
      <c r="BD341" s="7">
        <f>IF(Scenario!$B$11="mean",V341,IF(Scenario!$B$11="5th pct",W341,X341))</f>
        <v/>
      </c>
      <c r="BE341" s="7">
        <f>IF(Scenario!$B$11="mean",Y341,IF(Scenario!$B$11="5th pct",Z341,AA341))</f>
        <v/>
      </c>
      <c r="BF341" s="7">
        <f>IF(Scenario!$B$11="mean",AK341,IF(Scenario!$B$11="5th pct",AL341,AM341))</f>
        <v/>
      </c>
      <c r="BG341" s="7">
        <f>IF(Scenario!$B$11="mean",AN341,IF(Scenario!$B$11="5th pct",AO341,AP341))</f>
        <v/>
      </c>
    </row>
    <row r="342">
      <c r="A342" t="inlineStr">
        <is>
          <t>F</t>
        </is>
      </c>
      <c r="B342" t="inlineStr">
        <is>
          <t>75-79</t>
        </is>
      </c>
      <c r="C342" t="inlineStr">
        <is>
          <t>176-198</t>
        </is>
      </c>
      <c r="D342" t="inlineStr">
        <is>
          <t>1.5-2.0</t>
        </is>
      </c>
      <c r="E342" t="inlineStr">
        <is>
          <t>high parox</t>
        </is>
      </c>
      <c r="F342" t="inlineStr">
        <is>
          <t>no</t>
        </is>
      </c>
      <c r="G342" s="26">
        <f>Parameters!$B$5*Parameters!$B$8*Parameters!$F$10/SUM(Parameters!$B$10:$G$10)*Parameters!$J$22*Parameters!$B$52*(1-Parameters!$B$46)</f>
        <v/>
      </c>
      <c r="H342" s="27">
        <f>(140-Parameters!$C$25)*Parameters!$F$26*0.45359237*0.85/(72*Parameters!$D$27)</f>
        <v/>
      </c>
      <c r="I342">
        <f>IF(H342&gt;80,"&gt;80",IF(H342&gt;50,"50-80",IF(H342&gt;=25,"25-50","&lt;25")))</f>
        <v/>
      </c>
      <c r="J342">
        <f>IF(((B342="80+")+0+(OR(D342="1.5-2.0",D342="&gt;=2.0")))&gt;=2,1,0)</f>
        <v/>
      </c>
      <c r="K342" s="28">
        <f>INDEX(Parameters!$B$31:$E$31,MATCH(I342,Parameters!$B$30:$E$30,0))</f>
        <v/>
      </c>
      <c r="L342" s="29">
        <f>K342*INDEX(Parameters!$B$75:$E$75,MATCH(I342,Parameters!$B$30:$E$30,0))/100*IF($F342="yes",Parameters!$C$49,Parameters!$B$49)</f>
        <v/>
      </c>
      <c r="M342" s="29">
        <f>K342*INDEX(Parameters!$B$76:$E$76,MATCH(I342,Parameters!$B$30:$E$30,0))/100*IF($F342="yes",Parameters!$C$49,Parameters!$B$49)</f>
        <v/>
      </c>
      <c r="N342" s="29">
        <f>K342*INDEX(Parameters!$B$77:$E$77,MATCH(I342,Parameters!$B$30:$E$30,0))/100*IF($F342="yes",Parameters!$C$49,Parameters!$B$49)</f>
        <v/>
      </c>
      <c r="O342" s="29">
        <f>K342*INDEX(Parameters!$B$78:$E$78,MATCH(I342,Parameters!$B$30:$E$30,0))/100*IF($F342="yes",Parameters!$C$49,Parameters!$B$49)</f>
        <v/>
      </c>
      <c r="P342" s="29">
        <f>K342*INDEX(Parameters!$B$79:$E$79,MATCH(I342,Parameters!$B$30:$E$30,0))/100*IF($F342="yes",Parameters!$C$49,Parameters!$B$49)</f>
        <v/>
      </c>
      <c r="Q342" s="29">
        <f>K342*INDEX(Parameters!$B$80:$E$80,MATCH(I342,Parameters!$B$30:$E$30,0))/100*IF($F342="yes",Parameters!$C$49,Parameters!$B$49)</f>
        <v/>
      </c>
      <c r="R342" s="29">
        <f>K342*INDEX(Parameters!$B$81:$E$81,MATCH(I342,Parameters!$B$30:$E$30,0))/100*IF($F342="yes",Parameters!$C$49,Parameters!$B$49)</f>
        <v/>
      </c>
      <c r="S342" s="29">
        <f>K342*INDEX(Parameters!$B$82:$E$82,MATCH(I342,Parameters!$B$30:$E$30,0))/100*IF($F342="yes",Parameters!$C$49,Parameters!$B$49)</f>
        <v/>
      </c>
      <c r="T342" s="29">
        <f>K342*INDEX(Parameters!$B$83:$E$83,MATCH(I342,Parameters!$B$30:$E$30,0))/100*IF($F342="yes",Parameters!$C$49,Parameters!$B$49)</f>
        <v/>
      </c>
      <c r="U342" s="29">
        <f>INDEX(Parameters!$B$32:$E$32,MATCH(I342,Parameters!$B$30:$E$30,0))*Parameters!$B$36/100*IF($F342="yes",Parameters!$E$49,Parameters!$D$49)</f>
        <v/>
      </c>
      <c r="V342" s="29">
        <f>U342*INDEX(Parameters!$B$99:$E$99,MATCH(I342,Parameters!$B$30:$E$30,0))</f>
        <v/>
      </c>
      <c r="W342" s="29">
        <f>U342*INDEX(Parameters!$B$100:$E$100,MATCH(I342,Parameters!$B$30:$E$30,0))</f>
        <v/>
      </c>
      <c r="X342" s="29">
        <f>U342*INDEX(Parameters!$B$101:$E$101,MATCH(I342,Parameters!$B$30:$E$30,0))</f>
        <v/>
      </c>
      <c r="Y342" s="29">
        <f>U342*INDEX(Parameters!$B$102:$E$102,MATCH(I342,Parameters!$B$30:$E$30,0))</f>
        <v/>
      </c>
      <c r="Z342" s="29">
        <f>U342*INDEX(Parameters!$B$103:$E$103,MATCH(I342,Parameters!$B$30:$E$30,0))</f>
        <v/>
      </c>
      <c r="AA342" s="29">
        <f>U342*INDEX(Parameters!$B$104:$E$104,MATCH(I342,Parameters!$B$30:$E$30,0))</f>
        <v/>
      </c>
      <c r="AB342" s="29">
        <f>U342*Parameters!$B$39</f>
        <v/>
      </c>
      <c r="AC342">
        <f>J342</f>
        <v/>
      </c>
      <c r="AD342">
        <f>IF(J342=1,Parameters!$B$40,Parameters!$B$41)</f>
        <v/>
      </c>
      <c r="AE342" s="29">
        <f>AC342*O342+(1-AC342)*L342</f>
        <v/>
      </c>
      <c r="AF342" s="29">
        <f>AC342*P342+(1-AC342)*M342</f>
        <v/>
      </c>
      <c r="AG342" s="29">
        <f>AC342*Q342+(1-AC342)*N342</f>
        <v/>
      </c>
      <c r="AH342" s="29">
        <f>AD342*O342+(1-AD342)*L342</f>
        <v/>
      </c>
      <c r="AI342" s="29">
        <f>AD342*P342+(1-AD342)*M342</f>
        <v/>
      </c>
      <c r="AJ342" s="29">
        <f>AD342*Q342+(1-AD342)*N342</f>
        <v/>
      </c>
      <c r="AK342" s="29">
        <f>AC342*V342+(1-AC342)*U342</f>
        <v/>
      </c>
      <c r="AL342" s="29">
        <f>AC342*W342+(1-AC342)*U342</f>
        <v/>
      </c>
      <c r="AM342" s="29">
        <f>AC342*X342+(1-AC342)*U342</f>
        <v/>
      </c>
      <c r="AN342" s="29">
        <f>AD342*V342+(1-AD342)*U342</f>
        <v/>
      </c>
      <c r="AO342" s="29">
        <f>AD342*W342+(1-AD342)*U342</f>
        <v/>
      </c>
      <c r="AP342" s="29">
        <f>AD342*X342+(1-AD342)*U342</f>
        <v/>
      </c>
      <c r="AQ342">
        <f>IF(OR(Scenario!$B$5="Any",Scenario!$B$5=A342),1,0)</f>
        <v/>
      </c>
      <c r="AR342">
        <f>IF(OR(Scenario!$B$6="Any",Scenario!$B$6=B342),1,0)</f>
        <v/>
      </c>
      <c r="AS342">
        <f>IF(OR(Scenario!$B$7="Any",Scenario!$B$7=C342),1,0)</f>
        <v/>
      </c>
      <c r="AT342">
        <f>IF(OR(Scenario!$B$8="Any",Scenario!$B$8=D342),1,0)</f>
        <v/>
      </c>
      <c r="AU342">
        <f>IF(OR(Scenario!$B$9="Any",Scenario!$B$9=E342),1,0)</f>
        <v/>
      </c>
      <c r="AV342">
        <f>IF(OR(Scenario!$B$10="Any",Scenario!$B$10=F342),1,0)</f>
        <v/>
      </c>
      <c r="AW342">
        <f>G342*AQ342*AR342*AS342*AT342*AU342*AV342</f>
        <v/>
      </c>
      <c r="AX342">
        <f>IF(Scenario!$B$11="mean",L342,IF(Scenario!$B$11="5th pct",M342,N342))</f>
        <v/>
      </c>
      <c r="AY342">
        <f>IF(Scenario!$B$11="mean",O342,IF(Scenario!$B$11="5th pct",P342,Q342))</f>
        <v/>
      </c>
      <c r="AZ342">
        <f>IF(Scenario!$B$11="mean",R342,IF(Scenario!$B$11="5th pct",S342,T342))</f>
        <v/>
      </c>
      <c r="BA342">
        <f>IF(Scenario!$B$11="mean",AE342,IF(Scenario!$B$11="5th pct",AF342,AG342))</f>
        <v/>
      </c>
      <c r="BB342">
        <f>IF(Scenario!$B$11="mean",AH342,IF(Scenario!$B$11="5th pct",AI342,AJ342))</f>
        <v/>
      </c>
      <c r="BC342">
        <f>U342</f>
        <v/>
      </c>
      <c r="BD342">
        <f>IF(Scenario!$B$11="mean",V342,IF(Scenario!$B$11="5th pct",W342,X342))</f>
        <v/>
      </c>
      <c r="BE342">
        <f>IF(Scenario!$B$11="mean",Y342,IF(Scenario!$B$11="5th pct",Z342,AA342))</f>
        <v/>
      </c>
      <c r="BF342">
        <f>IF(Scenario!$B$11="mean",AK342,IF(Scenario!$B$11="5th pct",AL342,AM342))</f>
        <v/>
      </c>
      <c r="BG342">
        <f>IF(Scenario!$B$11="mean",AN342,IF(Scenario!$B$11="5th pct",AO342,AP342))</f>
        <v/>
      </c>
    </row>
    <row r="343">
      <c r="A343" s="7" t="inlineStr">
        <is>
          <t>F</t>
        </is>
      </c>
      <c r="B343" s="7" t="inlineStr">
        <is>
          <t>75-79</t>
        </is>
      </c>
      <c r="C343" s="7" t="inlineStr">
        <is>
          <t>176-198</t>
        </is>
      </c>
      <c r="D343" s="7" t="inlineStr">
        <is>
          <t>1.5-2.0</t>
        </is>
      </c>
      <c r="E343" s="7" t="inlineStr">
        <is>
          <t>high parox</t>
        </is>
      </c>
      <c r="F343" s="7" t="inlineStr">
        <is>
          <t>yes</t>
        </is>
      </c>
      <c r="G343" s="30">
        <f>Parameters!$B$5*Parameters!$B$8*Parameters!$F$10/SUM(Parameters!$B$10:$G$10)*Parameters!$J$22*Parameters!$B$52*Parameters!$B$46</f>
        <v/>
      </c>
      <c r="H343" s="31">
        <f>(140-Parameters!$C$25)*Parameters!$F$26*0.45359237*0.85/(72*Parameters!$D$27)</f>
        <v/>
      </c>
      <c r="I343" s="7">
        <f>IF(H343&gt;80,"&gt;80",IF(H343&gt;50,"50-80",IF(H343&gt;=25,"25-50","&lt;25")))</f>
        <v/>
      </c>
      <c r="J343" s="7">
        <f>IF(((B343="80+")+0+(OR(D343="1.5-2.0",D343="&gt;=2.0")))&gt;=2,1,0)</f>
        <v/>
      </c>
      <c r="K343" s="32">
        <f>INDEX(Parameters!$B$31:$E$31,MATCH(I343,Parameters!$B$30:$E$30,0))</f>
        <v/>
      </c>
      <c r="L343" s="33">
        <f>K343*INDEX(Parameters!$B$75:$E$75,MATCH(I343,Parameters!$B$30:$E$30,0))/100*IF($F343="yes",Parameters!$C$49,Parameters!$B$49)</f>
        <v/>
      </c>
      <c r="M343" s="33">
        <f>K343*INDEX(Parameters!$B$76:$E$76,MATCH(I343,Parameters!$B$30:$E$30,0))/100*IF($F343="yes",Parameters!$C$49,Parameters!$B$49)</f>
        <v/>
      </c>
      <c r="N343" s="33">
        <f>K343*INDEX(Parameters!$B$77:$E$77,MATCH(I343,Parameters!$B$30:$E$30,0))/100*IF($F343="yes",Parameters!$C$49,Parameters!$B$49)</f>
        <v/>
      </c>
      <c r="O343" s="33">
        <f>K343*INDEX(Parameters!$B$78:$E$78,MATCH(I343,Parameters!$B$30:$E$30,0))/100*IF($F343="yes",Parameters!$C$49,Parameters!$B$49)</f>
        <v/>
      </c>
      <c r="P343" s="33">
        <f>K343*INDEX(Parameters!$B$79:$E$79,MATCH(I343,Parameters!$B$30:$E$30,0))/100*IF($F343="yes",Parameters!$C$49,Parameters!$B$49)</f>
        <v/>
      </c>
      <c r="Q343" s="33">
        <f>K343*INDEX(Parameters!$B$80:$E$80,MATCH(I343,Parameters!$B$30:$E$30,0))/100*IF($F343="yes",Parameters!$C$49,Parameters!$B$49)</f>
        <v/>
      </c>
      <c r="R343" s="33">
        <f>K343*INDEX(Parameters!$B$81:$E$81,MATCH(I343,Parameters!$B$30:$E$30,0))/100*IF($F343="yes",Parameters!$C$49,Parameters!$B$49)</f>
        <v/>
      </c>
      <c r="S343" s="33">
        <f>K343*INDEX(Parameters!$B$82:$E$82,MATCH(I343,Parameters!$B$30:$E$30,0))/100*IF($F343="yes",Parameters!$C$49,Parameters!$B$49)</f>
        <v/>
      </c>
      <c r="T343" s="33">
        <f>K343*INDEX(Parameters!$B$83:$E$83,MATCH(I343,Parameters!$B$30:$E$30,0))/100*IF($F343="yes",Parameters!$C$49,Parameters!$B$49)</f>
        <v/>
      </c>
      <c r="U343" s="33">
        <f>INDEX(Parameters!$B$32:$E$32,MATCH(I343,Parameters!$B$30:$E$30,0))*Parameters!$B$36/100*IF($F343="yes",Parameters!$E$49,Parameters!$D$49)</f>
        <v/>
      </c>
      <c r="V343" s="33">
        <f>U343*INDEX(Parameters!$B$99:$E$99,MATCH(I343,Parameters!$B$30:$E$30,0))</f>
        <v/>
      </c>
      <c r="W343" s="33">
        <f>U343*INDEX(Parameters!$B$100:$E$100,MATCH(I343,Parameters!$B$30:$E$30,0))</f>
        <v/>
      </c>
      <c r="X343" s="33">
        <f>U343*INDEX(Parameters!$B$101:$E$101,MATCH(I343,Parameters!$B$30:$E$30,0))</f>
        <v/>
      </c>
      <c r="Y343" s="33">
        <f>U343*INDEX(Parameters!$B$102:$E$102,MATCH(I343,Parameters!$B$30:$E$30,0))</f>
        <v/>
      </c>
      <c r="Z343" s="33">
        <f>U343*INDEX(Parameters!$B$103:$E$103,MATCH(I343,Parameters!$B$30:$E$30,0))</f>
        <v/>
      </c>
      <c r="AA343" s="33">
        <f>U343*INDEX(Parameters!$B$104:$E$104,MATCH(I343,Parameters!$B$30:$E$30,0))</f>
        <v/>
      </c>
      <c r="AB343" s="33">
        <f>U343*Parameters!$B$39</f>
        <v/>
      </c>
      <c r="AC343" s="7">
        <f>J343</f>
        <v/>
      </c>
      <c r="AD343" s="7">
        <f>IF(J343=1,Parameters!$B$40,Parameters!$B$41)</f>
        <v/>
      </c>
      <c r="AE343" s="33">
        <f>AC343*O343+(1-AC343)*L343</f>
        <v/>
      </c>
      <c r="AF343" s="33">
        <f>AC343*P343+(1-AC343)*M343</f>
        <v/>
      </c>
      <c r="AG343" s="33">
        <f>AC343*Q343+(1-AC343)*N343</f>
        <v/>
      </c>
      <c r="AH343" s="33">
        <f>AD343*O343+(1-AD343)*L343</f>
        <v/>
      </c>
      <c r="AI343" s="33">
        <f>AD343*P343+(1-AD343)*M343</f>
        <v/>
      </c>
      <c r="AJ343" s="33">
        <f>AD343*Q343+(1-AD343)*N343</f>
        <v/>
      </c>
      <c r="AK343" s="33">
        <f>AC343*V343+(1-AC343)*U343</f>
        <v/>
      </c>
      <c r="AL343" s="33">
        <f>AC343*W343+(1-AC343)*U343</f>
        <v/>
      </c>
      <c r="AM343" s="33">
        <f>AC343*X343+(1-AC343)*U343</f>
        <v/>
      </c>
      <c r="AN343" s="33">
        <f>AD343*V343+(1-AD343)*U343</f>
        <v/>
      </c>
      <c r="AO343" s="33">
        <f>AD343*W343+(1-AD343)*U343</f>
        <v/>
      </c>
      <c r="AP343" s="33">
        <f>AD343*X343+(1-AD343)*U343</f>
        <v/>
      </c>
      <c r="AQ343" s="7">
        <f>IF(OR(Scenario!$B$5="Any",Scenario!$B$5=A343),1,0)</f>
        <v/>
      </c>
      <c r="AR343" s="7">
        <f>IF(OR(Scenario!$B$6="Any",Scenario!$B$6=B343),1,0)</f>
        <v/>
      </c>
      <c r="AS343" s="7">
        <f>IF(OR(Scenario!$B$7="Any",Scenario!$B$7=C343),1,0)</f>
        <v/>
      </c>
      <c r="AT343" s="7">
        <f>IF(OR(Scenario!$B$8="Any",Scenario!$B$8=D343),1,0)</f>
        <v/>
      </c>
      <c r="AU343" s="7">
        <f>IF(OR(Scenario!$B$9="Any",Scenario!$B$9=E343),1,0)</f>
        <v/>
      </c>
      <c r="AV343" s="7">
        <f>IF(OR(Scenario!$B$10="Any",Scenario!$B$10=F343),1,0)</f>
        <v/>
      </c>
      <c r="AW343" s="7">
        <f>G343*AQ343*AR343*AS343*AT343*AU343*AV343</f>
        <v/>
      </c>
      <c r="AX343" s="7">
        <f>IF(Scenario!$B$11="mean",L343,IF(Scenario!$B$11="5th pct",M343,N343))</f>
        <v/>
      </c>
      <c r="AY343" s="7">
        <f>IF(Scenario!$B$11="mean",O343,IF(Scenario!$B$11="5th pct",P343,Q343))</f>
        <v/>
      </c>
      <c r="AZ343" s="7">
        <f>IF(Scenario!$B$11="mean",R343,IF(Scenario!$B$11="5th pct",S343,T343))</f>
        <v/>
      </c>
      <c r="BA343" s="7">
        <f>IF(Scenario!$B$11="mean",AE343,IF(Scenario!$B$11="5th pct",AF343,AG343))</f>
        <v/>
      </c>
      <c r="BB343" s="7">
        <f>IF(Scenario!$B$11="mean",AH343,IF(Scenario!$B$11="5th pct",AI343,AJ343))</f>
        <v/>
      </c>
      <c r="BC343" s="7">
        <f>U343</f>
        <v/>
      </c>
      <c r="BD343" s="7">
        <f>IF(Scenario!$B$11="mean",V343,IF(Scenario!$B$11="5th pct",W343,X343))</f>
        <v/>
      </c>
      <c r="BE343" s="7">
        <f>IF(Scenario!$B$11="mean",Y343,IF(Scenario!$B$11="5th pct",Z343,AA343))</f>
        <v/>
      </c>
      <c r="BF343" s="7">
        <f>IF(Scenario!$B$11="mean",AK343,IF(Scenario!$B$11="5th pct",AL343,AM343))</f>
        <v/>
      </c>
      <c r="BG343" s="7">
        <f>IF(Scenario!$B$11="mean",AN343,IF(Scenario!$B$11="5th pct",AO343,AP343))</f>
        <v/>
      </c>
    </row>
    <row r="344">
      <c r="A344" t="inlineStr">
        <is>
          <t>F</t>
        </is>
      </c>
      <c r="B344" t="inlineStr">
        <is>
          <t>75-79</t>
        </is>
      </c>
      <c r="C344" t="inlineStr">
        <is>
          <t>176-198</t>
        </is>
      </c>
      <c r="D344" t="inlineStr">
        <is>
          <t>1.5-2.0</t>
        </is>
      </c>
      <c r="E344" t="inlineStr">
        <is>
          <t>persistent</t>
        </is>
      </c>
      <c r="F344" t="inlineStr">
        <is>
          <t>no</t>
        </is>
      </c>
      <c r="G344" s="26">
        <f>Parameters!$B$5*Parameters!$B$8*Parameters!$F$10/SUM(Parameters!$B$10:$G$10)*Parameters!$J$22*Parameters!$B$53*(1-Parameters!$B$46)</f>
        <v/>
      </c>
      <c r="H344" s="27">
        <f>(140-Parameters!$C$25)*Parameters!$F$26*0.45359237*0.85/(72*Parameters!$D$27)</f>
        <v/>
      </c>
      <c r="I344">
        <f>IF(H344&gt;80,"&gt;80",IF(H344&gt;50,"50-80",IF(H344&gt;=25,"25-50","&lt;25")))</f>
        <v/>
      </c>
      <c r="J344">
        <f>IF(((B344="80+")+0+(OR(D344="1.5-2.0",D344="&gt;=2.0")))&gt;=2,1,0)</f>
        <v/>
      </c>
      <c r="K344" s="28">
        <f>INDEX(Parameters!$B$31:$E$31,MATCH(I344,Parameters!$B$30:$E$30,0))</f>
        <v/>
      </c>
      <c r="L344" s="29">
        <f>K344*INDEX(Parameters!$B$84:$E$84,MATCH(I344,Parameters!$B$30:$E$30,0))/100*IF($F344="yes",Parameters!$C$49,Parameters!$B$49)</f>
        <v/>
      </c>
      <c r="M344" s="29">
        <f>K344*INDEX(Parameters!$B$85:$E$85,MATCH(I344,Parameters!$B$30:$E$30,0))/100*IF($F344="yes",Parameters!$C$49,Parameters!$B$49)</f>
        <v/>
      </c>
      <c r="N344" s="29">
        <f>K344*INDEX(Parameters!$B$86:$E$86,MATCH(I344,Parameters!$B$30:$E$30,0))/100*IF($F344="yes",Parameters!$C$49,Parameters!$B$49)</f>
        <v/>
      </c>
      <c r="O344" s="29">
        <f>K344*INDEX(Parameters!$B$87:$E$87,MATCH(I344,Parameters!$B$30:$E$30,0))/100*IF($F344="yes",Parameters!$C$49,Parameters!$B$49)</f>
        <v/>
      </c>
      <c r="P344" s="29">
        <f>K344*INDEX(Parameters!$B$88:$E$88,MATCH(I344,Parameters!$B$30:$E$30,0))/100*IF($F344="yes",Parameters!$C$49,Parameters!$B$49)</f>
        <v/>
      </c>
      <c r="Q344" s="29">
        <f>K344*INDEX(Parameters!$B$89:$E$89,MATCH(I344,Parameters!$B$30:$E$30,0))/100*IF($F344="yes",Parameters!$C$49,Parameters!$B$49)</f>
        <v/>
      </c>
      <c r="R344" s="29">
        <f>K344*INDEX(Parameters!$B$90:$E$90,MATCH(I344,Parameters!$B$30:$E$30,0))/100*IF($F344="yes",Parameters!$C$49,Parameters!$B$49)</f>
        <v/>
      </c>
      <c r="S344" s="29">
        <f>K344*INDEX(Parameters!$B$91:$E$91,MATCH(I344,Parameters!$B$30:$E$30,0))/100*IF($F344="yes",Parameters!$C$49,Parameters!$B$49)</f>
        <v/>
      </c>
      <c r="T344" s="29">
        <f>K344*INDEX(Parameters!$B$92:$E$92,MATCH(I344,Parameters!$B$30:$E$30,0))/100*IF($F344="yes",Parameters!$C$49,Parameters!$B$49)</f>
        <v/>
      </c>
      <c r="U344" s="29">
        <f>INDEX(Parameters!$B$32:$E$32,MATCH(I344,Parameters!$B$30:$E$30,0))*Parameters!$B$36/100*IF($F344="yes",Parameters!$E$49,Parameters!$D$49)</f>
        <v/>
      </c>
      <c r="V344" s="29">
        <f>U344*INDEX(Parameters!$B$99:$E$99,MATCH(I344,Parameters!$B$30:$E$30,0))</f>
        <v/>
      </c>
      <c r="W344" s="29">
        <f>U344*INDEX(Parameters!$B$100:$E$100,MATCH(I344,Parameters!$B$30:$E$30,0))</f>
        <v/>
      </c>
      <c r="X344" s="29">
        <f>U344*INDEX(Parameters!$B$101:$E$101,MATCH(I344,Parameters!$B$30:$E$30,0))</f>
        <v/>
      </c>
      <c r="Y344" s="29">
        <f>U344*INDEX(Parameters!$B$102:$E$102,MATCH(I344,Parameters!$B$30:$E$30,0))</f>
        <v/>
      </c>
      <c r="Z344" s="29">
        <f>U344*INDEX(Parameters!$B$103:$E$103,MATCH(I344,Parameters!$B$30:$E$30,0))</f>
        <v/>
      </c>
      <c r="AA344" s="29">
        <f>U344*INDEX(Parameters!$B$104:$E$104,MATCH(I344,Parameters!$B$30:$E$30,0))</f>
        <v/>
      </c>
      <c r="AB344" s="29">
        <f>U344*Parameters!$B$39</f>
        <v/>
      </c>
      <c r="AC344">
        <f>J344</f>
        <v/>
      </c>
      <c r="AD344">
        <f>IF(J344=1,Parameters!$B$40,Parameters!$B$41)</f>
        <v/>
      </c>
      <c r="AE344" s="29">
        <f>AC344*O344+(1-AC344)*L344</f>
        <v/>
      </c>
      <c r="AF344" s="29">
        <f>AC344*P344+(1-AC344)*M344</f>
        <v/>
      </c>
      <c r="AG344" s="29">
        <f>AC344*Q344+(1-AC344)*N344</f>
        <v/>
      </c>
      <c r="AH344" s="29">
        <f>AD344*O344+(1-AD344)*L344</f>
        <v/>
      </c>
      <c r="AI344" s="29">
        <f>AD344*P344+(1-AD344)*M344</f>
        <v/>
      </c>
      <c r="AJ344" s="29">
        <f>AD344*Q344+(1-AD344)*N344</f>
        <v/>
      </c>
      <c r="AK344" s="29">
        <f>AC344*V344+(1-AC344)*U344</f>
        <v/>
      </c>
      <c r="AL344" s="29">
        <f>AC344*W344+(1-AC344)*U344</f>
        <v/>
      </c>
      <c r="AM344" s="29">
        <f>AC344*X344+(1-AC344)*U344</f>
        <v/>
      </c>
      <c r="AN344" s="29">
        <f>AD344*V344+(1-AD344)*U344</f>
        <v/>
      </c>
      <c r="AO344" s="29">
        <f>AD344*W344+(1-AD344)*U344</f>
        <v/>
      </c>
      <c r="AP344" s="29">
        <f>AD344*X344+(1-AD344)*U344</f>
        <v/>
      </c>
      <c r="AQ344">
        <f>IF(OR(Scenario!$B$5="Any",Scenario!$B$5=A344),1,0)</f>
        <v/>
      </c>
      <c r="AR344">
        <f>IF(OR(Scenario!$B$6="Any",Scenario!$B$6=B344),1,0)</f>
        <v/>
      </c>
      <c r="AS344">
        <f>IF(OR(Scenario!$B$7="Any",Scenario!$B$7=C344),1,0)</f>
        <v/>
      </c>
      <c r="AT344">
        <f>IF(OR(Scenario!$B$8="Any",Scenario!$B$8=D344),1,0)</f>
        <v/>
      </c>
      <c r="AU344">
        <f>IF(OR(Scenario!$B$9="Any",Scenario!$B$9=E344),1,0)</f>
        <v/>
      </c>
      <c r="AV344">
        <f>IF(OR(Scenario!$B$10="Any",Scenario!$B$10=F344),1,0)</f>
        <v/>
      </c>
      <c r="AW344">
        <f>G344*AQ344*AR344*AS344*AT344*AU344*AV344</f>
        <v/>
      </c>
      <c r="AX344">
        <f>IF(Scenario!$B$11="mean",L344,IF(Scenario!$B$11="5th pct",M344,N344))</f>
        <v/>
      </c>
      <c r="AY344">
        <f>IF(Scenario!$B$11="mean",O344,IF(Scenario!$B$11="5th pct",P344,Q344))</f>
        <v/>
      </c>
      <c r="AZ344">
        <f>IF(Scenario!$B$11="mean",R344,IF(Scenario!$B$11="5th pct",S344,T344))</f>
        <v/>
      </c>
      <c r="BA344">
        <f>IF(Scenario!$B$11="mean",AE344,IF(Scenario!$B$11="5th pct",AF344,AG344))</f>
        <v/>
      </c>
      <c r="BB344">
        <f>IF(Scenario!$B$11="mean",AH344,IF(Scenario!$B$11="5th pct",AI344,AJ344))</f>
        <v/>
      </c>
      <c r="BC344">
        <f>U344</f>
        <v/>
      </c>
      <c r="BD344">
        <f>IF(Scenario!$B$11="mean",V344,IF(Scenario!$B$11="5th pct",W344,X344))</f>
        <v/>
      </c>
      <c r="BE344">
        <f>IF(Scenario!$B$11="mean",Y344,IF(Scenario!$B$11="5th pct",Z344,AA344))</f>
        <v/>
      </c>
      <c r="BF344">
        <f>IF(Scenario!$B$11="mean",AK344,IF(Scenario!$B$11="5th pct",AL344,AM344))</f>
        <v/>
      </c>
      <c r="BG344">
        <f>IF(Scenario!$B$11="mean",AN344,IF(Scenario!$B$11="5th pct",AO344,AP344))</f>
        <v/>
      </c>
    </row>
    <row r="345">
      <c r="A345" s="7" t="inlineStr">
        <is>
          <t>F</t>
        </is>
      </c>
      <c r="B345" s="7" t="inlineStr">
        <is>
          <t>75-79</t>
        </is>
      </c>
      <c r="C345" s="7" t="inlineStr">
        <is>
          <t>176-198</t>
        </is>
      </c>
      <c r="D345" s="7" t="inlineStr">
        <is>
          <t>1.5-2.0</t>
        </is>
      </c>
      <c r="E345" s="7" t="inlineStr">
        <is>
          <t>persistent</t>
        </is>
      </c>
      <c r="F345" s="7" t="inlineStr">
        <is>
          <t>yes</t>
        </is>
      </c>
      <c r="G345" s="30">
        <f>Parameters!$B$5*Parameters!$B$8*Parameters!$F$10/SUM(Parameters!$B$10:$G$10)*Parameters!$J$22*Parameters!$B$53*Parameters!$B$46</f>
        <v/>
      </c>
      <c r="H345" s="31">
        <f>(140-Parameters!$C$25)*Parameters!$F$26*0.45359237*0.85/(72*Parameters!$D$27)</f>
        <v/>
      </c>
      <c r="I345" s="7">
        <f>IF(H345&gt;80,"&gt;80",IF(H345&gt;50,"50-80",IF(H345&gt;=25,"25-50","&lt;25")))</f>
        <v/>
      </c>
      <c r="J345" s="7">
        <f>IF(((B345="80+")+0+(OR(D345="1.5-2.0",D345="&gt;=2.0")))&gt;=2,1,0)</f>
        <v/>
      </c>
      <c r="K345" s="32">
        <f>INDEX(Parameters!$B$31:$E$31,MATCH(I345,Parameters!$B$30:$E$30,0))</f>
        <v/>
      </c>
      <c r="L345" s="33">
        <f>K345*INDEX(Parameters!$B$84:$E$84,MATCH(I345,Parameters!$B$30:$E$30,0))/100*IF($F345="yes",Parameters!$C$49,Parameters!$B$49)</f>
        <v/>
      </c>
      <c r="M345" s="33">
        <f>K345*INDEX(Parameters!$B$85:$E$85,MATCH(I345,Parameters!$B$30:$E$30,0))/100*IF($F345="yes",Parameters!$C$49,Parameters!$B$49)</f>
        <v/>
      </c>
      <c r="N345" s="33">
        <f>K345*INDEX(Parameters!$B$86:$E$86,MATCH(I345,Parameters!$B$30:$E$30,0))/100*IF($F345="yes",Parameters!$C$49,Parameters!$B$49)</f>
        <v/>
      </c>
      <c r="O345" s="33">
        <f>K345*INDEX(Parameters!$B$87:$E$87,MATCH(I345,Parameters!$B$30:$E$30,0))/100*IF($F345="yes",Parameters!$C$49,Parameters!$B$49)</f>
        <v/>
      </c>
      <c r="P345" s="33">
        <f>K345*INDEX(Parameters!$B$88:$E$88,MATCH(I345,Parameters!$B$30:$E$30,0))/100*IF($F345="yes",Parameters!$C$49,Parameters!$B$49)</f>
        <v/>
      </c>
      <c r="Q345" s="33">
        <f>K345*INDEX(Parameters!$B$89:$E$89,MATCH(I345,Parameters!$B$30:$E$30,0))/100*IF($F345="yes",Parameters!$C$49,Parameters!$B$49)</f>
        <v/>
      </c>
      <c r="R345" s="33">
        <f>K345*INDEX(Parameters!$B$90:$E$90,MATCH(I345,Parameters!$B$30:$E$30,0))/100*IF($F345="yes",Parameters!$C$49,Parameters!$B$49)</f>
        <v/>
      </c>
      <c r="S345" s="33">
        <f>K345*INDEX(Parameters!$B$91:$E$91,MATCH(I345,Parameters!$B$30:$E$30,0))/100*IF($F345="yes",Parameters!$C$49,Parameters!$B$49)</f>
        <v/>
      </c>
      <c r="T345" s="33">
        <f>K345*INDEX(Parameters!$B$92:$E$92,MATCH(I345,Parameters!$B$30:$E$30,0))/100*IF($F345="yes",Parameters!$C$49,Parameters!$B$49)</f>
        <v/>
      </c>
      <c r="U345" s="33">
        <f>INDEX(Parameters!$B$32:$E$32,MATCH(I345,Parameters!$B$30:$E$30,0))*Parameters!$B$36/100*IF($F345="yes",Parameters!$E$49,Parameters!$D$49)</f>
        <v/>
      </c>
      <c r="V345" s="33">
        <f>U345*INDEX(Parameters!$B$99:$E$99,MATCH(I345,Parameters!$B$30:$E$30,0))</f>
        <v/>
      </c>
      <c r="W345" s="33">
        <f>U345*INDEX(Parameters!$B$100:$E$100,MATCH(I345,Parameters!$B$30:$E$30,0))</f>
        <v/>
      </c>
      <c r="X345" s="33">
        <f>U345*INDEX(Parameters!$B$101:$E$101,MATCH(I345,Parameters!$B$30:$E$30,0))</f>
        <v/>
      </c>
      <c r="Y345" s="33">
        <f>U345*INDEX(Parameters!$B$102:$E$102,MATCH(I345,Parameters!$B$30:$E$30,0))</f>
        <v/>
      </c>
      <c r="Z345" s="33">
        <f>U345*INDEX(Parameters!$B$103:$E$103,MATCH(I345,Parameters!$B$30:$E$30,0))</f>
        <v/>
      </c>
      <c r="AA345" s="33">
        <f>U345*INDEX(Parameters!$B$104:$E$104,MATCH(I345,Parameters!$B$30:$E$30,0))</f>
        <v/>
      </c>
      <c r="AB345" s="33">
        <f>U345*Parameters!$B$39</f>
        <v/>
      </c>
      <c r="AC345" s="7">
        <f>J345</f>
        <v/>
      </c>
      <c r="AD345" s="7">
        <f>IF(J345=1,Parameters!$B$40,Parameters!$B$41)</f>
        <v/>
      </c>
      <c r="AE345" s="33">
        <f>AC345*O345+(1-AC345)*L345</f>
        <v/>
      </c>
      <c r="AF345" s="33">
        <f>AC345*P345+(1-AC345)*M345</f>
        <v/>
      </c>
      <c r="AG345" s="33">
        <f>AC345*Q345+(1-AC345)*N345</f>
        <v/>
      </c>
      <c r="AH345" s="33">
        <f>AD345*O345+(1-AD345)*L345</f>
        <v/>
      </c>
      <c r="AI345" s="33">
        <f>AD345*P345+(1-AD345)*M345</f>
        <v/>
      </c>
      <c r="AJ345" s="33">
        <f>AD345*Q345+(1-AD345)*N345</f>
        <v/>
      </c>
      <c r="AK345" s="33">
        <f>AC345*V345+(1-AC345)*U345</f>
        <v/>
      </c>
      <c r="AL345" s="33">
        <f>AC345*W345+(1-AC345)*U345</f>
        <v/>
      </c>
      <c r="AM345" s="33">
        <f>AC345*X345+(1-AC345)*U345</f>
        <v/>
      </c>
      <c r="AN345" s="33">
        <f>AD345*V345+(1-AD345)*U345</f>
        <v/>
      </c>
      <c r="AO345" s="33">
        <f>AD345*W345+(1-AD345)*U345</f>
        <v/>
      </c>
      <c r="AP345" s="33">
        <f>AD345*X345+(1-AD345)*U345</f>
        <v/>
      </c>
      <c r="AQ345" s="7">
        <f>IF(OR(Scenario!$B$5="Any",Scenario!$B$5=A345),1,0)</f>
        <v/>
      </c>
      <c r="AR345" s="7">
        <f>IF(OR(Scenario!$B$6="Any",Scenario!$B$6=B345),1,0)</f>
        <v/>
      </c>
      <c r="AS345" s="7">
        <f>IF(OR(Scenario!$B$7="Any",Scenario!$B$7=C345),1,0)</f>
        <v/>
      </c>
      <c r="AT345" s="7">
        <f>IF(OR(Scenario!$B$8="Any",Scenario!$B$8=D345),1,0)</f>
        <v/>
      </c>
      <c r="AU345" s="7">
        <f>IF(OR(Scenario!$B$9="Any",Scenario!$B$9=E345),1,0)</f>
        <v/>
      </c>
      <c r="AV345" s="7">
        <f>IF(OR(Scenario!$B$10="Any",Scenario!$B$10=F345),1,0)</f>
        <v/>
      </c>
      <c r="AW345" s="7">
        <f>G345*AQ345*AR345*AS345*AT345*AU345*AV345</f>
        <v/>
      </c>
      <c r="AX345" s="7">
        <f>IF(Scenario!$B$11="mean",L345,IF(Scenario!$B$11="5th pct",M345,N345))</f>
        <v/>
      </c>
      <c r="AY345" s="7">
        <f>IF(Scenario!$B$11="mean",O345,IF(Scenario!$B$11="5th pct",P345,Q345))</f>
        <v/>
      </c>
      <c r="AZ345" s="7">
        <f>IF(Scenario!$B$11="mean",R345,IF(Scenario!$B$11="5th pct",S345,T345))</f>
        <v/>
      </c>
      <c r="BA345" s="7">
        <f>IF(Scenario!$B$11="mean",AE345,IF(Scenario!$B$11="5th pct",AF345,AG345))</f>
        <v/>
      </c>
      <c r="BB345" s="7">
        <f>IF(Scenario!$B$11="mean",AH345,IF(Scenario!$B$11="5th pct",AI345,AJ345))</f>
        <v/>
      </c>
      <c r="BC345" s="7">
        <f>U345</f>
        <v/>
      </c>
      <c r="BD345" s="7">
        <f>IF(Scenario!$B$11="mean",V345,IF(Scenario!$B$11="5th pct",W345,X345))</f>
        <v/>
      </c>
      <c r="BE345" s="7">
        <f>IF(Scenario!$B$11="mean",Y345,IF(Scenario!$B$11="5th pct",Z345,AA345))</f>
        <v/>
      </c>
      <c r="BF345" s="7">
        <f>IF(Scenario!$B$11="mean",AK345,IF(Scenario!$B$11="5th pct",AL345,AM345))</f>
        <v/>
      </c>
      <c r="BG345" s="7">
        <f>IF(Scenario!$B$11="mean",AN345,IF(Scenario!$B$11="5th pct",AO345,AP345))</f>
        <v/>
      </c>
    </row>
    <row r="346">
      <c r="A346" t="inlineStr">
        <is>
          <t>F</t>
        </is>
      </c>
      <c r="B346" t="inlineStr">
        <is>
          <t>75-79</t>
        </is>
      </c>
      <c r="C346" t="inlineStr">
        <is>
          <t>176-198</t>
        </is>
      </c>
      <c r="D346" t="inlineStr">
        <is>
          <t>&gt;=2.0</t>
        </is>
      </c>
      <c r="E346" t="inlineStr">
        <is>
          <t>subclinical</t>
        </is>
      </c>
      <c r="F346" t="inlineStr">
        <is>
          <t>no</t>
        </is>
      </c>
      <c r="G346" s="26">
        <f>Parameters!$B$5*Parameters!$B$8*Parameters!$F$10/SUM(Parameters!$B$10:$G$10)*Parameters!$K$22*Parameters!$B$50*(1-Parameters!$B$46)</f>
        <v/>
      </c>
      <c r="H346" s="27">
        <f>(140-Parameters!$C$25)*Parameters!$F$26*0.45359237*0.85/(72*Parameters!$E$27)</f>
        <v/>
      </c>
      <c r="I346">
        <f>IF(H346&gt;80,"&gt;80",IF(H346&gt;50,"50-80",IF(H346&gt;=25,"25-50","&lt;25")))</f>
        <v/>
      </c>
      <c r="J346">
        <f>IF(((B346="80+")+0+(OR(D346="1.5-2.0",D346="&gt;=2.0")))&gt;=2,1,0)</f>
        <v/>
      </c>
      <c r="K346" s="28">
        <f>INDEX(Parameters!$B$31:$E$31,MATCH(I346,Parameters!$B$30:$E$30,0))</f>
        <v/>
      </c>
      <c r="L346" s="29">
        <f>K346*INDEX(Parameters!$B$57:$E$57,MATCH(I346,Parameters!$B$30:$E$30,0))/100*IF($F346="yes",Parameters!$C$49,Parameters!$B$49)</f>
        <v/>
      </c>
      <c r="M346" s="29">
        <f>K346*INDEX(Parameters!$B$58:$E$58,MATCH(I346,Parameters!$B$30:$E$30,0))/100*IF($F346="yes",Parameters!$C$49,Parameters!$B$49)</f>
        <v/>
      </c>
      <c r="N346" s="29">
        <f>K346*INDEX(Parameters!$B$59:$E$59,MATCH(I346,Parameters!$B$30:$E$30,0))/100*IF($F346="yes",Parameters!$C$49,Parameters!$B$49)</f>
        <v/>
      </c>
      <c r="O346" s="29">
        <f>K346*INDEX(Parameters!$B$60:$E$60,MATCH(I346,Parameters!$B$30:$E$30,0))/100*IF($F346="yes",Parameters!$C$49,Parameters!$B$49)</f>
        <v/>
      </c>
      <c r="P346" s="29">
        <f>K346*INDEX(Parameters!$B$61:$E$61,MATCH(I346,Parameters!$B$30:$E$30,0))/100*IF($F346="yes",Parameters!$C$49,Parameters!$B$49)</f>
        <v/>
      </c>
      <c r="Q346" s="29">
        <f>K346*INDEX(Parameters!$B$62:$E$62,MATCH(I346,Parameters!$B$30:$E$30,0))/100*IF($F346="yes",Parameters!$C$49,Parameters!$B$49)</f>
        <v/>
      </c>
      <c r="R346" s="29">
        <f>K346*INDEX(Parameters!$B$63:$E$63,MATCH(I346,Parameters!$B$30:$E$30,0))/100*IF($F346="yes",Parameters!$C$49,Parameters!$B$49)</f>
        <v/>
      </c>
      <c r="S346" s="29">
        <f>K346*INDEX(Parameters!$B$64:$E$64,MATCH(I346,Parameters!$B$30:$E$30,0))/100*IF($F346="yes",Parameters!$C$49,Parameters!$B$49)</f>
        <v/>
      </c>
      <c r="T346" s="29">
        <f>K346*INDEX(Parameters!$B$65:$E$65,MATCH(I346,Parameters!$B$30:$E$30,0))/100*IF($F346="yes",Parameters!$C$49,Parameters!$B$49)</f>
        <v/>
      </c>
      <c r="U346" s="29">
        <f>INDEX(Parameters!$B$32:$E$32,MATCH(I346,Parameters!$B$30:$E$30,0))*Parameters!$B$36/100*IF($F346="yes",Parameters!$E$49,Parameters!$D$49)</f>
        <v/>
      </c>
      <c r="V346" s="29">
        <f>U346*INDEX(Parameters!$B$99:$E$99,MATCH(I346,Parameters!$B$30:$E$30,0))</f>
        <v/>
      </c>
      <c r="W346" s="29">
        <f>U346*INDEX(Parameters!$B$100:$E$100,MATCH(I346,Parameters!$B$30:$E$30,0))</f>
        <v/>
      </c>
      <c r="X346" s="29">
        <f>U346*INDEX(Parameters!$B$101:$E$101,MATCH(I346,Parameters!$B$30:$E$30,0))</f>
        <v/>
      </c>
      <c r="Y346" s="29">
        <f>U346*INDEX(Parameters!$B$102:$E$102,MATCH(I346,Parameters!$B$30:$E$30,0))</f>
        <v/>
      </c>
      <c r="Z346" s="29">
        <f>U346*INDEX(Parameters!$B$103:$E$103,MATCH(I346,Parameters!$B$30:$E$30,0))</f>
        <v/>
      </c>
      <c r="AA346" s="29">
        <f>U346*INDEX(Parameters!$B$104:$E$104,MATCH(I346,Parameters!$B$30:$E$30,0))</f>
        <v/>
      </c>
      <c r="AB346" s="29">
        <f>U346*Parameters!$B$39</f>
        <v/>
      </c>
      <c r="AC346">
        <f>J346</f>
        <v/>
      </c>
      <c r="AD346">
        <f>IF(J346=1,Parameters!$B$40,Parameters!$B$41)</f>
        <v/>
      </c>
      <c r="AE346" s="29">
        <f>AC346*O346+(1-AC346)*L346</f>
        <v/>
      </c>
      <c r="AF346" s="29">
        <f>AC346*P346+(1-AC346)*M346</f>
        <v/>
      </c>
      <c r="AG346" s="29">
        <f>AC346*Q346+(1-AC346)*N346</f>
        <v/>
      </c>
      <c r="AH346" s="29">
        <f>AD346*O346+(1-AD346)*L346</f>
        <v/>
      </c>
      <c r="AI346" s="29">
        <f>AD346*P346+(1-AD346)*M346</f>
        <v/>
      </c>
      <c r="AJ346" s="29">
        <f>AD346*Q346+(1-AD346)*N346</f>
        <v/>
      </c>
      <c r="AK346" s="29">
        <f>AC346*V346+(1-AC346)*U346</f>
        <v/>
      </c>
      <c r="AL346" s="29">
        <f>AC346*W346+(1-AC346)*U346</f>
        <v/>
      </c>
      <c r="AM346" s="29">
        <f>AC346*X346+(1-AC346)*U346</f>
        <v/>
      </c>
      <c r="AN346" s="29">
        <f>AD346*V346+(1-AD346)*U346</f>
        <v/>
      </c>
      <c r="AO346" s="29">
        <f>AD346*W346+(1-AD346)*U346</f>
        <v/>
      </c>
      <c r="AP346" s="29">
        <f>AD346*X346+(1-AD346)*U346</f>
        <v/>
      </c>
      <c r="AQ346">
        <f>IF(OR(Scenario!$B$5="Any",Scenario!$B$5=A346),1,0)</f>
        <v/>
      </c>
      <c r="AR346">
        <f>IF(OR(Scenario!$B$6="Any",Scenario!$B$6=B346),1,0)</f>
        <v/>
      </c>
      <c r="AS346">
        <f>IF(OR(Scenario!$B$7="Any",Scenario!$B$7=C346),1,0)</f>
        <v/>
      </c>
      <c r="AT346">
        <f>IF(OR(Scenario!$B$8="Any",Scenario!$B$8=D346),1,0)</f>
        <v/>
      </c>
      <c r="AU346">
        <f>IF(OR(Scenario!$B$9="Any",Scenario!$B$9=E346),1,0)</f>
        <v/>
      </c>
      <c r="AV346">
        <f>IF(OR(Scenario!$B$10="Any",Scenario!$B$10=F346),1,0)</f>
        <v/>
      </c>
      <c r="AW346">
        <f>G346*AQ346*AR346*AS346*AT346*AU346*AV346</f>
        <v/>
      </c>
      <c r="AX346">
        <f>IF(Scenario!$B$11="mean",L346,IF(Scenario!$B$11="5th pct",M346,N346))</f>
        <v/>
      </c>
      <c r="AY346">
        <f>IF(Scenario!$B$11="mean",O346,IF(Scenario!$B$11="5th pct",P346,Q346))</f>
        <v/>
      </c>
      <c r="AZ346">
        <f>IF(Scenario!$B$11="mean",R346,IF(Scenario!$B$11="5th pct",S346,T346))</f>
        <v/>
      </c>
      <c r="BA346">
        <f>IF(Scenario!$B$11="mean",AE346,IF(Scenario!$B$11="5th pct",AF346,AG346))</f>
        <v/>
      </c>
      <c r="BB346">
        <f>IF(Scenario!$B$11="mean",AH346,IF(Scenario!$B$11="5th pct",AI346,AJ346))</f>
        <v/>
      </c>
      <c r="BC346">
        <f>U346</f>
        <v/>
      </c>
      <c r="BD346">
        <f>IF(Scenario!$B$11="mean",V346,IF(Scenario!$B$11="5th pct",W346,X346))</f>
        <v/>
      </c>
      <c r="BE346">
        <f>IF(Scenario!$B$11="mean",Y346,IF(Scenario!$B$11="5th pct",Z346,AA346))</f>
        <v/>
      </c>
      <c r="BF346">
        <f>IF(Scenario!$B$11="mean",AK346,IF(Scenario!$B$11="5th pct",AL346,AM346))</f>
        <v/>
      </c>
      <c r="BG346">
        <f>IF(Scenario!$B$11="mean",AN346,IF(Scenario!$B$11="5th pct",AO346,AP346))</f>
        <v/>
      </c>
    </row>
    <row r="347">
      <c r="A347" s="7" t="inlineStr">
        <is>
          <t>F</t>
        </is>
      </c>
      <c r="B347" s="7" t="inlineStr">
        <is>
          <t>75-79</t>
        </is>
      </c>
      <c r="C347" s="7" t="inlineStr">
        <is>
          <t>176-198</t>
        </is>
      </c>
      <c r="D347" s="7" t="inlineStr">
        <is>
          <t>&gt;=2.0</t>
        </is>
      </c>
      <c r="E347" s="7" t="inlineStr">
        <is>
          <t>subclinical</t>
        </is>
      </c>
      <c r="F347" s="7" t="inlineStr">
        <is>
          <t>yes</t>
        </is>
      </c>
      <c r="G347" s="30">
        <f>Parameters!$B$5*Parameters!$B$8*Parameters!$F$10/SUM(Parameters!$B$10:$G$10)*Parameters!$K$22*Parameters!$B$50*Parameters!$B$46</f>
        <v/>
      </c>
      <c r="H347" s="31">
        <f>(140-Parameters!$C$25)*Parameters!$F$26*0.45359237*0.85/(72*Parameters!$E$27)</f>
        <v/>
      </c>
      <c r="I347" s="7">
        <f>IF(H347&gt;80,"&gt;80",IF(H347&gt;50,"50-80",IF(H347&gt;=25,"25-50","&lt;25")))</f>
        <v/>
      </c>
      <c r="J347" s="7">
        <f>IF(((B347="80+")+0+(OR(D347="1.5-2.0",D347="&gt;=2.0")))&gt;=2,1,0)</f>
        <v/>
      </c>
      <c r="K347" s="32">
        <f>INDEX(Parameters!$B$31:$E$31,MATCH(I347,Parameters!$B$30:$E$30,0))</f>
        <v/>
      </c>
      <c r="L347" s="33">
        <f>K347*INDEX(Parameters!$B$57:$E$57,MATCH(I347,Parameters!$B$30:$E$30,0))/100*IF($F347="yes",Parameters!$C$49,Parameters!$B$49)</f>
        <v/>
      </c>
      <c r="M347" s="33">
        <f>K347*INDEX(Parameters!$B$58:$E$58,MATCH(I347,Parameters!$B$30:$E$30,0))/100*IF($F347="yes",Parameters!$C$49,Parameters!$B$49)</f>
        <v/>
      </c>
      <c r="N347" s="33">
        <f>K347*INDEX(Parameters!$B$59:$E$59,MATCH(I347,Parameters!$B$30:$E$30,0))/100*IF($F347="yes",Parameters!$C$49,Parameters!$B$49)</f>
        <v/>
      </c>
      <c r="O347" s="33">
        <f>K347*INDEX(Parameters!$B$60:$E$60,MATCH(I347,Parameters!$B$30:$E$30,0))/100*IF($F347="yes",Parameters!$C$49,Parameters!$B$49)</f>
        <v/>
      </c>
      <c r="P347" s="33">
        <f>K347*INDEX(Parameters!$B$61:$E$61,MATCH(I347,Parameters!$B$30:$E$30,0))/100*IF($F347="yes",Parameters!$C$49,Parameters!$B$49)</f>
        <v/>
      </c>
      <c r="Q347" s="33">
        <f>K347*INDEX(Parameters!$B$62:$E$62,MATCH(I347,Parameters!$B$30:$E$30,0))/100*IF($F347="yes",Parameters!$C$49,Parameters!$B$49)</f>
        <v/>
      </c>
      <c r="R347" s="33">
        <f>K347*INDEX(Parameters!$B$63:$E$63,MATCH(I347,Parameters!$B$30:$E$30,0))/100*IF($F347="yes",Parameters!$C$49,Parameters!$B$49)</f>
        <v/>
      </c>
      <c r="S347" s="33">
        <f>K347*INDEX(Parameters!$B$64:$E$64,MATCH(I347,Parameters!$B$30:$E$30,0))/100*IF($F347="yes",Parameters!$C$49,Parameters!$B$49)</f>
        <v/>
      </c>
      <c r="T347" s="33">
        <f>K347*INDEX(Parameters!$B$65:$E$65,MATCH(I347,Parameters!$B$30:$E$30,0))/100*IF($F347="yes",Parameters!$C$49,Parameters!$B$49)</f>
        <v/>
      </c>
      <c r="U347" s="33">
        <f>INDEX(Parameters!$B$32:$E$32,MATCH(I347,Parameters!$B$30:$E$30,0))*Parameters!$B$36/100*IF($F347="yes",Parameters!$E$49,Parameters!$D$49)</f>
        <v/>
      </c>
      <c r="V347" s="33">
        <f>U347*INDEX(Parameters!$B$99:$E$99,MATCH(I347,Parameters!$B$30:$E$30,0))</f>
        <v/>
      </c>
      <c r="W347" s="33">
        <f>U347*INDEX(Parameters!$B$100:$E$100,MATCH(I347,Parameters!$B$30:$E$30,0))</f>
        <v/>
      </c>
      <c r="X347" s="33">
        <f>U347*INDEX(Parameters!$B$101:$E$101,MATCH(I347,Parameters!$B$30:$E$30,0))</f>
        <v/>
      </c>
      <c r="Y347" s="33">
        <f>U347*INDEX(Parameters!$B$102:$E$102,MATCH(I347,Parameters!$B$30:$E$30,0))</f>
        <v/>
      </c>
      <c r="Z347" s="33">
        <f>U347*INDEX(Parameters!$B$103:$E$103,MATCH(I347,Parameters!$B$30:$E$30,0))</f>
        <v/>
      </c>
      <c r="AA347" s="33">
        <f>U347*INDEX(Parameters!$B$104:$E$104,MATCH(I347,Parameters!$B$30:$E$30,0))</f>
        <v/>
      </c>
      <c r="AB347" s="33">
        <f>U347*Parameters!$B$39</f>
        <v/>
      </c>
      <c r="AC347" s="7">
        <f>J347</f>
        <v/>
      </c>
      <c r="AD347" s="7">
        <f>IF(J347=1,Parameters!$B$40,Parameters!$B$41)</f>
        <v/>
      </c>
      <c r="AE347" s="33">
        <f>AC347*O347+(1-AC347)*L347</f>
        <v/>
      </c>
      <c r="AF347" s="33">
        <f>AC347*P347+(1-AC347)*M347</f>
        <v/>
      </c>
      <c r="AG347" s="33">
        <f>AC347*Q347+(1-AC347)*N347</f>
        <v/>
      </c>
      <c r="AH347" s="33">
        <f>AD347*O347+(1-AD347)*L347</f>
        <v/>
      </c>
      <c r="AI347" s="33">
        <f>AD347*P347+(1-AD347)*M347</f>
        <v/>
      </c>
      <c r="AJ347" s="33">
        <f>AD347*Q347+(1-AD347)*N347</f>
        <v/>
      </c>
      <c r="AK347" s="33">
        <f>AC347*V347+(1-AC347)*U347</f>
        <v/>
      </c>
      <c r="AL347" s="33">
        <f>AC347*W347+(1-AC347)*U347</f>
        <v/>
      </c>
      <c r="AM347" s="33">
        <f>AC347*X347+(1-AC347)*U347</f>
        <v/>
      </c>
      <c r="AN347" s="33">
        <f>AD347*V347+(1-AD347)*U347</f>
        <v/>
      </c>
      <c r="AO347" s="33">
        <f>AD347*W347+(1-AD347)*U347</f>
        <v/>
      </c>
      <c r="AP347" s="33">
        <f>AD347*X347+(1-AD347)*U347</f>
        <v/>
      </c>
      <c r="AQ347" s="7">
        <f>IF(OR(Scenario!$B$5="Any",Scenario!$B$5=A347),1,0)</f>
        <v/>
      </c>
      <c r="AR347" s="7">
        <f>IF(OR(Scenario!$B$6="Any",Scenario!$B$6=B347),1,0)</f>
        <v/>
      </c>
      <c r="AS347" s="7">
        <f>IF(OR(Scenario!$B$7="Any",Scenario!$B$7=C347),1,0)</f>
        <v/>
      </c>
      <c r="AT347" s="7">
        <f>IF(OR(Scenario!$B$8="Any",Scenario!$B$8=D347),1,0)</f>
        <v/>
      </c>
      <c r="AU347" s="7">
        <f>IF(OR(Scenario!$B$9="Any",Scenario!$B$9=E347),1,0)</f>
        <v/>
      </c>
      <c r="AV347" s="7">
        <f>IF(OR(Scenario!$B$10="Any",Scenario!$B$10=F347),1,0)</f>
        <v/>
      </c>
      <c r="AW347" s="7">
        <f>G347*AQ347*AR347*AS347*AT347*AU347*AV347</f>
        <v/>
      </c>
      <c r="AX347" s="7">
        <f>IF(Scenario!$B$11="mean",L347,IF(Scenario!$B$11="5th pct",M347,N347))</f>
        <v/>
      </c>
      <c r="AY347" s="7">
        <f>IF(Scenario!$B$11="mean",O347,IF(Scenario!$B$11="5th pct",P347,Q347))</f>
        <v/>
      </c>
      <c r="AZ347" s="7">
        <f>IF(Scenario!$B$11="mean",R347,IF(Scenario!$B$11="5th pct",S347,T347))</f>
        <v/>
      </c>
      <c r="BA347" s="7">
        <f>IF(Scenario!$B$11="mean",AE347,IF(Scenario!$B$11="5th pct",AF347,AG347))</f>
        <v/>
      </c>
      <c r="BB347" s="7">
        <f>IF(Scenario!$B$11="mean",AH347,IF(Scenario!$B$11="5th pct",AI347,AJ347))</f>
        <v/>
      </c>
      <c r="BC347" s="7">
        <f>U347</f>
        <v/>
      </c>
      <c r="BD347" s="7">
        <f>IF(Scenario!$B$11="mean",V347,IF(Scenario!$B$11="5th pct",W347,X347))</f>
        <v/>
      </c>
      <c r="BE347" s="7">
        <f>IF(Scenario!$B$11="mean",Y347,IF(Scenario!$B$11="5th pct",Z347,AA347))</f>
        <v/>
      </c>
      <c r="BF347" s="7">
        <f>IF(Scenario!$B$11="mean",AK347,IF(Scenario!$B$11="5th pct",AL347,AM347))</f>
        <v/>
      </c>
      <c r="BG347" s="7">
        <f>IF(Scenario!$B$11="mean",AN347,IF(Scenario!$B$11="5th pct",AO347,AP347))</f>
        <v/>
      </c>
    </row>
    <row r="348">
      <c r="A348" t="inlineStr">
        <is>
          <t>F</t>
        </is>
      </c>
      <c r="B348" t="inlineStr">
        <is>
          <t>75-79</t>
        </is>
      </c>
      <c r="C348" t="inlineStr">
        <is>
          <t>176-198</t>
        </is>
      </c>
      <c r="D348" t="inlineStr">
        <is>
          <t>&gt;=2.0</t>
        </is>
      </c>
      <c r="E348" t="inlineStr">
        <is>
          <t>low parox</t>
        </is>
      </c>
      <c r="F348" t="inlineStr">
        <is>
          <t>no</t>
        </is>
      </c>
      <c r="G348" s="26">
        <f>Parameters!$B$5*Parameters!$B$8*Parameters!$F$10/SUM(Parameters!$B$10:$G$10)*Parameters!$K$22*Parameters!$B$51*(1-Parameters!$B$46)</f>
        <v/>
      </c>
      <c r="H348" s="27">
        <f>(140-Parameters!$C$25)*Parameters!$F$26*0.45359237*0.85/(72*Parameters!$E$27)</f>
        <v/>
      </c>
      <c r="I348">
        <f>IF(H348&gt;80,"&gt;80",IF(H348&gt;50,"50-80",IF(H348&gt;=25,"25-50","&lt;25")))</f>
        <v/>
      </c>
      <c r="J348">
        <f>IF(((B348="80+")+0+(OR(D348="1.5-2.0",D348="&gt;=2.0")))&gt;=2,1,0)</f>
        <v/>
      </c>
      <c r="K348" s="28">
        <f>INDEX(Parameters!$B$31:$E$31,MATCH(I348,Parameters!$B$30:$E$30,0))</f>
        <v/>
      </c>
      <c r="L348" s="29">
        <f>K348*INDEX(Parameters!$B$66:$E$66,MATCH(I348,Parameters!$B$30:$E$30,0))/100*IF($F348="yes",Parameters!$C$49,Parameters!$B$49)</f>
        <v/>
      </c>
      <c r="M348" s="29">
        <f>K348*INDEX(Parameters!$B$67:$E$67,MATCH(I348,Parameters!$B$30:$E$30,0))/100*IF($F348="yes",Parameters!$C$49,Parameters!$B$49)</f>
        <v/>
      </c>
      <c r="N348" s="29">
        <f>K348*INDEX(Parameters!$B$68:$E$68,MATCH(I348,Parameters!$B$30:$E$30,0))/100*IF($F348="yes",Parameters!$C$49,Parameters!$B$49)</f>
        <v/>
      </c>
      <c r="O348" s="29">
        <f>K348*INDEX(Parameters!$B$69:$E$69,MATCH(I348,Parameters!$B$30:$E$30,0))/100*IF($F348="yes",Parameters!$C$49,Parameters!$B$49)</f>
        <v/>
      </c>
      <c r="P348" s="29">
        <f>K348*INDEX(Parameters!$B$70:$E$70,MATCH(I348,Parameters!$B$30:$E$30,0))/100*IF($F348="yes",Parameters!$C$49,Parameters!$B$49)</f>
        <v/>
      </c>
      <c r="Q348" s="29">
        <f>K348*INDEX(Parameters!$B$71:$E$71,MATCH(I348,Parameters!$B$30:$E$30,0))/100*IF($F348="yes",Parameters!$C$49,Parameters!$B$49)</f>
        <v/>
      </c>
      <c r="R348" s="29">
        <f>K348*INDEX(Parameters!$B$72:$E$72,MATCH(I348,Parameters!$B$30:$E$30,0))/100*IF($F348="yes",Parameters!$C$49,Parameters!$B$49)</f>
        <v/>
      </c>
      <c r="S348" s="29">
        <f>K348*INDEX(Parameters!$B$73:$E$73,MATCH(I348,Parameters!$B$30:$E$30,0))/100*IF($F348="yes",Parameters!$C$49,Parameters!$B$49)</f>
        <v/>
      </c>
      <c r="T348" s="29">
        <f>K348*INDEX(Parameters!$B$74:$E$74,MATCH(I348,Parameters!$B$30:$E$30,0))/100*IF($F348="yes",Parameters!$C$49,Parameters!$B$49)</f>
        <v/>
      </c>
      <c r="U348" s="29">
        <f>INDEX(Parameters!$B$32:$E$32,MATCH(I348,Parameters!$B$30:$E$30,0))*Parameters!$B$36/100*IF($F348="yes",Parameters!$E$49,Parameters!$D$49)</f>
        <v/>
      </c>
      <c r="V348" s="29">
        <f>U348*INDEX(Parameters!$B$99:$E$99,MATCH(I348,Parameters!$B$30:$E$30,0))</f>
        <v/>
      </c>
      <c r="W348" s="29">
        <f>U348*INDEX(Parameters!$B$100:$E$100,MATCH(I348,Parameters!$B$30:$E$30,0))</f>
        <v/>
      </c>
      <c r="X348" s="29">
        <f>U348*INDEX(Parameters!$B$101:$E$101,MATCH(I348,Parameters!$B$30:$E$30,0))</f>
        <v/>
      </c>
      <c r="Y348" s="29">
        <f>U348*INDEX(Parameters!$B$102:$E$102,MATCH(I348,Parameters!$B$30:$E$30,0))</f>
        <v/>
      </c>
      <c r="Z348" s="29">
        <f>U348*INDEX(Parameters!$B$103:$E$103,MATCH(I348,Parameters!$B$30:$E$30,0))</f>
        <v/>
      </c>
      <c r="AA348" s="29">
        <f>U348*INDEX(Parameters!$B$104:$E$104,MATCH(I348,Parameters!$B$30:$E$30,0))</f>
        <v/>
      </c>
      <c r="AB348" s="29">
        <f>U348*Parameters!$B$39</f>
        <v/>
      </c>
      <c r="AC348">
        <f>J348</f>
        <v/>
      </c>
      <c r="AD348">
        <f>IF(J348=1,Parameters!$B$40,Parameters!$B$41)</f>
        <v/>
      </c>
      <c r="AE348" s="29">
        <f>AC348*O348+(1-AC348)*L348</f>
        <v/>
      </c>
      <c r="AF348" s="29">
        <f>AC348*P348+(1-AC348)*M348</f>
        <v/>
      </c>
      <c r="AG348" s="29">
        <f>AC348*Q348+(1-AC348)*N348</f>
        <v/>
      </c>
      <c r="AH348" s="29">
        <f>AD348*O348+(1-AD348)*L348</f>
        <v/>
      </c>
      <c r="AI348" s="29">
        <f>AD348*P348+(1-AD348)*M348</f>
        <v/>
      </c>
      <c r="AJ348" s="29">
        <f>AD348*Q348+(1-AD348)*N348</f>
        <v/>
      </c>
      <c r="AK348" s="29">
        <f>AC348*V348+(1-AC348)*U348</f>
        <v/>
      </c>
      <c r="AL348" s="29">
        <f>AC348*W348+(1-AC348)*U348</f>
        <v/>
      </c>
      <c r="AM348" s="29">
        <f>AC348*X348+(1-AC348)*U348</f>
        <v/>
      </c>
      <c r="AN348" s="29">
        <f>AD348*V348+(1-AD348)*U348</f>
        <v/>
      </c>
      <c r="AO348" s="29">
        <f>AD348*W348+(1-AD348)*U348</f>
        <v/>
      </c>
      <c r="AP348" s="29">
        <f>AD348*X348+(1-AD348)*U348</f>
        <v/>
      </c>
      <c r="AQ348">
        <f>IF(OR(Scenario!$B$5="Any",Scenario!$B$5=A348),1,0)</f>
        <v/>
      </c>
      <c r="AR348">
        <f>IF(OR(Scenario!$B$6="Any",Scenario!$B$6=B348),1,0)</f>
        <v/>
      </c>
      <c r="AS348">
        <f>IF(OR(Scenario!$B$7="Any",Scenario!$B$7=C348),1,0)</f>
        <v/>
      </c>
      <c r="AT348">
        <f>IF(OR(Scenario!$B$8="Any",Scenario!$B$8=D348),1,0)</f>
        <v/>
      </c>
      <c r="AU348">
        <f>IF(OR(Scenario!$B$9="Any",Scenario!$B$9=E348),1,0)</f>
        <v/>
      </c>
      <c r="AV348">
        <f>IF(OR(Scenario!$B$10="Any",Scenario!$B$10=F348),1,0)</f>
        <v/>
      </c>
      <c r="AW348">
        <f>G348*AQ348*AR348*AS348*AT348*AU348*AV348</f>
        <v/>
      </c>
      <c r="AX348">
        <f>IF(Scenario!$B$11="mean",L348,IF(Scenario!$B$11="5th pct",M348,N348))</f>
        <v/>
      </c>
      <c r="AY348">
        <f>IF(Scenario!$B$11="mean",O348,IF(Scenario!$B$11="5th pct",P348,Q348))</f>
        <v/>
      </c>
      <c r="AZ348">
        <f>IF(Scenario!$B$11="mean",R348,IF(Scenario!$B$11="5th pct",S348,T348))</f>
        <v/>
      </c>
      <c r="BA348">
        <f>IF(Scenario!$B$11="mean",AE348,IF(Scenario!$B$11="5th pct",AF348,AG348))</f>
        <v/>
      </c>
      <c r="BB348">
        <f>IF(Scenario!$B$11="mean",AH348,IF(Scenario!$B$11="5th pct",AI348,AJ348))</f>
        <v/>
      </c>
      <c r="BC348">
        <f>U348</f>
        <v/>
      </c>
      <c r="BD348">
        <f>IF(Scenario!$B$11="mean",V348,IF(Scenario!$B$11="5th pct",W348,X348))</f>
        <v/>
      </c>
      <c r="BE348">
        <f>IF(Scenario!$B$11="mean",Y348,IF(Scenario!$B$11="5th pct",Z348,AA348))</f>
        <v/>
      </c>
      <c r="BF348">
        <f>IF(Scenario!$B$11="mean",AK348,IF(Scenario!$B$11="5th pct",AL348,AM348))</f>
        <v/>
      </c>
      <c r="BG348">
        <f>IF(Scenario!$B$11="mean",AN348,IF(Scenario!$B$11="5th pct",AO348,AP348))</f>
        <v/>
      </c>
    </row>
    <row r="349">
      <c r="A349" s="7" t="inlineStr">
        <is>
          <t>F</t>
        </is>
      </c>
      <c r="B349" s="7" t="inlineStr">
        <is>
          <t>75-79</t>
        </is>
      </c>
      <c r="C349" s="7" t="inlineStr">
        <is>
          <t>176-198</t>
        </is>
      </c>
      <c r="D349" s="7" t="inlineStr">
        <is>
          <t>&gt;=2.0</t>
        </is>
      </c>
      <c r="E349" s="7" t="inlineStr">
        <is>
          <t>low parox</t>
        </is>
      </c>
      <c r="F349" s="7" t="inlineStr">
        <is>
          <t>yes</t>
        </is>
      </c>
      <c r="G349" s="30">
        <f>Parameters!$B$5*Parameters!$B$8*Parameters!$F$10/SUM(Parameters!$B$10:$G$10)*Parameters!$K$22*Parameters!$B$51*Parameters!$B$46</f>
        <v/>
      </c>
      <c r="H349" s="31">
        <f>(140-Parameters!$C$25)*Parameters!$F$26*0.45359237*0.85/(72*Parameters!$E$27)</f>
        <v/>
      </c>
      <c r="I349" s="7">
        <f>IF(H349&gt;80,"&gt;80",IF(H349&gt;50,"50-80",IF(H349&gt;=25,"25-50","&lt;25")))</f>
        <v/>
      </c>
      <c r="J349" s="7">
        <f>IF(((B349="80+")+0+(OR(D349="1.5-2.0",D349="&gt;=2.0")))&gt;=2,1,0)</f>
        <v/>
      </c>
      <c r="K349" s="32">
        <f>INDEX(Parameters!$B$31:$E$31,MATCH(I349,Parameters!$B$30:$E$30,0))</f>
        <v/>
      </c>
      <c r="L349" s="33">
        <f>K349*INDEX(Parameters!$B$66:$E$66,MATCH(I349,Parameters!$B$30:$E$30,0))/100*IF($F349="yes",Parameters!$C$49,Parameters!$B$49)</f>
        <v/>
      </c>
      <c r="M349" s="33">
        <f>K349*INDEX(Parameters!$B$67:$E$67,MATCH(I349,Parameters!$B$30:$E$30,0))/100*IF($F349="yes",Parameters!$C$49,Parameters!$B$49)</f>
        <v/>
      </c>
      <c r="N349" s="33">
        <f>K349*INDEX(Parameters!$B$68:$E$68,MATCH(I349,Parameters!$B$30:$E$30,0))/100*IF($F349="yes",Parameters!$C$49,Parameters!$B$49)</f>
        <v/>
      </c>
      <c r="O349" s="33">
        <f>K349*INDEX(Parameters!$B$69:$E$69,MATCH(I349,Parameters!$B$30:$E$30,0))/100*IF($F349="yes",Parameters!$C$49,Parameters!$B$49)</f>
        <v/>
      </c>
      <c r="P349" s="33">
        <f>K349*INDEX(Parameters!$B$70:$E$70,MATCH(I349,Parameters!$B$30:$E$30,0))/100*IF($F349="yes",Parameters!$C$49,Parameters!$B$49)</f>
        <v/>
      </c>
      <c r="Q349" s="33">
        <f>K349*INDEX(Parameters!$B$71:$E$71,MATCH(I349,Parameters!$B$30:$E$30,0))/100*IF($F349="yes",Parameters!$C$49,Parameters!$B$49)</f>
        <v/>
      </c>
      <c r="R349" s="33">
        <f>K349*INDEX(Parameters!$B$72:$E$72,MATCH(I349,Parameters!$B$30:$E$30,0))/100*IF($F349="yes",Parameters!$C$49,Parameters!$B$49)</f>
        <v/>
      </c>
      <c r="S349" s="33">
        <f>K349*INDEX(Parameters!$B$73:$E$73,MATCH(I349,Parameters!$B$30:$E$30,0))/100*IF($F349="yes",Parameters!$C$49,Parameters!$B$49)</f>
        <v/>
      </c>
      <c r="T349" s="33">
        <f>K349*INDEX(Parameters!$B$74:$E$74,MATCH(I349,Parameters!$B$30:$E$30,0))/100*IF($F349="yes",Parameters!$C$49,Parameters!$B$49)</f>
        <v/>
      </c>
      <c r="U349" s="33">
        <f>INDEX(Parameters!$B$32:$E$32,MATCH(I349,Parameters!$B$30:$E$30,0))*Parameters!$B$36/100*IF($F349="yes",Parameters!$E$49,Parameters!$D$49)</f>
        <v/>
      </c>
      <c r="V349" s="33">
        <f>U349*INDEX(Parameters!$B$99:$E$99,MATCH(I349,Parameters!$B$30:$E$30,0))</f>
        <v/>
      </c>
      <c r="W349" s="33">
        <f>U349*INDEX(Parameters!$B$100:$E$100,MATCH(I349,Parameters!$B$30:$E$30,0))</f>
        <v/>
      </c>
      <c r="X349" s="33">
        <f>U349*INDEX(Parameters!$B$101:$E$101,MATCH(I349,Parameters!$B$30:$E$30,0))</f>
        <v/>
      </c>
      <c r="Y349" s="33">
        <f>U349*INDEX(Parameters!$B$102:$E$102,MATCH(I349,Parameters!$B$30:$E$30,0))</f>
        <v/>
      </c>
      <c r="Z349" s="33">
        <f>U349*INDEX(Parameters!$B$103:$E$103,MATCH(I349,Parameters!$B$30:$E$30,0))</f>
        <v/>
      </c>
      <c r="AA349" s="33">
        <f>U349*INDEX(Parameters!$B$104:$E$104,MATCH(I349,Parameters!$B$30:$E$30,0))</f>
        <v/>
      </c>
      <c r="AB349" s="33">
        <f>U349*Parameters!$B$39</f>
        <v/>
      </c>
      <c r="AC349" s="7">
        <f>J349</f>
        <v/>
      </c>
      <c r="AD349" s="7">
        <f>IF(J349=1,Parameters!$B$40,Parameters!$B$41)</f>
        <v/>
      </c>
      <c r="AE349" s="33">
        <f>AC349*O349+(1-AC349)*L349</f>
        <v/>
      </c>
      <c r="AF349" s="33">
        <f>AC349*P349+(1-AC349)*M349</f>
        <v/>
      </c>
      <c r="AG349" s="33">
        <f>AC349*Q349+(1-AC349)*N349</f>
        <v/>
      </c>
      <c r="AH349" s="33">
        <f>AD349*O349+(1-AD349)*L349</f>
        <v/>
      </c>
      <c r="AI349" s="33">
        <f>AD349*P349+(1-AD349)*M349</f>
        <v/>
      </c>
      <c r="AJ349" s="33">
        <f>AD349*Q349+(1-AD349)*N349</f>
        <v/>
      </c>
      <c r="AK349" s="33">
        <f>AC349*V349+(1-AC349)*U349</f>
        <v/>
      </c>
      <c r="AL349" s="33">
        <f>AC349*W349+(1-AC349)*U349</f>
        <v/>
      </c>
      <c r="AM349" s="33">
        <f>AC349*X349+(1-AC349)*U349</f>
        <v/>
      </c>
      <c r="AN349" s="33">
        <f>AD349*V349+(1-AD349)*U349</f>
        <v/>
      </c>
      <c r="AO349" s="33">
        <f>AD349*W349+(1-AD349)*U349</f>
        <v/>
      </c>
      <c r="AP349" s="33">
        <f>AD349*X349+(1-AD349)*U349</f>
        <v/>
      </c>
      <c r="AQ349" s="7">
        <f>IF(OR(Scenario!$B$5="Any",Scenario!$B$5=A349),1,0)</f>
        <v/>
      </c>
      <c r="AR349" s="7">
        <f>IF(OR(Scenario!$B$6="Any",Scenario!$B$6=B349),1,0)</f>
        <v/>
      </c>
      <c r="AS349" s="7">
        <f>IF(OR(Scenario!$B$7="Any",Scenario!$B$7=C349),1,0)</f>
        <v/>
      </c>
      <c r="AT349" s="7">
        <f>IF(OR(Scenario!$B$8="Any",Scenario!$B$8=D349),1,0)</f>
        <v/>
      </c>
      <c r="AU349" s="7">
        <f>IF(OR(Scenario!$B$9="Any",Scenario!$B$9=E349),1,0)</f>
        <v/>
      </c>
      <c r="AV349" s="7">
        <f>IF(OR(Scenario!$B$10="Any",Scenario!$B$10=F349),1,0)</f>
        <v/>
      </c>
      <c r="AW349" s="7">
        <f>G349*AQ349*AR349*AS349*AT349*AU349*AV349</f>
        <v/>
      </c>
      <c r="AX349" s="7">
        <f>IF(Scenario!$B$11="mean",L349,IF(Scenario!$B$11="5th pct",M349,N349))</f>
        <v/>
      </c>
      <c r="AY349" s="7">
        <f>IF(Scenario!$B$11="mean",O349,IF(Scenario!$B$11="5th pct",P349,Q349))</f>
        <v/>
      </c>
      <c r="AZ349" s="7">
        <f>IF(Scenario!$B$11="mean",R349,IF(Scenario!$B$11="5th pct",S349,T349))</f>
        <v/>
      </c>
      <c r="BA349" s="7">
        <f>IF(Scenario!$B$11="mean",AE349,IF(Scenario!$B$11="5th pct",AF349,AG349))</f>
        <v/>
      </c>
      <c r="BB349" s="7">
        <f>IF(Scenario!$B$11="mean",AH349,IF(Scenario!$B$11="5th pct",AI349,AJ349))</f>
        <v/>
      </c>
      <c r="BC349" s="7">
        <f>U349</f>
        <v/>
      </c>
      <c r="BD349" s="7">
        <f>IF(Scenario!$B$11="mean",V349,IF(Scenario!$B$11="5th pct",W349,X349))</f>
        <v/>
      </c>
      <c r="BE349" s="7">
        <f>IF(Scenario!$B$11="mean",Y349,IF(Scenario!$B$11="5th pct",Z349,AA349))</f>
        <v/>
      </c>
      <c r="BF349" s="7">
        <f>IF(Scenario!$B$11="mean",AK349,IF(Scenario!$B$11="5th pct",AL349,AM349))</f>
        <v/>
      </c>
      <c r="BG349" s="7">
        <f>IF(Scenario!$B$11="mean",AN349,IF(Scenario!$B$11="5th pct",AO349,AP349))</f>
        <v/>
      </c>
    </row>
    <row r="350">
      <c r="A350" t="inlineStr">
        <is>
          <t>F</t>
        </is>
      </c>
      <c r="B350" t="inlineStr">
        <is>
          <t>75-79</t>
        </is>
      </c>
      <c r="C350" t="inlineStr">
        <is>
          <t>176-198</t>
        </is>
      </c>
      <c r="D350" t="inlineStr">
        <is>
          <t>&gt;=2.0</t>
        </is>
      </c>
      <c r="E350" t="inlineStr">
        <is>
          <t>high parox</t>
        </is>
      </c>
      <c r="F350" t="inlineStr">
        <is>
          <t>no</t>
        </is>
      </c>
      <c r="G350" s="26">
        <f>Parameters!$B$5*Parameters!$B$8*Parameters!$F$10/SUM(Parameters!$B$10:$G$10)*Parameters!$K$22*Parameters!$B$52*(1-Parameters!$B$46)</f>
        <v/>
      </c>
      <c r="H350" s="27">
        <f>(140-Parameters!$C$25)*Parameters!$F$26*0.45359237*0.85/(72*Parameters!$E$27)</f>
        <v/>
      </c>
      <c r="I350">
        <f>IF(H350&gt;80,"&gt;80",IF(H350&gt;50,"50-80",IF(H350&gt;=25,"25-50","&lt;25")))</f>
        <v/>
      </c>
      <c r="J350">
        <f>IF(((B350="80+")+0+(OR(D350="1.5-2.0",D350="&gt;=2.0")))&gt;=2,1,0)</f>
        <v/>
      </c>
      <c r="K350" s="28">
        <f>INDEX(Parameters!$B$31:$E$31,MATCH(I350,Parameters!$B$30:$E$30,0))</f>
        <v/>
      </c>
      <c r="L350" s="29">
        <f>K350*INDEX(Parameters!$B$75:$E$75,MATCH(I350,Parameters!$B$30:$E$30,0))/100*IF($F350="yes",Parameters!$C$49,Parameters!$B$49)</f>
        <v/>
      </c>
      <c r="M350" s="29">
        <f>K350*INDEX(Parameters!$B$76:$E$76,MATCH(I350,Parameters!$B$30:$E$30,0))/100*IF($F350="yes",Parameters!$C$49,Parameters!$B$49)</f>
        <v/>
      </c>
      <c r="N350" s="29">
        <f>K350*INDEX(Parameters!$B$77:$E$77,MATCH(I350,Parameters!$B$30:$E$30,0))/100*IF($F350="yes",Parameters!$C$49,Parameters!$B$49)</f>
        <v/>
      </c>
      <c r="O350" s="29">
        <f>K350*INDEX(Parameters!$B$78:$E$78,MATCH(I350,Parameters!$B$30:$E$30,0))/100*IF($F350="yes",Parameters!$C$49,Parameters!$B$49)</f>
        <v/>
      </c>
      <c r="P350" s="29">
        <f>K350*INDEX(Parameters!$B$79:$E$79,MATCH(I350,Parameters!$B$30:$E$30,0))/100*IF($F350="yes",Parameters!$C$49,Parameters!$B$49)</f>
        <v/>
      </c>
      <c r="Q350" s="29">
        <f>K350*INDEX(Parameters!$B$80:$E$80,MATCH(I350,Parameters!$B$30:$E$30,0))/100*IF($F350="yes",Parameters!$C$49,Parameters!$B$49)</f>
        <v/>
      </c>
      <c r="R350" s="29">
        <f>K350*INDEX(Parameters!$B$81:$E$81,MATCH(I350,Parameters!$B$30:$E$30,0))/100*IF($F350="yes",Parameters!$C$49,Parameters!$B$49)</f>
        <v/>
      </c>
      <c r="S350" s="29">
        <f>K350*INDEX(Parameters!$B$82:$E$82,MATCH(I350,Parameters!$B$30:$E$30,0))/100*IF($F350="yes",Parameters!$C$49,Parameters!$B$49)</f>
        <v/>
      </c>
      <c r="T350" s="29">
        <f>K350*INDEX(Parameters!$B$83:$E$83,MATCH(I350,Parameters!$B$30:$E$30,0))/100*IF($F350="yes",Parameters!$C$49,Parameters!$B$49)</f>
        <v/>
      </c>
      <c r="U350" s="29">
        <f>INDEX(Parameters!$B$32:$E$32,MATCH(I350,Parameters!$B$30:$E$30,0))*Parameters!$B$36/100*IF($F350="yes",Parameters!$E$49,Parameters!$D$49)</f>
        <v/>
      </c>
      <c r="V350" s="29">
        <f>U350*INDEX(Parameters!$B$99:$E$99,MATCH(I350,Parameters!$B$30:$E$30,0))</f>
        <v/>
      </c>
      <c r="W350" s="29">
        <f>U350*INDEX(Parameters!$B$100:$E$100,MATCH(I350,Parameters!$B$30:$E$30,0))</f>
        <v/>
      </c>
      <c r="X350" s="29">
        <f>U350*INDEX(Parameters!$B$101:$E$101,MATCH(I350,Parameters!$B$30:$E$30,0))</f>
        <v/>
      </c>
      <c r="Y350" s="29">
        <f>U350*INDEX(Parameters!$B$102:$E$102,MATCH(I350,Parameters!$B$30:$E$30,0))</f>
        <v/>
      </c>
      <c r="Z350" s="29">
        <f>U350*INDEX(Parameters!$B$103:$E$103,MATCH(I350,Parameters!$B$30:$E$30,0))</f>
        <v/>
      </c>
      <c r="AA350" s="29">
        <f>U350*INDEX(Parameters!$B$104:$E$104,MATCH(I350,Parameters!$B$30:$E$30,0))</f>
        <v/>
      </c>
      <c r="AB350" s="29">
        <f>U350*Parameters!$B$39</f>
        <v/>
      </c>
      <c r="AC350">
        <f>J350</f>
        <v/>
      </c>
      <c r="AD350">
        <f>IF(J350=1,Parameters!$B$40,Parameters!$B$41)</f>
        <v/>
      </c>
      <c r="AE350" s="29">
        <f>AC350*O350+(1-AC350)*L350</f>
        <v/>
      </c>
      <c r="AF350" s="29">
        <f>AC350*P350+(1-AC350)*M350</f>
        <v/>
      </c>
      <c r="AG350" s="29">
        <f>AC350*Q350+(1-AC350)*N350</f>
        <v/>
      </c>
      <c r="AH350" s="29">
        <f>AD350*O350+(1-AD350)*L350</f>
        <v/>
      </c>
      <c r="AI350" s="29">
        <f>AD350*P350+(1-AD350)*M350</f>
        <v/>
      </c>
      <c r="AJ350" s="29">
        <f>AD350*Q350+(1-AD350)*N350</f>
        <v/>
      </c>
      <c r="AK350" s="29">
        <f>AC350*V350+(1-AC350)*U350</f>
        <v/>
      </c>
      <c r="AL350" s="29">
        <f>AC350*W350+(1-AC350)*U350</f>
        <v/>
      </c>
      <c r="AM350" s="29">
        <f>AC350*X350+(1-AC350)*U350</f>
        <v/>
      </c>
      <c r="AN350" s="29">
        <f>AD350*V350+(1-AD350)*U350</f>
        <v/>
      </c>
      <c r="AO350" s="29">
        <f>AD350*W350+(1-AD350)*U350</f>
        <v/>
      </c>
      <c r="AP350" s="29">
        <f>AD350*X350+(1-AD350)*U350</f>
        <v/>
      </c>
      <c r="AQ350">
        <f>IF(OR(Scenario!$B$5="Any",Scenario!$B$5=A350),1,0)</f>
        <v/>
      </c>
      <c r="AR350">
        <f>IF(OR(Scenario!$B$6="Any",Scenario!$B$6=B350),1,0)</f>
        <v/>
      </c>
      <c r="AS350">
        <f>IF(OR(Scenario!$B$7="Any",Scenario!$B$7=C350),1,0)</f>
        <v/>
      </c>
      <c r="AT350">
        <f>IF(OR(Scenario!$B$8="Any",Scenario!$B$8=D350),1,0)</f>
        <v/>
      </c>
      <c r="AU350">
        <f>IF(OR(Scenario!$B$9="Any",Scenario!$B$9=E350),1,0)</f>
        <v/>
      </c>
      <c r="AV350">
        <f>IF(OR(Scenario!$B$10="Any",Scenario!$B$10=F350),1,0)</f>
        <v/>
      </c>
      <c r="AW350">
        <f>G350*AQ350*AR350*AS350*AT350*AU350*AV350</f>
        <v/>
      </c>
      <c r="AX350">
        <f>IF(Scenario!$B$11="mean",L350,IF(Scenario!$B$11="5th pct",M350,N350))</f>
        <v/>
      </c>
      <c r="AY350">
        <f>IF(Scenario!$B$11="mean",O350,IF(Scenario!$B$11="5th pct",P350,Q350))</f>
        <v/>
      </c>
      <c r="AZ350">
        <f>IF(Scenario!$B$11="mean",R350,IF(Scenario!$B$11="5th pct",S350,T350))</f>
        <v/>
      </c>
      <c r="BA350">
        <f>IF(Scenario!$B$11="mean",AE350,IF(Scenario!$B$11="5th pct",AF350,AG350))</f>
        <v/>
      </c>
      <c r="BB350">
        <f>IF(Scenario!$B$11="mean",AH350,IF(Scenario!$B$11="5th pct",AI350,AJ350))</f>
        <v/>
      </c>
      <c r="BC350">
        <f>U350</f>
        <v/>
      </c>
      <c r="BD350">
        <f>IF(Scenario!$B$11="mean",V350,IF(Scenario!$B$11="5th pct",W350,X350))</f>
        <v/>
      </c>
      <c r="BE350">
        <f>IF(Scenario!$B$11="mean",Y350,IF(Scenario!$B$11="5th pct",Z350,AA350))</f>
        <v/>
      </c>
      <c r="BF350">
        <f>IF(Scenario!$B$11="mean",AK350,IF(Scenario!$B$11="5th pct",AL350,AM350))</f>
        <v/>
      </c>
      <c r="BG350">
        <f>IF(Scenario!$B$11="mean",AN350,IF(Scenario!$B$11="5th pct",AO350,AP350))</f>
        <v/>
      </c>
    </row>
    <row r="351">
      <c r="A351" s="7" t="inlineStr">
        <is>
          <t>F</t>
        </is>
      </c>
      <c r="B351" s="7" t="inlineStr">
        <is>
          <t>75-79</t>
        </is>
      </c>
      <c r="C351" s="7" t="inlineStr">
        <is>
          <t>176-198</t>
        </is>
      </c>
      <c r="D351" s="7" t="inlineStr">
        <is>
          <t>&gt;=2.0</t>
        </is>
      </c>
      <c r="E351" s="7" t="inlineStr">
        <is>
          <t>high parox</t>
        </is>
      </c>
      <c r="F351" s="7" t="inlineStr">
        <is>
          <t>yes</t>
        </is>
      </c>
      <c r="G351" s="30">
        <f>Parameters!$B$5*Parameters!$B$8*Parameters!$F$10/SUM(Parameters!$B$10:$G$10)*Parameters!$K$22*Parameters!$B$52*Parameters!$B$46</f>
        <v/>
      </c>
      <c r="H351" s="31">
        <f>(140-Parameters!$C$25)*Parameters!$F$26*0.45359237*0.85/(72*Parameters!$E$27)</f>
        <v/>
      </c>
      <c r="I351" s="7">
        <f>IF(H351&gt;80,"&gt;80",IF(H351&gt;50,"50-80",IF(H351&gt;=25,"25-50","&lt;25")))</f>
        <v/>
      </c>
      <c r="J351" s="7">
        <f>IF(((B351="80+")+0+(OR(D351="1.5-2.0",D351="&gt;=2.0")))&gt;=2,1,0)</f>
        <v/>
      </c>
      <c r="K351" s="32">
        <f>INDEX(Parameters!$B$31:$E$31,MATCH(I351,Parameters!$B$30:$E$30,0))</f>
        <v/>
      </c>
      <c r="L351" s="33">
        <f>K351*INDEX(Parameters!$B$75:$E$75,MATCH(I351,Parameters!$B$30:$E$30,0))/100*IF($F351="yes",Parameters!$C$49,Parameters!$B$49)</f>
        <v/>
      </c>
      <c r="M351" s="33">
        <f>K351*INDEX(Parameters!$B$76:$E$76,MATCH(I351,Parameters!$B$30:$E$30,0))/100*IF($F351="yes",Parameters!$C$49,Parameters!$B$49)</f>
        <v/>
      </c>
      <c r="N351" s="33">
        <f>K351*INDEX(Parameters!$B$77:$E$77,MATCH(I351,Parameters!$B$30:$E$30,0))/100*IF($F351="yes",Parameters!$C$49,Parameters!$B$49)</f>
        <v/>
      </c>
      <c r="O351" s="33">
        <f>K351*INDEX(Parameters!$B$78:$E$78,MATCH(I351,Parameters!$B$30:$E$30,0))/100*IF($F351="yes",Parameters!$C$49,Parameters!$B$49)</f>
        <v/>
      </c>
      <c r="P351" s="33">
        <f>K351*INDEX(Parameters!$B$79:$E$79,MATCH(I351,Parameters!$B$30:$E$30,0))/100*IF($F351="yes",Parameters!$C$49,Parameters!$B$49)</f>
        <v/>
      </c>
      <c r="Q351" s="33">
        <f>K351*INDEX(Parameters!$B$80:$E$80,MATCH(I351,Parameters!$B$30:$E$30,0))/100*IF($F351="yes",Parameters!$C$49,Parameters!$B$49)</f>
        <v/>
      </c>
      <c r="R351" s="33">
        <f>K351*INDEX(Parameters!$B$81:$E$81,MATCH(I351,Parameters!$B$30:$E$30,0))/100*IF($F351="yes",Parameters!$C$49,Parameters!$B$49)</f>
        <v/>
      </c>
      <c r="S351" s="33">
        <f>K351*INDEX(Parameters!$B$82:$E$82,MATCH(I351,Parameters!$B$30:$E$30,0))/100*IF($F351="yes",Parameters!$C$49,Parameters!$B$49)</f>
        <v/>
      </c>
      <c r="T351" s="33">
        <f>K351*INDEX(Parameters!$B$83:$E$83,MATCH(I351,Parameters!$B$30:$E$30,0))/100*IF($F351="yes",Parameters!$C$49,Parameters!$B$49)</f>
        <v/>
      </c>
      <c r="U351" s="33">
        <f>INDEX(Parameters!$B$32:$E$32,MATCH(I351,Parameters!$B$30:$E$30,0))*Parameters!$B$36/100*IF($F351="yes",Parameters!$E$49,Parameters!$D$49)</f>
        <v/>
      </c>
      <c r="V351" s="33">
        <f>U351*INDEX(Parameters!$B$99:$E$99,MATCH(I351,Parameters!$B$30:$E$30,0))</f>
        <v/>
      </c>
      <c r="W351" s="33">
        <f>U351*INDEX(Parameters!$B$100:$E$100,MATCH(I351,Parameters!$B$30:$E$30,0))</f>
        <v/>
      </c>
      <c r="X351" s="33">
        <f>U351*INDEX(Parameters!$B$101:$E$101,MATCH(I351,Parameters!$B$30:$E$30,0))</f>
        <v/>
      </c>
      <c r="Y351" s="33">
        <f>U351*INDEX(Parameters!$B$102:$E$102,MATCH(I351,Parameters!$B$30:$E$30,0))</f>
        <v/>
      </c>
      <c r="Z351" s="33">
        <f>U351*INDEX(Parameters!$B$103:$E$103,MATCH(I351,Parameters!$B$30:$E$30,0))</f>
        <v/>
      </c>
      <c r="AA351" s="33">
        <f>U351*INDEX(Parameters!$B$104:$E$104,MATCH(I351,Parameters!$B$30:$E$30,0))</f>
        <v/>
      </c>
      <c r="AB351" s="33">
        <f>U351*Parameters!$B$39</f>
        <v/>
      </c>
      <c r="AC351" s="7">
        <f>J351</f>
        <v/>
      </c>
      <c r="AD351" s="7">
        <f>IF(J351=1,Parameters!$B$40,Parameters!$B$41)</f>
        <v/>
      </c>
      <c r="AE351" s="33">
        <f>AC351*O351+(1-AC351)*L351</f>
        <v/>
      </c>
      <c r="AF351" s="33">
        <f>AC351*P351+(1-AC351)*M351</f>
        <v/>
      </c>
      <c r="AG351" s="33">
        <f>AC351*Q351+(1-AC351)*N351</f>
        <v/>
      </c>
      <c r="AH351" s="33">
        <f>AD351*O351+(1-AD351)*L351</f>
        <v/>
      </c>
      <c r="AI351" s="33">
        <f>AD351*P351+(1-AD351)*M351</f>
        <v/>
      </c>
      <c r="AJ351" s="33">
        <f>AD351*Q351+(1-AD351)*N351</f>
        <v/>
      </c>
      <c r="AK351" s="33">
        <f>AC351*V351+(1-AC351)*U351</f>
        <v/>
      </c>
      <c r="AL351" s="33">
        <f>AC351*W351+(1-AC351)*U351</f>
        <v/>
      </c>
      <c r="AM351" s="33">
        <f>AC351*X351+(1-AC351)*U351</f>
        <v/>
      </c>
      <c r="AN351" s="33">
        <f>AD351*V351+(1-AD351)*U351</f>
        <v/>
      </c>
      <c r="AO351" s="33">
        <f>AD351*W351+(1-AD351)*U351</f>
        <v/>
      </c>
      <c r="AP351" s="33">
        <f>AD351*X351+(1-AD351)*U351</f>
        <v/>
      </c>
      <c r="AQ351" s="7">
        <f>IF(OR(Scenario!$B$5="Any",Scenario!$B$5=A351),1,0)</f>
        <v/>
      </c>
      <c r="AR351" s="7">
        <f>IF(OR(Scenario!$B$6="Any",Scenario!$B$6=B351),1,0)</f>
        <v/>
      </c>
      <c r="AS351" s="7">
        <f>IF(OR(Scenario!$B$7="Any",Scenario!$B$7=C351),1,0)</f>
        <v/>
      </c>
      <c r="AT351" s="7">
        <f>IF(OR(Scenario!$B$8="Any",Scenario!$B$8=D351),1,0)</f>
        <v/>
      </c>
      <c r="AU351" s="7">
        <f>IF(OR(Scenario!$B$9="Any",Scenario!$B$9=E351),1,0)</f>
        <v/>
      </c>
      <c r="AV351" s="7">
        <f>IF(OR(Scenario!$B$10="Any",Scenario!$B$10=F351),1,0)</f>
        <v/>
      </c>
      <c r="AW351" s="7">
        <f>G351*AQ351*AR351*AS351*AT351*AU351*AV351</f>
        <v/>
      </c>
      <c r="AX351" s="7">
        <f>IF(Scenario!$B$11="mean",L351,IF(Scenario!$B$11="5th pct",M351,N351))</f>
        <v/>
      </c>
      <c r="AY351" s="7">
        <f>IF(Scenario!$B$11="mean",O351,IF(Scenario!$B$11="5th pct",P351,Q351))</f>
        <v/>
      </c>
      <c r="AZ351" s="7">
        <f>IF(Scenario!$B$11="mean",R351,IF(Scenario!$B$11="5th pct",S351,T351))</f>
        <v/>
      </c>
      <c r="BA351" s="7">
        <f>IF(Scenario!$B$11="mean",AE351,IF(Scenario!$B$11="5th pct",AF351,AG351))</f>
        <v/>
      </c>
      <c r="BB351" s="7">
        <f>IF(Scenario!$B$11="mean",AH351,IF(Scenario!$B$11="5th pct",AI351,AJ351))</f>
        <v/>
      </c>
      <c r="BC351" s="7">
        <f>U351</f>
        <v/>
      </c>
      <c r="BD351" s="7">
        <f>IF(Scenario!$B$11="mean",V351,IF(Scenario!$B$11="5th pct",W351,X351))</f>
        <v/>
      </c>
      <c r="BE351" s="7">
        <f>IF(Scenario!$B$11="mean",Y351,IF(Scenario!$B$11="5th pct",Z351,AA351))</f>
        <v/>
      </c>
      <c r="BF351" s="7">
        <f>IF(Scenario!$B$11="mean",AK351,IF(Scenario!$B$11="5th pct",AL351,AM351))</f>
        <v/>
      </c>
      <c r="BG351" s="7">
        <f>IF(Scenario!$B$11="mean",AN351,IF(Scenario!$B$11="5th pct",AO351,AP351))</f>
        <v/>
      </c>
    </row>
    <row r="352">
      <c r="A352" t="inlineStr">
        <is>
          <t>F</t>
        </is>
      </c>
      <c r="B352" t="inlineStr">
        <is>
          <t>75-79</t>
        </is>
      </c>
      <c r="C352" t="inlineStr">
        <is>
          <t>176-198</t>
        </is>
      </c>
      <c r="D352" t="inlineStr">
        <is>
          <t>&gt;=2.0</t>
        </is>
      </c>
      <c r="E352" t="inlineStr">
        <is>
          <t>persistent</t>
        </is>
      </c>
      <c r="F352" t="inlineStr">
        <is>
          <t>no</t>
        </is>
      </c>
      <c r="G352" s="26">
        <f>Parameters!$B$5*Parameters!$B$8*Parameters!$F$10/SUM(Parameters!$B$10:$G$10)*Parameters!$K$22*Parameters!$B$53*(1-Parameters!$B$46)</f>
        <v/>
      </c>
      <c r="H352" s="27">
        <f>(140-Parameters!$C$25)*Parameters!$F$26*0.45359237*0.85/(72*Parameters!$E$27)</f>
        <v/>
      </c>
      <c r="I352">
        <f>IF(H352&gt;80,"&gt;80",IF(H352&gt;50,"50-80",IF(H352&gt;=25,"25-50","&lt;25")))</f>
        <v/>
      </c>
      <c r="J352">
        <f>IF(((B352="80+")+0+(OR(D352="1.5-2.0",D352="&gt;=2.0")))&gt;=2,1,0)</f>
        <v/>
      </c>
      <c r="K352" s="28">
        <f>INDEX(Parameters!$B$31:$E$31,MATCH(I352,Parameters!$B$30:$E$30,0))</f>
        <v/>
      </c>
      <c r="L352" s="29">
        <f>K352*INDEX(Parameters!$B$84:$E$84,MATCH(I352,Parameters!$B$30:$E$30,0))/100*IF($F352="yes",Parameters!$C$49,Parameters!$B$49)</f>
        <v/>
      </c>
      <c r="M352" s="29">
        <f>K352*INDEX(Parameters!$B$85:$E$85,MATCH(I352,Parameters!$B$30:$E$30,0))/100*IF($F352="yes",Parameters!$C$49,Parameters!$B$49)</f>
        <v/>
      </c>
      <c r="N352" s="29">
        <f>K352*INDEX(Parameters!$B$86:$E$86,MATCH(I352,Parameters!$B$30:$E$30,0))/100*IF($F352="yes",Parameters!$C$49,Parameters!$B$49)</f>
        <v/>
      </c>
      <c r="O352" s="29">
        <f>K352*INDEX(Parameters!$B$87:$E$87,MATCH(I352,Parameters!$B$30:$E$30,0))/100*IF($F352="yes",Parameters!$C$49,Parameters!$B$49)</f>
        <v/>
      </c>
      <c r="P352" s="29">
        <f>K352*INDEX(Parameters!$B$88:$E$88,MATCH(I352,Parameters!$B$30:$E$30,0))/100*IF($F352="yes",Parameters!$C$49,Parameters!$B$49)</f>
        <v/>
      </c>
      <c r="Q352" s="29">
        <f>K352*INDEX(Parameters!$B$89:$E$89,MATCH(I352,Parameters!$B$30:$E$30,0))/100*IF($F352="yes",Parameters!$C$49,Parameters!$B$49)</f>
        <v/>
      </c>
      <c r="R352" s="29">
        <f>K352*INDEX(Parameters!$B$90:$E$90,MATCH(I352,Parameters!$B$30:$E$30,0))/100*IF($F352="yes",Parameters!$C$49,Parameters!$B$49)</f>
        <v/>
      </c>
      <c r="S352" s="29">
        <f>K352*INDEX(Parameters!$B$91:$E$91,MATCH(I352,Parameters!$B$30:$E$30,0))/100*IF($F352="yes",Parameters!$C$49,Parameters!$B$49)</f>
        <v/>
      </c>
      <c r="T352" s="29">
        <f>K352*INDEX(Parameters!$B$92:$E$92,MATCH(I352,Parameters!$B$30:$E$30,0))/100*IF($F352="yes",Parameters!$C$49,Parameters!$B$49)</f>
        <v/>
      </c>
      <c r="U352" s="29">
        <f>INDEX(Parameters!$B$32:$E$32,MATCH(I352,Parameters!$B$30:$E$30,0))*Parameters!$B$36/100*IF($F352="yes",Parameters!$E$49,Parameters!$D$49)</f>
        <v/>
      </c>
      <c r="V352" s="29">
        <f>U352*INDEX(Parameters!$B$99:$E$99,MATCH(I352,Parameters!$B$30:$E$30,0))</f>
        <v/>
      </c>
      <c r="W352" s="29">
        <f>U352*INDEX(Parameters!$B$100:$E$100,MATCH(I352,Parameters!$B$30:$E$30,0))</f>
        <v/>
      </c>
      <c r="X352" s="29">
        <f>U352*INDEX(Parameters!$B$101:$E$101,MATCH(I352,Parameters!$B$30:$E$30,0))</f>
        <v/>
      </c>
      <c r="Y352" s="29">
        <f>U352*INDEX(Parameters!$B$102:$E$102,MATCH(I352,Parameters!$B$30:$E$30,0))</f>
        <v/>
      </c>
      <c r="Z352" s="29">
        <f>U352*INDEX(Parameters!$B$103:$E$103,MATCH(I352,Parameters!$B$30:$E$30,0))</f>
        <v/>
      </c>
      <c r="AA352" s="29">
        <f>U352*INDEX(Parameters!$B$104:$E$104,MATCH(I352,Parameters!$B$30:$E$30,0))</f>
        <v/>
      </c>
      <c r="AB352" s="29">
        <f>U352*Parameters!$B$39</f>
        <v/>
      </c>
      <c r="AC352">
        <f>J352</f>
        <v/>
      </c>
      <c r="AD352">
        <f>IF(J352=1,Parameters!$B$40,Parameters!$B$41)</f>
        <v/>
      </c>
      <c r="AE352" s="29">
        <f>AC352*O352+(1-AC352)*L352</f>
        <v/>
      </c>
      <c r="AF352" s="29">
        <f>AC352*P352+(1-AC352)*M352</f>
        <v/>
      </c>
      <c r="AG352" s="29">
        <f>AC352*Q352+(1-AC352)*N352</f>
        <v/>
      </c>
      <c r="AH352" s="29">
        <f>AD352*O352+(1-AD352)*L352</f>
        <v/>
      </c>
      <c r="AI352" s="29">
        <f>AD352*P352+(1-AD352)*M352</f>
        <v/>
      </c>
      <c r="AJ352" s="29">
        <f>AD352*Q352+(1-AD352)*N352</f>
        <v/>
      </c>
      <c r="AK352" s="29">
        <f>AC352*V352+(1-AC352)*U352</f>
        <v/>
      </c>
      <c r="AL352" s="29">
        <f>AC352*W352+(1-AC352)*U352</f>
        <v/>
      </c>
      <c r="AM352" s="29">
        <f>AC352*X352+(1-AC352)*U352</f>
        <v/>
      </c>
      <c r="AN352" s="29">
        <f>AD352*V352+(1-AD352)*U352</f>
        <v/>
      </c>
      <c r="AO352" s="29">
        <f>AD352*W352+(1-AD352)*U352</f>
        <v/>
      </c>
      <c r="AP352" s="29">
        <f>AD352*X352+(1-AD352)*U352</f>
        <v/>
      </c>
      <c r="AQ352">
        <f>IF(OR(Scenario!$B$5="Any",Scenario!$B$5=A352),1,0)</f>
        <v/>
      </c>
      <c r="AR352">
        <f>IF(OR(Scenario!$B$6="Any",Scenario!$B$6=B352),1,0)</f>
        <v/>
      </c>
      <c r="AS352">
        <f>IF(OR(Scenario!$B$7="Any",Scenario!$B$7=C352),1,0)</f>
        <v/>
      </c>
      <c r="AT352">
        <f>IF(OR(Scenario!$B$8="Any",Scenario!$B$8=D352),1,0)</f>
        <v/>
      </c>
      <c r="AU352">
        <f>IF(OR(Scenario!$B$9="Any",Scenario!$B$9=E352),1,0)</f>
        <v/>
      </c>
      <c r="AV352">
        <f>IF(OR(Scenario!$B$10="Any",Scenario!$B$10=F352),1,0)</f>
        <v/>
      </c>
      <c r="AW352">
        <f>G352*AQ352*AR352*AS352*AT352*AU352*AV352</f>
        <v/>
      </c>
      <c r="AX352">
        <f>IF(Scenario!$B$11="mean",L352,IF(Scenario!$B$11="5th pct",M352,N352))</f>
        <v/>
      </c>
      <c r="AY352">
        <f>IF(Scenario!$B$11="mean",O352,IF(Scenario!$B$11="5th pct",P352,Q352))</f>
        <v/>
      </c>
      <c r="AZ352">
        <f>IF(Scenario!$B$11="mean",R352,IF(Scenario!$B$11="5th pct",S352,T352))</f>
        <v/>
      </c>
      <c r="BA352">
        <f>IF(Scenario!$B$11="mean",AE352,IF(Scenario!$B$11="5th pct",AF352,AG352))</f>
        <v/>
      </c>
      <c r="BB352">
        <f>IF(Scenario!$B$11="mean",AH352,IF(Scenario!$B$11="5th pct",AI352,AJ352))</f>
        <v/>
      </c>
      <c r="BC352">
        <f>U352</f>
        <v/>
      </c>
      <c r="BD352">
        <f>IF(Scenario!$B$11="mean",V352,IF(Scenario!$B$11="5th pct",W352,X352))</f>
        <v/>
      </c>
      <c r="BE352">
        <f>IF(Scenario!$B$11="mean",Y352,IF(Scenario!$B$11="5th pct",Z352,AA352))</f>
        <v/>
      </c>
      <c r="BF352">
        <f>IF(Scenario!$B$11="mean",AK352,IF(Scenario!$B$11="5th pct",AL352,AM352))</f>
        <v/>
      </c>
      <c r="BG352">
        <f>IF(Scenario!$B$11="mean",AN352,IF(Scenario!$B$11="5th pct",AO352,AP352))</f>
        <v/>
      </c>
    </row>
    <row r="353">
      <c r="A353" s="7" t="inlineStr">
        <is>
          <t>F</t>
        </is>
      </c>
      <c r="B353" s="7" t="inlineStr">
        <is>
          <t>75-79</t>
        </is>
      </c>
      <c r="C353" s="7" t="inlineStr">
        <is>
          <t>176-198</t>
        </is>
      </c>
      <c r="D353" s="7" t="inlineStr">
        <is>
          <t>&gt;=2.0</t>
        </is>
      </c>
      <c r="E353" s="7" t="inlineStr">
        <is>
          <t>persistent</t>
        </is>
      </c>
      <c r="F353" s="7" t="inlineStr">
        <is>
          <t>yes</t>
        </is>
      </c>
      <c r="G353" s="30">
        <f>Parameters!$B$5*Parameters!$B$8*Parameters!$F$10/SUM(Parameters!$B$10:$G$10)*Parameters!$K$22*Parameters!$B$53*Parameters!$B$46</f>
        <v/>
      </c>
      <c r="H353" s="31">
        <f>(140-Parameters!$C$25)*Parameters!$F$26*0.45359237*0.85/(72*Parameters!$E$27)</f>
        <v/>
      </c>
      <c r="I353" s="7">
        <f>IF(H353&gt;80,"&gt;80",IF(H353&gt;50,"50-80",IF(H353&gt;=25,"25-50","&lt;25")))</f>
        <v/>
      </c>
      <c r="J353" s="7">
        <f>IF(((B353="80+")+0+(OR(D353="1.5-2.0",D353="&gt;=2.0")))&gt;=2,1,0)</f>
        <v/>
      </c>
      <c r="K353" s="32">
        <f>INDEX(Parameters!$B$31:$E$31,MATCH(I353,Parameters!$B$30:$E$30,0))</f>
        <v/>
      </c>
      <c r="L353" s="33">
        <f>K353*INDEX(Parameters!$B$84:$E$84,MATCH(I353,Parameters!$B$30:$E$30,0))/100*IF($F353="yes",Parameters!$C$49,Parameters!$B$49)</f>
        <v/>
      </c>
      <c r="M353" s="33">
        <f>K353*INDEX(Parameters!$B$85:$E$85,MATCH(I353,Parameters!$B$30:$E$30,0))/100*IF($F353="yes",Parameters!$C$49,Parameters!$B$49)</f>
        <v/>
      </c>
      <c r="N353" s="33">
        <f>K353*INDEX(Parameters!$B$86:$E$86,MATCH(I353,Parameters!$B$30:$E$30,0))/100*IF($F353="yes",Parameters!$C$49,Parameters!$B$49)</f>
        <v/>
      </c>
      <c r="O353" s="33">
        <f>K353*INDEX(Parameters!$B$87:$E$87,MATCH(I353,Parameters!$B$30:$E$30,0))/100*IF($F353="yes",Parameters!$C$49,Parameters!$B$49)</f>
        <v/>
      </c>
      <c r="P353" s="33">
        <f>K353*INDEX(Parameters!$B$88:$E$88,MATCH(I353,Parameters!$B$30:$E$30,0))/100*IF($F353="yes",Parameters!$C$49,Parameters!$B$49)</f>
        <v/>
      </c>
      <c r="Q353" s="33">
        <f>K353*INDEX(Parameters!$B$89:$E$89,MATCH(I353,Parameters!$B$30:$E$30,0))/100*IF($F353="yes",Parameters!$C$49,Parameters!$B$49)</f>
        <v/>
      </c>
      <c r="R353" s="33">
        <f>K353*INDEX(Parameters!$B$90:$E$90,MATCH(I353,Parameters!$B$30:$E$30,0))/100*IF($F353="yes",Parameters!$C$49,Parameters!$B$49)</f>
        <v/>
      </c>
      <c r="S353" s="33">
        <f>K353*INDEX(Parameters!$B$91:$E$91,MATCH(I353,Parameters!$B$30:$E$30,0))/100*IF($F353="yes",Parameters!$C$49,Parameters!$B$49)</f>
        <v/>
      </c>
      <c r="T353" s="33">
        <f>K353*INDEX(Parameters!$B$92:$E$92,MATCH(I353,Parameters!$B$30:$E$30,0))/100*IF($F353="yes",Parameters!$C$49,Parameters!$B$49)</f>
        <v/>
      </c>
      <c r="U353" s="33">
        <f>INDEX(Parameters!$B$32:$E$32,MATCH(I353,Parameters!$B$30:$E$30,0))*Parameters!$B$36/100*IF($F353="yes",Parameters!$E$49,Parameters!$D$49)</f>
        <v/>
      </c>
      <c r="V353" s="33">
        <f>U353*INDEX(Parameters!$B$99:$E$99,MATCH(I353,Parameters!$B$30:$E$30,0))</f>
        <v/>
      </c>
      <c r="W353" s="33">
        <f>U353*INDEX(Parameters!$B$100:$E$100,MATCH(I353,Parameters!$B$30:$E$30,0))</f>
        <v/>
      </c>
      <c r="X353" s="33">
        <f>U353*INDEX(Parameters!$B$101:$E$101,MATCH(I353,Parameters!$B$30:$E$30,0))</f>
        <v/>
      </c>
      <c r="Y353" s="33">
        <f>U353*INDEX(Parameters!$B$102:$E$102,MATCH(I353,Parameters!$B$30:$E$30,0))</f>
        <v/>
      </c>
      <c r="Z353" s="33">
        <f>U353*INDEX(Parameters!$B$103:$E$103,MATCH(I353,Parameters!$B$30:$E$30,0))</f>
        <v/>
      </c>
      <c r="AA353" s="33">
        <f>U353*INDEX(Parameters!$B$104:$E$104,MATCH(I353,Parameters!$B$30:$E$30,0))</f>
        <v/>
      </c>
      <c r="AB353" s="33">
        <f>U353*Parameters!$B$39</f>
        <v/>
      </c>
      <c r="AC353" s="7">
        <f>J353</f>
        <v/>
      </c>
      <c r="AD353" s="7">
        <f>IF(J353=1,Parameters!$B$40,Parameters!$B$41)</f>
        <v/>
      </c>
      <c r="AE353" s="33">
        <f>AC353*O353+(1-AC353)*L353</f>
        <v/>
      </c>
      <c r="AF353" s="33">
        <f>AC353*P353+(1-AC353)*M353</f>
        <v/>
      </c>
      <c r="AG353" s="33">
        <f>AC353*Q353+(1-AC353)*N353</f>
        <v/>
      </c>
      <c r="AH353" s="33">
        <f>AD353*O353+(1-AD353)*L353</f>
        <v/>
      </c>
      <c r="AI353" s="33">
        <f>AD353*P353+(1-AD353)*M353</f>
        <v/>
      </c>
      <c r="AJ353" s="33">
        <f>AD353*Q353+(1-AD353)*N353</f>
        <v/>
      </c>
      <c r="AK353" s="33">
        <f>AC353*V353+(1-AC353)*U353</f>
        <v/>
      </c>
      <c r="AL353" s="33">
        <f>AC353*W353+(1-AC353)*U353</f>
        <v/>
      </c>
      <c r="AM353" s="33">
        <f>AC353*X353+(1-AC353)*U353</f>
        <v/>
      </c>
      <c r="AN353" s="33">
        <f>AD353*V353+(1-AD353)*U353</f>
        <v/>
      </c>
      <c r="AO353" s="33">
        <f>AD353*W353+(1-AD353)*U353</f>
        <v/>
      </c>
      <c r="AP353" s="33">
        <f>AD353*X353+(1-AD353)*U353</f>
        <v/>
      </c>
      <c r="AQ353" s="7">
        <f>IF(OR(Scenario!$B$5="Any",Scenario!$B$5=A353),1,0)</f>
        <v/>
      </c>
      <c r="AR353" s="7">
        <f>IF(OR(Scenario!$B$6="Any",Scenario!$B$6=B353),1,0)</f>
        <v/>
      </c>
      <c r="AS353" s="7">
        <f>IF(OR(Scenario!$B$7="Any",Scenario!$B$7=C353),1,0)</f>
        <v/>
      </c>
      <c r="AT353" s="7">
        <f>IF(OR(Scenario!$B$8="Any",Scenario!$B$8=D353),1,0)</f>
        <v/>
      </c>
      <c r="AU353" s="7">
        <f>IF(OR(Scenario!$B$9="Any",Scenario!$B$9=E353),1,0)</f>
        <v/>
      </c>
      <c r="AV353" s="7">
        <f>IF(OR(Scenario!$B$10="Any",Scenario!$B$10=F353),1,0)</f>
        <v/>
      </c>
      <c r="AW353" s="7">
        <f>G353*AQ353*AR353*AS353*AT353*AU353*AV353</f>
        <v/>
      </c>
      <c r="AX353" s="7">
        <f>IF(Scenario!$B$11="mean",L353,IF(Scenario!$B$11="5th pct",M353,N353))</f>
        <v/>
      </c>
      <c r="AY353" s="7">
        <f>IF(Scenario!$B$11="mean",O353,IF(Scenario!$B$11="5th pct",P353,Q353))</f>
        <v/>
      </c>
      <c r="AZ353" s="7">
        <f>IF(Scenario!$B$11="mean",R353,IF(Scenario!$B$11="5th pct",S353,T353))</f>
        <v/>
      </c>
      <c r="BA353" s="7">
        <f>IF(Scenario!$B$11="mean",AE353,IF(Scenario!$B$11="5th pct",AF353,AG353))</f>
        <v/>
      </c>
      <c r="BB353" s="7">
        <f>IF(Scenario!$B$11="mean",AH353,IF(Scenario!$B$11="5th pct",AI353,AJ353))</f>
        <v/>
      </c>
      <c r="BC353" s="7">
        <f>U353</f>
        <v/>
      </c>
      <c r="BD353" s="7">
        <f>IF(Scenario!$B$11="mean",V353,IF(Scenario!$B$11="5th pct",W353,X353))</f>
        <v/>
      </c>
      <c r="BE353" s="7">
        <f>IF(Scenario!$B$11="mean",Y353,IF(Scenario!$B$11="5th pct",Z353,AA353))</f>
        <v/>
      </c>
      <c r="BF353" s="7">
        <f>IF(Scenario!$B$11="mean",AK353,IF(Scenario!$B$11="5th pct",AL353,AM353))</f>
        <v/>
      </c>
      <c r="BG353" s="7">
        <f>IF(Scenario!$B$11="mean",AN353,IF(Scenario!$B$11="5th pct",AO353,AP353))</f>
        <v/>
      </c>
    </row>
    <row r="354">
      <c r="A354" t="inlineStr">
        <is>
          <t>F</t>
        </is>
      </c>
      <c r="B354" t="inlineStr">
        <is>
          <t>75-79</t>
        </is>
      </c>
      <c r="C354" t="inlineStr">
        <is>
          <t>&gt;198</t>
        </is>
      </c>
      <c r="D354" t="inlineStr">
        <is>
          <t>&lt;1.0</t>
        </is>
      </c>
      <c r="E354" t="inlineStr">
        <is>
          <t>subclinical</t>
        </is>
      </c>
      <c r="F354" t="inlineStr">
        <is>
          <t>no</t>
        </is>
      </c>
      <c r="G354" s="26">
        <f>Parameters!$B$5*Parameters!$B$8*Parameters!$G$10/SUM(Parameters!$B$10:$G$10)*Parameters!$H$22*Parameters!$B$50*(1-Parameters!$B$46)</f>
        <v/>
      </c>
      <c r="H354" s="27">
        <f>(140-Parameters!$C$25)*Parameters!$G$26*0.45359237*0.85/(72*Parameters!$B$27)</f>
        <v/>
      </c>
      <c r="I354">
        <f>IF(H354&gt;80,"&gt;80",IF(H354&gt;50,"50-80",IF(H354&gt;=25,"25-50","&lt;25")))</f>
        <v/>
      </c>
      <c r="J354">
        <f>IF(((B354="80+")+0+(OR(D354="1.5-2.0",D354="&gt;=2.0")))&gt;=2,1,0)</f>
        <v/>
      </c>
      <c r="K354" s="28">
        <f>INDEX(Parameters!$B$31:$E$31,MATCH(I354,Parameters!$B$30:$E$30,0))</f>
        <v/>
      </c>
      <c r="L354" s="29">
        <f>K354*INDEX(Parameters!$B$57:$E$57,MATCH(I354,Parameters!$B$30:$E$30,0))/100*IF($F354="yes",Parameters!$C$49,Parameters!$B$49)</f>
        <v/>
      </c>
      <c r="M354" s="29">
        <f>K354*INDEX(Parameters!$B$58:$E$58,MATCH(I354,Parameters!$B$30:$E$30,0))/100*IF($F354="yes",Parameters!$C$49,Parameters!$B$49)</f>
        <v/>
      </c>
      <c r="N354" s="29">
        <f>K354*INDEX(Parameters!$B$59:$E$59,MATCH(I354,Parameters!$B$30:$E$30,0))/100*IF($F354="yes",Parameters!$C$49,Parameters!$B$49)</f>
        <v/>
      </c>
      <c r="O354" s="29">
        <f>K354*INDEX(Parameters!$B$60:$E$60,MATCH(I354,Parameters!$B$30:$E$30,0))/100*IF($F354="yes",Parameters!$C$49,Parameters!$B$49)</f>
        <v/>
      </c>
      <c r="P354" s="29">
        <f>K354*INDEX(Parameters!$B$61:$E$61,MATCH(I354,Parameters!$B$30:$E$30,0))/100*IF($F354="yes",Parameters!$C$49,Parameters!$B$49)</f>
        <v/>
      </c>
      <c r="Q354" s="29">
        <f>K354*INDEX(Parameters!$B$62:$E$62,MATCH(I354,Parameters!$B$30:$E$30,0))/100*IF($F354="yes",Parameters!$C$49,Parameters!$B$49)</f>
        <v/>
      </c>
      <c r="R354" s="29">
        <f>K354*INDEX(Parameters!$B$63:$E$63,MATCH(I354,Parameters!$B$30:$E$30,0))/100*IF($F354="yes",Parameters!$C$49,Parameters!$B$49)</f>
        <v/>
      </c>
      <c r="S354" s="29">
        <f>K354*INDEX(Parameters!$B$64:$E$64,MATCH(I354,Parameters!$B$30:$E$30,0))/100*IF($F354="yes",Parameters!$C$49,Parameters!$B$49)</f>
        <v/>
      </c>
      <c r="T354" s="29">
        <f>K354*INDEX(Parameters!$B$65:$E$65,MATCH(I354,Parameters!$B$30:$E$30,0))/100*IF($F354="yes",Parameters!$C$49,Parameters!$B$49)</f>
        <v/>
      </c>
      <c r="U354" s="29">
        <f>INDEX(Parameters!$B$32:$E$32,MATCH(I354,Parameters!$B$30:$E$30,0))*Parameters!$B$36/100*IF($F354="yes",Parameters!$E$49,Parameters!$D$49)</f>
        <v/>
      </c>
      <c r="V354" s="29">
        <f>U354*INDEX(Parameters!$B$99:$E$99,MATCH(I354,Parameters!$B$30:$E$30,0))</f>
        <v/>
      </c>
      <c r="W354" s="29">
        <f>U354*INDEX(Parameters!$B$100:$E$100,MATCH(I354,Parameters!$B$30:$E$30,0))</f>
        <v/>
      </c>
      <c r="X354" s="29">
        <f>U354*INDEX(Parameters!$B$101:$E$101,MATCH(I354,Parameters!$B$30:$E$30,0))</f>
        <v/>
      </c>
      <c r="Y354" s="29">
        <f>U354*INDEX(Parameters!$B$102:$E$102,MATCH(I354,Parameters!$B$30:$E$30,0))</f>
        <v/>
      </c>
      <c r="Z354" s="29">
        <f>U354*INDEX(Parameters!$B$103:$E$103,MATCH(I354,Parameters!$B$30:$E$30,0))</f>
        <v/>
      </c>
      <c r="AA354" s="29">
        <f>U354*INDEX(Parameters!$B$104:$E$104,MATCH(I354,Parameters!$B$30:$E$30,0))</f>
        <v/>
      </c>
      <c r="AB354" s="29">
        <f>U354*Parameters!$B$39</f>
        <v/>
      </c>
      <c r="AC354">
        <f>J354</f>
        <v/>
      </c>
      <c r="AD354">
        <f>IF(J354=1,Parameters!$B$40,Parameters!$B$41)</f>
        <v/>
      </c>
      <c r="AE354" s="29">
        <f>AC354*O354+(1-AC354)*L354</f>
        <v/>
      </c>
      <c r="AF354" s="29">
        <f>AC354*P354+(1-AC354)*M354</f>
        <v/>
      </c>
      <c r="AG354" s="29">
        <f>AC354*Q354+(1-AC354)*N354</f>
        <v/>
      </c>
      <c r="AH354" s="29">
        <f>AD354*O354+(1-AD354)*L354</f>
        <v/>
      </c>
      <c r="AI354" s="29">
        <f>AD354*P354+(1-AD354)*M354</f>
        <v/>
      </c>
      <c r="AJ354" s="29">
        <f>AD354*Q354+(1-AD354)*N354</f>
        <v/>
      </c>
      <c r="AK354" s="29">
        <f>AC354*V354+(1-AC354)*U354</f>
        <v/>
      </c>
      <c r="AL354" s="29">
        <f>AC354*W354+(1-AC354)*U354</f>
        <v/>
      </c>
      <c r="AM354" s="29">
        <f>AC354*X354+(1-AC354)*U354</f>
        <v/>
      </c>
      <c r="AN354" s="29">
        <f>AD354*V354+(1-AD354)*U354</f>
        <v/>
      </c>
      <c r="AO354" s="29">
        <f>AD354*W354+(1-AD354)*U354</f>
        <v/>
      </c>
      <c r="AP354" s="29">
        <f>AD354*X354+(1-AD354)*U354</f>
        <v/>
      </c>
      <c r="AQ354">
        <f>IF(OR(Scenario!$B$5="Any",Scenario!$B$5=A354),1,0)</f>
        <v/>
      </c>
      <c r="AR354">
        <f>IF(OR(Scenario!$B$6="Any",Scenario!$B$6=B354),1,0)</f>
        <v/>
      </c>
      <c r="AS354">
        <f>IF(OR(Scenario!$B$7="Any",Scenario!$B$7=C354),1,0)</f>
        <v/>
      </c>
      <c r="AT354">
        <f>IF(OR(Scenario!$B$8="Any",Scenario!$B$8=D354),1,0)</f>
        <v/>
      </c>
      <c r="AU354">
        <f>IF(OR(Scenario!$B$9="Any",Scenario!$B$9=E354),1,0)</f>
        <v/>
      </c>
      <c r="AV354">
        <f>IF(OR(Scenario!$B$10="Any",Scenario!$B$10=F354),1,0)</f>
        <v/>
      </c>
      <c r="AW354">
        <f>G354*AQ354*AR354*AS354*AT354*AU354*AV354</f>
        <v/>
      </c>
      <c r="AX354">
        <f>IF(Scenario!$B$11="mean",L354,IF(Scenario!$B$11="5th pct",M354,N354))</f>
        <v/>
      </c>
      <c r="AY354">
        <f>IF(Scenario!$B$11="mean",O354,IF(Scenario!$B$11="5th pct",P354,Q354))</f>
        <v/>
      </c>
      <c r="AZ354">
        <f>IF(Scenario!$B$11="mean",R354,IF(Scenario!$B$11="5th pct",S354,T354))</f>
        <v/>
      </c>
      <c r="BA354">
        <f>IF(Scenario!$B$11="mean",AE354,IF(Scenario!$B$11="5th pct",AF354,AG354))</f>
        <v/>
      </c>
      <c r="BB354">
        <f>IF(Scenario!$B$11="mean",AH354,IF(Scenario!$B$11="5th pct",AI354,AJ354))</f>
        <v/>
      </c>
      <c r="BC354">
        <f>U354</f>
        <v/>
      </c>
      <c r="BD354">
        <f>IF(Scenario!$B$11="mean",V354,IF(Scenario!$B$11="5th pct",W354,X354))</f>
        <v/>
      </c>
      <c r="BE354">
        <f>IF(Scenario!$B$11="mean",Y354,IF(Scenario!$B$11="5th pct",Z354,AA354))</f>
        <v/>
      </c>
      <c r="BF354">
        <f>IF(Scenario!$B$11="mean",AK354,IF(Scenario!$B$11="5th pct",AL354,AM354))</f>
        <v/>
      </c>
      <c r="BG354">
        <f>IF(Scenario!$B$11="mean",AN354,IF(Scenario!$B$11="5th pct",AO354,AP354))</f>
        <v/>
      </c>
    </row>
    <row r="355">
      <c r="A355" s="7" t="inlineStr">
        <is>
          <t>F</t>
        </is>
      </c>
      <c r="B355" s="7" t="inlineStr">
        <is>
          <t>75-79</t>
        </is>
      </c>
      <c r="C355" s="7" t="inlineStr">
        <is>
          <t>&gt;198</t>
        </is>
      </c>
      <c r="D355" s="7" t="inlineStr">
        <is>
          <t>&lt;1.0</t>
        </is>
      </c>
      <c r="E355" s="7" t="inlineStr">
        <is>
          <t>subclinical</t>
        </is>
      </c>
      <c r="F355" s="7" t="inlineStr">
        <is>
          <t>yes</t>
        </is>
      </c>
      <c r="G355" s="30">
        <f>Parameters!$B$5*Parameters!$B$8*Parameters!$G$10/SUM(Parameters!$B$10:$G$10)*Parameters!$H$22*Parameters!$B$50*Parameters!$B$46</f>
        <v/>
      </c>
      <c r="H355" s="31">
        <f>(140-Parameters!$C$25)*Parameters!$G$26*0.45359237*0.85/(72*Parameters!$B$27)</f>
        <v/>
      </c>
      <c r="I355" s="7">
        <f>IF(H355&gt;80,"&gt;80",IF(H355&gt;50,"50-80",IF(H355&gt;=25,"25-50","&lt;25")))</f>
        <v/>
      </c>
      <c r="J355" s="7">
        <f>IF(((B355="80+")+0+(OR(D355="1.5-2.0",D355="&gt;=2.0")))&gt;=2,1,0)</f>
        <v/>
      </c>
      <c r="K355" s="32">
        <f>INDEX(Parameters!$B$31:$E$31,MATCH(I355,Parameters!$B$30:$E$30,0))</f>
        <v/>
      </c>
      <c r="L355" s="33">
        <f>K355*INDEX(Parameters!$B$57:$E$57,MATCH(I355,Parameters!$B$30:$E$30,0))/100*IF($F355="yes",Parameters!$C$49,Parameters!$B$49)</f>
        <v/>
      </c>
      <c r="M355" s="33">
        <f>K355*INDEX(Parameters!$B$58:$E$58,MATCH(I355,Parameters!$B$30:$E$30,0))/100*IF($F355="yes",Parameters!$C$49,Parameters!$B$49)</f>
        <v/>
      </c>
      <c r="N355" s="33">
        <f>K355*INDEX(Parameters!$B$59:$E$59,MATCH(I355,Parameters!$B$30:$E$30,0))/100*IF($F355="yes",Parameters!$C$49,Parameters!$B$49)</f>
        <v/>
      </c>
      <c r="O355" s="33">
        <f>K355*INDEX(Parameters!$B$60:$E$60,MATCH(I355,Parameters!$B$30:$E$30,0))/100*IF($F355="yes",Parameters!$C$49,Parameters!$B$49)</f>
        <v/>
      </c>
      <c r="P355" s="33">
        <f>K355*INDEX(Parameters!$B$61:$E$61,MATCH(I355,Parameters!$B$30:$E$30,0))/100*IF($F355="yes",Parameters!$C$49,Parameters!$B$49)</f>
        <v/>
      </c>
      <c r="Q355" s="33">
        <f>K355*INDEX(Parameters!$B$62:$E$62,MATCH(I355,Parameters!$B$30:$E$30,0))/100*IF($F355="yes",Parameters!$C$49,Parameters!$B$49)</f>
        <v/>
      </c>
      <c r="R355" s="33">
        <f>K355*INDEX(Parameters!$B$63:$E$63,MATCH(I355,Parameters!$B$30:$E$30,0))/100*IF($F355="yes",Parameters!$C$49,Parameters!$B$49)</f>
        <v/>
      </c>
      <c r="S355" s="33">
        <f>K355*INDEX(Parameters!$B$64:$E$64,MATCH(I355,Parameters!$B$30:$E$30,0))/100*IF($F355="yes",Parameters!$C$49,Parameters!$B$49)</f>
        <v/>
      </c>
      <c r="T355" s="33">
        <f>K355*INDEX(Parameters!$B$65:$E$65,MATCH(I355,Parameters!$B$30:$E$30,0))/100*IF($F355="yes",Parameters!$C$49,Parameters!$B$49)</f>
        <v/>
      </c>
      <c r="U355" s="33">
        <f>INDEX(Parameters!$B$32:$E$32,MATCH(I355,Parameters!$B$30:$E$30,0))*Parameters!$B$36/100*IF($F355="yes",Parameters!$E$49,Parameters!$D$49)</f>
        <v/>
      </c>
      <c r="V355" s="33">
        <f>U355*INDEX(Parameters!$B$99:$E$99,MATCH(I355,Parameters!$B$30:$E$30,0))</f>
        <v/>
      </c>
      <c r="W355" s="33">
        <f>U355*INDEX(Parameters!$B$100:$E$100,MATCH(I355,Parameters!$B$30:$E$30,0))</f>
        <v/>
      </c>
      <c r="X355" s="33">
        <f>U355*INDEX(Parameters!$B$101:$E$101,MATCH(I355,Parameters!$B$30:$E$30,0))</f>
        <v/>
      </c>
      <c r="Y355" s="33">
        <f>U355*INDEX(Parameters!$B$102:$E$102,MATCH(I355,Parameters!$B$30:$E$30,0))</f>
        <v/>
      </c>
      <c r="Z355" s="33">
        <f>U355*INDEX(Parameters!$B$103:$E$103,MATCH(I355,Parameters!$B$30:$E$30,0))</f>
        <v/>
      </c>
      <c r="AA355" s="33">
        <f>U355*INDEX(Parameters!$B$104:$E$104,MATCH(I355,Parameters!$B$30:$E$30,0))</f>
        <v/>
      </c>
      <c r="AB355" s="33">
        <f>U355*Parameters!$B$39</f>
        <v/>
      </c>
      <c r="AC355" s="7">
        <f>J355</f>
        <v/>
      </c>
      <c r="AD355" s="7">
        <f>IF(J355=1,Parameters!$B$40,Parameters!$B$41)</f>
        <v/>
      </c>
      <c r="AE355" s="33">
        <f>AC355*O355+(1-AC355)*L355</f>
        <v/>
      </c>
      <c r="AF355" s="33">
        <f>AC355*P355+(1-AC355)*M355</f>
        <v/>
      </c>
      <c r="AG355" s="33">
        <f>AC355*Q355+(1-AC355)*N355</f>
        <v/>
      </c>
      <c r="AH355" s="33">
        <f>AD355*O355+(1-AD355)*L355</f>
        <v/>
      </c>
      <c r="AI355" s="33">
        <f>AD355*P355+(1-AD355)*M355</f>
        <v/>
      </c>
      <c r="AJ355" s="33">
        <f>AD355*Q355+(1-AD355)*N355</f>
        <v/>
      </c>
      <c r="AK355" s="33">
        <f>AC355*V355+(1-AC355)*U355</f>
        <v/>
      </c>
      <c r="AL355" s="33">
        <f>AC355*W355+(1-AC355)*U355</f>
        <v/>
      </c>
      <c r="AM355" s="33">
        <f>AC355*X355+(1-AC355)*U355</f>
        <v/>
      </c>
      <c r="AN355" s="33">
        <f>AD355*V355+(1-AD355)*U355</f>
        <v/>
      </c>
      <c r="AO355" s="33">
        <f>AD355*W355+(1-AD355)*U355</f>
        <v/>
      </c>
      <c r="AP355" s="33">
        <f>AD355*X355+(1-AD355)*U355</f>
        <v/>
      </c>
      <c r="AQ355" s="7">
        <f>IF(OR(Scenario!$B$5="Any",Scenario!$B$5=A355),1,0)</f>
        <v/>
      </c>
      <c r="AR355" s="7">
        <f>IF(OR(Scenario!$B$6="Any",Scenario!$B$6=B355),1,0)</f>
        <v/>
      </c>
      <c r="AS355" s="7">
        <f>IF(OR(Scenario!$B$7="Any",Scenario!$B$7=C355),1,0)</f>
        <v/>
      </c>
      <c r="AT355" s="7">
        <f>IF(OR(Scenario!$B$8="Any",Scenario!$B$8=D355),1,0)</f>
        <v/>
      </c>
      <c r="AU355" s="7">
        <f>IF(OR(Scenario!$B$9="Any",Scenario!$B$9=E355),1,0)</f>
        <v/>
      </c>
      <c r="AV355" s="7">
        <f>IF(OR(Scenario!$B$10="Any",Scenario!$B$10=F355),1,0)</f>
        <v/>
      </c>
      <c r="AW355" s="7">
        <f>G355*AQ355*AR355*AS355*AT355*AU355*AV355</f>
        <v/>
      </c>
      <c r="AX355" s="7">
        <f>IF(Scenario!$B$11="mean",L355,IF(Scenario!$B$11="5th pct",M355,N355))</f>
        <v/>
      </c>
      <c r="AY355" s="7">
        <f>IF(Scenario!$B$11="mean",O355,IF(Scenario!$B$11="5th pct",P355,Q355))</f>
        <v/>
      </c>
      <c r="AZ355" s="7">
        <f>IF(Scenario!$B$11="mean",R355,IF(Scenario!$B$11="5th pct",S355,T355))</f>
        <v/>
      </c>
      <c r="BA355" s="7">
        <f>IF(Scenario!$B$11="mean",AE355,IF(Scenario!$B$11="5th pct",AF355,AG355))</f>
        <v/>
      </c>
      <c r="BB355" s="7">
        <f>IF(Scenario!$B$11="mean",AH355,IF(Scenario!$B$11="5th pct",AI355,AJ355))</f>
        <v/>
      </c>
      <c r="BC355" s="7">
        <f>U355</f>
        <v/>
      </c>
      <c r="BD355" s="7">
        <f>IF(Scenario!$B$11="mean",V355,IF(Scenario!$B$11="5th pct",W355,X355))</f>
        <v/>
      </c>
      <c r="BE355" s="7">
        <f>IF(Scenario!$B$11="mean",Y355,IF(Scenario!$B$11="5th pct",Z355,AA355))</f>
        <v/>
      </c>
      <c r="BF355" s="7">
        <f>IF(Scenario!$B$11="mean",AK355,IF(Scenario!$B$11="5th pct",AL355,AM355))</f>
        <v/>
      </c>
      <c r="BG355" s="7">
        <f>IF(Scenario!$B$11="mean",AN355,IF(Scenario!$B$11="5th pct",AO355,AP355))</f>
        <v/>
      </c>
    </row>
    <row r="356">
      <c r="A356" t="inlineStr">
        <is>
          <t>F</t>
        </is>
      </c>
      <c r="B356" t="inlineStr">
        <is>
          <t>75-79</t>
        </is>
      </c>
      <c r="C356" t="inlineStr">
        <is>
          <t>&gt;198</t>
        </is>
      </c>
      <c r="D356" t="inlineStr">
        <is>
          <t>&lt;1.0</t>
        </is>
      </c>
      <c r="E356" t="inlineStr">
        <is>
          <t>low parox</t>
        </is>
      </c>
      <c r="F356" t="inlineStr">
        <is>
          <t>no</t>
        </is>
      </c>
      <c r="G356" s="26">
        <f>Parameters!$B$5*Parameters!$B$8*Parameters!$G$10/SUM(Parameters!$B$10:$G$10)*Parameters!$H$22*Parameters!$B$51*(1-Parameters!$B$46)</f>
        <v/>
      </c>
      <c r="H356" s="27">
        <f>(140-Parameters!$C$25)*Parameters!$G$26*0.45359237*0.85/(72*Parameters!$B$27)</f>
        <v/>
      </c>
      <c r="I356">
        <f>IF(H356&gt;80,"&gt;80",IF(H356&gt;50,"50-80",IF(H356&gt;=25,"25-50","&lt;25")))</f>
        <v/>
      </c>
      <c r="J356">
        <f>IF(((B356="80+")+0+(OR(D356="1.5-2.0",D356="&gt;=2.0")))&gt;=2,1,0)</f>
        <v/>
      </c>
      <c r="K356" s="28">
        <f>INDEX(Parameters!$B$31:$E$31,MATCH(I356,Parameters!$B$30:$E$30,0))</f>
        <v/>
      </c>
      <c r="L356" s="29">
        <f>K356*INDEX(Parameters!$B$66:$E$66,MATCH(I356,Parameters!$B$30:$E$30,0))/100*IF($F356="yes",Parameters!$C$49,Parameters!$B$49)</f>
        <v/>
      </c>
      <c r="M356" s="29">
        <f>K356*INDEX(Parameters!$B$67:$E$67,MATCH(I356,Parameters!$B$30:$E$30,0))/100*IF($F356="yes",Parameters!$C$49,Parameters!$B$49)</f>
        <v/>
      </c>
      <c r="N356" s="29">
        <f>K356*INDEX(Parameters!$B$68:$E$68,MATCH(I356,Parameters!$B$30:$E$30,0))/100*IF($F356="yes",Parameters!$C$49,Parameters!$B$49)</f>
        <v/>
      </c>
      <c r="O356" s="29">
        <f>K356*INDEX(Parameters!$B$69:$E$69,MATCH(I356,Parameters!$B$30:$E$30,0))/100*IF($F356="yes",Parameters!$C$49,Parameters!$B$49)</f>
        <v/>
      </c>
      <c r="P356" s="29">
        <f>K356*INDEX(Parameters!$B$70:$E$70,MATCH(I356,Parameters!$B$30:$E$30,0))/100*IF($F356="yes",Parameters!$C$49,Parameters!$B$49)</f>
        <v/>
      </c>
      <c r="Q356" s="29">
        <f>K356*INDEX(Parameters!$B$71:$E$71,MATCH(I356,Parameters!$B$30:$E$30,0))/100*IF($F356="yes",Parameters!$C$49,Parameters!$B$49)</f>
        <v/>
      </c>
      <c r="R356" s="29">
        <f>K356*INDEX(Parameters!$B$72:$E$72,MATCH(I356,Parameters!$B$30:$E$30,0))/100*IF($F356="yes",Parameters!$C$49,Parameters!$B$49)</f>
        <v/>
      </c>
      <c r="S356" s="29">
        <f>K356*INDEX(Parameters!$B$73:$E$73,MATCH(I356,Parameters!$B$30:$E$30,0))/100*IF($F356="yes",Parameters!$C$49,Parameters!$B$49)</f>
        <v/>
      </c>
      <c r="T356" s="29">
        <f>K356*INDEX(Parameters!$B$74:$E$74,MATCH(I356,Parameters!$B$30:$E$30,0))/100*IF($F356="yes",Parameters!$C$49,Parameters!$B$49)</f>
        <v/>
      </c>
      <c r="U356" s="29">
        <f>INDEX(Parameters!$B$32:$E$32,MATCH(I356,Parameters!$B$30:$E$30,0))*Parameters!$B$36/100*IF($F356="yes",Parameters!$E$49,Parameters!$D$49)</f>
        <v/>
      </c>
      <c r="V356" s="29">
        <f>U356*INDEX(Parameters!$B$99:$E$99,MATCH(I356,Parameters!$B$30:$E$30,0))</f>
        <v/>
      </c>
      <c r="W356" s="29">
        <f>U356*INDEX(Parameters!$B$100:$E$100,MATCH(I356,Parameters!$B$30:$E$30,0))</f>
        <v/>
      </c>
      <c r="X356" s="29">
        <f>U356*INDEX(Parameters!$B$101:$E$101,MATCH(I356,Parameters!$B$30:$E$30,0))</f>
        <v/>
      </c>
      <c r="Y356" s="29">
        <f>U356*INDEX(Parameters!$B$102:$E$102,MATCH(I356,Parameters!$B$30:$E$30,0))</f>
        <v/>
      </c>
      <c r="Z356" s="29">
        <f>U356*INDEX(Parameters!$B$103:$E$103,MATCH(I356,Parameters!$B$30:$E$30,0))</f>
        <v/>
      </c>
      <c r="AA356" s="29">
        <f>U356*INDEX(Parameters!$B$104:$E$104,MATCH(I356,Parameters!$B$30:$E$30,0))</f>
        <v/>
      </c>
      <c r="AB356" s="29">
        <f>U356*Parameters!$B$39</f>
        <v/>
      </c>
      <c r="AC356">
        <f>J356</f>
        <v/>
      </c>
      <c r="AD356">
        <f>IF(J356=1,Parameters!$B$40,Parameters!$B$41)</f>
        <v/>
      </c>
      <c r="AE356" s="29">
        <f>AC356*O356+(1-AC356)*L356</f>
        <v/>
      </c>
      <c r="AF356" s="29">
        <f>AC356*P356+(1-AC356)*M356</f>
        <v/>
      </c>
      <c r="AG356" s="29">
        <f>AC356*Q356+(1-AC356)*N356</f>
        <v/>
      </c>
      <c r="AH356" s="29">
        <f>AD356*O356+(1-AD356)*L356</f>
        <v/>
      </c>
      <c r="AI356" s="29">
        <f>AD356*P356+(1-AD356)*M356</f>
        <v/>
      </c>
      <c r="AJ356" s="29">
        <f>AD356*Q356+(1-AD356)*N356</f>
        <v/>
      </c>
      <c r="AK356" s="29">
        <f>AC356*V356+(1-AC356)*U356</f>
        <v/>
      </c>
      <c r="AL356" s="29">
        <f>AC356*W356+(1-AC356)*U356</f>
        <v/>
      </c>
      <c r="AM356" s="29">
        <f>AC356*X356+(1-AC356)*U356</f>
        <v/>
      </c>
      <c r="AN356" s="29">
        <f>AD356*V356+(1-AD356)*U356</f>
        <v/>
      </c>
      <c r="AO356" s="29">
        <f>AD356*W356+(1-AD356)*U356</f>
        <v/>
      </c>
      <c r="AP356" s="29">
        <f>AD356*X356+(1-AD356)*U356</f>
        <v/>
      </c>
      <c r="AQ356">
        <f>IF(OR(Scenario!$B$5="Any",Scenario!$B$5=A356),1,0)</f>
        <v/>
      </c>
      <c r="AR356">
        <f>IF(OR(Scenario!$B$6="Any",Scenario!$B$6=B356),1,0)</f>
        <v/>
      </c>
      <c r="AS356">
        <f>IF(OR(Scenario!$B$7="Any",Scenario!$B$7=C356),1,0)</f>
        <v/>
      </c>
      <c r="AT356">
        <f>IF(OR(Scenario!$B$8="Any",Scenario!$B$8=D356),1,0)</f>
        <v/>
      </c>
      <c r="AU356">
        <f>IF(OR(Scenario!$B$9="Any",Scenario!$B$9=E356),1,0)</f>
        <v/>
      </c>
      <c r="AV356">
        <f>IF(OR(Scenario!$B$10="Any",Scenario!$B$10=F356),1,0)</f>
        <v/>
      </c>
      <c r="AW356">
        <f>G356*AQ356*AR356*AS356*AT356*AU356*AV356</f>
        <v/>
      </c>
      <c r="AX356">
        <f>IF(Scenario!$B$11="mean",L356,IF(Scenario!$B$11="5th pct",M356,N356))</f>
        <v/>
      </c>
      <c r="AY356">
        <f>IF(Scenario!$B$11="mean",O356,IF(Scenario!$B$11="5th pct",P356,Q356))</f>
        <v/>
      </c>
      <c r="AZ356">
        <f>IF(Scenario!$B$11="mean",R356,IF(Scenario!$B$11="5th pct",S356,T356))</f>
        <v/>
      </c>
      <c r="BA356">
        <f>IF(Scenario!$B$11="mean",AE356,IF(Scenario!$B$11="5th pct",AF356,AG356))</f>
        <v/>
      </c>
      <c r="BB356">
        <f>IF(Scenario!$B$11="mean",AH356,IF(Scenario!$B$11="5th pct",AI356,AJ356))</f>
        <v/>
      </c>
      <c r="BC356">
        <f>U356</f>
        <v/>
      </c>
      <c r="BD356">
        <f>IF(Scenario!$B$11="mean",V356,IF(Scenario!$B$11="5th pct",W356,X356))</f>
        <v/>
      </c>
      <c r="BE356">
        <f>IF(Scenario!$B$11="mean",Y356,IF(Scenario!$B$11="5th pct",Z356,AA356))</f>
        <v/>
      </c>
      <c r="BF356">
        <f>IF(Scenario!$B$11="mean",AK356,IF(Scenario!$B$11="5th pct",AL356,AM356))</f>
        <v/>
      </c>
      <c r="BG356">
        <f>IF(Scenario!$B$11="mean",AN356,IF(Scenario!$B$11="5th pct",AO356,AP356))</f>
        <v/>
      </c>
    </row>
    <row r="357">
      <c r="A357" s="7" t="inlineStr">
        <is>
          <t>F</t>
        </is>
      </c>
      <c r="B357" s="7" t="inlineStr">
        <is>
          <t>75-79</t>
        </is>
      </c>
      <c r="C357" s="7" t="inlineStr">
        <is>
          <t>&gt;198</t>
        </is>
      </c>
      <c r="D357" s="7" t="inlineStr">
        <is>
          <t>&lt;1.0</t>
        </is>
      </c>
      <c r="E357" s="7" t="inlineStr">
        <is>
          <t>low parox</t>
        </is>
      </c>
      <c r="F357" s="7" t="inlineStr">
        <is>
          <t>yes</t>
        </is>
      </c>
      <c r="G357" s="30">
        <f>Parameters!$B$5*Parameters!$B$8*Parameters!$G$10/SUM(Parameters!$B$10:$G$10)*Parameters!$H$22*Parameters!$B$51*Parameters!$B$46</f>
        <v/>
      </c>
      <c r="H357" s="31">
        <f>(140-Parameters!$C$25)*Parameters!$G$26*0.45359237*0.85/(72*Parameters!$B$27)</f>
        <v/>
      </c>
      <c r="I357" s="7">
        <f>IF(H357&gt;80,"&gt;80",IF(H357&gt;50,"50-80",IF(H357&gt;=25,"25-50","&lt;25")))</f>
        <v/>
      </c>
      <c r="J357" s="7">
        <f>IF(((B357="80+")+0+(OR(D357="1.5-2.0",D357="&gt;=2.0")))&gt;=2,1,0)</f>
        <v/>
      </c>
      <c r="K357" s="32">
        <f>INDEX(Parameters!$B$31:$E$31,MATCH(I357,Parameters!$B$30:$E$30,0))</f>
        <v/>
      </c>
      <c r="L357" s="33">
        <f>K357*INDEX(Parameters!$B$66:$E$66,MATCH(I357,Parameters!$B$30:$E$30,0))/100*IF($F357="yes",Parameters!$C$49,Parameters!$B$49)</f>
        <v/>
      </c>
      <c r="M357" s="33">
        <f>K357*INDEX(Parameters!$B$67:$E$67,MATCH(I357,Parameters!$B$30:$E$30,0))/100*IF($F357="yes",Parameters!$C$49,Parameters!$B$49)</f>
        <v/>
      </c>
      <c r="N357" s="33">
        <f>K357*INDEX(Parameters!$B$68:$E$68,MATCH(I357,Parameters!$B$30:$E$30,0))/100*IF($F357="yes",Parameters!$C$49,Parameters!$B$49)</f>
        <v/>
      </c>
      <c r="O357" s="33">
        <f>K357*INDEX(Parameters!$B$69:$E$69,MATCH(I357,Parameters!$B$30:$E$30,0))/100*IF($F357="yes",Parameters!$C$49,Parameters!$B$49)</f>
        <v/>
      </c>
      <c r="P357" s="33">
        <f>K357*INDEX(Parameters!$B$70:$E$70,MATCH(I357,Parameters!$B$30:$E$30,0))/100*IF($F357="yes",Parameters!$C$49,Parameters!$B$49)</f>
        <v/>
      </c>
      <c r="Q357" s="33">
        <f>K357*INDEX(Parameters!$B$71:$E$71,MATCH(I357,Parameters!$B$30:$E$30,0))/100*IF($F357="yes",Parameters!$C$49,Parameters!$B$49)</f>
        <v/>
      </c>
      <c r="R357" s="33">
        <f>K357*INDEX(Parameters!$B$72:$E$72,MATCH(I357,Parameters!$B$30:$E$30,0))/100*IF($F357="yes",Parameters!$C$49,Parameters!$B$49)</f>
        <v/>
      </c>
      <c r="S357" s="33">
        <f>K357*INDEX(Parameters!$B$73:$E$73,MATCH(I357,Parameters!$B$30:$E$30,0))/100*IF($F357="yes",Parameters!$C$49,Parameters!$B$49)</f>
        <v/>
      </c>
      <c r="T357" s="33">
        <f>K357*INDEX(Parameters!$B$74:$E$74,MATCH(I357,Parameters!$B$30:$E$30,0))/100*IF($F357="yes",Parameters!$C$49,Parameters!$B$49)</f>
        <v/>
      </c>
      <c r="U357" s="33">
        <f>INDEX(Parameters!$B$32:$E$32,MATCH(I357,Parameters!$B$30:$E$30,0))*Parameters!$B$36/100*IF($F357="yes",Parameters!$E$49,Parameters!$D$49)</f>
        <v/>
      </c>
      <c r="V357" s="33">
        <f>U357*INDEX(Parameters!$B$99:$E$99,MATCH(I357,Parameters!$B$30:$E$30,0))</f>
        <v/>
      </c>
      <c r="W357" s="33">
        <f>U357*INDEX(Parameters!$B$100:$E$100,MATCH(I357,Parameters!$B$30:$E$30,0))</f>
        <v/>
      </c>
      <c r="X357" s="33">
        <f>U357*INDEX(Parameters!$B$101:$E$101,MATCH(I357,Parameters!$B$30:$E$30,0))</f>
        <v/>
      </c>
      <c r="Y357" s="33">
        <f>U357*INDEX(Parameters!$B$102:$E$102,MATCH(I357,Parameters!$B$30:$E$30,0))</f>
        <v/>
      </c>
      <c r="Z357" s="33">
        <f>U357*INDEX(Parameters!$B$103:$E$103,MATCH(I357,Parameters!$B$30:$E$30,0))</f>
        <v/>
      </c>
      <c r="AA357" s="33">
        <f>U357*INDEX(Parameters!$B$104:$E$104,MATCH(I357,Parameters!$B$30:$E$30,0))</f>
        <v/>
      </c>
      <c r="AB357" s="33">
        <f>U357*Parameters!$B$39</f>
        <v/>
      </c>
      <c r="AC357" s="7">
        <f>J357</f>
        <v/>
      </c>
      <c r="AD357" s="7">
        <f>IF(J357=1,Parameters!$B$40,Parameters!$B$41)</f>
        <v/>
      </c>
      <c r="AE357" s="33">
        <f>AC357*O357+(1-AC357)*L357</f>
        <v/>
      </c>
      <c r="AF357" s="33">
        <f>AC357*P357+(1-AC357)*M357</f>
        <v/>
      </c>
      <c r="AG357" s="33">
        <f>AC357*Q357+(1-AC357)*N357</f>
        <v/>
      </c>
      <c r="AH357" s="33">
        <f>AD357*O357+(1-AD357)*L357</f>
        <v/>
      </c>
      <c r="AI357" s="33">
        <f>AD357*P357+(1-AD357)*M357</f>
        <v/>
      </c>
      <c r="AJ357" s="33">
        <f>AD357*Q357+(1-AD357)*N357</f>
        <v/>
      </c>
      <c r="AK357" s="33">
        <f>AC357*V357+(1-AC357)*U357</f>
        <v/>
      </c>
      <c r="AL357" s="33">
        <f>AC357*W357+(1-AC357)*U357</f>
        <v/>
      </c>
      <c r="AM357" s="33">
        <f>AC357*X357+(1-AC357)*U357</f>
        <v/>
      </c>
      <c r="AN357" s="33">
        <f>AD357*V357+(1-AD357)*U357</f>
        <v/>
      </c>
      <c r="AO357" s="33">
        <f>AD357*W357+(1-AD357)*U357</f>
        <v/>
      </c>
      <c r="AP357" s="33">
        <f>AD357*X357+(1-AD357)*U357</f>
        <v/>
      </c>
      <c r="AQ357" s="7">
        <f>IF(OR(Scenario!$B$5="Any",Scenario!$B$5=A357),1,0)</f>
        <v/>
      </c>
      <c r="AR357" s="7">
        <f>IF(OR(Scenario!$B$6="Any",Scenario!$B$6=B357),1,0)</f>
        <v/>
      </c>
      <c r="AS357" s="7">
        <f>IF(OR(Scenario!$B$7="Any",Scenario!$B$7=C357),1,0)</f>
        <v/>
      </c>
      <c r="AT357" s="7">
        <f>IF(OR(Scenario!$B$8="Any",Scenario!$B$8=D357),1,0)</f>
        <v/>
      </c>
      <c r="AU357" s="7">
        <f>IF(OR(Scenario!$B$9="Any",Scenario!$B$9=E357),1,0)</f>
        <v/>
      </c>
      <c r="AV357" s="7">
        <f>IF(OR(Scenario!$B$10="Any",Scenario!$B$10=F357),1,0)</f>
        <v/>
      </c>
      <c r="AW357" s="7">
        <f>G357*AQ357*AR357*AS357*AT357*AU357*AV357</f>
        <v/>
      </c>
      <c r="AX357" s="7">
        <f>IF(Scenario!$B$11="mean",L357,IF(Scenario!$B$11="5th pct",M357,N357))</f>
        <v/>
      </c>
      <c r="AY357" s="7">
        <f>IF(Scenario!$B$11="mean",O357,IF(Scenario!$B$11="5th pct",P357,Q357))</f>
        <v/>
      </c>
      <c r="AZ357" s="7">
        <f>IF(Scenario!$B$11="mean",R357,IF(Scenario!$B$11="5th pct",S357,T357))</f>
        <v/>
      </c>
      <c r="BA357" s="7">
        <f>IF(Scenario!$B$11="mean",AE357,IF(Scenario!$B$11="5th pct",AF357,AG357))</f>
        <v/>
      </c>
      <c r="BB357" s="7">
        <f>IF(Scenario!$B$11="mean",AH357,IF(Scenario!$B$11="5th pct",AI357,AJ357))</f>
        <v/>
      </c>
      <c r="BC357" s="7">
        <f>U357</f>
        <v/>
      </c>
      <c r="BD357" s="7">
        <f>IF(Scenario!$B$11="mean",V357,IF(Scenario!$B$11="5th pct",W357,X357))</f>
        <v/>
      </c>
      <c r="BE357" s="7">
        <f>IF(Scenario!$B$11="mean",Y357,IF(Scenario!$B$11="5th pct",Z357,AA357))</f>
        <v/>
      </c>
      <c r="BF357" s="7">
        <f>IF(Scenario!$B$11="mean",AK357,IF(Scenario!$B$11="5th pct",AL357,AM357))</f>
        <v/>
      </c>
      <c r="BG357" s="7">
        <f>IF(Scenario!$B$11="mean",AN357,IF(Scenario!$B$11="5th pct",AO357,AP357))</f>
        <v/>
      </c>
    </row>
    <row r="358">
      <c r="A358" t="inlineStr">
        <is>
          <t>F</t>
        </is>
      </c>
      <c r="B358" t="inlineStr">
        <is>
          <t>75-79</t>
        </is>
      </c>
      <c r="C358" t="inlineStr">
        <is>
          <t>&gt;198</t>
        </is>
      </c>
      <c r="D358" t="inlineStr">
        <is>
          <t>&lt;1.0</t>
        </is>
      </c>
      <c r="E358" t="inlineStr">
        <is>
          <t>high parox</t>
        </is>
      </c>
      <c r="F358" t="inlineStr">
        <is>
          <t>no</t>
        </is>
      </c>
      <c r="G358" s="26">
        <f>Parameters!$B$5*Parameters!$B$8*Parameters!$G$10/SUM(Parameters!$B$10:$G$10)*Parameters!$H$22*Parameters!$B$52*(1-Parameters!$B$46)</f>
        <v/>
      </c>
      <c r="H358" s="27">
        <f>(140-Parameters!$C$25)*Parameters!$G$26*0.45359237*0.85/(72*Parameters!$B$27)</f>
        <v/>
      </c>
      <c r="I358">
        <f>IF(H358&gt;80,"&gt;80",IF(H358&gt;50,"50-80",IF(H358&gt;=25,"25-50","&lt;25")))</f>
        <v/>
      </c>
      <c r="J358">
        <f>IF(((B358="80+")+0+(OR(D358="1.5-2.0",D358="&gt;=2.0")))&gt;=2,1,0)</f>
        <v/>
      </c>
      <c r="K358" s="28">
        <f>INDEX(Parameters!$B$31:$E$31,MATCH(I358,Parameters!$B$30:$E$30,0))</f>
        <v/>
      </c>
      <c r="L358" s="29">
        <f>K358*INDEX(Parameters!$B$75:$E$75,MATCH(I358,Parameters!$B$30:$E$30,0))/100*IF($F358="yes",Parameters!$C$49,Parameters!$B$49)</f>
        <v/>
      </c>
      <c r="M358" s="29">
        <f>K358*INDEX(Parameters!$B$76:$E$76,MATCH(I358,Parameters!$B$30:$E$30,0))/100*IF($F358="yes",Parameters!$C$49,Parameters!$B$49)</f>
        <v/>
      </c>
      <c r="N358" s="29">
        <f>K358*INDEX(Parameters!$B$77:$E$77,MATCH(I358,Parameters!$B$30:$E$30,0))/100*IF($F358="yes",Parameters!$C$49,Parameters!$B$49)</f>
        <v/>
      </c>
      <c r="O358" s="29">
        <f>K358*INDEX(Parameters!$B$78:$E$78,MATCH(I358,Parameters!$B$30:$E$30,0))/100*IF($F358="yes",Parameters!$C$49,Parameters!$B$49)</f>
        <v/>
      </c>
      <c r="P358" s="29">
        <f>K358*INDEX(Parameters!$B$79:$E$79,MATCH(I358,Parameters!$B$30:$E$30,0))/100*IF($F358="yes",Parameters!$C$49,Parameters!$B$49)</f>
        <v/>
      </c>
      <c r="Q358" s="29">
        <f>K358*INDEX(Parameters!$B$80:$E$80,MATCH(I358,Parameters!$B$30:$E$30,0))/100*IF($F358="yes",Parameters!$C$49,Parameters!$B$49)</f>
        <v/>
      </c>
      <c r="R358" s="29">
        <f>K358*INDEX(Parameters!$B$81:$E$81,MATCH(I358,Parameters!$B$30:$E$30,0))/100*IF($F358="yes",Parameters!$C$49,Parameters!$B$49)</f>
        <v/>
      </c>
      <c r="S358" s="29">
        <f>K358*INDEX(Parameters!$B$82:$E$82,MATCH(I358,Parameters!$B$30:$E$30,0))/100*IF($F358="yes",Parameters!$C$49,Parameters!$B$49)</f>
        <v/>
      </c>
      <c r="T358" s="29">
        <f>K358*INDEX(Parameters!$B$83:$E$83,MATCH(I358,Parameters!$B$30:$E$30,0))/100*IF($F358="yes",Parameters!$C$49,Parameters!$B$49)</f>
        <v/>
      </c>
      <c r="U358" s="29">
        <f>INDEX(Parameters!$B$32:$E$32,MATCH(I358,Parameters!$B$30:$E$30,0))*Parameters!$B$36/100*IF($F358="yes",Parameters!$E$49,Parameters!$D$49)</f>
        <v/>
      </c>
      <c r="V358" s="29">
        <f>U358*INDEX(Parameters!$B$99:$E$99,MATCH(I358,Parameters!$B$30:$E$30,0))</f>
        <v/>
      </c>
      <c r="W358" s="29">
        <f>U358*INDEX(Parameters!$B$100:$E$100,MATCH(I358,Parameters!$B$30:$E$30,0))</f>
        <v/>
      </c>
      <c r="X358" s="29">
        <f>U358*INDEX(Parameters!$B$101:$E$101,MATCH(I358,Parameters!$B$30:$E$30,0))</f>
        <v/>
      </c>
      <c r="Y358" s="29">
        <f>U358*INDEX(Parameters!$B$102:$E$102,MATCH(I358,Parameters!$B$30:$E$30,0))</f>
        <v/>
      </c>
      <c r="Z358" s="29">
        <f>U358*INDEX(Parameters!$B$103:$E$103,MATCH(I358,Parameters!$B$30:$E$30,0))</f>
        <v/>
      </c>
      <c r="AA358" s="29">
        <f>U358*INDEX(Parameters!$B$104:$E$104,MATCH(I358,Parameters!$B$30:$E$30,0))</f>
        <v/>
      </c>
      <c r="AB358" s="29">
        <f>U358*Parameters!$B$39</f>
        <v/>
      </c>
      <c r="AC358">
        <f>J358</f>
        <v/>
      </c>
      <c r="AD358">
        <f>IF(J358=1,Parameters!$B$40,Parameters!$B$41)</f>
        <v/>
      </c>
      <c r="AE358" s="29">
        <f>AC358*O358+(1-AC358)*L358</f>
        <v/>
      </c>
      <c r="AF358" s="29">
        <f>AC358*P358+(1-AC358)*M358</f>
        <v/>
      </c>
      <c r="AG358" s="29">
        <f>AC358*Q358+(1-AC358)*N358</f>
        <v/>
      </c>
      <c r="AH358" s="29">
        <f>AD358*O358+(1-AD358)*L358</f>
        <v/>
      </c>
      <c r="AI358" s="29">
        <f>AD358*P358+(1-AD358)*M358</f>
        <v/>
      </c>
      <c r="AJ358" s="29">
        <f>AD358*Q358+(1-AD358)*N358</f>
        <v/>
      </c>
      <c r="AK358" s="29">
        <f>AC358*V358+(1-AC358)*U358</f>
        <v/>
      </c>
      <c r="AL358" s="29">
        <f>AC358*W358+(1-AC358)*U358</f>
        <v/>
      </c>
      <c r="AM358" s="29">
        <f>AC358*X358+(1-AC358)*U358</f>
        <v/>
      </c>
      <c r="AN358" s="29">
        <f>AD358*V358+(1-AD358)*U358</f>
        <v/>
      </c>
      <c r="AO358" s="29">
        <f>AD358*W358+(1-AD358)*U358</f>
        <v/>
      </c>
      <c r="AP358" s="29">
        <f>AD358*X358+(1-AD358)*U358</f>
        <v/>
      </c>
      <c r="AQ358">
        <f>IF(OR(Scenario!$B$5="Any",Scenario!$B$5=A358),1,0)</f>
        <v/>
      </c>
      <c r="AR358">
        <f>IF(OR(Scenario!$B$6="Any",Scenario!$B$6=B358),1,0)</f>
        <v/>
      </c>
      <c r="AS358">
        <f>IF(OR(Scenario!$B$7="Any",Scenario!$B$7=C358),1,0)</f>
        <v/>
      </c>
      <c r="AT358">
        <f>IF(OR(Scenario!$B$8="Any",Scenario!$B$8=D358),1,0)</f>
        <v/>
      </c>
      <c r="AU358">
        <f>IF(OR(Scenario!$B$9="Any",Scenario!$B$9=E358),1,0)</f>
        <v/>
      </c>
      <c r="AV358">
        <f>IF(OR(Scenario!$B$10="Any",Scenario!$B$10=F358),1,0)</f>
        <v/>
      </c>
      <c r="AW358">
        <f>G358*AQ358*AR358*AS358*AT358*AU358*AV358</f>
        <v/>
      </c>
      <c r="AX358">
        <f>IF(Scenario!$B$11="mean",L358,IF(Scenario!$B$11="5th pct",M358,N358))</f>
        <v/>
      </c>
      <c r="AY358">
        <f>IF(Scenario!$B$11="mean",O358,IF(Scenario!$B$11="5th pct",P358,Q358))</f>
        <v/>
      </c>
      <c r="AZ358">
        <f>IF(Scenario!$B$11="mean",R358,IF(Scenario!$B$11="5th pct",S358,T358))</f>
        <v/>
      </c>
      <c r="BA358">
        <f>IF(Scenario!$B$11="mean",AE358,IF(Scenario!$B$11="5th pct",AF358,AG358))</f>
        <v/>
      </c>
      <c r="BB358">
        <f>IF(Scenario!$B$11="mean",AH358,IF(Scenario!$B$11="5th pct",AI358,AJ358))</f>
        <v/>
      </c>
      <c r="BC358">
        <f>U358</f>
        <v/>
      </c>
      <c r="BD358">
        <f>IF(Scenario!$B$11="mean",V358,IF(Scenario!$B$11="5th pct",W358,X358))</f>
        <v/>
      </c>
      <c r="BE358">
        <f>IF(Scenario!$B$11="mean",Y358,IF(Scenario!$B$11="5th pct",Z358,AA358))</f>
        <v/>
      </c>
      <c r="BF358">
        <f>IF(Scenario!$B$11="mean",AK358,IF(Scenario!$B$11="5th pct",AL358,AM358))</f>
        <v/>
      </c>
      <c r="BG358">
        <f>IF(Scenario!$B$11="mean",AN358,IF(Scenario!$B$11="5th pct",AO358,AP358))</f>
        <v/>
      </c>
    </row>
    <row r="359">
      <c r="A359" s="7" t="inlineStr">
        <is>
          <t>F</t>
        </is>
      </c>
      <c r="B359" s="7" t="inlineStr">
        <is>
          <t>75-79</t>
        </is>
      </c>
      <c r="C359" s="7" t="inlineStr">
        <is>
          <t>&gt;198</t>
        </is>
      </c>
      <c r="D359" s="7" t="inlineStr">
        <is>
          <t>&lt;1.0</t>
        </is>
      </c>
      <c r="E359" s="7" t="inlineStr">
        <is>
          <t>high parox</t>
        </is>
      </c>
      <c r="F359" s="7" t="inlineStr">
        <is>
          <t>yes</t>
        </is>
      </c>
      <c r="G359" s="30">
        <f>Parameters!$B$5*Parameters!$B$8*Parameters!$G$10/SUM(Parameters!$B$10:$G$10)*Parameters!$H$22*Parameters!$B$52*Parameters!$B$46</f>
        <v/>
      </c>
      <c r="H359" s="31">
        <f>(140-Parameters!$C$25)*Parameters!$G$26*0.45359237*0.85/(72*Parameters!$B$27)</f>
        <v/>
      </c>
      <c r="I359" s="7">
        <f>IF(H359&gt;80,"&gt;80",IF(H359&gt;50,"50-80",IF(H359&gt;=25,"25-50","&lt;25")))</f>
        <v/>
      </c>
      <c r="J359" s="7">
        <f>IF(((B359="80+")+0+(OR(D359="1.5-2.0",D359="&gt;=2.0")))&gt;=2,1,0)</f>
        <v/>
      </c>
      <c r="K359" s="32">
        <f>INDEX(Parameters!$B$31:$E$31,MATCH(I359,Parameters!$B$30:$E$30,0))</f>
        <v/>
      </c>
      <c r="L359" s="33">
        <f>K359*INDEX(Parameters!$B$75:$E$75,MATCH(I359,Parameters!$B$30:$E$30,0))/100*IF($F359="yes",Parameters!$C$49,Parameters!$B$49)</f>
        <v/>
      </c>
      <c r="M359" s="33">
        <f>K359*INDEX(Parameters!$B$76:$E$76,MATCH(I359,Parameters!$B$30:$E$30,0))/100*IF($F359="yes",Parameters!$C$49,Parameters!$B$49)</f>
        <v/>
      </c>
      <c r="N359" s="33">
        <f>K359*INDEX(Parameters!$B$77:$E$77,MATCH(I359,Parameters!$B$30:$E$30,0))/100*IF($F359="yes",Parameters!$C$49,Parameters!$B$49)</f>
        <v/>
      </c>
      <c r="O359" s="33">
        <f>K359*INDEX(Parameters!$B$78:$E$78,MATCH(I359,Parameters!$B$30:$E$30,0))/100*IF($F359="yes",Parameters!$C$49,Parameters!$B$49)</f>
        <v/>
      </c>
      <c r="P359" s="33">
        <f>K359*INDEX(Parameters!$B$79:$E$79,MATCH(I359,Parameters!$B$30:$E$30,0))/100*IF($F359="yes",Parameters!$C$49,Parameters!$B$49)</f>
        <v/>
      </c>
      <c r="Q359" s="33">
        <f>K359*INDEX(Parameters!$B$80:$E$80,MATCH(I359,Parameters!$B$30:$E$30,0))/100*IF($F359="yes",Parameters!$C$49,Parameters!$B$49)</f>
        <v/>
      </c>
      <c r="R359" s="33">
        <f>K359*INDEX(Parameters!$B$81:$E$81,MATCH(I359,Parameters!$B$30:$E$30,0))/100*IF($F359="yes",Parameters!$C$49,Parameters!$B$49)</f>
        <v/>
      </c>
      <c r="S359" s="33">
        <f>K359*INDEX(Parameters!$B$82:$E$82,MATCH(I359,Parameters!$B$30:$E$30,0))/100*IF($F359="yes",Parameters!$C$49,Parameters!$B$49)</f>
        <v/>
      </c>
      <c r="T359" s="33">
        <f>K359*INDEX(Parameters!$B$83:$E$83,MATCH(I359,Parameters!$B$30:$E$30,0))/100*IF($F359="yes",Parameters!$C$49,Parameters!$B$49)</f>
        <v/>
      </c>
      <c r="U359" s="33">
        <f>INDEX(Parameters!$B$32:$E$32,MATCH(I359,Parameters!$B$30:$E$30,0))*Parameters!$B$36/100*IF($F359="yes",Parameters!$E$49,Parameters!$D$49)</f>
        <v/>
      </c>
      <c r="V359" s="33">
        <f>U359*INDEX(Parameters!$B$99:$E$99,MATCH(I359,Parameters!$B$30:$E$30,0))</f>
        <v/>
      </c>
      <c r="W359" s="33">
        <f>U359*INDEX(Parameters!$B$100:$E$100,MATCH(I359,Parameters!$B$30:$E$30,0))</f>
        <v/>
      </c>
      <c r="X359" s="33">
        <f>U359*INDEX(Parameters!$B$101:$E$101,MATCH(I359,Parameters!$B$30:$E$30,0))</f>
        <v/>
      </c>
      <c r="Y359" s="33">
        <f>U359*INDEX(Parameters!$B$102:$E$102,MATCH(I359,Parameters!$B$30:$E$30,0))</f>
        <v/>
      </c>
      <c r="Z359" s="33">
        <f>U359*INDEX(Parameters!$B$103:$E$103,MATCH(I359,Parameters!$B$30:$E$30,0))</f>
        <v/>
      </c>
      <c r="AA359" s="33">
        <f>U359*INDEX(Parameters!$B$104:$E$104,MATCH(I359,Parameters!$B$30:$E$30,0))</f>
        <v/>
      </c>
      <c r="AB359" s="33">
        <f>U359*Parameters!$B$39</f>
        <v/>
      </c>
      <c r="AC359" s="7">
        <f>J359</f>
        <v/>
      </c>
      <c r="AD359" s="7">
        <f>IF(J359=1,Parameters!$B$40,Parameters!$B$41)</f>
        <v/>
      </c>
      <c r="AE359" s="33">
        <f>AC359*O359+(1-AC359)*L359</f>
        <v/>
      </c>
      <c r="AF359" s="33">
        <f>AC359*P359+(1-AC359)*M359</f>
        <v/>
      </c>
      <c r="AG359" s="33">
        <f>AC359*Q359+(1-AC359)*N359</f>
        <v/>
      </c>
      <c r="AH359" s="33">
        <f>AD359*O359+(1-AD359)*L359</f>
        <v/>
      </c>
      <c r="AI359" s="33">
        <f>AD359*P359+(1-AD359)*M359</f>
        <v/>
      </c>
      <c r="AJ359" s="33">
        <f>AD359*Q359+(1-AD359)*N359</f>
        <v/>
      </c>
      <c r="AK359" s="33">
        <f>AC359*V359+(1-AC359)*U359</f>
        <v/>
      </c>
      <c r="AL359" s="33">
        <f>AC359*W359+(1-AC359)*U359</f>
        <v/>
      </c>
      <c r="AM359" s="33">
        <f>AC359*X359+(1-AC359)*U359</f>
        <v/>
      </c>
      <c r="AN359" s="33">
        <f>AD359*V359+(1-AD359)*U359</f>
        <v/>
      </c>
      <c r="AO359" s="33">
        <f>AD359*W359+(1-AD359)*U359</f>
        <v/>
      </c>
      <c r="AP359" s="33">
        <f>AD359*X359+(1-AD359)*U359</f>
        <v/>
      </c>
      <c r="AQ359" s="7">
        <f>IF(OR(Scenario!$B$5="Any",Scenario!$B$5=A359),1,0)</f>
        <v/>
      </c>
      <c r="AR359" s="7">
        <f>IF(OR(Scenario!$B$6="Any",Scenario!$B$6=B359),1,0)</f>
        <v/>
      </c>
      <c r="AS359" s="7">
        <f>IF(OR(Scenario!$B$7="Any",Scenario!$B$7=C359),1,0)</f>
        <v/>
      </c>
      <c r="AT359" s="7">
        <f>IF(OR(Scenario!$B$8="Any",Scenario!$B$8=D359),1,0)</f>
        <v/>
      </c>
      <c r="AU359" s="7">
        <f>IF(OR(Scenario!$B$9="Any",Scenario!$B$9=E359),1,0)</f>
        <v/>
      </c>
      <c r="AV359" s="7">
        <f>IF(OR(Scenario!$B$10="Any",Scenario!$B$10=F359),1,0)</f>
        <v/>
      </c>
      <c r="AW359" s="7">
        <f>G359*AQ359*AR359*AS359*AT359*AU359*AV359</f>
        <v/>
      </c>
      <c r="AX359" s="7">
        <f>IF(Scenario!$B$11="mean",L359,IF(Scenario!$B$11="5th pct",M359,N359))</f>
        <v/>
      </c>
      <c r="AY359" s="7">
        <f>IF(Scenario!$B$11="mean",O359,IF(Scenario!$B$11="5th pct",P359,Q359))</f>
        <v/>
      </c>
      <c r="AZ359" s="7">
        <f>IF(Scenario!$B$11="mean",R359,IF(Scenario!$B$11="5th pct",S359,T359))</f>
        <v/>
      </c>
      <c r="BA359" s="7">
        <f>IF(Scenario!$B$11="mean",AE359,IF(Scenario!$B$11="5th pct",AF359,AG359))</f>
        <v/>
      </c>
      <c r="BB359" s="7">
        <f>IF(Scenario!$B$11="mean",AH359,IF(Scenario!$B$11="5th pct",AI359,AJ359))</f>
        <v/>
      </c>
      <c r="BC359" s="7">
        <f>U359</f>
        <v/>
      </c>
      <c r="BD359" s="7">
        <f>IF(Scenario!$B$11="mean",V359,IF(Scenario!$B$11="5th pct",W359,X359))</f>
        <v/>
      </c>
      <c r="BE359" s="7">
        <f>IF(Scenario!$B$11="mean",Y359,IF(Scenario!$B$11="5th pct",Z359,AA359))</f>
        <v/>
      </c>
      <c r="BF359" s="7">
        <f>IF(Scenario!$B$11="mean",AK359,IF(Scenario!$B$11="5th pct",AL359,AM359))</f>
        <v/>
      </c>
      <c r="BG359" s="7">
        <f>IF(Scenario!$B$11="mean",AN359,IF(Scenario!$B$11="5th pct",AO359,AP359))</f>
        <v/>
      </c>
    </row>
    <row r="360">
      <c r="A360" t="inlineStr">
        <is>
          <t>F</t>
        </is>
      </c>
      <c r="B360" t="inlineStr">
        <is>
          <t>75-79</t>
        </is>
      </c>
      <c r="C360" t="inlineStr">
        <is>
          <t>&gt;198</t>
        </is>
      </c>
      <c r="D360" t="inlineStr">
        <is>
          <t>&lt;1.0</t>
        </is>
      </c>
      <c r="E360" t="inlineStr">
        <is>
          <t>persistent</t>
        </is>
      </c>
      <c r="F360" t="inlineStr">
        <is>
          <t>no</t>
        </is>
      </c>
      <c r="G360" s="26">
        <f>Parameters!$B$5*Parameters!$B$8*Parameters!$G$10/SUM(Parameters!$B$10:$G$10)*Parameters!$H$22*Parameters!$B$53*(1-Parameters!$B$46)</f>
        <v/>
      </c>
      <c r="H360" s="27">
        <f>(140-Parameters!$C$25)*Parameters!$G$26*0.45359237*0.85/(72*Parameters!$B$27)</f>
        <v/>
      </c>
      <c r="I360">
        <f>IF(H360&gt;80,"&gt;80",IF(H360&gt;50,"50-80",IF(H360&gt;=25,"25-50","&lt;25")))</f>
        <v/>
      </c>
      <c r="J360">
        <f>IF(((B360="80+")+0+(OR(D360="1.5-2.0",D360="&gt;=2.0")))&gt;=2,1,0)</f>
        <v/>
      </c>
      <c r="K360" s="28">
        <f>INDEX(Parameters!$B$31:$E$31,MATCH(I360,Parameters!$B$30:$E$30,0))</f>
        <v/>
      </c>
      <c r="L360" s="29">
        <f>K360*INDEX(Parameters!$B$84:$E$84,MATCH(I360,Parameters!$B$30:$E$30,0))/100*IF($F360="yes",Parameters!$C$49,Parameters!$B$49)</f>
        <v/>
      </c>
      <c r="M360" s="29">
        <f>K360*INDEX(Parameters!$B$85:$E$85,MATCH(I360,Parameters!$B$30:$E$30,0))/100*IF($F360="yes",Parameters!$C$49,Parameters!$B$49)</f>
        <v/>
      </c>
      <c r="N360" s="29">
        <f>K360*INDEX(Parameters!$B$86:$E$86,MATCH(I360,Parameters!$B$30:$E$30,0))/100*IF($F360="yes",Parameters!$C$49,Parameters!$B$49)</f>
        <v/>
      </c>
      <c r="O360" s="29">
        <f>K360*INDEX(Parameters!$B$87:$E$87,MATCH(I360,Parameters!$B$30:$E$30,0))/100*IF($F360="yes",Parameters!$C$49,Parameters!$B$49)</f>
        <v/>
      </c>
      <c r="P360" s="29">
        <f>K360*INDEX(Parameters!$B$88:$E$88,MATCH(I360,Parameters!$B$30:$E$30,0))/100*IF($F360="yes",Parameters!$C$49,Parameters!$B$49)</f>
        <v/>
      </c>
      <c r="Q360" s="29">
        <f>K360*INDEX(Parameters!$B$89:$E$89,MATCH(I360,Parameters!$B$30:$E$30,0))/100*IF($F360="yes",Parameters!$C$49,Parameters!$B$49)</f>
        <v/>
      </c>
      <c r="R360" s="29">
        <f>K360*INDEX(Parameters!$B$90:$E$90,MATCH(I360,Parameters!$B$30:$E$30,0))/100*IF($F360="yes",Parameters!$C$49,Parameters!$B$49)</f>
        <v/>
      </c>
      <c r="S360" s="29">
        <f>K360*INDEX(Parameters!$B$91:$E$91,MATCH(I360,Parameters!$B$30:$E$30,0))/100*IF($F360="yes",Parameters!$C$49,Parameters!$B$49)</f>
        <v/>
      </c>
      <c r="T360" s="29">
        <f>K360*INDEX(Parameters!$B$92:$E$92,MATCH(I360,Parameters!$B$30:$E$30,0))/100*IF($F360="yes",Parameters!$C$49,Parameters!$B$49)</f>
        <v/>
      </c>
      <c r="U360" s="29">
        <f>INDEX(Parameters!$B$32:$E$32,MATCH(I360,Parameters!$B$30:$E$30,0))*Parameters!$B$36/100*IF($F360="yes",Parameters!$E$49,Parameters!$D$49)</f>
        <v/>
      </c>
      <c r="V360" s="29">
        <f>U360*INDEX(Parameters!$B$99:$E$99,MATCH(I360,Parameters!$B$30:$E$30,0))</f>
        <v/>
      </c>
      <c r="W360" s="29">
        <f>U360*INDEX(Parameters!$B$100:$E$100,MATCH(I360,Parameters!$B$30:$E$30,0))</f>
        <v/>
      </c>
      <c r="X360" s="29">
        <f>U360*INDEX(Parameters!$B$101:$E$101,MATCH(I360,Parameters!$B$30:$E$30,0))</f>
        <v/>
      </c>
      <c r="Y360" s="29">
        <f>U360*INDEX(Parameters!$B$102:$E$102,MATCH(I360,Parameters!$B$30:$E$30,0))</f>
        <v/>
      </c>
      <c r="Z360" s="29">
        <f>U360*INDEX(Parameters!$B$103:$E$103,MATCH(I360,Parameters!$B$30:$E$30,0))</f>
        <v/>
      </c>
      <c r="AA360" s="29">
        <f>U360*INDEX(Parameters!$B$104:$E$104,MATCH(I360,Parameters!$B$30:$E$30,0))</f>
        <v/>
      </c>
      <c r="AB360" s="29">
        <f>U360*Parameters!$B$39</f>
        <v/>
      </c>
      <c r="AC360">
        <f>J360</f>
        <v/>
      </c>
      <c r="AD360">
        <f>IF(J360=1,Parameters!$B$40,Parameters!$B$41)</f>
        <v/>
      </c>
      <c r="AE360" s="29">
        <f>AC360*O360+(1-AC360)*L360</f>
        <v/>
      </c>
      <c r="AF360" s="29">
        <f>AC360*P360+(1-AC360)*M360</f>
        <v/>
      </c>
      <c r="AG360" s="29">
        <f>AC360*Q360+(1-AC360)*N360</f>
        <v/>
      </c>
      <c r="AH360" s="29">
        <f>AD360*O360+(1-AD360)*L360</f>
        <v/>
      </c>
      <c r="AI360" s="29">
        <f>AD360*P360+(1-AD360)*M360</f>
        <v/>
      </c>
      <c r="AJ360" s="29">
        <f>AD360*Q360+(1-AD360)*N360</f>
        <v/>
      </c>
      <c r="AK360" s="29">
        <f>AC360*V360+(1-AC360)*U360</f>
        <v/>
      </c>
      <c r="AL360" s="29">
        <f>AC360*W360+(1-AC360)*U360</f>
        <v/>
      </c>
      <c r="AM360" s="29">
        <f>AC360*X360+(1-AC360)*U360</f>
        <v/>
      </c>
      <c r="AN360" s="29">
        <f>AD360*V360+(1-AD360)*U360</f>
        <v/>
      </c>
      <c r="AO360" s="29">
        <f>AD360*W360+(1-AD360)*U360</f>
        <v/>
      </c>
      <c r="AP360" s="29">
        <f>AD360*X360+(1-AD360)*U360</f>
        <v/>
      </c>
      <c r="AQ360">
        <f>IF(OR(Scenario!$B$5="Any",Scenario!$B$5=A360),1,0)</f>
        <v/>
      </c>
      <c r="AR360">
        <f>IF(OR(Scenario!$B$6="Any",Scenario!$B$6=B360),1,0)</f>
        <v/>
      </c>
      <c r="AS360">
        <f>IF(OR(Scenario!$B$7="Any",Scenario!$B$7=C360),1,0)</f>
        <v/>
      </c>
      <c r="AT360">
        <f>IF(OR(Scenario!$B$8="Any",Scenario!$B$8=D360),1,0)</f>
        <v/>
      </c>
      <c r="AU360">
        <f>IF(OR(Scenario!$B$9="Any",Scenario!$B$9=E360),1,0)</f>
        <v/>
      </c>
      <c r="AV360">
        <f>IF(OR(Scenario!$B$10="Any",Scenario!$B$10=F360),1,0)</f>
        <v/>
      </c>
      <c r="AW360">
        <f>G360*AQ360*AR360*AS360*AT360*AU360*AV360</f>
        <v/>
      </c>
      <c r="AX360">
        <f>IF(Scenario!$B$11="mean",L360,IF(Scenario!$B$11="5th pct",M360,N360))</f>
        <v/>
      </c>
      <c r="AY360">
        <f>IF(Scenario!$B$11="mean",O360,IF(Scenario!$B$11="5th pct",P360,Q360))</f>
        <v/>
      </c>
      <c r="AZ360">
        <f>IF(Scenario!$B$11="mean",R360,IF(Scenario!$B$11="5th pct",S360,T360))</f>
        <v/>
      </c>
      <c r="BA360">
        <f>IF(Scenario!$B$11="mean",AE360,IF(Scenario!$B$11="5th pct",AF360,AG360))</f>
        <v/>
      </c>
      <c r="BB360">
        <f>IF(Scenario!$B$11="mean",AH360,IF(Scenario!$B$11="5th pct",AI360,AJ360))</f>
        <v/>
      </c>
      <c r="BC360">
        <f>U360</f>
        <v/>
      </c>
      <c r="BD360">
        <f>IF(Scenario!$B$11="mean",V360,IF(Scenario!$B$11="5th pct",W360,X360))</f>
        <v/>
      </c>
      <c r="BE360">
        <f>IF(Scenario!$B$11="mean",Y360,IF(Scenario!$B$11="5th pct",Z360,AA360))</f>
        <v/>
      </c>
      <c r="BF360">
        <f>IF(Scenario!$B$11="mean",AK360,IF(Scenario!$B$11="5th pct",AL360,AM360))</f>
        <v/>
      </c>
      <c r="BG360">
        <f>IF(Scenario!$B$11="mean",AN360,IF(Scenario!$B$11="5th pct",AO360,AP360))</f>
        <v/>
      </c>
    </row>
    <row r="361">
      <c r="A361" s="7" t="inlineStr">
        <is>
          <t>F</t>
        </is>
      </c>
      <c r="B361" s="7" t="inlineStr">
        <is>
          <t>75-79</t>
        </is>
      </c>
      <c r="C361" s="7" t="inlineStr">
        <is>
          <t>&gt;198</t>
        </is>
      </c>
      <c r="D361" s="7" t="inlineStr">
        <is>
          <t>&lt;1.0</t>
        </is>
      </c>
      <c r="E361" s="7" t="inlineStr">
        <is>
          <t>persistent</t>
        </is>
      </c>
      <c r="F361" s="7" t="inlineStr">
        <is>
          <t>yes</t>
        </is>
      </c>
      <c r="G361" s="30">
        <f>Parameters!$B$5*Parameters!$B$8*Parameters!$G$10/SUM(Parameters!$B$10:$G$10)*Parameters!$H$22*Parameters!$B$53*Parameters!$B$46</f>
        <v/>
      </c>
      <c r="H361" s="31">
        <f>(140-Parameters!$C$25)*Parameters!$G$26*0.45359237*0.85/(72*Parameters!$B$27)</f>
        <v/>
      </c>
      <c r="I361" s="7">
        <f>IF(H361&gt;80,"&gt;80",IF(H361&gt;50,"50-80",IF(H361&gt;=25,"25-50","&lt;25")))</f>
        <v/>
      </c>
      <c r="J361" s="7">
        <f>IF(((B361="80+")+0+(OR(D361="1.5-2.0",D361="&gt;=2.0")))&gt;=2,1,0)</f>
        <v/>
      </c>
      <c r="K361" s="32">
        <f>INDEX(Parameters!$B$31:$E$31,MATCH(I361,Parameters!$B$30:$E$30,0))</f>
        <v/>
      </c>
      <c r="L361" s="33">
        <f>K361*INDEX(Parameters!$B$84:$E$84,MATCH(I361,Parameters!$B$30:$E$30,0))/100*IF($F361="yes",Parameters!$C$49,Parameters!$B$49)</f>
        <v/>
      </c>
      <c r="M361" s="33">
        <f>K361*INDEX(Parameters!$B$85:$E$85,MATCH(I361,Parameters!$B$30:$E$30,0))/100*IF($F361="yes",Parameters!$C$49,Parameters!$B$49)</f>
        <v/>
      </c>
      <c r="N361" s="33">
        <f>K361*INDEX(Parameters!$B$86:$E$86,MATCH(I361,Parameters!$B$30:$E$30,0))/100*IF($F361="yes",Parameters!$C$49,Parameters!$B$49)</f>
        <v/>
      </c>
      <c r="O361" s="33">
        <f>K361*INDEX(Parameters!$B$87:$E$87,MATCH(I361,Parameters!$B$30:$E$30,0))/100*IF($F361="yes",Parameters!$C$49,Parameters!$B$49)</f>
        <v/>
      </c>
      <c r="P361" s="33">
        <f>K361*INDEX(Parameters!$B$88:$E$88,MATCH(I361,Parameters!$B$30:$E$30,0))/100*IF($F361="yes",Parameters!$C$49,Parameters!$B$49)</f>
        <v/>
      </c>
      <c r="Q361" s="33">
        <f>K361*INDEX(Parameters!$B$89:$E$89,MATCH(I361,Parameters!$B$30:$E$30,0))/100*IF($F361="yes",Parameters!$C$49,Parameters!$B$49)</f>
        <v/>
      </c>
      <c r="R361" s="33">
        <f>K361*INDEX(Parameters!$B$90:$E$90,MATCH(I361,Parameters!$B$30:$E$30,0))/100*IF($F361="yes",Parameters!$C$49,Parameters!$B$49)</f>
        <v/>
      </c>
      <c r="S361" s="33">
        <f>K361*INDEX(Parameters!$B$91:$E$91,MATCH(I361,Parameters!$B$30:$E$30,0))/100*IF($F361="yes",Parameters!$C$49,Parameters!$B$49)</f>
        <v/>
      </c>
      <c r="T361" s="33">
        <f>K361*INDEX(Parameters!$B$92:$E$92,MATCH(I361,Parameters!$B$30:$E$30,0))/100*IF($F361="yes",Parameters!$C$49,Parameters!$B$49)</f>
        <v/>
      </c>
      <c r="U361" s="33">
        <f>INDEX(Parameters!$B$32:$E$32,MATCH(I361,Parameters!$B$30:$E$30,0))*Parameters!$B$36/100*IF($F361="yes",Parameters!$E$49,Parameters!$D$49)</f>
        <v/>
      </c>
      <c r="V361" s="33">
        <f>U361*INDEX(Parameters!$B$99:$E$99,MATCH(I361,Parameters!$B$30:$E$30,0))</f>
        <v/>
      </c>
      <c r="W361" s="33">
        <f>U361*INDEX(Parameters!$B$100:$E$100,MATCH(I361,Parameters!$B$30:$E$30,0))</f>
        <v/>
      </c>
      <c r="X361" s="33">
        <f>U361*INDEX(Parameters!$B$101:$E$101,MATCH(I361,Parameters!$B$30:$E$30,0))</f>
        <v/>
      </c>
      <c r="Y361" s="33">
        <f>U361*INDEX(Parameters!$B$102:$E$102,MATCH(I361,Parameters!$B$30:$E$30,0))</f>
        <v/>
      </c>
      <c r="Z361" s="33">
        <f>U361*INDEX(Parameters!$B$103:$E$103,MATCH(I361,Parameters!$B$30:$E$30,0))</f>
        <v/>
      </c>
      <c r="AA361" s="33">
        <f>U361*INDEX(Parameters!$B$104:$E$104,MATCH(I361,Parameters!$B$30:$E$30,0))</f>
        <v/>
      </c>
      <c r="AB361" s="33">
        <f>U361*Parameters!$B$39</f>
        <v/>
      </c>
      <c r="AC361" s="7">
        <f>J361</f>
        <v/>
      </c>
      <c r="AD361" s="7">
        <f>IF(J361=1,Parameters!$B$40,Parameters!$B$41)</f>
        <v/>
      </c>
      <c r="AE361" s="33">
        <f>AC361*O361+(1-AC361)*L361</f>
        <v/>
      </c>
      <c r="AF361" s="33">
        <f>AC361*P361+(1-AC361)*M361</f>
        <v/>
      </c>
      <c r="AG361" s="33">
        <f>AC361*Q361+(1-AC361)*N361</f>
        <v/>
      </c>
      <c r="AH361" s="33">
        <f>AD361*O361+(1-AD361)*L361</f>
        <v/>
      </c>
      <c r="AI361" s="33">
        <f>AD361*P361+(1-AD361)*M361</f>
        <v/>
      </c>
      <c r="AJ361" s="33">
        <f>AD361*Q361+(1-AD361)*N361</f>
        <v/>
      </c>
      <c r="AK361" s="33">
        <f>AC361*V361+(1-AC361)*U361</f>
        <v/>
      </c>
      <c r="AL361" s="33">
        <f>AC361*W361+(1-AC361)*U361</f>
        <v/>
      </c>
      <c r="AM361" s="33">
        <f>AC361*X361+(1-AC361)*U361</f>
        <v/>
      </c>
      <c r="AN361" s="33">
        <f>AD361*V361+(1-AD361)*U361</f>
        <v/>
      </c>
      <c r="AO361" s="33">
        <f>AD361*W361+(1-AD361)*U361</f>
        <v/>
      </c>
      <c r="AP361" s="33">
        <f>AD361*X361+(1-AD361)*U361</f>
        <v/>
      </c>
      <c r="AQ361" s="7">
        <f>IF(OR(Scenario!$B$5="Any",Scenario!$B$5=A361),1,0)</f>
        <v/>
      </c>
      <c r="AR361" s="7">
        <f>IF(OR(Scenario!$B$6="Any",Scenario!$B$6=B361),1,0)</f>
        <v/>
      </c>
      <c r="AS361" s="7">
        <f>IF(OR(Scenario!$B$7="Any",Scenario!$B$7=C361),1,0)</f>
        <v/>
      </c>
      <c r="AT361" s="7">
        <f>IF(OR(Scenario!$B$8="Any",Scenario!$B$8=D361),1,0)</f>
        <v/>
      </c>
      <c r="AU361" s="7">
        <f>IF(OR(Scenario!$B$9="Any",Scenario!$B$9=E361),1,0)</f>
        <v/>
      </c>
      <c r="AV361" s="7">
        <f>IF(OR(Scenario!$B$10="Any",Scenario!$B$10=F361),1,0)</f>
        <v/>
      </c>
      <c r="AW361" s="7">
        <f>G361*AQ361*AR361*AS361*AT361*AU361*AV361</f>
        <v/>
      </c>
      <c r="AX361" s="7">
        <f>IF(Scenario!$B$11="mean",L361,IF(Scenario!$B$11="5th pct",M361,N361))</f>
        <v/>
      </c>
      <c r="AY361" s="7">
        <f>IF(Scenario!$B$11="mean",O361,IF(Scenario!$B$11="5th pct",P361,Q361))</f>
        <v/>
      </c>
      <c r="AZ361" s="7">
        <f>IF(Scenario!$B$11="mean",R361,IF(Scenario!$B$11="5th pct",S361,T361))</f>
        <v/>
      </c>
      <c r="BA361" s="7">
        <f>IF(Scenario!$B$11="mean",AE361,IF(Scenario!$B$11="5th pct",AF361,AG361))</f>
        <v/>
      </c>
      <c r="BB361" s="7">
        <f>IF(Scenario!$B$11="mean",AH361,IF(Scenario!$B$11="5th pct",AI361,AJ361))</f>
        <v/>
      </c>
      <c r="BC361" s="7">
        <f>U361</f>
        <v/>
      </c>
      <c r="BD361" s="7">
        <f>IF(Scenario!$B$11="mean",V361,IF(Scenario!$B$11="5th pct",W361,X361))</f>
        <v/>
      </c>
      <c r="BE361" s="7">
        <f>IF(Scenario!$B$11="mean",Y361,IF(Scenario!$B$11="5th pct",Z361,AA361))</f>
        <v/>
      </c>
      <c r="BF361" s="7">
        <f>IF(Scenario!$B$11="mean",AK361,IF(Scenario!$B$11="5th pct",AL361,AM361))</f>
        <v/>
      </c>
      <c r="BG361" s="7">
        <f>IF(Scenario!$B$11="mean",AN361,IF(Scenario!$B$11="5th pct",AO361,AP361))</f>
        <v/>
      </c>
    </row>
    <row r="362">
      <c r="A362" t="inlineStr">
        <is>
          <t>F</t>
        </is>
      </c>
      <c r="B362" t="inlineStr">
        <is>
          <t>75-79</t>
        </is>
      </c>
      <c r="C362" t="inlineStr">
        <is>
          <t>&gt;198</t>
        </is>
      </c>
      <c r="D362" t="inlineStr">
        <is>
          <t>1.0-1.5</t>
        </is>
      </c>
      <c r="E362" t="inlineStr">
        <is>
          <t>subclinical</t>
        </is>
      </c>
      <c r="F362" t="inlineStr">
        <is>
          <t>no</t>
        </is>
      </c>
      <c r="G362" s="26">
        <f>Parameters!$B$5*Parameters!$B$8*Parameters!$G$10/SUM(Parameters!$B$10:$G$10)*Parameters!$I$22*Parameters!$B$50*(1-Parameters!$B$46)</f>
        <v/>
      </c>
      <c r="H362" s="27">
        <f>(140-Parameters!$C$25)*Parameters!$G$26*0.45359237*0.85/(72*Parameters!$C$27)</f>
        <v/>
      </c>
      <c r="I362">
        <f>IF(H362&gt;80,"&gt;80",IF(H362&gt;50,"50-80",IF(H362&gt;=25,"25-50","&lt;25")))</f>
        <v/>
      </c>
      <c r="J362">
        <f>IF(((B362="80+")+0+(OR(D362="1.5-2.0",D362="&gt;=2.0")))&gt;=2,1,0)</f>
        <v/>
      </c>
      <c r="K362" s="28">
        <f>INDEX(Parameters!$B$31:$E$31,MATCH(I362,Parameters!$B$30:$E$30,0))</f>
        <v/>
      </c>
      <c r="L362" s="29">
        <f>K362*INDEX(Parameters!$B$57:$E$57,MATCH(I362,Parameters!$B$30:$E$30,0))/100*IF($F362="yes",Parameters!$C$49,Parameters!$B$49)</f>
        <v/>
      </c>
      <c r="M362" s="29">
        <f>K362*INDEX(Parameters!$B$58:$E$58,MATCH(I362,Parameters!$B$30:$E$30,0))/100*IF($F362="yes",Parameters!$C$49,Parameters!$B$49)</f>
        <v/>
      </c>
      <c r="N362" s="29">
        <f>K362*INDEX(Parameters!$B$59:$E$59,MATCH(I362,Parameters!$B$30:$E$30,0))/100*IF($F362="yes",Parameters!$C$49,Parameters!$B$49)</f>
        <v/>
      </c>
      <c r="O362" s="29">
        <f>K362*INDEX(Parameters!$B$60:$E$60,MATCH(I362,Parameters!$B$30:$E$30,0))/100*IF($F362="yes",Parameters!$C$49,Parameters!$B$49)</f>
        <v/>
      </c>
      <c r="P362" s="29">
        <f>K362*INDEX(Parameters!$B$61:$E$61,MATCH(I362,Parameters!$B$30:$E$30,0))/100*IF($F362="yes",Parameters!$C$49,Parameters!$B$49)</f>
        <v/>
      </c>
      <c r="Q362" s="29">
        <f>K362*INDEX(Parameters!$B$62:$E$62,MATCH(I362,Parameters!$B$30:$E$30,0))/100*IF($F362="yes",Parameters!$C$49,Parameters!$B$49)</f>
        <v/>
      </c>
      <c r="R362" s="29">
        <f>K362*INDEX(Parameters!$B$63:$E$63,MATCH(I362,Parameters!$B$30:$E$30,0))/100*IF($F362="yes",Parameters!$C$49,Parameters!$B$49)</f>
        <v/>
      </c>
      <c r="S362" s="29">
        <f>K362*INDEX(Parameters!$B$64:$E$64,MATCH(I362,Parameters!$B$30:$E$30,0))/100*IF($F362="yes",Parameters!$C$49,Parameters!$B$49)</f>
        <v/>
      </c>
      <c r="T362" s="29">
        <f>K362*INDEX(Parameters!$B$65:$E$65,MATCH(I362,Parameters!$B$30:$E$30,0))/100*IF($F362="yes",Parameters!$C$49,Parameters!$B$49)</f>
        <v/>
      </c>
      <c r="U362" s="29">
        <f>INDEX(Parameters!$B$32:$E$32,MATCH(I362,Parameters!$B$30:$E$30,0))*Parameters!$B$36/100*IF($F362="yes",Parameters!$E$49,Parameters!$D$49)</f>
        <v/>
      </c>
      <c r="V362" s="29">
        <f>U362*INDEX(Parameters!$B$99:$E$99,MATCH(I362,Parameters!$B$30:$E$30,0))</f>
        <v/>
      </c>
      <c r="W362" s="29">
        <f>U362*INDEX(Parameters!$B$100:$E$100,MATCH(I362,Parameters!$B$30:$E$30,0))</f>
        <v/>
      </c>
      <c r="X362" s="29">
        <f>U362*INDEX(Parameters!$B$101:$E$101,MATCH(I362,Parameters!$B$30:$E$30,0))</f>
        <v/>
      </c>
      <c r="Y362" s="29">
        <f>U362*INDEX(Parameters!$B$102:$E$102,MATCH(I362,Parameters!$B$30:$E$30,0))</f>
        <v/>
      </c>
      <c r="Z362" s="29">
        <f>U362*INDEX(Parameters!$B$103:$E$103,MATCH(I362,Parameters!$B$30:$E$30,0))</f>
        <v/>
      </c>
      <c r="AA362" s="29">
        <f>U362*INDEX(Parameters!$B$104:$E$104,MATCH(I362,Parameters!$B$30:$E$30,0))</f>
        <v/>
      </c>
      <c r="AB362" s="29">
        <f>U362*Parameters!$B$39</f>
        <v/>
      </c>
      <c r="AC362">
        <f>J362</f>
        <v/>
      </c>
      <c r="AD362">
        <f>IF(J362=1,Parameters!$B$40,Parameters!$B$41)</f>
        <v/>
      </c>
      <c r="AE362" s="29">
        <f>AC362*O362+(1-AC362)*L362</f>
        <v/>
      </c>
      <c r="AF362" s="29">
        <f>AC362*P362+(1-AC362)*M362</f>
        <v/>
      </c>
      <c r="AG362" s="29">
        <f>AC362*Q362+(1-AC362)*N362</f>
        <v/>
      </c>
      <c r="AH362" s="29">
        <f>AD362*O362+(1-AD362)*L362</f>
        <v/>
      </c>
      <c r="AI362" s="29">
        <f>AD362*P362+(1-AD362)*M362</f>
        <v/>
      </c>
      <c r="AJ362" s="29">
        <f>AD362*Q362+(1-AD362)*N362</f>
        <v/>
      </c>
      <c r="AK362" s="29">
        <f>AC362*V362+(1-AC362)*U362</f>
        <v/>
      </c>
      <c r="AL362" s="29">
        <f>AC362*W362+(1-AC362)*U362</f>
        <v/>
      </c>
      <c r="AM362" s="29">
        <f>AC362*X362+(1-AC362)*U362</f>
        <v/>
      </c>
      <c r="AN362" s="29">
        <f>AD362*V362+(1-AD362)*U362</f>
        <v/>
      </c>
      <c r="AO362" s="29">
        <f>AD362*W362+(1-AD362)*U362</f>
        <v/>
      </c>
      <c r="AP362" s="29">
        <f>AD362*X362+(1-AD362)*U362</f>
        <v/>
      </c>
      <c r="AQ362">
        <f>IF(OR(Scenario!$B$5="Any",Scenario!$B$5=A362),1,0)</f>
        <v/>
      </c>
      <c r="AR362">
        <f>IF(OR(Scenario!$B$6="Any",Scenario!$B$6=B362),1,0)</f>
        <v/>
      </c>
      <c r="AS362">
        <f>IF(OR(Scenario!$B$7="Any",Scenario!$B$7=C362),1,0)</f>
        <v/>
      </c>
      <c r="AT362">
        <f>IF(OR(Scenario!$B$8="Any",Scenario!$B$8=D362),1,0)</f>
        <v/>
      </c>
      <c r="AU362">
        <f>IF(OR(Scenario!$B$9="Any",Scenario!$B$9=E362),1,0)</f>
        <v/>
      </c>
      <c r="AV362">
        <f>IF(OR(Scenario!$B$10="Any",Scenario!$B$10=F362),1,0)</f>
        <v/>
      </c>
      <c r="AW362">
        <f>G362*AQ362*AR362*AS362*AT362*AU362*AV362</f>
        <v/>
      </c>
      <c r="AX362">
        <f>IF(Scenario!$B$11="mean",L362,IF(Scenario!$B$11="5th pct",M362,N362))</f>
        <v/>
      </c>
      <c r="AY362">
        <f>IF(Scenario!$B$11="mean",O362,IF(Scenario!$B$11="5th pct",P362,Q362))</f>
        <v/>
      </c>
      <c r="AZ362">
        <f>IF(Scenario!$B$11="mean",R362,IF(Scenario!$B$11="5th pct",S362,T362))</f>
        <v/>
      </c>
      <c r="BA362">
        <f>IF(Scenario!$B$11="mean",AE362,IF(Scenario!$B$11="5th pct",AF362,AG362))</f>
        <v/>
      </c>
      <c r="BB362">
        <f>IF(Scenario!$B$11="mean",AH362,IF(Scenario!$B$11="5th pct",AI362,AJ362))</f>
        <v/>
      </c>
      <c r="BC362">
        <f>U362</f>
        <v/>
      </c>
      <c r="BD362">
        <f>IF(Scenario!$B$11="mean",V362,IF(Scenario!$B$11="5th pct",W362,X362))</f>
        <v/>
      </c>
      <c r="BE362">
        <f>IF(Scenario!$B$11="mean",Y362,IF(Scenario!$B$11="5th pct",Z362,AA362))</f>
        <v/>
      </c>
      <c r="BF362">
        <f>IF(Scenario!$B$11="mean",AK362,IF(Scenario!$B$11="5th pct",AL362,AM362))</f>
        <v/>
      </c>
      <c r="BG362">
        <f>IF(Scenario!$B$11="mean",AN362,IF(Scenario!$B$11="5th pct",AO362,AP362))</f>
        <v/>
      </c>
    </row>
    <row r="363">
      <c r="A363" s="7" t="inlineStr">
        <is>
          <t>F</t>
        </is>
      </c>
      <c r="B363" s="7" t="inlineStr">
        <is>
          <t>75-79</t>
        </is>
      </c>
      <c r="C363" s="7" t="inlineStr">
        <is>
          <t>&gt;198</t>
        </is>
      </c>
      <c r="D363" s="7" t="inlineStr">
        <is>
          <t>1.0-1.5</t>
        </is>
      </c>
      <c r="E363" s="7" t="inlineStr">
        <is>
          <t>subclinical</t>
        </is>
      </c>
      <c r="F363" s="7" t="inlineStr">
        <is>
          <t>yes</t>
        </is>
      </c>
      <c r="G363" s="30">
        <f>Parameters!$B$5*Parameters!$B$8*Parameters!$G$10/SUM(Parameters!$B$10:$G$10)*Parameters!$I$22*Parameters!$B$50*Parameters!$B$46</f>
        <v/>
      </c>
      <c r="H363" s="31">
        <f>(140-Parameters!$C$25)*Parameters!$G$26*0.45359237*0.85/(72*Parameters!$C$27)</f>
        <v/>
      </c>
      <c r="I363" s="7">
        <f>IF(H363&gt;80,"&gt;80",IF(H363&gt;50,"50-80",IF(H363&gt;=25,"25-50","&lt;25")))</f>
        <v/>
      </c>
      <c r="J363" s="7">
        <f>IF(((B363="80+")+0+(OR(D363="1.5-2.0",D363="&gt;=2.0")))&gt;=2,1,0)</f>
        <v/>
      </c>
      <c r="K363" s="32">
        <f>INDEX(Parameters!$B$31:$E$31,MATCH(I363,Parameters!$B$30:$E$30,0))</f>
        <v/>
      </c>
      <c r="L363" s="33">
        <f>K363*INDEX(Parameters!$B$57:$E$57,MATCH(I363,Parameters!$B$30:$E$30,0))/100*IF($F363="yes",Parameters!$C$49,Parameters!$B$49)</f>
        <v/>
      </c>
      <c r="M363" s="33">
        <f>K363*INDEX(Parameters!$B$58:$E$58,MATCH(I363,Parameters!$B$30:$E$30,0))/100*IF($F363="yes",Parameters!$C$49,Parameters!$B$49)</f>
        <v/>
      </c>
      <c r="N363" s="33">
        <f>K363*INDEX(Parameters!$B$59:$E$59,MATCH(I363,Parameters!$B$30:$E$30,0))/100*IF($F363="yes",Parameters!$C$49,Parameters!$B$49)</f>
        <v/>
      </c>
      <c r="O363" s="33">
        <f>K363*INDEX(Parameters!$B$60:$E$60,MATCH(I363,Parameters!$B$30:$E$30,0))/100*IF($F363="yes",Parameters!$C$49,Parameters!$B$49)</f>
        <v/>
      </c>
      <c r="P363" s="33">
        <f>K363*INDEX(Parameters!$B$61:$E$61,MATCH(I363,Parameters!$B$30:$E$30,0))/100*IF($F363="yes",Parameters!$C$49,Parameters!$B$49)</f>
        <v/>
      </c>
      <c r="Q363" s="33">
        <f>K363*INDEX(Parameters!$B$62:$E$62,MATCH(I363,Parameters!$B$30:$E$30,0))/100*IF($F363="yes",Parameters!$C$49,Parameters!$B$49)</f>
        <v/>
      </c>
      <c r="R363" s="33">
        <f>K363*INDEX(Parameters!$B$63:$E$63,MATCH(I363,Parameters!$B$30:$E$30,0))/100*IF($F363="yes",Parameters!$C$49,Parameters!$B$49)</f>
        <v/>
      </c>
      <c r="S363" s="33">
        <f>K363*INDEX(Parameters!$B$64:$E$64,MATCH(I363,Parameters!$B$30:$E$30,0))/100*IF($F363="yes",Parameters!$C$49,Parameters!$B$49)</f>
        <v/>
      </c>
      <c r="T363" s="33">
        <f>K363*INDEX(Parameters!$B$65:$E$65,MATCH(I363,Parameters!$B$30:$E$30,0))/100*IF($F363="yes",Parameters!$C$49,Parameters!$B$49)</f>
        <v/>
      </c>
      <c r="U363" s="33">
        <f>INDEX(Parameters!$B$32:$E$32,MATCH(I363,Parameters!$B$30:$E$30,0))*Parameters!$B$36/100*IF($F363="yes",Parameters!$E$49,Parameters!$D$49)</f>
        <v/>
      </c>
      <c r="V363" s="33">
        <f>U363*INDEX(Parameters!$B$99:$E$99,MATCH(I363,Parameters!$B$30:$E$30,0))</f>
        <v/>
      </c>
      <c r="W363" s="33">
        <f>U363*INDEX(Parameters!$B$100:$E$100,MATCH(I363,Parameters!$B$30:$E$30,0))</f>
        <v/>
      </c>
      <c r="X363" s="33">
        <f>U363*INDEX(Parameters!$B$101:$E$101,MATCH(I363,Parameters!$B$30:$E$30,0))</f>
        <v/>
      </c>
      <c r="Y363" s="33">
        <f>U363*INDEX(Parameters!$B$102:$E$102,MATCH(I363,Parameters!$B$30:$E$30,0))</f>
        <v/>
      </c>
      <c r="Z363" s="33">
        <f>U363*INDEX(Parameters!$B$103:$E$103,MATCH(I363,Parameters!$B$30:$E$30,0))</f>
        <v/>
      </c>
      <c r="AA363" s="33">
        <f>U363*INDEX(Parameters!$B$104:$E$104,MATCH(I363,Parameters!$B$30:$E$30,0))</f>
        <v/>
      </c>
      <c r="AB363" s="33">
        <f>U363*Parameters!$B$39</f>
        <v/>
      </c>
      <c r="AC363" s="7">
        <f>J363</f>
        <v/>
      </c>
      <c r="AD363" s="7">
        <f>IF(J363=1,Parameters!$B$40,Parameters!$B$41)</f>
        <v/>
      </c>
      <c r="AE363" s="33">
        <f>AC363*O363+(1-AC363)*L363</f>
        <v/>
      </c>
      <c r="AF363" s="33">
        <f>AC363*P363+(1-AC363)*M363</f>
        <v/>
      </c>
      <c r="AG363" s="33">
        <f>AC363*Q363+(1-AC363)*N363</f>
        <v/>
      </c>
      <c r="AH363" s="33">
        <f>AD363*O363+(1-AD363)*L363</f>
        <v/>
      </c>
      <c r="AI363" s="33">
        <f>AD363*P363+(1-AD363)*M363</f>
        <v/>
      </c>
      <c r="AJ363" s="33">
        <f>AD363*Q363+(1-AD363)*N363</f>
        <v/>
      </c>
      <c r="AK363" s="33">
        <f>AC363*V363+(1-AC363)*U363</f>
        <v/>
      </c>
      <c r="AL363" s="33">
        <f>AC363*W363+(1-AC363)*U363</f>
        <v/>
      </c>
      <c r="AM363" s="33">
        <f>AC363*X363+(1-AC363)*U363</f>
        <v/>
      </c>
      <c r="AN363" s="33">
        <f>AD363*V363+(1-AD363)*U363</f>
        <v/>
      </c>
      <c r="AO363" s="33">
        <f>AD363*W363+(1-AD363)*U363</f>
        <v/>
      </c>
      <c r="AP363" s="33">
        <f>AD363*X363+(1-AD363)*U363</f>
        <v/>
      </c>
      <c r="AQ363" s="7">
        <f>IF(OR(Scenario!$B$5="Any",Scenario!$B$5=A363),1,0)</f>
        <v/>
      </c>
      <c r="AR363" s="7">
        <f>IF(OR(Scenario!$B$6="Any",Scenario!$B$6=B363),1,0)</f>
        <v/>
      </c>
      <c r="AS363" s="7">
        <f>IF(OR(Scenario!$B$7="Any",Scenario!$B$7=C363),1,0)</f>
        <v/>
      </c>
      <c r="AT363" s="7">
        <f>IF(OR(Scenario!$B$8="Any",Scenario!$B$8=D363),1,0)</f>
        <v/>
      </c>
      <c r="AU363" s="7">
        <f>IF(OR(Scenario!$B$9="Any",Scenario!$B$9=E363),1,0)</f>
        <v/>
      </c>
      <c r="AV363" s="7">
        <f>IF(OR(Scenario!$B$10="Any",Scenario!$B$10=F363),1,0)</f>
        <v/>
      </c>
      <c r="AW363" s="7">
        <f>G363*AQ363*AR363*AS363*AT363*AU363*AV363</f>
        <v/>
      </c>
      <c r="AX363" s="7">
        <f>IF(Scenario!$B$11="mean",L363,IF(Scenario!$B$11="5th pct",M363,N363))</f>
        <v/>
      </c>
      <c r="AY363" s="7">
        <f>IF(Scenario!$B$11="mean",O363,IF(Scenario!$B$11="5th pct",P363,Q363))</f>
        <v/>
      </c>
      <c r="AZ363" s="7">
        <f>IF(Scenario!$B$11="mean",R363,IF(Scenario!$B$11="5th pct",S363,T363))</f>
        <v/>
      </c>
      <c r="BA363" s="7">
        <f>IF(Scenario!$B$11="mean",AE363,IF(Scenario!$B$11="5th pct",AF363,AG363))</f>
        <v/>
      </c>
      <c r="BB363" s="7">
        <f>IF(Scenario!$B$11="mean",AH363,IF(Scenario!$B$11="5th pct",AI363,AJ363))</f>
        <v/>
      </c>
      <c r="BC363" s="7">
        <f>U363</f>
        <v/>
      </c>
      <c r="BD363" s="7">
        <f>IF(Scenario!$B$11="mean",V363,IF(Scenario!$B$11="5th pct",W363,X363))</f>
        <v/>
      </c>
      <c r="BE363" s="7">
        <f>IF(Scenario!$B$11="mean",Y363,IF(Scenario!$B$11="5th pct",Z363,AA363))</f>
        <v/>
      </c>
      <c r="BF363" s="7">
        <f>IF(Scenario!$B$11="mean",AK363,IF(Scenario!$B$11="5th pct",AL363,AM363))</f>
        <v/>
      </c>
      <c r="BG363" s="7">
        <f>IF(Scenario!$B$11="mean",AN363,IF(Scenario!$B$11="5th pct",AO363,AP363))</f>
        <v/>
      </c>
    </row>
    <row r="364">
      <c r="A364" t="inlineStr">
        <is>
          <t>F</t>
        </is>
      </c>
      <c r="B364" t="inlineStr">
        <is>
          <t>75-79</t>
        </is>
      </c>
      <c r="C364" t="inlineStr">
        <is>
          <t>&gt;198</t>
        </is>
      </c>
      <c r="D364" t="inlineStr">
        <is>
          <t>1.0-1.5</t>
        </is>
      </c>
      <c r="E364" t="inlineStr">
        <is>
          <t>low parox</t>
        </is>
      </c>
      <c r="F364" t="inlineStr">
        <is>
          <t>no</t>
        </is>
      </c>
      <c r="G364" s="26">
        <f>Parameters!$B$5*Parameters!$B$8*Parameters!$G$10/SUM(Parameters!$B$10:$G$10)*Parameters!$I$22*Parameters!$B$51*(1-Parameters!$B$46)</f>
        <v/>
      </c>
      <c r="H364" s="27">
        <f>(140-Parameters!$C$25)*Parameters!$G$26*0.45359237*0.85/(72*Parameters!$C$27)</f>
        <v/>
      </c>
      <c r="I364">
        <f>IF(H364&gt;80,"&gt;80",IF(H364&gt;50,"50-80",IF(H364&gt;=25,"25-50","&lt;25")))</f>
        <v/>
      </c>
      <c r="J364">
        <f>IF(((B364="80+")+0+(OR(D364="1.5-2.0",D364="&gt;=2.0")))&gt;=2,1,0)</f>
        <v/>
      </c>
      <c r="K364" s="28">
        <f>INDEX(Parameters!$B$31:$E$31,MATCH(I364,Parameters!$B$30:$E$30,0))</f>
        <v/>
      </c>
      <c r="L364" s="29">
        <f>K364*INDEX(Parameters!$B$66:$E$66,MATCH(I364,Parameters!$B$30:$E$30,0))/100*IF($F364="yes",Parameters!$C$49,Parameters!$B$49)</f>
        <v/>
      </c>
      <c r="M364" s="29">
        <f>K364*INDEX(Parameters!$B$67:$E$67,MATCH(I364,Parameters!$B$30:$E$30,0))/100*IF($F364="yes",Parameters!$C$49,Parameters!$B$49)</f>
        <v/>
      </c>
      <c r="N364" s="29">
        <f>K364*INDEX(Parameters!$B$68:$E$68,MATCH(I364,Parameters!$B$30:$E$30,0))/100*IF($F364="yes",Parameters!$C$49,Parameters!$B$49)</f>
        <v/>
      </c>
      <c r="O364" s="29">
        <f>K364*INDEX(Parameters!$B$69:$E$69,MATCH(I364,Parameters!$B$30:$E$30,0))/100*IF($F364="yes",Parameters!$C$49,Parameters!$B$49)</f>
        <v/>
      </c>
      <c r="P364" s="29">
        <f>K364*INDEX(Parameters!$B$70:$E$70,MATCH(I364,Parameters!$B$30:$E$30,0))/100*IF($F364="yes",Parameters!$C$49,Parameters!$B$49)</f>
        <v/>
      </c>
      <c r="Q364" s="29">
        <f>K364*INDEX(Parameters!$B$71:$E$71,MATCH(I364,Parameters!$B$30:$E$30,0))/100*IF($F364="yes",Parameters!$C$49,Parameters!$B$49)</f>
        <v/>
      </c>
      <c r="R364" s="29">
        <f>K364*INDEX(Parameters!$B$72:$E$72,MATCH(I364,Parameters!$B$30:$E$30,0))/100*IF($F364="yes",Parameters!$C$49,Parameters!$B$49)</f>
        <v/>
      </c>
      <c r="S364" s="29">
        <f>K364*INDEX(Parameters!$B$73:$E$73,MATCH(I364,Parameters!$B$30:$E$30,0))/100*IF($F364="yes",Parameters!$C$49,Parameters!$B$49)</f>
        <v/>
      </c>
      <c r="T364" s="29">
        <f>K364*INDEX(Parameters!$B$74:$E$74,MATCH(I364,Parameters!$B$30:$E$30,0))/100*IF($F364="yes",Parameters!$C$49,Parameters!$B$49)</f>
        <v/>
      </c>
      <c r="U364" s="29">
        <f>INDEX(Parameters!$B$32:$E$32,MATCH(I364,Parameters!$B$30:$E$30,0))*Parameters!$B$36/100*IF($F364="yes",Parameters!$E$49,Parameters!$D$49)</f>
        <v/>
      </c>
      <c r="V364" s="29">
        <f>U364*INDEX(Parameters!$B$99:$E$99,MATCH(I364,Parameters!$B$30:$E$30,0))</f>
        <v/>
      </c>
      <c r="W364" s="29">
        <f>U364*INDEX(Parameters!$B$100:$E$100,MATCH(I364,Parameters!$B$30:$E$30,0))</f>
        <v/>
      </c>
      <c r="X364" s="29">
        <f>U364*INDEX(Parameters!$B$101:$E$101,MATCH(I364,Parameters!$B$30:$E$30,0))</f>
        <v/>
      </c>
      <c r="Y364" s="29">
        <f>U364*INDEX(Parameters!$B$102:$E$102,MATCH(I364,Parameters!$B$30:$E$30,0))</f>
        <v/>
      </c>
      <c r="Z364" s="29">
        <f>U364*INDEX(Parameters!$B$103:$E$103,MATCH(I364,Parameters!$B$30:$E$30,0))</f>
        <v/>
      </c>
      <c r="AA364" s="29">
        <f>U364*INDEX(Parameters!$B$104:$E$104,MATCH(I364,Parameters!$B$30:$E$30,0))</f>
        <v/>
      </c>
      <c r="AB364" s="29">
        <f>U364*Parameters!$B$39</f>
        <v/>
      </c>
      <c r="AC364">
        <f>J364</f>
        <v/>
      </c>
      <c r="AD364">
        <f>IF(J364=1,Parameters!$B$40,Parameters!$B$41)</f>
        <v/>
      </c>
      <c r="AE364" s="29">
        <f>AC364*O364+(1-AC364)*L364</f>
        <v/>
      </c>
      <c r="AF364" s="29">
        <f>AC364*P364+(1-AC364)*M364</f>
        <v/>
      </c>
      <c r="AG364" s="29">
        <f>AC364*Q364+(1-AC364)*N364</f>
        <v/>
      </c>
      <c r="AH364" s="29">
        <f>AD364*O364+(1-AD364)*L364</f>
        <v/>
      </c>
      <c r="AI364" s="29">
        <f>AD364*P364+(1-AD364)*M364</f>
        <v/>
      </c>
      <c r="AJ364" s="29">
        <f>AD364*Q364+(1-AD364)*N364</f>
        <v/>
      </c>
      <c r="AK364" s="29">
        <f>AC364*V364+(1-AC364)*U364</f>
        <v/>
      </c>
      <c r="AL364" s="29">
        <f>AC364*W364+(1-AC364)*U364</f>
        <v/>
      </c>
      <c r="AM364" s="29">
        <f>AC364*X364+(1-AC364)*U364</f>
        <v/>
      </c>
      <c r="AN364" s="29">
        <f>AD364*V364+(1-AD364)*U364</f>
        <v/>
      </c>
      <c r="AO364" s="29">
        <f>AD364*W364+(1-AD364)*U364</f>
        <v/>
      </c>
      <c r="AP364" s="29">
        <f>AD364*X364+(1-AD364)*U364</f>
        <v/>
      </c>
      <c r="AQ364">
        <f>IF(OR(Scenario!$B$5="Any",Scenario!$B$5=A364),1,0)</f>
        <v/>
      </c>
      <c r="AR364">
        <f>IF(OR(Scenario!$B$6="Any",Scenario!$B$6=B364),1,0)</f>
        <v/>
      </c>
      <c r="AS364">
        <f>IF(OR(Scenario!$B$7="Any",Scenario!$B$7=C364),1,0)</f>
        <v/>
      </c>
      <c r="AT364">
        <f>IF(OR(Scenario!$B$8="Any",Scenario!$B$8=D364),1,0)</f>
        <v/>
      </c>
      <c r="AU364">
        <f>IF(OR(Scenario!$B$9="Any",Scenario!$B$9=E364),1,0)</f>
        <v/>
      </c>
      <c r="AV364">
        <f>IF(OR(Scenario!$B$10="Any",Scenario!$B$10=F364),1,0)</f>
        <v/>
      </c>
      <c r="AW364">
        <f>G364*AQ364*AR364*AS364*AT364*AU364*AV364</f>
        <v/>
      </c>
      <c r="AX364">
        <f>IF(Scenario!$B$11="mean",L364,IF(Scenario!$B$11="5th pct",M364,N364))</f>
        <v/>
      </c>
      <c r="AY364">
        <f>IF(Scenario!$B$11="mean",O364,IF(Scenario!$B$11="5th pct",P364,Q364))</f>
        <v/>
      </c>
      <c r="AZ364">
        <f>IF(Scenario!$B$11="mean",R364,IF(Scenario!$B$11="5th pct",S364,T364))</f>
        <v/>
      </c>
      <c r="BA364">
        <f>IF(Scenario!$B$11="mean",AE364,IF(Scenario!$B$11="5th pct",AF364,AG364))</f>
        <v/>
      </c>
      <c r="BB364">
        <f>IF(Scenario!$B$11="mean",AH364,IF(Scenario!$B$11="5th pct",AI364,AJ364))</f>
        <v/>
      </c>
      <c r="BC364">
        <f>U364</f>
        <v/>
      </c>
      <c r="BD364">
        <f>IF(Scenario!$B$11="mean",V364,IF(Scenario!$B$11="5th pct",W364,X364))</f>
        <v/>
      </c>
      <c r="BE364">
        <f>IF(Scenario!$B$11="mean",Y364,IF(Scenario!$B$11="5th pct",Z364,AA364))</f>
        <v/>
      </c>
      <c r="BF364">
        <f>IF(Scenario!$B$11="mean",AK364,IF(Scenario!$B$11="5th pct",AL364,AM364))</f>
        <v/>
      </c>
      <c r="BG364">
        <f>IF(Scenario!$B$11="mean",AN364,IF(Scenario!$B$11="5th pct",AO364,AP364))</f>
        <v/>
      </c>
    </row>
    <row r="365">
      <c r="A365" s="7" t="inlineStr">
        <is>
          <t>F</t>
        </is>
      </c>
      <c r="B365" s="7" t="inlineStr">
        <is>
          <t>75-79</t>
        </is>
      </c>
      <c r="C365" s="7" t="inlineStr">
        <is>
          <t>&gt;198</t>
        </is>
      </c>
      <c r="D365" s="7" t="inlineStr">
        <is>
          <t>1.0-1.5</t>
        </is>
      </c>
      <c r="E365" s="7" t="inlineStr">
        <is>
          <t>low parox</t>
        </is>
      </c>
      <c r="F365" s="7" t="inlineStr">
        <is>
          <t>yes</t>
        </is>
      </c>
      <c r="G365" s="30">
        <f>Parameters!$B$5*Parameters!$B$8*Parameters!$G$10/SUM(Parameters!$B$10:$G$10)*Parameters!$I$22*Parameters!$B$51*Parameters!$B$46</f>
        <v/>
      </c>
      <c r="H365" s="31">
        <f>(140-Parameters!$C$25)*Parameters!$G$26*0.45359237*0.85/(72*Parameters!$C$27)</f>
        <v/>
      </c>
      <c r="I365" s="7">
        <f>IF(H365&gt;80,"&gt;80",IF(H365&gt;50,"50-80",IF(H365&gt;=25,"25-50","&lt;25")))</f>
        <v/>
      </c>
      <c r="J365" s="7">
        <f>IF(((B365="80+")+0+(OR(D365="1.5-2.0",D365="&gt;=2.0")))&gt;=2,1,0)</f>
        <v/>
      </c>
      <c r="K365" s="32">
        <f>INDEX(Parameters!$B$31:$E$31,MATCH(I365,Parameters!$B$30:$E$30,0))</f>
        <v/>
      </c>
      <c r="L365" s="33">
        <f>K365*INDEX(Parameters!$B$66:$E$66,MATCH(I365,Parameters!$B$30:$E$30,0))/100*IF($F365="yes",Parameters!$C$49,Parameters!$B$49)</f>
        <v/>
      </c>
      <c r="M365" s="33">
        <f>K365*INDEX(Parameters!$B$67:$E$67,MATCH(I365,Parameters!$B$30:$E$30,0))/100*IF($F365="yes",Parameters!$C$49,Parameters!$B$49)</f>
        <v/>
      </c>
      <c r="N365" s="33">
        <f>K365*INDEX(Parameters!$B$68:$E$68,MATCH(I365,Parameters!$B$30:$E$30,0))/100*IF($F365="yes",Parameters!$C$49,Parameters!$B$49)</f>
        <v/>
      </c>
      <c r="O365" s="33">
        <f>K365*INDEX(Parameters!$B$69:$E$69,MATCH(I365,Parameters!$B$30:$E$30,0))/100*IF($F365="yes",Parameters!$C$49,Parameters!$B$49)</f>
        <v/>
      </c>
      <c r="P365" s="33">
        <f>K365*INDEX(Parameters!$B$70:$E$70,MATCH(I365,Parameters!$B$30:$E$30,0))/100*IF($F365="yes",Parameters!$C$49,Parameters!$B$49)</f>
        <v/>
      </c>
      <c r="Q365" s="33">
        <f>K365*INDEX(Parameters!$B$71:$E$71,MATCH(I365,Parameters!$B$30:$E$30,0))/100*IF($F365="yes",Parameters!$C$49,Parameters!$B$49)</f>
        <v/>
      </c>
      <c r="R365" s="33">
        <f>K365*INDEX(Parameters!$B$72:$E$72,MATCH(I365,Parameters!$B$30:$E$30,0))/100*IF($F365="yes",Parameters!$C$49,Parameters!$B$49)</f>
        <v/>
      </c>
      <c r="S365" s="33">
        <f>K365*INDEX(Parameters!$B$73:$E$73,MATCH(I365,Parameters!$B$30:$E$30,0))/100*IF($F365="yes",Parameters!$C$49,Parameters!$B$49)</f>
        <v/>
      </c>
      <c r="T365" s="33">
        <f>K365*INDEX(Parameters!$B$74:$E$74,MATCH(I365,Parameters!$B$30:$E$30,0))/100*IF($F365="yes",Parameters!$C$49,Parameters!$B$49)</f>
        <v/>
      </c>
      <c r="U365" s="33">
        <f>INDEX(Parameters!$B$32:$E$32,MATCH(I365,Parameters!$B$30:$E$30,0))*Parameters!$B$36/100*IF($F365="yes",Parameters!$E$49,Parameters!$D$49)</f>
        <v/>
      </c>
      <c r="V365" s="33">
        <f>U365*INDEX(Parameters!$B$99:$E$99,MATCH(I365,Parameters!$B$30:$E$30,0))</f>
        <v/>
      </c>
      <c r="W365" s="33">
        <f>U365*INDEX(Parameters!$B$100:$E$100,MATCH(I365,Parameters!$B$30:$E$30,0))</f>
        <v/>
      </c>
      <c r="X365" s="33">
        <f>U365*INDEX(Parameters!$B$101:$E$101,MATCH(I365,Parameters!$B$30:$E$30,0))</f>
        <v/>
      </c>
      <c r="Y365" s="33">
        <f>U365*INDEX(Parameters!$B$102:$E$102,MATCH(I365,Parameters!$B$30:$E$30,0))</f>
        <v/>
      </c>
      <c r="Z365" s="33">
        <f>U365*INDEX(Parameters!$B$103:$E$103,MATCH(I365,Parameters!$B$30:$E$30,0))</f>
        <v/>
      </c>
      <c r="AA365" s="33">
        <f>U365*INDEX(Parameters!$B$104:$E$104,MATCH(I365,Parameters!$B$30:$E$30,0))</f>
        <v/>
      </c>
      <c r="AB365" s="33">
        <f>U365*Parameters!$B$39</f>
        <v/>
      </c>
      <c r="AC365" s="7">
        <f>J365</f>
        <v/>
      </c>
      <c r="AD365" s="7">
        <f>IF(J365=1,Parameters!$B$40,Parameters!$B$41)</f>
        <v/>
      </c>
      <c r="AE365" s="33">
        <f>AC365*O365+(1-AC365)*L365</f>
        <v/>
      </c>
      <c r="AF365" s="33">
        <f>AC365*P365+(1-AC365)*M365</f>
        <v/>
      </c>
      <c r="AG365" s="33">
        <f>AC365*Q365+(1-AC365)*N365</f>
        <v/>
      </c>
      <c r="AH365" s="33">
        <f>AD365*O365+(1-AD365)*L365</f>
        <v/>
      </c>
      <c r="AI365" s="33">
        <f>AD365*P365+(1-AD365)*M365</f>
        <v/>
      </c>
      <c r="AJ365" s="33">
        <f>AD365*Q365+(1-AD365)*N365</f>
        <v/>
      </c>
      <c r="AK365" s="33">
        <f>AC365*V365+(1-AC365)*U365</f>
        <v/>
      </c>
      <c r="AL365" s="33">
        <f>AC365*W365+(1-AC365)*U365</f>
        <v/>
      </c>
      <c r="AM365" s="33">
        <f>AC365*X365+(1-AC365)*U365</f>
        <v/>
      </c>
      <c r="AN365" s="33">
        <f>AD365*V365+(1-AD365)*U365</f>
        <v/>
      </c>
      <c r="AO365" s="33">
        <f>AD365*W365+(1-AD365)*U365</f>
        <v/>
      </c>
      <c r="AP365" s="33">
        <f>AD365*X365+(1-AD365)*U365</f>
        <v/>
      </c>
      <c r="AQ365" s="7">
        <f>IF(OR(Scenario!$B$5="Any",Scenario!$B$5=A365),1,0)</f>
        <v/>
      </c>
      <c r="AR365" s="7">
        <f>IF(OR(Scenario!$B$6="Any",Scenario!$B$6=B365),1,0)</f>
        <v/>
      </c>
      <c r="AS365" s="7">
        <f>IF(OR(Scenario!$B$7="Any",Scenario!$B$7=C365),1,0)</f>
        <v/>
      </c>
      <c r="AT365" s="7">
        <f>IF(OR(Scenario!$B$8="Any",Scenario!$B$8=D365),1,0)</f>
        <v/>
      </c>
      <c r="AU365" s="7">
        <f>IF(OR(Scenario!$B$9="Any",Scenario!$B$9=E365),1,0)</f>
        <v/>
      </c>
      <c r="AV365" s="7">
        <f>IF(OR(Scenario!$B$10="Any",Scenario!$B$10=F365),1,0)</f>
        <v/>
      </c>
      <c r="AW365" s="7">
        <f>G365*AQ365*AR365*AS365*AT365*AU365*AV365</f>
        <v/>
      </c>
      <c r="AX365" s="7">
        <f>IF(Scenario!$B$11="mean",L365,IF(Scenario!$B$11="5th pct",M365,N365))</f>
        <v/>
      </c>
      <c r="AY365" s="7">
        <f>IF(Scenario!$B$11="mean",O365,IF(Scenario!$B$11="5th pct",P365,Q365))</f>
        <v/>
      </c>
      <c r="AZ365" s="7">
        <f>IF(Scenario!$B$11="mean",R365,IF(Scenario!$B$11="5th pct",S365,T365))</f>
        <v/>
      </c>
      <c r="BA365" s="7">
        <f>IF(Scenario!$B$11="mean",AE365,IF(Scenario!$B$11="5th pct",AF365,AG365))</f>
        <v/>
      </c>
      <c r="BB365" s="7">
        <f>IF(Scenario!$B$11="mean",AH365,IF(Scenario!$B$11="5th pct",AI365,AJ365))</f>
        <v/>
      </c>
      <c r="BC365" s="7">
        <f>U365</f>
        <v/>
      </c>
      <c r="BD365" s="7">
        <f>IF(Scenario!$B$11="mean",V365,IF(Scenario!$B$11="5th pct",W365,X365))</f>
        <v/>
      </c>
      <c r="BE365" s="7">
        <f>IF(Scenario!$B$11="mean",Y365,IF(Scenario!$B$11="5th pct",Z365,AA365))</f>
        <v/>
      </c>
      <c r="BF365" s="7">
        <f>IF(Scenario!$B$11="mean",AK365,IF(Scenario!$B$11="5th pct",AL365,AM365))</f>
        <v/>
      </c>
      <c r="BG365" s="7">
        <f>IF(Scenario!$B$11="mean",AN365,IF(Scenario!$B$11="5th pct",AO365,AP365))</f>
        <v/>
      </c>
    </row>
    <row r="366">
      <c r="A366" t="inlineStr">
        <is>
          <t>F</t>
        </is>
      </c>
      <c r="B366" t="inlineStr">
        <is>
          <t>75-79</t>
        </is>
      </c>
      <c r="C366" t="inlineStr">
        <is>
          <t>&gt;198</t>
        </is>
      </c>
      <c r="D366" t="inlineStr">
        <is>
          <t>1.0-1.5</t>
        </is>
      </c>
      <c r="E366" t="inlineStr">
        <is>
          <t>high parox</t>
        </is>
      </c>
      <c r="F366" t="inlineStr">
        <is>
          <t>no</t>
        </is>
      </c>
      <c r="G366" s="26">
        <f>Parameters!$B$5*Parameters!$B$8*Parameters!$G$10/SUM(Parameters!$B$10:$G$10)*Parameters!$I$22*Parameters!$B$52*(1-Parameters!$B$46)</f>
        <v/>
      </c>
      <c r="H366" s="27">
        <f>(140-Parameters!$C$25)*Parameters!$G$26*0.45359237*0.85/(72*Parameters!$C$27)</f>
        <v/>
      </c>
      <c r="I366">
        <f>IF(H366&gt;80,"&gt;80",IF(H366&gt;50,"50-80",IF(H366&gt;=25,"25-50","&lt;25")))</f>
        <v/>
      </c>
      <c r="J366">
        <f>IF(((B366="80+")+0+(OR(D366="1.5-2.0",D366="&gt;=2.0")))&gt;=2,1,0)</f>
        <v/>
      </c>
      <c r="K366" s="28">
        <f>INDEX(Parameters!$B$31:$E$31,MATCH(I366,Parameters!$B$30:$E$30,0))</f>
        <v/>
      </c>
      <c r="L366" s="29">
        <f>K366*INDEX(Parameters!$B$75:$E$75,MATCH(I366,Parameters!$B$30:$E$30,0))/100*IF($F366="yes",Parameters!$C$49,Parameters!$B$49)</f>
        <v/>
      </c>
      <c r="M366" s="29">
        <f>K366*INDEX(Parameters!$B$76:$E$76,MATCH(I366,Parameters!$B$30:$E$30,0))/100*IF($F366="yes",Parameters!$C$49,Parameters!$B$49)</f>
        <v/>
      </c>
      <c r="N366" s="29">
        <f>K366*INDEX(Parameters!$B$77:$E$77,MATCH(I366,Parameters!$B$30:$E$30,0))/100*IF($F366="yes",Parameters!$C$49,Parameters!$B$49)</f>
        <v/>
      </c>
      <c r="O366" s="29">
        <f>K366*INDEX(Parameters!$B$78:$E$78,MATCH(I366,Parameters!$B$30:$E$30,0))/100*IF($F366="yes",Parameters!$C$49,Parameters!$B$49)</f>
        <v/>
      </c>
      <c r="P366" s="29">
        <f>K366*INDEX(Parameters!$B$79:$E$79,MATCH(I366,Parameters!$B$30:$E$30,0))/100*IF($F366="yes",Parameters!$C$49,Parameters!$B$49)</f>
        <v/>
      </c>
      <c r="Q366" s="29">
        <f>K366*INDEX(Parameters!$B$80:$E$80,MATCH(I366,Parameters!$B$30:$E$30,0))/100*IF($F366="yes",Parameters!$C$49,Parameters!$B$49)</f>
        <v/>
      </c>
      <c r="R366" s="29">
        <f>K366*INDEX(Parameters!$B$81:$E$81,MATCH(I366,Parameters!$B$30:$E$30,0))/100*IF($F366="yes",Parameters!$C$49,Parameters!$B$49)</f>
        <v/>
      </c>
      <c r="S366" s="29">
        <f>K366*INDEX(Parameters!$B$82:$E$82,MATCH(I366,Parameters!$B$30:$E$30,0))/100*IF($F366="yes",Parameters!$C$49,Parameters!$B$49)</f>
        <v/>
      </c>
      <c r="T366" s="29">
        <f>K366*INDEX(Parameters!$B$83:$E$83,MATCH(I366,Parameters!$B$30:$E$30,0))/100*IF($F366="yes",Parameters!$C$49,Parameters!$B$49)</f>
        <v/>
      </c>
      <c r="U366" s="29">
        <f>INDEX(Parameters!$B$32:$E$32,MATCH(I366,Parameters!$B$30:$E$30,0))*Parameters!$B$36/100*IF($F366="yes",Parameters!$E$49,Parameters!$D$49)</f>
        <v/>
      </c>
      <c r="V366" s="29">
        <f>U366*INDEX(Parameters!$B$99:$E$99,MATCH(I366,Parameters!$B$30:$E$30,0))</f>
        <v/>
      </c>
      <c r="W366" s="29">
        <f>U366*INDEX(Parameters!$B$100:$E$100,MATCH(I366,Parameters!$B$30:$E$30,0))</f>
        <v/>
      </c>
      <c r="X366" s="29">
        <f>U366*INDEX(Parameters!$B$101:$E$101,MATCH(I366,Parameters!$B$30:$E$30,0))</f>
        <v/>
      </c>
      <c r="Y366" s="29">
        <f>U366*INDEX(Parameters!$B$102:$E$102,MATCH(I366,Parameters!$B$30:$E$30,0))</f>
        <v/>
      </c>
      <c r="Z366" s="29">
        <f>U366*INDEX(Parameters!$B$103:$E$103,MATCH(I366,Parameters!$B$30:$E$30,0))</f>
        <v/>
      </c>
      <c r="AA366" s="29">
        <f>U366*INDEX(Parameters!$B$104:$E$104,MATCH(I366,Parameters!$B$30:$E$30,0))</f>
        <v/>
      </c>
      <c r="AB366" s="29">
        <f>U366*Parameters!$B$39</f>
        <v/>
      </c>
      <c r="AC366">
        <f>J366</f>
        <v/>
      </c>
      <c r="AD366">
        <f>IF(J366=1,Parameters!$B$40,Parameters!$B$41)</f>
        <v/>
      </c>
      <c r="AE366" s="29">
        <f>AC366*O366+(1-AC366)*L366</f>
        <v/>
      </c>
      <c r="AF366" s="29">
        <f>AC366*P366+(1-AC366)*M366</f>
        <v/>
      </c>
      <c r="AG366" s="29">
        <f>AC366*Q366+(1-AC366)*N366</f>
        <v/>
      </c>
      <c r="AH366" s="29">
        <f>AD366*O366+(1-AD366)*L366</f>
        <v/>
      </c>
      <c r="AI366" s="29">
        <f>AD366*P366+(1-AD366)*M366</f>
        <v/>
      </c>
      <c r="AJ366" s="29">
        <f>AD366*Q366+(1-AD366)*N366</f>
        <v/>
      </c>
      <c r="AK366" s="29">
        <f>AC366*V366+(1-AC366)*U366</f>
        <v/>
      </c>
      <c r="AL366" s="29">
        <f>AC366*W366+(1-AC366)*U366</f>
        <v/>
      </c>
      <c r="AM366" s="29">
        <f>AC366*X366+(1-AC366)*U366</f>
        <v/>
      </c>
      <c r="AN366" s="29">
        <f>AD366*V366+(1-AD366)*U366</f>
        <v/>
      </c>
      <c r="AO366" s="29">
        <f>AD366*W366+(1-AD366)*U366</f>
        <v/>
      </c>
      <c r="AP366" s="29">
        <f>AD366*X366+(1-AD366)*U366</f>
        <v/>
      </c>
      <c r="AQ366">
        <f>IF(OR(Scenario!$B$5="Any",Scenario!$B$5=A366),1,0)</f>
        <v/>
      </c>
      <c r="AR366">
        <f>IF(OR(Scenario!$B$6="Any",Scenario!$B$6=B366),1,0)</f>
        <v/>
      </c>
      <c r="AS366">
        <f>IF(OR(Scenario!$B$7="Any",Scenario!$B$7=C366),1,0)</f>
        <v/>
      </c>
      <c r="AT366">
        <f>IF(OR(Scenario!$B$8="Any",Scenario!$B$8=D366),1,0)</f>
        <v/>
      </c>
      <c r="AU366">
        <f>IF(OR(Scenario!$B$9="Any",Scenario!$B$9=E366),1,0)</f>
        <v/>
      </c>
      <c r="AV366">
        <f>IF(OR(Scenario!$B$10="Any",Scenario!$B$10=F366),1,0)</f>
        <v/>
      </c>
      <c r="AW366">
        <f>G366*AQ366*AR366*AS366*AT366*AU366*AV366</f>
        <v/>
      </c>
      <c r="AX366">
        <f>IF(Scenario!$B$11="mean",L366,IF(Scenario!$B$11="5th pct",M366,N366))</f>
        <v/>
      </c>
      <c r="AY366">
        <f>IF(Scenario!$B$11="mean",O366,IF(Scenario!$B$11="5th pct",P366,Q366))</f>
        <v/>
      </c>
      <c r="AZ366">
        <f>IF(Scenario!$B$11="mean",R366,IF(Scenario!$B$11="5th pct",S366,T366))</f>
        <v/>
      </c>
      <c r="BA366">
        <f>IF(Scenario!$B$11="mean",AE366,IF(Scenario!$B$11="5th pct",AF366,AG366))</f>
        <v/>
      </c>
      <c r="BB366">
        <f>IF(Scenario!$B$11="mean",AH366,IF(Scenario!$B$11="5th pct",AI366,AJ366))</f>
        <v/>
      </c>
      <c r="BC366">
        <f>U366</f>
        <v/>
      </c>
      <c r="BD366">
        <f>IF(Scenario!$B$11="mean",V366,IF(Scenario!$B$11="5th pct",W366,X366))</f>
        <v/>
      </c>
      <c r="BE366">
        <f>IF(Scenario!$B$11="mean",Y366,IF(Scenario!$B$11="5th pct",Z366,AA366))</f>
        <v/>
      </c>
      <c r="BF366">
        <f>IF(Scenario!$B$11="mean",AK366,IF(Scenario!$B$11="5th pct",AL366,AM366))</f>
        <v/>
      </c>
      <c r="BG366">
        <f>IF(Scenario!$B$11="mean",AN366,IF(Scenario!$B$11="5th pct",AO366,AP366))</f>
        <v/>
      </c>
    </row>
    <row r="367">
      <c r="A367" s="7" t="inlineStr">
        <is>
          <t>F</t>
        </is>
      </c>
      <c r="B367" s="7" t="inlineStr">
        <is>
          <t>75-79</t>
        </is>
      </c>
      <c r="C367" s="7" t="inlineStr">
        <is>
          <t>&gt;198</t>
        </is>
      </c>
      <c r="D367" s="7" t="inlineStr">
        <is>
          <t>1.0-1.5</t>
        </is>
      </c>
      <c r="E367" s="7" t="inlineStr">
        <is>
          <t>high parox</t>
        </is>
      </c>
      <c r="F367" s="7" t="inlineStr">
        <is>
          <t>yes</t>
        </is>
      </c>
      <c r="G367" s="30">
        <f>Parameters!$B$5*Parameters!$B$8*Parameters!$G$10/SUM(Parameters!$B$10:$G$10)*Parameters!$I$22*Parameters!$B$52*Parameters!$B$46</f>
        <v/>
      </c>
      <c r="H367" s="31">
        <f>(140-Parameters!$C$25)*Parameters!$G$26*0.45359237*0.85/(72*Parameters!$C$27)</f>
        <v/>
      </c>
      <c r="I367" s="7">
        <f>IF(H367&gt;80,"&gt;80",IF(H367&gt;50,"50-80",IF(H367&gt;=25,"25-50","&lt;25")))</f>
        <v/>
      </c>
      <c r="J367" s="7">
        <f>IF(((B367="80+")+0+(OR(D367="1.5-2.0",D367="&gt;=2.0")))&gt;=2,1,0)</f>
        <v/>
      </c>
      <c r="K367" s="32">
        <f>INDEX(Parameters!$B$31:$E$31,MATCH(I367,Parameters!$B$30:$E$30,0))</f>
        <v/>
      </c>
      <c r="L367" s="33">
        <f>K367*INDEX(Parameters!$B$75:$E$75,MATCH(I367,Parameters!$B$30:$E$30,0))/100*IF($F367="yes",Parameters!$C$49,Parameters!$B$49)</f>
        <v/>
      </c>
      <c r="M367" s="33">
        <f>K367*INDEX(Parameters!$B$76:$E$76,MATCH(I367,Parameters!$B$30:$E$30,0))/100*IF($F367="yes",Parameters!$C$49,Parameters!$B$49)</f>
        <v/>
      </c>
      <c r="N367" s="33">
        <f>K367*INDEX(Parameters!$B$77:$E$77,MATCH(I367,Parameters!$B$30:$E$30,0))/100*IF($F367="yes",Parameters!$C$49,Parameters!$B$49)</f>
        <v/>
      </c>
      <c r="O367" s="33">
        <f>K367*INDEX(Parameters!$B$78:$E$78,MATCH(I367,Parameters!$B$30:$E$30,0))/100*IF($F367="yes",Parameters!$C$49,Parameters!$B$49)</f>
        <v/>
      </c>
      <c r="P367" s="33">
        <f>K367*INDEX(Parameters!$B$79:$E$79,MATCH(I367,Parameters!$B$30:$E$30,0))/100*IF($F367="yes",Parameters!$C$49,Parameters!$B$49)</f>
        <v/>
      </c>
      <c r="Q367" s="33">
        <f>K367*INDEX(Parameters!$B$80:$E$80,MATCH(I367,Parameters!$B$30:$E$30,0))/100*IF($F367="yes",Parameters!$C$49,Parameters!$B$49)</f>
        <v/>
      </c>
      <c r="R367" s="33">
        <f>K367*INDEX(Parameters!$B$81:$E$81,MATCH(I367,Parameters!$B$30:$E$30,0))/100*IF($F367="yes",Parameters!$C$49,Parameters!$B$49)</f>
        <v/>
      </c>
      <c r="S367" s="33">
        <f>K367*INDEX(Parameters!$B$82:$E$82,MATCH(I367,Parameters!$B$30:$E$30,0))/100*IF($F367="yes",Parameters!$C$49,Parameters!$B$49)</f>
        <v/>
      </c>
      <c r="T367" s="33">
        <f>K367*INDEX(Parameters!$B$83:$E$83,MATCH(I367,Parameters!$B$30:$E$30,0))/100*IF($F367="yes",Parameters!$C$49,Parameters!$B$49)</f>
        <v/>
      </c>
      <c r="U367" s="33">
        <f>INDEX(Parameters!$B$32:$E$32,MATCH(I367,Parameters!$B$30:$E$30,0))*Parameters!$B$36/100*IF($F367="yes",Parameters!$E$49,Parameters!$D$49)</f>
        <v/>
      </c>
      <c r="V367" s="33">
        <f>U367*INDEX(Parameters!$B$99:$E$99,MATCH(I367,Parameters!$B$30:$E$30,0))</f>
        <v/>
      </c>
      <c r="W367" s="33">
        <f>U367*INDEX(Parameters!$B$100:$E$100,MATCH(I367,Parameters!$B$30:$E$30,0))</f>
        <v/>
      </c>
      <c r="X367" s="33">
        <f>U367*INDEX(Parameters!$B$101:$E$101,MATCH(I367,Parameters!$B$30:$E$30,0))</f>
        <v/>
      </c>
      <c r="Y367" s="33">
        <f>U367*INDEX(Parameters!$B$102:$E$102,MATCH(I367,Parameters!$B$30:$E$30,0))</f>
        <v/>
      </c>
      <c r="Z367" s="33">
        <f>U367*INDEX(Parameters!$B$103:$E$103,MATCH(I367,Parameters!$B$30:$E$30,0))</f>
        <v/>
      </c>
      <c r="AA367" s="33">
        <f>U367*INDEX(Parameters!$B$104:$E$104,MATCH(I367,Parameters!$B$30:$E$30,0))</f>
        <v/>
      </c>
      <c r="AB367" s="33">
        <f>U367*Parameters!$B$39</f>
        <v/>
      </c>
      <c r="AC367" s="7">
        <f>J367</f>
        <v/>
      </c>
      <c r="AD367" s="7">
        <f>IF(J367=1,Parameters!$B$40,Parameters!$B$41)</f>
        <v/>
      </c>
      <c r="AE367" s="33">
        <f>AC367*O367+(1-AC367)*L367</f>
        <v/>
      </c>
      <c r="AF367" s="33">
        <f>AC367*P367+(1-AC367)*M367</f>
        <v/>
      </c>
      <c r="AG367" s="33">
        <f>AC367*Q367+(1-AC367)*N367</f>
        <v/>
      </c>
      <c r="AH367" s="33">
        <f>AD367*O367+(1-AD367)*L367</f>
        <v/>
      </c>
      <c r="AI367" s="33">
        <f>AD367*P367+(1-AD367)*M367</f>
        <v/>
      </c>
      <c r="AJ367" s="33">
        <f>AD367*Q367+(1-AD367)*N367</f>
        <v/>
      </c>
      <c r="AK367" s="33">
        <f>AC367*V367+(1-AC367)*U367</f>
        <v/>
      </c>
      <c r="AL367" s="33">
        <f>AC367*W367+(1-AC367)*U367</f>
        <v/>
      </c>
      <c r="AM367" s="33">
        <f>AC367*X367+(1-AC367)*U367</f>
        <v/>
      </c>
      <c r="AN367" s="33">
        <f>AD367*V367+(1-AD367)*U367</f>
        <v/>
      </c>
      <c r="AO367" s="33">
        <f>AD367*W367+(1-AD367)*U367</f>
        <v/>
      </c>
      <c r="AP367" s="33">
        <f>AD367*X367+(1-AD367)*U367</f>
        <v/>
      </c>
      <c r="AQ367" s="7">
        <f>IF(OR(Scenario!$B$5="Any",Scenario!$B$5=A367),1,0)</f>
        <v/>
      </c>
      <c r="AR367" s="7">
        <f>IF(OR(Scenario!$B$6="Any",Scenario!$B$6=B367),1,0)</f>
        <v/>
      </c>
      <c r="AS367" s="7">
        <f>IF(OR(Scenario!$B$7="Any",Scenario!$B$7=C367),1,0)</f>
        <v/>
      </c>
      <c r="AT367" s="7">
        <f>IF(OR(Scenario!$B$8="Any",Scenario!$B$8=D367),1,0)</f>
        <v/>
      </c>
      <c r="AU367" s="7">
        <f>IF(OR(Scenario!$B$9="Any",Scenario!$B$9=E367),1,0)</f>
        <v/>
      </c>
      <c r="AV367" s="7">
        <f>IF(OR(Scenario!$B$10="Any",Scenario!$B$10=F367),1,0)</f>
        <v/>
      </c>
      <c r="AW367" s="7">
        <f>G367*AQ367*AR367*AS367*AT367*AU367*AV367</f>
        <v/>
      </c>
      <c r="AX367" s="7">
        <f>IF(Scenario!$B$11="mean",L367,IF(Scenario!$B$11="5th pct",M367,N367))</f>
        <v/>
      </c>
      <c r="AY367" s="7">
        <f>IF(Scenario!$B$11="mean",O367,IF(Scenario!$B$11="5th pct",P367,Q367))</f>
        <v/>
      </c>
      <c r="AZ367" s="7">
        <f>IF(Scenario!$B$11="mean",R367,IF(Scenario!$B$11="5th pct",S367,T367))</f>
        <v/>
      </c>
      <c r="BA367" s="7">
        <f>IF(Scenario!$B$11="mean",AE367,IF(Scenario!$B$11="5th pct",AF367,AG367))</f>
        <v/>
      </c>
      <c r="BB367" s="7">
        <f>IF(Scenario!$B$11="mean",AH367,IF(Scenario!$B$11="5th pct",AI367,AJ367))</f>
        <v/>
      </c>
      <c r="BC367" s="7">
        <f>U367</f>
        <v/>
      </c>
      <c r="BD367" s="7">
        <f>IF(Scenario!$B$11="mean",V367,IF(Scenario!$B$11="5th pct",W367,X367))</f>
        <v/>
      </c>
      <c r="BE367" s="7">
        <f>IF(Scenario!$B$11="mean",Y367,IF(Scenario!$B$11="5th pct",Z367,AA367))</f>
        <v/>
      </c>
      <c r="BF367" s="7">
        <f>IF(Scenario!$B$11="mean",AK367,IF(Scenario!$B$11="5th pct",AL367,AM367))</f>
        <v/>
      </c>
      <c r="BG367" s="7">
        <f>IF(Scenario!$B$11="mean",AN367,IF(Scenario!$B$11="5th pct",AO367,AP367))</f>
        <v/>
      </c>
    </row>
    <row r="368">
      <c r="A368" t="inlineStr">
        <is>
          <t>F</t>
        </is>
      </c>
      <c r="B368" t="inlineStr">
        <is>
          <t>75-79</t>
        </is>
      </c>
      <c r="C368" t="inlineStr">
        <is>
          <t>&gt;198</t>
        </is>
      </c>
      <c r="D368" t="inlineStr">
        <is>
          <t>1.0-1.5</t>
        </is>
      </c>
      <c r="E368" t="inlineStr">
        <is>
          <t>persistent</t>
        </is>
      </c>
      <c r="F368" t="inlineStr">
        <is>
          <t>no</t>
        </is>
      </c>
      <c r="G368" s="26">
        <f>Parameters!$B$5*Parameters!$B$8*Parameters!$G$10/SUM(Parameters!$B$10:$G$10)*Parameters!$I$22*Parameters!$B$53*(1-Parameters!$B$46)</f>
        <v/>
      </c>
      <c r="H368" s="27">
        <f>(140-Parameters!$C$25)*Parameters!$G$26*0.45359237*0.85/(72*Parameters!$C$27)</f>
        <v/>
      </c>
      <c r="I368">
        <f>IF(H368&gt;80,"&gt;80",IF(H368&gt;50,"50-80",IF(H368&gt;=25,"25-50","&lt;25")))</f>
        <v/>
      </c>
      <c r="J368">
        <f>IF(((B368="80+")+0+(OR(D368="1.5-2.0",D368="&gt;=2.0")))&gt;=2,1,0)</f>
        <v/>
      </c>
      <c r="K368" s="28">
        <f>INDEX(Parameters!$B$31:$E$31,MATCH(I368,Parameters!$B$30:$E$30,0))</f>
        <v/>
      </c>
      <c r="L368" s="29">
        <f>K368*INDEX(Parameters!$B$84:$E$84,MATCH(I368,Parameters!$B$30:$E$30,0))/100*IF($F368="yes",Parameters!$C$49,Parameters!$B$49)</f>
        <v/>
      </c>
      <c r="M368" s="29">
        <f>K368*INDEX(Parameters!$B$85:$E$85,MATCH(I368,Parameters!$B$30:$E$30,0))/100*IF($F368="yes",Parameters!$C$49,Parameters!$B$49)</f>
        <v/>
      </c>
      <c r="N368" s="29">
        <f>K368*INDEX(Parameters!$B$86:$E$86,MATCH(I368,Parameters!$B$30:$E$30,0))/100*IF($F368="yes",Parameters!$C$49,Parameters!$B$49)</f>
        <v/>
      </c>
      <c r="O368" s="29">
        <f>K368*INDEX(Parameters!$B$87:$E$87,MATCH(I368,Parameters!$B$30:$E$30,0))/100*IF($F368="yes",Parameters!$C$49,Parameters!$B$49)</f>
        <v/>
      </c>
      <c r="P368" s="29">
        <f>K368*INDEX(Parameters!$B$88:$E$88,MATCH(I368,Parameters!$B$30:$E$30,0))/100*IF($F368="yes",Parameters!$C$49,Parameters!$B$49)</f>
        <v/>
      </c>
      <c r="Q368" s="29">
        <f>K368*INDEX(Parameters!$B$89:$E$89,MATCH(I368,Parameters!$B$30:$E$30,0))/100*IF($F368="yes",Parameters!$C$49,Parameters!$B$49)</f>
        <v/>
      </c>
      <c r="R368" s="29">
        <f>K368*INDEX(Parameters!$B$90:$E$90,MATCH(I368,Parameters!$B$30:$E$30,0))/100*IF($F368="yes",Parameters!$C$49,Parameters!$B$49)</f>
        <v/>
      </c>
      <c r="S368" s="29">
        <f>K368*INDEX(Parameters!$B$91:$E$91,MATCH(I368,Parameters!$B$30:$E$30,0))/100*IF($F368="yes",Parameters!$C$49,Parameters!$B$49)</f>
        <v/>
      </c>
      <c r="T368" s="29">
        <f>K368*INDEX(Parameters!$B$92:$E$92,MATCH(I368,Parameters!$B$30:$E$30,0))/100*IF($F368="yes",Parameters!$C$49,Parameters!$B$49)</f>
        <v/>
      </c>
      <c r="U368" s="29">
        <f>INDEX(Parameters!$B$32:$E$32,MATCH(I368,Parameters!$B$30:$E$30,0))*Parameters!$B$36/100*IF($F368="yes",Parameters!$E$49,Parameters!$D$49)</f>
        <v/>
      </c>
      <c r="V368" s="29">
        <f>U368*INDEX(Parameters!$B$99:$E$99,MATCH(I368,Parameters!$B$30:$E$30,0))</f>
        <v/>
      </c>
      <c r="W368" s="29">
        <f>U368*INDEX(Parameters!$B$100:$E$100,MATCH(I368,Parameters!$B$30:$E$30,0))</f>
        <v/>
      </c>
      <c r="X368" s="29">
        <f>U368*INDEX(Parameters!$B$101:$E$101,MATCH(I368,Parameters!$B$30:$E$30,0))</f>
        <v/>
      </c>
      <c r="Y368" s="29">
        <f>U368*INDEX(Parameters!$B$102:$E$102,MATCH(I368,Parameters!$B$30:$E$30,0))</f>
        <v/>
      </c>
      <c r="Z368" s="29">
        <f>U368*INDEX(Parameters!$B$103:$E$103,MATCH(I368,Parameters!$B$30:$E$30,0))</f>
        <v/>
      </c>
      <c r="AA368" s="29">
        <f>U368*INDEX(Parameters!$B$104:$E$104,MATCH(I368,Parameters!$B$30:$E$30,0))</f>
        <v/>
      </c>
      <c r="AB368" s="29">
        <f>U368*Parameters!$B$39</f>
        <v/>
      </c>
      <c r="AC368">
        <f>J368</f>
        <v/>
      </c>
      <c r="AD368">
        <f>IF(J368=1,Parameters!$B$40,Parameters!$B$41)</f>
        <v/>
      </c>
      <c r="AE368" s="29">
        <f>AC368*O368+(1-AC368)*L368</f>
        <v/>
      </c>
      <c r="AF368" s="29">
        <f>AC368*P368+(1-AC368)*M368</f>
        <v/>
      </c>
      <c r="AG368" s="29">
        <f>AC368*Q368+(1-AC368)*N368</f>
        <v/>
      </c>
      <c r="AH368" s="29">
        <f>AD368*O368+(1-AD368)*L368</f>
        <v/>
      </c>
      <c r="AI368" s="29">
        <f>AD368*P368+(1-AD368)*M368</f>
        <v/>
      </c>
      <c r="AJ368" s="29">
        <f>AD368*Q368+(1-AD368)*N368</f>
        <v/>
      </c>
      <c r="AK368" s="29">
        <f>AC368*V368+(1-AC368)*U368</f>
        <v/>
      </c>
      <c r="AL368" s="29">
        <f>AC368*W368+(1-AC368)*U368</f>
        <v/>
      </c>
      <c r="AM368" s="29">
        <f>AC368*X368+(1-AC368)*U368</f>
        <v/>
      </c>
      <c r="AN368" s="29">
        <f>AD368*V368+(1-AD368)*U368</f>
        <v/>
      </c>
      <c r="AO368" s="29">
        <f>AD368*W368+(1-AD368)*U368</f>
        <v/>
      </c>
      <c r="AP368" s="29">
        <f>AD368*X368+(1-AD368)*U368</f>
        <v/>
      </c>
      <c r="AQ368">
        <f>IF(OR(Scenario!$B$5="Any",Scenario!$B$5=A368),1,0)</f>
        <v/>
      </c>
      <c r="AR368">
        <f>IF(OR(Scenario!$B$6="Any",Scenario!$B$6=B368),1,0)</f>
        <v/>
      </c>
      <c r="AS368">
        <f>IF(OR(Scenario!$B$7="Any",Scenario!$B$7=C368),1,0)</f>
        <v/>
      </c>
      <c r="AT368">
        <f>IF(OR(Scenario!$B$8="Any",Scenario!$B$8=D368),1,0)</f>
        <v/>
      </c>
      <c r="AU368">
        <f>IF(OR(Scenario!$B$9="Any",Scenario!$B$9=E368),1,0)</f>
        <v/>
      </c>
      <c r="AV368">
        <f>IF(OR(Scenario!$B$10="Any",Scenario!$B$10=F368),1,0)</f>
        <v/>
      </c>
      <c r="AW368">
        <f>G368*AQ368*AR368*AS368*AT368*AU368*AV368</f>
        <v/>
      </c>
      <c r="AX368">
        <f>IF(Scenario!$B$11="mean",L368,IF(Scenario!$B$11="5th pct",M368,N368))</f>
        <v/>
      </c>
      <c r="AY368">
        <f>IF(Scenario!$B$11="mean",O368,IF(Scenario!$B$11="5th pct",P368,Q368))</f>
        <v/>
      </c>
      <c r="AZ368">
        <f>IF(Scenario!$B$11="mean",R368,IF(Scenario!$B$11="5th pct",S368,T368))</f>
        <v/>
      </c>
      <c r="BA368">
        <f>IF(Scenario!$B$11="mean",AE368,IF(Scenario!$B$11="5th pct",AF368,AG368))</f>
        <v/>
      </c>
      <c r="BB368">
        <f>IF(Scenario!$B$11="mean",AH368,IF(Scenario!$B$11="5th pct",AI368,AJ368))</f>
        <v/>
      </c>
      <c r="BC368">
        <f>U368</f>
        <v/>
      </c>
      <c r="BD368">
        <f>IF(Scenario!$B$11="mean",V368,IF(Scenario!$B$11="5th pct",W368,X368))</f>
        <v/>
      </c>
      <c r="BE368">
        <f>IF(Scenario!$B$11="mean",Y368,IF(Scenario!$B$11="5th pct",Z368,AA368))</f>
        <v/>
      </c>
      <c r="BF368">
        <f>IF(Scenario!$B$11="mean",AK368,IF(Scenario!$B$11="5th pct",AL368,AM368))</f>
        <v/>
      </c>
      <c r="BG368">
        <f>IF(Scenario!$B$11="mean",AN368,IF(Scenario!$B$11="5th pct",AO368,AP368))</f>
        <v/>
      </c>
    </row>
    <row r="369">
      <c r="A369" s="7" t="inlineStr">
        <is>
          <t>F</t>
        </is>
      </c>
      <c r="B369" s="7" t="inlineStr">
        <is>
          <t>75-79</t>
        </is>
      </c>
      <c r="C369" s="7" t="inlineStr">
        <is>
          <t>&gt;198</t>
        </is>
      </c>
      <c r="D369" s="7" t="inlineStr">
        <is>
          <t>1.0-1.5</t>
        </is>
      </c>
      <c r="E369" s="7" t="inlineStr">
        <is>
          <t>persistent</t>
        </is>
      </c>
      <c r="F369" s="7" t="inlineStr">
        <is>
          <t>yes</t>
        </is>
      </c>
      <c r="G369" s="30">
        <f>Parameters!$B$5*Parameters!$B$8*Parameters!$G$10/SUM(Parameters!$B$10:$G$10)*Parameters!$I$22*Parameters!$B$53*Parameters!$B$46</f>
        <v/>
      </c>
      <c r="H369" s="31">
        <f>(140-Parameters!$C$25)*Parameters!$G$26*0.45359237*0.85/(72*Parameters!$C$27)</f>
        <v/>
      </c>
      <c r="I369" s="7">
        <f>IF(H369&gt;80,"&gt;80",IF(H369&gt;50,"50-80",IF(H369&gt;=25,"25-50","&lt;25")))</f>
        <v/>
      </c>
      <c r="J369" s="7">
        <f>IF(((B369="80+")+0+(OR(D369="1.5-2.0",D369="&gt;=2.0")))&gt;=2,1,0)</f>
        <v/>
      </c>
      <c r="K369" s="32">
        <f>INDEX(Parameters!$B$31:$E$31,MATCH(I369,Parameters!$B$30:$E$30,0))</f>
        <v/>
      </c>
      <c r="L369" s="33">
        <f>K369*INDEX(Parameters!$B$84:$E$84,MATCH(I369,Parameters!$B$30:$E$30,0))/100*IF($F369="yes",Parameters!$C$49,Parameters!$B$49)</f>
        <v/>
      </c>
      <c r="M369" s="33">
        <f>K369*INDEX(Parameters!$B$85:$E$85,MATCH(I369,Parameters!$B$30:$E$30,0))/100*IF($F369="yes",Parameters!$C$49,Parameters!$B$49)</f>
        <v/>
      </c>
      <c r="N369" s="33">
        <f>K369*INDEX(Parameters!$B$86:$E$86,MATCH(I369,Parameters!$B$30:$E$30,0))/100*IF($F369="yes",Parameters!$C$49,Parameters!$B$49)</f>
        <v/>
      </c>
      <c r="O369" s="33">
        <f>K369*INDEX(Parameters!$B$87:$E$87,MATCH(I369,Parameters!$B$30:$E$30,0))/100*IF($F369="yes",Parameters!$C$49,Parameters!$B$49)</f>
        <v/>
      </c>
      <c r="P369" s="33">
        <f>K369*INDEX(Parameters!$B$88:$E$88,MATCH(I369,Parameters!$B$30:$E$30,0))/100*IF($F369="yes",Parameters!$C$49,Parameters!$B$49)</f>
        <v/>
      </c>
      <c r="Q369" s="33">
        <f>K369*INDEX(Parameters!$B$89:$E$89,MATCH(I369,Parameters!$B$30:$E$30,0))/100*IF($F369="yes",Parameters!$C$49,Parameters!$B$49)</f>
        <v/>
      </c>
      <c r="R369" s="33">
        <f>K369*INDEX(Parameters!$B$90:$E$90,MATCH(I369,Parameters!$B$30:$E$30,0))/100*IF($F369="yes",Parameters!$C$49,Parameters!$B$49)</f>
        <v/>
      </c>
      <c r="S369" s="33">
        <f>K369*INDEX(Parameters!$B$91:$E$91,MATCH(I369,Parameters!$B$30:$E$30,0))/100*IF($F369="yes",Parameters!$C$49,Parameters!$B$49)</f>
        <v/>
      </c>
      <c r="T369" s="33">
        <f>K369*INDEX(Parameters!$B$92:$E$92,MATCH(I369,Parameters!$B$30:$E$30,0))/100*IF($F369="yes",Parameters!$C$49,Parameters!$B$49)</f>
        <v/>
      </c>
      <c r="U369" s="33">
        <f>INDEX(Parameters!$B$32:$E$32,MATCH(I369,Parameters!$B$30:$E$30,0))*Parameters!$B$36/100*IF($F369="yes",Parameters!$E$49,Parameters!$D$49)</f>
        <v/>
      </c>
      <c r="V369" s="33">
        <f>U369*INDEX(Parameters!$B$99:$E$99,MATCH(I369,Parameters!$B$30:$E$30,0))</f>
        <v/>
      </c>
      <c r="W369" s="33">
        <f>U369*INDEX(Parameters!$B$100:$E$100,MATCH(I369,Parameters!$B$30:$E$30,0))</f>
        <v/>
      </c>
      <c r="X369" s="33">
        <f>U369*INDEX(Parameters!$B$101:$E$101,MATCH(I369,Parameters!$B$30:$E$30,0))</f>
        <v/>
      </c>
      <c r="Y369" s="33">
        <f>U369*INDEX(Parameters!$B$102:$E$102,MATCH(I369,Parameters!$B$30:$E$30,0))</f>
        <v/>
      </c>
      <c r="Z369" s="33">
        <f>U369*INDEX(Parameters!$B$103:$E$103,MATCH(I369,Parameters!$B$30:$E$30,0))</f>
        <v/>
      </c>
      <c r="AA369" s="33">
        <f>U369*INDEX(Parameters!$B$104:$E$104,MATCH(I369,Parameters!$B$30:$E$30,0))</f>
        <v/>
      </c>
      <c r="AB369" s="33">
        <f>U369*Parameters!$B$39</f>
        <v/>
      </c>
      <c r="AC369" s="7">
        <f>J369</f>
        <v/>
      </c>
      <c r="AD369" s="7">
        <f>IF(J369=1,Parameters!$B$40,Parameters!$B$41)</f>
        <v/>
      </c>
      <c r="AE369" s="33">
        <f>AC369*O369+(1-AC369)*L369</f>
        <v/>
      </c>
      <c r="AF369" s="33">
        <f>AC369*P369+(1-AC369)*M369</f>
        <v/>
      </c>
      <c r="AG369" s="33">
        <f>AC369*Q369+(1-AC369)*N369</f>
        <v/>
      </c>
      <c r="AH369" s="33">
        <f>AD369*O369+(1-AD369)*L369</f>
        <v/>
      </c>
      <c r="AI369" s="33">
        <f>AD369*P369+(1-AD369)*M369</f>
        <v/>
      </c>
      <c r="AJ369" s="33">
        <f>AD369*Q369+(1-AD369)*N369</f>
        <v/>
      </c>
      <c r="AK369" s="33">
        <f>AC369*V369+(1-AC369)*U369</f>
        <v/>
      </c>
      <c r="AL369" s="33">
        <f>AC369*W369+(1-AC369)*U369</f>
        <v/>
      </c>
      <c r="AM369" s="33">
        <f>AC369*X369+(1-AC369)*U369</f>
        <v/>
      </c>
      <c r="AN369" s="33">
        <f>AD369*V369+(1-AD369)*U369</f>
        <v/>
      </c>
      <c r="AO369" s="33">
        <f>AD369*W369+(1-AD369)*U369</f>
        <v/>
      </c>
      <c r="AP369" s="33">
        <f>AD369*X369+(1-AD369)*U369</f>
        <v/>
      </c>
      <c r="AQ369" s="7">
        <f>IF(OR(Scenario!$B$5="Any",Scenario!$B$5=A369),1,0)</f>
        <v/>
      </c>
      <c r="AR369" s="7">
        <f>IF(OR(Scenario!$B$6="Any",Scenario!$B$6=B369),1,0)</f>
        <v/>
      </c>
      <c r="AS369" s="7">
        <f>IF(OR(Scenario!$B$7="Any",Scenario!$B$7=C369),1,0)</f>
        <v/>
      </c>
      <c r="AT369" s="7">
        <f>IF(OR(Scenario!$B$8="Any",Scenario!$B$8=D369),1,0)</f>
        <v/>
      </c>
      <c r="AU369" s="7">
        <f>IF(OR(Scenario!$B$9="Any",Scenario!$B$9=E369),1,0)</f>
        <v/>
      </c>
      <c r="AV369" s="7">
        <f>IF(OR(Scenario!$B$10="Any",Scenario!$B$10=F369),1,0)</f>
        <v/>
      </c>
      <c r="AW369" s="7">
        <f>G369*AQ369*AR369*AS369*AT369*AU369*AV369</f>
        <v/>
      </c>
      <c r="AX369" s="7">
        <f>IF(Scenario!$B$11="mean",L369,IF(Scenario!$B$11="5th pct",M369,N369))</f>
        <v/>
      </c>
      <c r="AY369" s="7">
        <f>IF(Scenario!$B$11="mean",O369,IF(Scenario!$B$11="5th pct",P369,Q369))</f>
        <v/>
      </c>
      <c r="AZ369" s="7">
        <f>IF(Scenario!$B$11="mean",R369,IF(Scenario!$B$11="5th pct",S369,T369))</f>
        <v/>
      </c>
      <c r="BA369" s="7">
        <f>IF(Scenario!$B$11="mean",AE369,IF(Scenario!$B$11="5th pct",AF369,AG369))</f>
        <v/>
      </c>
      <c r="BB369" s="7">
        <f>IF(Scenario!$B$11="mean",AH369,IF(Scenario!$B$11="5th pct",AI369,AJ369))</f>
        <v/>
      </c>
      <c r="BC369" s="7">
        <f>U369</f>
        <v/>
      </c>
      <c r="BD369" s="7">
        <f>IF(Scenario!$B$11="mean",V369,IF(Scenario!$B$11="5th pct",W369,X369))</f>
        <v/>
      </c>
      <c r="BE369" s="7">
        <f>IF(Scenario!$B$11="mean",Y369,IF(Scenario!$B$11="5th pct",Z369,AA369))</f>
        <v/>
      </c>
      <c r="BF369" s="7">
        <f>IF(Scenario!$B$11="mean",AK369,IF(Scenario!$B$11="5th pct",AL369,AM369))</f>
        <v/>
      </c>
      <c r="BG369" s="7">
        <f>IF(Scenario!$B$11="mean",AN369,IF(Scenario!$B$11="5th pct",AO369,AP369))</f>
        <v/>
      </c>
    </row>
    <row r="370">
      <c r="A370" t="inlineStr">
        <is>
          <t>F</t>
        </is>
      </c>
      <c r="B370" t="inlineStr">
        <is>
          <t>75-79</t>
        </is>
      </c>
      <c r="C370" t="inlineStr">
        <is>
          <t>&gt;198</t>
        </is>
      </c>
      <c r="D370" t="inlineStr">
        <is>
          <t>1.5-2.0</t>
        </is>
      </c>
      <c r="E370" t="inlineStr">
        <is>
          <t>subclinical</t>
        </is>
      </c>
      <c r="F370" t="inlineStr">
        <is>
          <t>no</t>
        </is>
      </c>
      <c r="G370" s="26">
        <f>Parameters!$B$5*Parameters!$B$8*Parameters!$G$10/SUM(Parameters!$B$10:$G$10)*Parameters!$J$22*Parameters!$B$50*(1-Parameters!$B$46)</f>
        <v/>
      </c>
      <c r="H370" s="27">
        <f>(140-Parameters!$C$25)*Parameters!$G$26*0.45359237*0.85/(72*Parameters!$D$27)</f>
        <v/>
      </c>
      <c r="I370">
        <f>IF(H370&gt;80,"&gt;80",IF(H370&gt;50,"50-80",IF(H370&gt;=25,"25-50","&lt;25")))</f>
        <v/>
      </c>
      <c r="J370">
        <f>IF(((B370="80+")+0+(OR(D370="1.5-2.0",D370="&gt;=2.0")))&gt;=2,1,0)</f>
        <v/>
      </c>
      <c r="K370" s="28">
        <f>INDEX(Parameters!$B$31:$E$31,MATCH(I370,Parameters!$B$30:$E$30,0))</f>
        <v/>
      </c>
      <c r="L370" s="29">
        <f>K370*INDEX(Parameters!$B$57:$E$57,MATCH(I370,Parameters!$B$30:$E$30,0))/100*IF($F370="yes",Parameters!$C$49,Parameters!$B$49)</f>
        <v/>
      </c>
      <c r="M370" s="29">
        <f>K370*INDEX(Parameters!$B$58:$E$58,MATCH(I370,Parameters!$B$30:$E$30,0))/100*IF($F370="yes",Parameters!$C$49,Parameters!$B$49)</f>
        <v/>
      </c>
      <c r="N370" s="29">
        <f>K370*INDEX(Parameters!$B$59:$E$59,MATCH(I370,Parameters!$B$30:$E$30,0))/100*IF($F370="yes",Parameters!$C$49,Parameters!$B$49)</f>
        <v/>
      </c>
      <c r="O370" s="29">
        <f>K370*INDEX(Parameters!$B$60:$E$60,MATCH(I370,Parameters!$B$30:$E$30,0))/100*IF($F370="yes",Parameters!$C$49,Parameters!$B$49)</f>
        <v/>
      </c>
      <c r="P370" s="29">
        <f>K370*INDEX(Parameters!$B$61:$E$61,MATCH(I370,Parameters!$B$30:$E$30,0))/100*IF($F370="yes",Parameters!$C$49,Parameters!$B$49)</f>
        <v/>
      </c>
      <c r="Q370" s="29">
        <f>K370*INDEX(Parameters!$B$62:$E$62,MATCH(I370,Parameters!$B$30:$E$30,0))/100*IF($F370="yes",Parameters!$C$49,Parameters!$B$49)</f>
        <v/>
      </c>
      <c r="R370" s="29">
        <f>K370*INDEX(Parameters!$B$63:$E$63,MATCH(I370,Parameters!$B$30:$E$30,0))/100*IF($F370="yes",Parameters!$C$49,Parameters!$B$49)</f>
        <v/>
      </c>
      <c r="S370" s="29">
        <f>K370*INDEX(Parameters!$B$64:$E$64,MATCH(I370,Parameters!$B$30:$E$30,0))/100*IF($F370="yes",Parameters!$C$49,Parameters!$B$49)</f>
        <v/>
      </c>
      <c r="T370" s="29">
        <f>K370*INDEX(Parameters!$B$65:$E$65,MATCH(I370,Parameters!$B$30:$E$30,0))/100*IF($F370="yes",Parameters!$C$49,Parameters!$B$49)</f>
        <v/>
      </c>
      <c r="U370" s="29">
        <f>INDEX(Parameters!$B$32:$E$32,MATCH(I370,Parameters!$B$30:$E$30,0))*Parameters!$B$36/100*IF($F370="yes",Parameters!$E$49,Parameters!$D$49)</f>
        <v/>
      </c>
      <c r="V370" s="29">
        <f>U370*INDEX(Parameters!$B$99:$E$99,MATCH(I370,Parameters!$B$30:$E$30,0))</f>
        <v/>
      </c>
      <c r="W370" s="29">
        <f>U370*INDEX(Parameters!$B$100:$E$100,MATCH(I370,Parameters!$B$30:$E$30,0))</f>
        <v/>
      </c>
      <c r="X370" s="29">
        <f>U370*INDEX(Parameters!$B$101:$E$101,MATCH(I370,Parameters!$B$30:$E$30,0))</f>
        <v/>
      </c>
      <c r="Y370" s="29">
        <f>U370*INDEX(Parameters!$B$102:$E$102,MATCH(I370,Parameters!$B$30:$E$30,0))</f>
        <v/>
      </c>
      <c r="Z370" s="29">
        <f>U370*INDEX(Parameters!$B$103:$E$103,MATCH(I370,Parameters!$B$30:$E$30,0))</f>
        <v/>
      </c>
      <c r="AA370" s="29">
        <f>U370*INDEX(Parameters!$B$104:$E$104,MATCH(I370,Parameters!$B$30:$E$30,0))</f>
        <v/>
      </c>
      <c r="AB370" s="29">
        <f>U370*Parameters!$B$39</f>
        <v/>
      </c>
      <c r="AC370">
        <f>J370</f>
        <v/>
      </c>
      <c r="AD370">
        <f>IF(J370=1,Parameters!$B$40,Parameters!$B$41)</f>
        <v/>
      </c>
      <c r="AE370" s="29">
        <f>AC370*O370+(1-AC370)*L370</f>
        <v/>
      </c>
      <c r="AF370" s="29">
        <f>AC370*P370+(1-AC370)*M370</f>
        <v/>
      </c>
      <c r="AG370" s="29">
        <f>AC370*Q370+(1-AC370)*N370</f>
        <v/>
      </c>
      <c r="AH370" s="29">
        <f>AD370*O370+(1-AD370)*L370</f>
        <v/>
      </c>
      <c r="AI370" s="29">
        <f>AD370*P370+(1-AD370)*M370</f>
        <v/>
      </c>
      <c r="AJ370" s="29">
        <f>AD370*Q370+(1-AD370)*N370</f>
        <v/>
      </c>
      <c r="AK370" s="29">
        <f>AC370*V370+(1-AC370)*U370</f>
        <v/>
      </c>
      <c r="AL370" s="29">
        <f>AC370*W370+(1-AC370)*U370</f>
        <v/>
      </c>
      <c r="AM370" s="29">
        <f>AC370*X370+(1-AC370)*U370</f>
        <v/>
      </c>
      <c r="AN370" s="29">
        <f>AD370*V370+(1-AD370)*U370</f>
        <v/>
      </c>
      <c r="AO370" s="29">
        <f>AD370*W370+(1-AD370)*U370</f>
        <v/>
      </c>
      <c r="AP370" s="29">
        <f>AD370*X370+(1-AD370)*U370</f>
        <v/>
      </c>
      <c r="AQ370">
        <f>IF(OR(Scenario!$B$5="Any",Scenario!$B$5=A370),1,0)</f>
        <v/>
      </c>
      <c r="AR370">
        <f>IF(OR(Scenario!$B$6="Any",Scenario!$B$6=B370),1,0)</f>
        <v/>
      </c>
      <c r="AS370">
        <f>IF(OR(Scenario!$B$7="Any",Scenario!$B$7=C370),1,0)</f>
        <v/>
      </c>
      <c r="AT370">
        <f>IF(OR(Scenario!$B$8="Any",Scenario!$B$8=D370),1,0)</f>
        <v/>
      </c>
      <c r="AU370">
        <f>IF(OR(Scenario!$B$9="Any",Scenario!$B$9=E370),1,0)</f>
        <v/>
      </c>
      <c r="AV370">
        <f>IF(OR(Scenario!$B$10="Any",Scenario!$B$10=F370),1,0)</f>
        <v/>
      </c>
      <c r="AW370">
        <f>G370*AQ370*AR370*AS370*AT370*AU370*AV370</f>
        <v/>
      </c>
      <c r="AX370">
        <f>IF(Scenario!$B$11="mean",L370,IF(Scenario!$B$11="5th pct",M370,N370))</f>
        <v/>
      </c>
      <c r="AY370">
        <f>IF(Scenario!$B$11="mean",O370,IF(Scenario!$B$11="5th pct",P370,Q370))</f>
        <v/>
      </c>
      <c r="AZ370">
        <f>IF(Scenario!$B$11="mean",R370,IF(Scenario!$B$11="5th pct",S370,T370))</f>
        <v/>
      </c>
      <c r="BA370">
        <f>IF(Scenario!$B$11="mean",AE370,IF(Scenario!$B$11="5th pct",AF370,AG370))</f>
        <v/>
      </c>
      <c r="BB370">
        <f>IF(Scenario!$B$11="mean",AH370,IF(Scenario!$B$11="5th pct",AI370,AJ370))</f>
        <v/>
      </c>
      <c r="BC370">
        <f>U370</f>
        <v/>
      </c>
      <c r="BD370">
        <f>IF(Scenario!$B$11="mean",V370,IF(Scenario!$B$11="5th pct",W370,X370))</f>
        <v/>
      </c>
      <c r="BE370">
        <f>IF(Scenario!$B$11="mean",Y370,IF(Scenario!$B$11="5th pct",Z370,AA370))</f>
        <v/>
      </c>
      <c r="BF370">
        <f>IF(Scenario!$B$11="mean",AK370,IF(Scenario!$B$11="5th pct",AL370,AM370))</f>
        <v/>
      </c>
      <c r="BG370">
        <f>IF(Scenario!$B$11="mean",AN370,IF(Scenario!$B$11="5th pct",AO370,AP370))</f>
        <v/>
      </c>
    </row>
    <row r="371">
      <c r="A371" s="7" t="inlineStr">
        <is>
          <t>F</t>
        </is>
      </c>
      <c r="B371" s="7" t="inlineStr">
        <is>
          <t>75-79</t>
        </is>
      </c>
      <c r="C371" s="7" t="inlineStr">
        <is>
          <t>&gt;198</t>
        </is>
      </c>
      <c r="D371" s="7" t="inlineStr">
        <is>
          <t>1.5-2.0</t>
        </is>
      </c>
      <c r="E371" s="7" t="inlineStr">
        <is>
          <t>subclinical</t>
        </is>
      </c>
      <c r="F371" s="7" t="inlineStr">
        <is>
          <t>yes</t>
        </is>
      </c>
      <c r="G371" s="30">
        <f>Parameters!$B$5*Parameters!$B$8*Parameters!$G$10/SUM(Parameters!$B$10:$G$10)*Parameters!$J$22*Parameters!$B$50*Parameters!$B$46</f>
        <v/>
      </c>
      <c r="H371" s="31">
        <f>(140-Parameters!$C$25)*Parameters!$G$26*0.45359237*0.85/(72*Parameters!$D$27)</f>
        <v/>
      </c>
      <c r="I371" s="7">
        <f>IF(H371&gt;80,"&gt;80",IF(H371&gt;50,"50-80",IF(H371&gt;=25,"25-50","&lt;25")))</f>
        <v/>
      </c>
      <c r="J371" s="7">
        <f>IF(((B371="80+")+0+(OR(D371="1.5-2.0",D371="&gt;=2.0")))&gt;=2,1,0)</f>
        <v/>
      </c>
      <c r="K371" s="32">
        <f>INDEX(Parameters!$B$31:$E$31,MATCH(I371,Parameters!$B$30:$E$30,0))</f>
        <v/>
      </c>
      <c r="L371" s="33">
        <f>K371*INDEX(Parameters!$B$57:$E$57,MATCH(I371,Parameters!$B$30:$E$30,0))/100*IF($F371="yes",Parameters!$C$49,Parameters!$B$49)</f>
        <v/>
      </c>
      <c r="M371" s="33">
        <f>K371*INDEX(Parameters!$B$58:$E$58,MATCH(I371,Parameters!$B$30:$E$30,0))/100*IF($F371="yes",Parameters!$C$49,Parameters!$B$49)</f>
        <v/>
      </c>
      <c r="N371" s="33">
        <f>K371*INDEX(Parameters!$B$59:$E$59,MATCH(I371,Parameters!$B$30:$E$30,0))/100*IF($F371="yes",Parameters!$C$49,Parameters!$B$49)</f>
        <v/>
      </c>
      <c r="O371" s="33">
        <f>K371*INDEX(Parameters!$B$60:$E$60,MATCH(I371,Parameters!$B$30:$E$30,0))/100*IF($F371="yes",Parameters!$C$49,Parameters!$B$49)</f>
        <v/>
      </c>
      <c r="P371" s="33">
        <f>K371*INDEX(Parameters!$B$61:$E$61,MATCH(I371,Parameters!$B$30:$E$30,0))/100*IF($F371="yes",Parameters!$C$49,Parameters!$B$49)</f>
        <v/>
      </c>
      <c r="Q371" s="33">
        <f>K371*INDEX(Parameters!$B$62:$E$62,MATCH(I371,Parameters!$B$30:$E$30,0))/100*IF($F371="yes",Parameters!$C$49,Parameters!$B$49)</f>
        <v/>
      </c>
      <c r="R371" s="33">
        <f>K371*INDEX(Parameters!$B$63:$E$63,MATCH(I371,Parameters!$B$30:$E$30,0))/100*IF($F371="yes",Parameters!$C$49,Parameters!$B$49)</f>
        <v/>
      </c>
      <c r="S371" s="33">
        <f>K371*INDEX(Parameters!$B$64:$E$64,MATCH(I371,Parameters!$B$30:$E$30,0))/100*IF($F371="yes",Parameters!$C$49,Parameters!$B$49)</f>
        <v/>
      </c>
      <c r="T371" s="33">
        <f>K371*INDEX(Parameters!$B$65:$E$65,MATCH(I371,Parameters!$B$30:$E$30,0))/100*IF($F371="yes",Parameters!$C$49,Parameters!$B$49)</f>
        <v/>
      </c>
      <c r="U371" s="33">
        <f>INDEX(Parameters!$B$32:$E$32,MATCH(I371,Parameters!$B$30:$E$30,0))*Parameters!$B$36/100*IF($F371="yes",Parameters!$E$49,Parameters!$D$49)</f>
        <v/>
      </c>
      <c r="V371" s="33">
        <f>U371*INDEX(Parameters!$B$99:$E$99,MATCH(I371,Parameters!$B$30:$E$30,0))</f>
        <v/>
      </c>
      <c r="W371" s="33">
        <f>U371*INDEX(Parameters!$B$100:$E$100,MATCH(I371,Parameters!$B$30:$E$30,0))</f>
        <v/>
      </c>
      <c r="X371" s="33">
        <f>U371*INDEX(Parameters!$B$101:$E$101,MATCH(I371,Parameters!$B$30:$E$30,0))</f>
        <v/>
      </c>
      <c r="Y371" s="33">
        <f>U371*INDEX(Parameters!$B$102:$E$102,MATCH(I371,Parameters!$B$30:$E$30,0))</f>
        <v/>
      </c>
      <c r="Z371" s="33">
        <f>U371*INDEX(Parameters!$B$103:$E$103,MATCH(I371,Parameters!$B$30:$E$30,0))</f>
        <v/>
      </c>
      <c r="AA371" s="33">
        <f>U371*INDEX(Parameters!$B$104:$E$104,MATCH(I371,Parameters!$B$30:$E$30,0))</f>
        <v/>
      </c>
      <c r="AB371" s="33">
        <f>U371*Parameters!$B$39</f>
        <v/>
      </c>
      <c r="AC371" s="7">
        <f>J371</f>
        <v/>
      </c>
      <c r="AD371" s="7">
        <f>IF(J371=1,Parameters!$B$40,Parameters!$B$41)</f>
        <v/>
      </c>
      <c r="AE371" s="33">
        <f>AC371*O371+(1-AC371)*L371</f>
        <v/>
      </c>
      <c r="AF371" s="33">
        <f>AC371*P371+(1-AC371)*M371</f>
        <v/>
      </c>
      <c r="AG371" s="33">
        <f>AC371*Q371+(1-AC371)*N371</f>
        <v/>
      </c>
      <c r="AH371" s="33">
        <f>AD371*O371+(1-AD371)*L371</f>
        <v/>
      </c>
      <c r="AI371" s="33">
        <f>AD371*P371+(1-AD371)*M371</f>
        <v/>
      </c>
      <c r="AJ371" s="33">
        <f>AD371*Q371+(1-AD371)*N371</f>
        <v/>
      </c>
      <c r="AK371" s="33">
        <f>AC371*V371+(1-AC371)*U371</f>
        <v/>
      </c>
      <c r="AL371" s="33">
        <f>AC371*W371+(1-AC371)*U371</f>
        <v/>
      </c>
      <c r="AM371" s="33">
        <f>AC371*X371+(1-AC371)*U371</f>
        <v/>
      </c>
      <c r="AN371" s="33">
        <f>AD371*V371+(1-AD371)*U371</f>
        <v/>
      </c>
      <c r="AO371" s="33">
        <f>AD371*W371+(1-AD371)*U371</f>
        <v/>
      </c>
      <c r="AP371" s="33">
        <f>AD371*X371+(1-AD371)*U371</f>
        <v/>
      </c>
      <c r="AQ371" s="7">
        <f>IF(OR(Scenario!$B$5="Any",Scenario!$B$5=A371),1,0)</f>
        <v/>
      </c>
      <c r="AR371" s="7">
        <f>IF(OR(Scenario!$B$6="Any",Scenario!$B$6=B371),1,0)</f>
        <v/>
      </c>
      <c r="AS371" s="7">
        <f>IF(OR(Scenario!$B$7="Any",Scenario!$B$7=C371),1,0)</f>
        <v/>
      </c>
      <c r="AT371" s="7">
        <f>IF(OR(Scenario!$B$8="Any",Scenario!$B$8=D371),1,0)</f>
        <v/>
      </c>
      <c r="AU371" s="7">
        <f>IF(OR(Scenario!$B$9="Any",Scenario!$B$9=E371),1,0)</f>
        <v/>
      </c>
      <c r="AV371" s="7">
        <f>IF(OR(Scenario!$B$10="Any",Scenario!$B$10=F371),1,0)</f>
        <v/>
      </c>
      <c r="AW371" s="7">
        <f>G371*AQ371*AR371*AS371*AT371*AU371*AV371</f>
        <v/>
      </c>
      <c r="AX371" s="7">
        <f>IF(Scenario!$B$11="mean",L371,IF(Scenario!$B$11="5th pct",M371,N371))</f>
        <v/>
      </c>
      <c r="AY371" s="7">
        <f>IF(Scenario!$B$11="mean",O371,IF(Scenario!$B$11="5th pct",P371,Q371))</f>
        <v/>
      </c>
      <c r="AZ371" s="7">
        <f>IF(Scenario!$B$11="mean",R371,IF(Scenario!$B$11="5th pct",S371,T371))</f>
        <v/>
      </c>
      <c r="BA371" s="7">
        <f>IF(Scenario!$B$11="mean",AE371,IF(Scenario!$B$11="5th pct",AF371,AG371))</f>
        <v/>
      </c>
      <c r="BB371" s="7">
        <f>IF(Scenario!$B$11="mean",AH371,IF(Scenario!$B$11="5th pct",AI371,AJ371))</f>
        <v/>
      </c>
      <c r="BC371" s="7">
        <f>U371</f>
        <v/>
      </c>
      <c r="BD371" s="7">
        <f>IF(Scenario!$B$11="mean",V371,IF(Scenario!$B$11="5th pct",W371,X371))</f>
        <v/>
      </c>
      <c r="BE371" s="7">
        <f>IF(Scenario!$B$11="mean",Y371,IF(Scenario!$B$11="5th pct",Z371,AA371))</f>
        <v/>
      </c>
      <c r="BF371" s="7">
        <f>IF(Scenario!$B$11="mean",AK371,IF(Scenario!$B$11="5th pct",AL371,AM371))</f>
        <v/>
      </c>
      <c r="BG371" s="7">
        <f>IF(Scenario!$B$11="mean",AN371,IF(Scenario!$B$11="5th pct",AO371,AP371))</f>
        <v/>
      </c>
    </row>
    <row r="372">
      <c r="A372" t="inlineStr">
        <is>
          <t>F</t>
        </is>
      </c>
      <c r="B372" t="inlineStr">
        <is>
          <t>75-79</t>
        </is>
      </c>
      <c r="C372" t="inlineStr">
        <is>
          <t>&gt;198</t>
        </is>
      </c>
      <c r="D372" t="inlineStr">
        <is>
          <t>1.5-2.0</t>
        </is>
      </c>
      <c r="E372" t="inlineStr">
        <is>
          <t>low parox</t>
        </is>
      </c>
      <c r="F372" t="inlineStr">
        <is>
          <t>no</t>
        </is>
      </c>
      <c r="G372" s="26">
        <f>Parameters!$B$5*Parameters!$B$8*Parameters!$G$10/SUM(Parameters!$B$10:$G$10)*Parameters!$J$22*Parameters!$B$51*(1-Parameters!$B$46)</f>
        <v/>
      </c>
      <c r="H372" s="27">
        <f>(140-Parameters!$C$25)*Parameters!$G$26*0.45359237*0.85/(72*Parameters!$D$27)</f>
        <v/>
      </c>
      <c r="I372">
        <f>IF(H372&gt;80,"&gt;80",IF(H372&gt;50,"50-80",IF(H372&gt;=25,"25-50","&lt;25")))</f>
        <v/>
      </c>
      <c r="J372">
        <f>IF(((B372="80+")+0+(OR(D372="1.5-2.0",D372="&gt;=2.0")))&gt;=2,1,0)</f>
        <v/>
      </c>
      <c r="K372" s="28">
        <f>INDEX(Parameters!$B$31:$E$31,MATCH(I372,Parameters!$B$30:$E$30,0))</f>
        <v/>
      </c>
      <c r="L372" s="29">
        <f>K372*INDEX(Parameters!$B$66:$E$66,MATCH(I372,Parameters!$B$30:$E$30,0))/100*IF($F372="yes",Parameters!$C$49,Parameters!$B$49)</f>
        <v/>
      </c>
      <c r="M372" s="29">
        <f>K372*INDEX(Parameters!$B$67:$E$67,MATCH(I372,Parameters!$B$30:$E$30,0))/100*IF($F372="yes",Parameters!$C$49,Parameters!$B$49)</f>
        <v/>
      </c>
      <c r="N372" s="29">
        <f>K372*INDEX(Parameters!$B$68:$E$68,MATCH(I372,Parameters!$B$30:$E$30,0))/100*IF($F372="yes",Parameters!$C$49,Parameters!$B$49)</f>
        <v/>
      </c>
      <c r="O372" s="29">
        <f>K372*INDEX(Parameters!$B$69:$E$69,MATCH(I372,Parameters!$B$30:$E$30,0))/100*IF($F372="yes",Parameters!$C$49,Parameters!$B$49)</f>
        <v/>
      </c>
      <c r="P372" s="29">
        <f>K372*INDEX(Parameters!$B$70:$E$70,MATCH(I372,Parameters!$B$30:$E$30,0))/100*IF($F372="yes",Parameters!$C$49,Parameters!$B$49)</f>
        <v/>
      </c>
      <c r="Q372" s="29">
        <f>K372*INDEX(Parameters!$B$71:$E$71,MATCH(I372,Parameters!$B$30:$E$30,0))/100*IF($F372="yes",Parameters!$C$49,Parameters!$B$49)</f>
        <v/>
      </c>
      <c r="R372" s="29">
        <f>K372*INDEX(Parameters!$B$72:$E$72,MATCH(I372,Parameters!$B$30:$E$30,0))/100*IF($F372="yes",Parameters!$C$49,Parameters!$B$49)</f>
        <v/>
      </c>
      <c r="S372" s="29">
        <f>K372*INDEX(Parameters!$B$73:$E$73,MATCH(I372,Parameters!$B$30:$E$30,0))/100*IF($F372="yes",Parameters!$C$49,Parameters!$B$49)</f>
        <v/>
      </c>
      <c r="T372" s="29">
        <f>K372*INDEX(Parameters!$B$74:$E$74,MATCH(I372,Parameters!$B$30:$E$30,0))/100*IF($F372="yes",Parameters!$C$49,Parameters!$B$49)</f>
        <v/>
      </c>
      <c r="U372" s="29">
        <f>INDEX(Parameters!$B$32:$E$32,MATCH(I372,Parameters!$B$30:$E$30,0))*Parameters!$B$36/100*IF($F372="yes",Parameters!$E$49,Parameters!$D$49)</f>
        <v/>
      </c>
      <c r="V372" s="29">
        <f>U372*INDEX(Parameters!$B$99:$E$99,MATCH(I372,Parameters!$B$30:$E$30,0))</f>
        <v/>
      </c>
      <c r="W372" s="29">
        <f>U372*INDEX(Parameters!$B$100:$E$100,MATCH(I372,Parameters!$B$30:$E$30,0))</f>
        <v/>
      </c>
      <c r="X372" s="29">
        <f>U372*INDEX(Parameters!$B$101:$E$101,MATCH(I372,Parameters!$B$30:$E$30,0))</f>
        <v/>
      </c>
      <c r="Y372" s="29">
        <f>U372*INDEX(Parameters!$B$102:$E$102,MATCH(I372,Parameters!$B$30:$E$30,0))</f>
        <v/>
      </c>
      <c r="Z372" s="29">
        <f>U372*INDEX(Parameters!$B$103:$E$103,MATCH(I372,Parameters!$B$30:$E$30,0))</f>
        <v/>
      </c>
      <c r="AA372" s="29">
        <f>U372*INDEX(Parameters!$B$104:$E$104,MATCH(I372,Parameters!$B$30:$E$30,0))</f>
        <v/>
      </c>
      <c r="AB372" s="29">
        <f>U372*Parameters!$B$39</f>
        <v/>
      </c>
      <c r="AC372">
        <f>J372</f>
        <v/>
      </c>
      <c r="AD372">
        <f>IF(J372=1,Parameters!$B$40,Parameters!$B$41)</f>
        <v/>
      </c>
      <c r="AE372" s="29">
        <f>AC372*O372+(1-AC372)*L372</f>
        <v/>
      </c>
      <c r="AF372" s="29">
        <f>AC372*P372+(1-AC372)*M372</f>
        <v/>
      </c>
      <c r="AG372" s="29">
        <f>AC372*Q372+(1-AC372)*N372</f>
        <v/>
      </c>
      <c r="AH372" s="29">
        <f>AD372*O372+(1-AD372)*L372</f>
        <v/>
      </c>
      <c r="AI372" s="29">
        <f>AD372*P372+(1-AD372)*M372</f>
        <v/>
      </c>
      <c r="AJ372" s="29">
        <f>AD372*Q372+(1-AD372)*N372</f>
        <v/>
      </c>
      <c r="AK372" s="29">
        <f>AC372*V372+(1-AC372)*U372</f>
        <v/>
      </c>
      <c r="AL372" s="29">
        <f>AC372*W372+(1-AC372)*U372</f>
        <v/>
      </c>
      <c r="AM372" s="29">
        <f>AC372*X372+(1-AC372)*U372</f>
        <v/>
      </c>
      <c r="AN372" s="29">
        <f>AD372*V372+(1-AD372)*U372</f>
        <v/>
      </c>
      <c r="AO372" s="29">
        <f>AD372*W372+(1-AD372)*U372</f>
        <v/>
      </c>
      <c r="AP372" s="29">
        <f>AD372*X372+(1-AD372)*U372</f>
        <v/>
      </c>
      <c r="AQ372">
        <f>IF(OR(Scenario!$B$5="Any",Scenario!$B$5=A372),1,0)</f>
        <v/>
      </c>
      <c r="AR372">
        <f>IF(OR(Scenario!$B$6="Any",Scenario!$B$6=B372),1,0)</f>
        <v/>
      </c>
      <c r="AS372">
        <f>IF(OR(Scenario!$B$7="Any",Scenario!$B$7=C372),1,0)</f>
        <v/>
      </c>
      <c r="AT372">
        <f>IF(OR(Scenario!$B$8="Any",Scenario!$B$8=D372),1,0)</f>
        <v/>
      </c>
      <c r="AU372">
        <f>IF(OR(Scenario!$B$9="Any",Scenario!$B$9=E372),1,0)</f>
        <v/>
      </c>
      <c r="AV372">
        <f>IF(OR(Scenario!$B$10="Any",Scenario!$B$10=F372),1,0)</f>
        <v/>
      </c>
      <c r="AW372">
        <f>G372*AQ372*AR372*AS372*AT372*AU372*AV372</f>
        <v/>
      </c>
      <c r="AX372">
        <f>IF(Scenario!$B$11="mean",L372,IF(Scenario!$B$11="5th pct",M372,N372))</f>
        <v/>
      </c>
      <c r="AY372">
        <f>IF(Scenario!$B$11="mean",O372,IF(Scenario!$B$11="5th pct",P372,Q372))</f>
        <v/>
      </c>
      <c r="AZ372">
        <f>IF(Scenario!$B$11="mean",R372,IF(Scenario!$B$11="5th pct",S372,T372))</f>
        <v/>
      </c>
      <c r="BA372">
        <f>IF(Scenario!$B$11="mean",AE372,IF(Scenario!$B$11="5th pct",AF372,AG372))</f>
        <v/>
      </c>
      <c r="BB372">
        <f>IF(Scenario!$B$11="mean",AH372,IF(Scenario!$B$11="5th pct",AI372,AJ372))</f>
        <v/>
      </c>
      <c r="BC372">
        <f>U372</f>
        <v/>
      </c>
      <c r="BD372">
        <f>IF(Scenario!$B$11="mean",V372,IF(Scenario!$B$11="5th pct",W372,X372))</f>
        <v/>
      </c>
      <c r="BE372">
        <f>IF(Scenario!$B$11="mean",Y372,IF(Scenario!$B$11="5th pct",Z372,AA372))</f>
        <v/>
      </c>
      <c r="BF372">
        <f>IF(Scenario!$B$11="mean",AK372,IF(Scenario!$B$11="5th pct",AL372,AM372))</f>
        <v/>
      </c>
      <c r="BG372">
        <f>IF(Scenario!$B$11="mean",AN372,IF(Scenario!$B$11="5th pct",AO372,AP372))</f>
        <v/>
      </c>
    </row>
    <row r="373">
      <c r="A373" s="7" t="inlineStr">
        <is>
          <t>F</t>
        </is>
      </c>
      <c r="B373" s="7" t="inlineStr">
        <is>
          <t>75-79</t>
        </is>
      </c>
      <c r="C373" s="7" t="inlineStr">
        <is>
          <t>&gt;198</t>
        </is>
      </c>
      <c r="D373" s="7" t="inlineStr">
        <is>
          <t>1.5-2.0</t>
        </is>
      </c>
      <c r="E373" s="7" t="inlineStr">
        <is>
          <t>low parox</t>
        </is>
      </c>
      <c r="F373" s="7" t="inlineStr">
        <is>
          <t>yes</t>
        </is>
      </c>
      <c r="G373" s="30">
        <f>Parameters!$B$5*Parameters!$B$8*Parameters!$G$10/SUM(Parameters!$B$10:$G$10)*Parameters!$J$22*Parameters!$B$51*Parameters!$B$46</f>
        <v/>
      </c>
      <c r="H373" s="31">
        <f>(140-Parameters!$C$25)*Parameters!$G$26*0.45359237*0.85/(72*Parameters!$D$27)</f>
        <v/>
      </c>
      <c r="I373" s="7">
        <f>IF(H373&gt;80,"&gt;80",IF(H373&gt;50,"50-80",IF(H373&gt;=25,"25-50","&lt;25")))</f>
        <v/>
      </c>
      <c r="J373" s="7">
        <f>IF(((B373="80+")+0+(OR(D373="1.5-2.0",D373="&gt;=2.0")))&gt;=2,1,0)</f>
        <v/>
      </c>
      <c r="K373" s="32">
        <f>INDEX(Parameters!$B$31:$E$31,MATCH(I373,Parameters!$B$30:$E$30,0))</f>
        <v/>
      </c>
      <c r="L373" s="33">
        <f>K373*INDEX(Parameters!$B$66:$E$66,MATCH(I373,Parameters!$B$30:$E$30,0))/100*IF($F373="yes",Parameters!$C$49,Parameters!$B$49)</f>
        <v/>
      </c>
      <c r="M373" s="33">
        <f>K373*INDEX(Parameters!$B$67:$E$67,MATCH(I373,Parameters!$B$30:$E$30,0))/100*IF($F373="yes",Parameters!$C$49,Parameters!$B$49)</f>
        <v/>
      </c>
      <c r="N373" s="33">
        <f>K373*INDEX(Parameters!$B$68:$E$68,MATCH(I373,Parameters!$B$30:$E$30,0))/100*IF($F373="yes",Parameters!$C$49,Parameters!$B$49)</f>
        <v/>
      </c>
      <c r="O373" s="33">
        <f>K373*INDEX(Parameters!$B$69:$E$69,MATCH(I373,Parameters!$B$30:$E$30,0))/100*IF($F373="yes",Parameters!$C$49,Parameters!$B$49)</f>
        <v/>
      </c>
      <c r="P373" s="33">
        <f>K373*INDEX(Parameters!$B$70:$E$70,MATCH(I373,Parameters!$B$30:$E$30,0))/100*IF($F373="yes",Parameters!$C$49,Parameters!$B$49)</f>
        <v/>
      </c>
      <c r="Q373" s="33">
        <f>K373*INDEX(Parameters!$B$71:$E$71,MATCH(I373,Parameters!$B$30:$E$30,0))/100*IF($F373="yes",Parameters!$C$49,Parameters!$B$49)</f>
        <v/>
      </c>
      <c r="R373" s="33">
        <f>K373*INDEX(Parameters!$B$72:$E$72,MATCH(I373,Parameters!$B$30:$E$30,0))/100*IF($F373="yes",Parameters!$C$49,Parameters!$B$49)</f>
        <v/>
      </c>
      <c r="S373" s="33">
        <f>K373*INDEX(Parameters!$B$73:$E$73,MATCH(I373,Parameters!$B$30:$E$30,0))/100*IF($F373="yes",Parameters!$C$49,Parameters!$B$49)</f>
        <v/>
      </c>
      <c r="T373" s="33">
        <f>K373*INDEX(Parameters!$B$74:$E$74,MATCH(I373,Parameters!$B$30:$E$30,0))/100*IF($F373="yes",Parameters!$C$49,Parameters!$B$49)</f>
        <v/>
      </c>
      <c r="U373" s="33">
        <f>INDEX(Parameters!$B$32:$E$32,MATCH(I373,Parameters!$B$30:$E$30,0))*Parameters!$B$36/100*IF($F373="yes",Parameters!$E$49,Parameters!$D$49)</f>
        <v/>
      </c>
      <c r="V373" s="33">
        <f>U373*INDEX(Parameters!$B$99:$E$99,MATCH(I373,Parameters!$B$30:$E$30,0))</f>
        <v/>
      </c>
      <c r="W373" s="33">
        <f>U373*INDEX(Parameters!$B$100:$E$100,MATCH(I373,Parameters!$B$30:$E$30,0))</f>
        <v/>
      </c>
      <c r="X373" s="33">
        <f>U373*INDEX(Parameters!$B$101:$E$101,MATCH(I373,Parameters!$B$30:$E$30,0))</f>
        <v/>
      </c>
      <c r="Y373" s="33">
        <f>U373*INDEX(Parameters!$B$102:$E$102,MATCH(I373,Parameters!$B$30:$E$30,0))</f>
        <v/>
      </c>
      <c r="Z373" s="33">
        <f>U373*INDEX(Parameters!$B$103:$E$103,MATCH(I373,Parameters!$B$30:$E$30,0))</f>
        <v/>
      </c>
      <c r="AA373" s="33">
        <f>U373*INDEX(Parameters!$B$104:$E$104,MATCH(I373,Parameters!$B$30:$E$30,0))</f>
        <v/>
      </c>
      <c r="AB373" s="33">
        <f>U373*Parameters!$B$39</f>
        <v/>
      </c>
      <c r="AC373" s="7">
        <f>J373</f>
        <v/>
      </c>
      <c r="AD373" s="7">
        <f>IF(J373=1,Parameters!$B$40,Parameters!$B$41)</f>
        <v/>
      </c>
      <c r="AE373" s="33">
        <f>AC373*O373+(1-AC373)*L373</f>
        <v/>
      </c>
      <c r="AF373" s="33">
        <f>AC373*P373+(1-AC373)*M373</f>
        <v/>
      </c>
      <c r="AG373" s="33">
        <f>AC373*Q373+(1-AC373)*N373</f>
        <v/>
      </c>
      <c r="AH373" s="33">
        <f>AD373*O373+(1-AD373)*L373</f>
        <v/>
      </c>
      <c r="AI373" s="33">
        <f>AD373*P373+(1-AD373)*M373</f>
        <v/>
      </c>
      <c r="AJ373" s="33">
        <f>AD373*Q373+(1-AD373)*N373</f>
        <v/>
      </c>
      <c r="AK373" s="33">
        <f>AC373*V373+(1-AC373)*U373</f>
        <v/>
      </c>
      <c r="AL373" s="33">
        <f>AC373*W373+(1-AC373)*U373</f>
        <v/>
      </c>
      <c r="AM373" s="33">
        <f>AC373*X373+(1-AC373)*U373</f>
        <v/>
      </c>
      <c r="AN373" s="33">
        <f>AD373*V373+(1-AD373)*U373</f>
        <v/>
      </c>
      <c r="AO373" s="33">
        <f>AD373*W373+(1-AD373)*U373</f>
        <v/>
      </c>
      <c r="AP373" s="33">
        <f>AD373*X373+(1-AD373)*U373</f>
        <v/>
      </c>
      <c r="AQ373" s="7">
        <f>IF(OR(Scenario!$B$5="Any",Scenario!$B$5=A373),1,0)</f>
        <v/>
      </c>
      <c r="AR373" s="7">
        <f>IF(OR(Scenario!$B$6="Any",Scenario!$B$6=B373),1,0)</f>
        <v/>
      </c>
      <c r="AS373" s="7">
        <f>IF(OR(Scenario!$B$7="Any",Scenario!$B$7=C373),1,0)</f>
        <v/>
      </c>
      <c r="AT373" s="7">
        <f>IF(OR(Scenario!$B$8="Any",Scenario!$B$8=D373),1,0)</f>
        <v/>
      </c>
      <c r="AU373" s="7">
        <f>IF(OR(Scenario!$B$9="Any",Scenario!$B$9=E373),1,0)</f>
        <v/>
      </c>
      <c r="AV373" s="7">
        <f>IF(OR(Scenario!$B$10="Any",Scenario!$B$10=F373),1,0)</f>
        <v/>
      </c>
      <c r="AW373" s="7">
        <f>G373*AQ373*AR373*AS373*AT373*AU373*AV373</f>
        <v/>
      </c>
      <c r="AX373" s="7">
        <f>IF(Scenario!$B$11="mean",L373,IF(Scenario!$B$11="5th pct",M373,N373))</f>
        <v/>
      </c>
      <c r="AY373" s="7">
        <f>IF(Scenario!$B$11="mean",O373,IF(Scenario!$B$11="5th pct",P373,Q373))</f>
        <v/>
      </c>
      <c r="AZ373" s="7">
        <f>IF(Scenario!$B$11="mean",R373,IF(Scenario!$B$11="5th pct",S373,T373))</f>
        <v/>
      </c>
      <c r="BA373" s="7">
        <f>IF(Scenario!$B$11="mean",AE373,IF(Scenario!$B$11="5th pct",AF373,AG373))</f>
        <v/>
      </c>
      <c r="BB373" s="7">
        <f>IF(Scenario!$B$11="mean",AH373,IF(Scenario!$B$11="5th pct",AI373,AJ373))</f>
        <v/>
      </c>
      <c r="BC373" s="7">
        <f>U373</f>
        <v/>
      </c>
      <c r="BD373" s="7">
        <f>IF(Scenario!$B$11="mean",V373,IF(Scenario!$B$11="5th pct",W373,X373))</f>
        <v/>
      </c>
      <c r="BE373" s="7">
        <f>IF(Scenario!$B$11="mean",Y373,IF(Scenario!$B$11="5th pct",Z373,AA373))</f>
        <v/>
      </c>
      <c r="BF373" s="7">
        <f>IF(Scenario!$B$11="mean",AK373,IF(Scenario!$B$11="5th pct",AL373,AM373))</f>
        <v/>
      </c>
      <c r="BG373" s="7">
        <f>IF(Scenario!$B$11="mean",AN373,IF(Scenario!$B$11="5th pct",AO373,AP373))</f>
        <v/>
      </c>
    </row>
    <row r="374">
      <c r="A374" t="inlineStr">
        <is>
          <t>F</t>
        </is>
      </c>
      <c r="B374" t="inlineStr">
        <is>
          <t>75-79</t>
        </is>
      </c>
      <c r="C374" t="inlineStr">
        <is>
          <t>&gt;198</t>
        </is>
      </c>
      <c r="D374" t="inlineStr">
        <is>
          <t>1.5-2.0</t>
        </is>
      </c>
      <c r="E374" t="inlineStr">
        <is>
          <t>high parox</t>
        </is>
      </c>
      <c r="F374" t="inlineStr">
        <is>
          <t>no</t>
        </is>
      </c>
      <c r="G374" s="26">
        <f>Parameters!$B$5*Parameters!$B$8*Parameters!$G$10/SUM(Parameters!$B$10:$G$10)*Parameters!$J$22*Parameters!$B$52*(1-Parameters!$B$46)</f>
        <v/>
      </c>
      <c r="H374" s="27">
        <f>(140-Parameters!$C$25)*Parameters!$G$26*0.45359237*0.85/(72*Parameters!$D$27)</f>
        <v/>
      </c>
      <c r="I374">
        <f>IF(H374&gt;80,"&gt;80",IF(H374&gt;50,"50-80",IF(H374&gt;=25,"25-50","&lt;25")))</f>
        <v/>
      </c>
      <c r="J374">
        <f>IF(((B374="80+")+0+(OR(D374="1.5-2.0",D374="&gt;=2.0")))&gt;=2,1,0)</f>
        <v/>
      </c>
      <c r="K374" s="28">
        <f>INDEX(Parameters!$B$31:$E$31,MATCH(I374,Parameters!$B$30:$E$30,0))</f>
        <v/>
      </c>
      <c r="L374" s="29">
        <f>K374*INDEX(Parameters!$B$75:$E$75,MATCH(I374,Parameters!$B$30:$E$30,0))/100*IF($F374="yes",Parameters!$C$49,Parameters!$B$49)</f>
        <v/>
      </c>
      <c r="M374" s="29">
        <f>K374*INDEX(Parameters!$B$76:$E$76,MATCH(I374,Parameters!$B$30:$E$30,0))/100*IF($F374="yes",Parameters!$C$49,Parameters!$B$49)</f>
        <v/>
      </c>
      <c r="N374" s="29">
        <f>K374*INDEX(Parameters!$B$77:$E$77,MATCH(I374,Parameters!$B$30:$E$30,0))/100*IF($F374="yes",Parameters!$C$49,Parameters!$B$49)</f>
        <v/>
      </c>
      <c r="O374" s="29">
        <f>K374*INDEX(Parameters!$B$78:$E$78,MATCH(I374,Parameters!$B$30:$E$30,0))/100*IF($F374="yes",Parameters!$C$49,Parameters!$B$49)</f>
        <v/>
      </c>
      <c r="P374" s="29">
        <f>K374*INDEX(Parameters!$B$79:$E$79,MATCH(I374,Parameters!$B$30:$E$30,0))/100*IF($F374="yes",Parameters!$C$49,Parameters!$B$49)</f>
        <v/>
      </c>
      <c r="Q374" s="29">
        <f>K374*INDEX(Parameters!$B$80:$E$80,MATCH(I374,Parameters!$B$30:$E$30,0))/100*IF($F374="yes",Parameters!$C$49,Parameters!$B$49)</f>
        <v/>
      </c>
      <c r="R374" s="29">
        <f>K374*INDEX(Parameters!$B$81:$E$81,MATCH(I374,Parameters!$B$30:$E$30,0))/100*IF($F374="yes",Parameters!$C$49,Parameters!$B$49)</f>
        <v/>
      </c>
      <c r="S374" s="29">
        <f>K374*INDEX(Parameters!$B$82:$E$82,MATCH(I374,Parameters!$B$30:$E$30,0))/100*IF($F374="yes",Parameters!$C$49,Parameters!$B$49)</f>
        <v/>
      </c>
      <c r="T374" s="29">
        <f>K374*INDEX(Parameters!$B$83:$E$83,MATCH(I374,Parameters!$B$30:$E$30,0))/100*IF($F374="yes",Parameters!$C$49,Parameters!$B$49)</f>
        <v/>
      </c>
      <c r="U374" s="29">
        <f>INDEX(Parameters!$B$32:$E$32,MATCH(I374,Parameters!$B$30:$E$30,0))*Parameters!$B$36/100*IF($F374="yes",Parameters!$E$49,Parameters!$D$49)</f>
        <v/>
      </c>
      <c r="V374" s="29">
        <f>U374*INDEX(Parameters!$B$99:$E$99,MATCH(I374,Parameters!$B$30:$E$30,0))</f>
        <v/>
      </c>
      <c r="W374" s="29">
        <f>U374*INDEX(Parameters!$B$100:$E$100,MATCH(I374,Parameters!$B$30:$E$30,0))</f>
        <v/>
      </c>
      <c r="X374" s="29">
        <f>U374*INDEX(Parameters!$B$101:$E$101,MATCH(I374,Parameters!$B$30:$E$30,0))</f>
        <v/>
      </c>
      <c r="Y374" s="29">
        <f>U374*INDEX(Parameters!$B$102:$E$102,MATCH(I374,Parameters!$B$30:$E$30,0))</f>
        <v/>
      </c>
      <c r="Z374" s="29">
        <f>U374*INDEX(Parameters!$B$103:$E$103,MATCH(I374,Parameters!$B$30:$E$30,0))</f>
        <v/>
      </c>
      <c r="AA374" s="29">
        <f>U374*INDEX(Parameters!$B$104:$E$104,MATCH(I374,Parameters!$B$30:$E$30,0))</f>
        <v/>
      </c>
      <c r="AB374" s="29">
        <f>U374*Parameters!$B$39</f>
        <v/>
      </c>
      <c r="AC374">
        <f>J374</f>
        <v/>
      </c>
      <c r="AD374">
        <f>IF(J374=1,Parameters!$B$40,Parameters!$B$41)</f>
        <v/>
      </c>
      <c r="AE374" s="29">
        <f>AC374*O374+(1-AC374)*L374</f>
        <v/>
      </c>
      <c r="AF374" s="29">
        <f>AC374*P374+(1-AC374)*M374</f>
        <v/>
      </c>
      <c r="AG374" s="29">
        <f>AC374*Q374+(1-AC374)*N374</f>
        <v/>
      </c>
      <c r="AH374" s="29">
        <f>AD374*O374+(1-AD374)*L374</f>
        <v/>
      </c>
      <c r="AI374" s="29">
        <f>AD374*P374+(1-AD374)*M374</f>
        <v/>
      </c>
      <c r="AJ374" s="29">
        <f>AD374*Q374+(1-AD374)*N374</f>
        <v/>
      </c>
      <c r="AK374" s="29">
        <f>AC374*V374+(1-AC374)*U374</f>
        <v/>
      </c>
      <c r="AL374" s="29">
        <f>AC374*W374+(1-AC374)*U374</f>
        <v/>
      </c>
      <c r="AM374" s="29">
        <f>AC374*X374+(1-AC374)*U374</f>
        <v/>
      </c>
      <c r="AN374" s="29">
        <f>AD374*V374+(1-AD374)*U374</f>
        <v/>
      </c>
      <c r="AO374" s="29">
        <f>AD374*W374+(1-AD374)*U374</f>
        <v/>
      </c>
      <c r="AP374" s="29">
        <f>AD374*X374+(1-AD374)*U374</f>
        <v/>
      </c>
      <c r="AQ374">
        <f>IF(OR(Scenario!$B$5="Any",Scenario!$B$5=A374),1,0)</f>
        <v/>
      </c>
      <c r="AR374">
        <f>IF(OR(Scenario!$B$6="Any",Scenario!$B$6=B374),1,0)</f>
        <v/>
      </c>
      <c r="AS374">
        <f>IF(OR(Scenario!$B$7="Any",Scenario!$B$7=C374),1,0)</f>
        <v/>
      </c>
      <c r="AT374">
        <f>IF(OR(Scenario!$B$8="Any",Scenario!$B$8=D374),1,0)</f>
        <v/>
      </c>
      <c r="AU374">
        <f>IF(OR(Scenario!$B$9="Any",Scenario!$B$9=E374),1,0)</f>
        <v/>
      </c>
      <c r="AV374">
        <f>IF(OR(Scenario!$B$10="Any",Scenario!$B$10=F374),1,0)</f>
        <v/>
      </c>
      <c r="AW374">
        <f>G374*AQ374*AR374*AS374*AT374*AU374*AV374</f>
        <v/>
      </c>
      <c r="AX374">
        <f>IF(Scenario!$B$11="mean",L374,IF(Scenario!$B$11="5th pct",M374,N374))</f>
        <v/>
      </c>
      <c r="AY374">
        <f>IF(Scenario!$B$11="mean",O374,IF(Scenario!$B$11="5th pct",P374,Q374))</f>
        <v/>
      </c>
      <c r="AZ374">
        <f>IF(Scenario!$B$11="mean",R374,IF(Scenario!$B$11="5th pct",S374,T374))</f>
        <v/>
      </c>
      <c r="BA374">
        <f>IF(Scenario!$B$11="mean",AE374,IF(Scenario!$B$11="5th pct",AF374,AG374))</f>
        <v/>
      </c>
      <c r="BB374">
        <f>IF(Scenario!$B$11="mean",AH374,IF(Scenario!$B$11="5th pct",AI374,AJ374))</f>
        <v/>
      </c>
      <c r="BC374">
        <f>U374</f>
        <v/>
      </c>
      <c r="BD374">
        <f>IF(Scenario!$B$11="mean",V374,IF(Scenario!$B$11="5th pct",W374,X374))</f>
        <v/>
      </c>
      <c r="BE374">
        <f>IF(Scenario!$B$11="mean",Y374,IF(Scenario!$B$11="5th pct",Z374,AA374))</f>
        <v/>
      </c>
      <c r="BF374">
        <f>IF(Scenario!$B$11="mean",AK374,IF(Scenario!$B$11="5th pct",AL374,AM374))</f>
        <v/>
      </c>
      <c r="BG374">
        <f>IF(Scenario!$B$11="mean",AN374,IF(Scenario!$B$11="5th pct",AO374,AP374))</f>
        <v/>
      </c>
    </row>
    <row r="375">
      <c r="A375" s="7" t="inlineStr">
        <is>
          <t>F</t>
        </is>
      </c>
      <c r="B375" s="7" t="inlineStr">
        <is>
          <t>75-79</t>
        </is>
      </c>
      <c r="C375" s="7" t="inlineStr">
        <is>
          <t>&gt;198</t>
        </is>
      </c>
      <c r="D375" s="7" t="inlineStr">
        <is>
          <t>1.5-2.0</t>
        </is>
      </c>
      <c r="E375" s="7" t="inlineStr">
        <is>
          <t>high parox</t>
        </is>
      </c>
      <c r="F375" s="7" t="inlineStr">
        <is>
          <t>yes</t>
        </is>
      </c>
      <c r="G375" s="30">
        <f>Parameters!$B$5*Parameters!$B$8*Parameters!$G$10/SUM(Parameters!$B$10:$G$10)*Parameters!$J$22*Parameters!$B$52*Parameters!$B$46</f>
        <v/>
      </c>
      <c r="H375" s="31">
        <f>(140-Parameters!$C$25)*Parameters!$G$26*0.45359237*0.85/(72*Parameters!$D$27)</f>
        <v/>
      </c>
      <c r="I375" s="7">
        <f>IF(H375&gt;80,"&gt;80",IF(H375&gt;50,"50-80",IF(H375&gt;=25,"25-50","&lt;25")))</f>
        <v/>
      </c>
      <c r="J375" s="7">
        <f>IF(((B375="80+")+0+(OR(D375="1.5-2.0",D375="&gt;=2.0")))&gt;=2,1,0)</f>
        <v/>
      </c>
      <c r="K375" s="32">
        <f>INDEX(Parameters!$B$31:$E$31,MATCH(I375,Parameters!$B$30:$E$30,0))</f>
        <v/>
      </c>
      <c r="L375" s="33">
        <f>K375*INDEX(Parameters!$B$75:$E$75,MATCH(I375,Parameters!$B$30:$E$30,0))/100*IF($F375="yes",Parameters!$C$49,Parameters!$B$49)</f>
        <v/>
      </c>
      <c r="M375" s="33">
        <f>K375*INDEX(Parameters!$B$76:$E$76,MATCH(I375,Parameters!$B$30:$E$30,0))/100*IF($F375="yes",Parameters!$C$49,Parameters!$B$49)</f>
        <v/>
      </c>
      <c r="N375" s="33">
        <f>K375*INDEX(Parameters!$B$77:$E$77,MATCH(I375,Parameters!$B$30:$E$30,0))/100*IF($F375="yes",Parameters!$C$49,Parameters!$B$49)</f>
        <v/>
      </c>
      <c r="O375" s="33">
        <f>K375*INDEX(Parameters!$B$78:$E$78,MATCH(I375,Parameters!$B$30:$E$30,0))/100*IF($F375="yes",Parameters!$C$49,Parameters!$B$49)</f>
        <v/>
      </c>
      <c r="P375" s="33">
        <f>K375*INDEX(Parameters!$B$79:$E$79,MATCH(I375,Parameters!$B$30:$E$30,0))/100*IF($F375="yes",Parameters!$C$49,Parameters!$B$49)</f>
        <v/>
      </c>
      <c r="Q375" s="33">
        <f>K375*INDEX(Parameters!$B$80:$E$80,MATCH(I375,Parameters!$B$30:$E$30,0))/100*IF($F375="yes",Parameters!$C$49,Parameters!$B$49)</f>
        <v/>
      </c>
      <c r="R375" s="33">
        <f>K375*INDEX(Parameters!$B$81:$E$81,MATCH(I375,Parameters!$B$30:$E$30,0))/100*IF($F375="yes",Parameters!$C$49,Parameters!$B$49)</f>
        <v/>
      </c>
      <c r="S375" s="33">
        <f>K375*INDEX(Parameters!$B$82:$E$82,MATCH(I375,Parameters!$B$30:$E$30,0))/100*IF($F375="yes",Parameters!$C$49,Parameters!$B$49)</f>
        <v/>
      </c>
      <c r="T375" s="33">
        <f>K375*INDEX(Parameters!$B$83:$E$83,MATCH(I375,Parameters!$B$30:$E$30,0))/100*IF($F375="yes",Parameters!$C$49,Parameters!$B$49)</f>
        <v/>
      </c>
      <c r="U375" s="33">
        <f>INDEX(Parameters!$B$32:$E$32,MATCH(I375,Parameters!$B$30:$E$30,0))*Parameters!$B$36/100*IF($F375="yes",Parameters!$E$49,Parameters!$D$49)</f>
        <v/>
      </c>
      <c r="V375" s="33">
        <f>U375*INDEX(Parameters!$B$99:$E$99,MATCH(I375,Parameters!$B$30:$E$30,0))</f>
        <v/>
      </c>
      <c r="W375" s="33">
        <f>U375*INDEX(Parameters!$B$100:$E$100,MATCH(I375,Parameters!$B$30:$E$30,0))</f>
        <v/>
      </c>
      <c r="X375" s="33">
        <f>U375*INDEX(Parameters!$B$101:$E$101,MATCH(I375,Parameters!$B$30:$E$30,0))</f>
        <v/>
      </c>
      <c r="Y375" s="33">
        <f>U375*INDEX(Parameters!$B$102:$E$102,MATCH(I375,Parameters!$B$30:$E$30,0))</f>
        <v/>
      </c>
      <c r="Z375" s="33">
        <f>U375*INDEX(Parameters!$B$103:$E$103,MATCH(I375,Parameters!$B$30:$E$30,0))</f>
        <v/>
      </c>
      <c r="AA375" s="33">
        <f>U375*INDEX(Parameters!$B$104:$E$104,MATCH(I375,Parameters!$B$30:$E$30,0))</f>
        <v/>
      </c>
      <c r="AB375" s="33">
        <f>U375*Parameters!$B$39</f>
        <v/>
      </c>
      <c r="AC375" s="7">
        <f>J375</f>
        <v/>
      </c>
      <c r="AD375" s="7">
        <f>IF(J375=1,Parameters!$B$40,Parameters!$B$41)</f>
        <v/>
      </c>
      <c r="AE375" s="33">
        <f>AC375*O375+(1-AC375)*L375</f>
        <v/>
      </c>
      <c r="AF375" s="33">
        <f>AC375*P375+(1-AC375)*M375</f>
        <v/>
      </c>
      <c r="AG375" s="33">
        <f>AC375*Q375+(1-AC375)*N375</f>
        <v/>
      </c>
      <c r="AH375" s="33">
        <f>AD375*O375+(1-AD375)*L375</f>
        <v/>
      </c>
      <c r="AI375" s="33">
        <f>AD375*P375+(1-AD375)*M375</f>
        <v/>
      </c>
      <c r="AJ375" s="33">
        <f>AD375*Q375+(1-AD375)*N375</f>
        <v/>
      </c>
      <c r="AK375" s="33">
        <f>AC375*V375+(1-AC375)*U375</f>
        <v/>
      </c>
      <c r="AL375" s="33">
        <f>AC375*W375+(1-AC375)*U375</f>
        <v/>
      </c>
      <c r="AM375" s="33">
        <f>AC375*X375+(1-AC375)*U375</f>
        <v/>
      </c>
      <c r="AN375" s="33">
        <f>AD375*V375+(1-AD375)*U375</f>
        <v/>
      </c>
      <c r="AO375" s="33">
        <f>AD375*W375+(1-AD375)*U375</f>
        <v/>
      </c>
      <c r="AP375" s="33">
        <f>AD375*X375+(1-AD375)*U375</f>
        <v/>
      </c>
      <c r="AQ375" s="7">
        <f>IF(OR(Scenario!$B$5="Any",Scenario!$B$5=A375),1,0)</f>
        <v/>
      </c>
      <c r="AR375" s="7">
        <f>IF(OR(Scenario!$B$6="Any",Scenario!$B$6=B375),1,0)</f>
        <v/>
      </c>
      <c r="AS375" s="7">
        <f>IF(OR(Scenario!$B$7="Any",Scenario!$B$7=C375),1,0)</f>
        <v/>
      </c>
      <c r="AT375" s="7">
        <f>IF(OR(Scenario!$B$8="Any",Scenario!$B$8=D375),1,0)</f>
        <v/>
      </c>
      <c r="AU375" s="7">
        <f>IF(OR(Scenario!$B$9="Any",Scenario!$B$9=E375),1,0)</f>
        <v/>
      </c>
      <c r="AV375" s="7">
        <f>IF(OR(Scenario!$B$10="Any",Scenario!$B$10=F375),1,0)</f>
        <v/>
      </c>
      <c r="AW375" s="7">
        <f>G375*AQ375*AR375*AS375*AT375*AU375*AV375</f>
        <v/>
      </c>
      <c r="AX375" s="7">
        <f>IF(Scenario!$B$11="mean",L375,IF(Scenario!$B$11="5th pct",M375,N375))</f>
        <v/>
      </c>
      <c r="AY375" s="7">
        <f>IF(Scenario!$B$11="mean",O375,IF(Scenario!$B$11="5th pct",P375,Q375))</f>
        <v/>
      </c>
      <c r="AZ375" s="7">
        <f>IF(Scenario!$B$11="mean",R375,IF(Scenario!$B$11="5th pct",S375,T375))</f>
        <v/>
      </c>
      <c r="BA375" s="7">
        <f>IF(Scenario!$B$11="mean",AE375,IF(Scenario!$B$11="5th pct",AF375,AG375))</f>
        <v/>
      </c>
      <c r="BB375" s="7">
        <f>IF(Scenario!$B$11="mean",AH375,IF(Scenario!$B$11="5th pct",AI375,AJ375))</f>
        <v/>
      </c>
      <c r="BC375" s="7">
        <f>U375</f>
        <v/>
      </c>
      <c r="BD375" s="7">
        <f>IF(Scenario!$B$11="mean",V375,IF(Scenario!$B$11="5th pct",W375,X375))</f>
        <v/>
      </c>
      <c r="BE375" s="7">
        <f>IF(Scenario!$B$11="mean",Y375,IF(Scenario!$B$11="5th pct",Z375,AA375))</f>
        <v/>
      </c>
      <c r="BF375" s="7">
        <f>IF(Scenario!$B$11="mean",AK375,IF(Scenario!$B$11="5th pct",AL375,AM375))</f>
        <v/>
      </c>
      <c r="BG375" s="7">
        <f>IF(Scenario!$B$11="mean",AN375,IF(Scenario!$B$11="5th pct",AO375,AP375))</f>
        <v/>
      </c>
    </row>
    <row r="376">
      <c r="A376" t="inlineStr">
        <is>
          <t>F</t>
        </is>
      </c>
      <c r="B376" t="inlineStr">
        <is>
          <t>75-79</t>
        </is>
      </c>
      <c r="C376" t="inlineStr">
        <is>
          <t>&gt;198</t>
        </is>
      </c>
      <c r="D376" t="inlineStr">
        <is>
          <t>1.5-2.0</t>
        </is>
      </c>
      <c r="E376" t="inlineStr">
        <is>
          <t>persistent</t>
        </is>
      </c>
      <c r="F376" t="inlineStr">
        <is>
          <t>no</t>
        </is>
      </c>
      <c r="G376" s="26">
        <f>Parameters!$B$5*Parameters!$B$8*Parameters!$G$10/SUM(Parameters!$B$10:$G$10)*Parameters!$J$22*Parameters!$B$53*(1-Parameters!$B$46)</f>
        <v/>
      </c>
      <c r="H376" s="27">
        <f>(140-Parameters!$C$25)*Parameters!$G$26*0.45359237*0.85/(72*Parameters!$D$27)</f>
        <v/>
      </c>
      <c r="I376">
        <f>IF(H376&gt;80,"&gt;80",IF(H376&gt;50,"50-80",IF(H376&gt;=25,"25-50","&lt;25")))</f>
        <v/>
      </c>
      <c r="J376">
        <f>IF(((B376="80+")+0+(OR(D376="1.5-2.0",D376="&gt;=2.0")))&gt;=2,1,0)</f>
        <v/>
      </c>
      <c r="K376" s="28">
        <f>INDEX(Parameters!$B$31:$E$31,MATCH(I376,Parameters!$B$30:$E$30,0))</f>
        <v/>
      </c>
      <c r="L376" s="29">
        <f>K376*INDEX(Parameters!$B$84:$E$84,MATCH(I376,Parameters!$B$30:$E$30,0))/100*IF($F376="yes",Parameters!$C$49,Parameters!$B$49)</f>
        <v/>
      </c>
      <c r="M376" s="29">
        <f>K376*INDEX(Parameters!$B$85:$E$85,MATCH(I376,Parameters!$B$30:$E$30,0))/100*IF($F376="yes",Parameters!$C$49,Parameters!$B$49)</f>
        <v/>
      </c>
      <c r="N376" s="29">
        <f>K376*INDEX(Parameters!$B$86:$E$86,MATCH(I376,Parameters!$B$30:$E$30,0))/100*IF($F376="yes",Parameters!$C$49,Parameters!$B$49)</f>
        <v/>
      </c>
      <c r="O376" s="29">
        <f>K376*INDEX(Parameters!$B$87:$E$87,MATCH(I376,Parameters!$B$30:$E$30,0))/100*IF($F376="yes",Parameters!$C$49,Parameters!$B$49)</f>
        <v/>
      </c>
      <c r="P376" s="29">
        <f>K376*INDEX(Parameters!$B$88:$E$88,MATCH(I376,Parameters!$B$30:$E$30,0))/100*IF($F376="yes",Parameters!$C$49,Parameters!$B$49)</f>
        <v/>
      </c>
      <c r="Q376" s="29">
        <f>K376*INDEX(Parameters!$B$89:$E$89,MATCH(I376,Parameters!$B$30:$E$30,0))/100*IF($F376="yes",Parameters!$C$49,Parameters!$B$49)</f>
        <v/>
      </c>
      <c r="R376" s="29">
        <f>K376*INDEX(Parameters!$B$90:$E$90,MATCH(I376,Parameters!$B$30:$E$30,0))/100*IF($F376="yes",Parameters!$C$49,Parameters!$B$49)</f>
        <v/>
      </c>
      <c r="S376" s="29">
        <f>K376*INDEX(Parameters!$B$91:$E$91,MATCH(I376,Parameters!$B$30:$E$30,0))/100*IF($F376="yes",Parameters!$C$49,Parameters!$B$49)</f>
        <v/>
      </c>
      <c r="T376" s="29">
        <f>K376*INDEX(Parameters!$B$92:$E$92,MATCH(I376,Parameters!$B$30:$E$30,0))/100*IF($F376="yes",Parameters!$C$49,Parameters!$B$49)</f>
        <v/>
      </c>
      <c r="U376" s="29">
        <f>INDEX(Parameters!$B$32:$E$32,MATCH(I376,Parameters!$B$30:$E$30,0))*Parameters!$B$36/100*IF($F376="yes",Parameters!$E$49,Parameters!$D$49)</f>
        <v/>
      </c>
      <c r="V376" s="29">
        <f>U376*INDEX(Parameters!$B$99:$E$99,MATCH(I376,Parameters!$B$30:$E$30,0))</f>
        <v/>
      </c>
      <c r="W376" s="29">
        <f>U376*INDEX(Parameters!$B$100:$E$100,MATCH(I376,Parameters!$B$30:$E$30,0))</f>
        <v/>
      </c>
      <c r="X376" s="29">
        <f>U376*INDEX(Parameters!$B$101:$E$101,MATCH(I376,Parameters!$B$30:$E$30,0))</f>
        <v/>
      </c>
      <c r="Y376" s="29">
        <f>U376*INDEX(Parameters!$B$102:$E$102,MATCH(I376,Parameters!$B$30:$E$30,0))</f>
        <v/>
      </c>
      <c r="Z376" s="29">
        <f>U376*INDEX(Parameters!$B$103:$E$103,MATCH(I376,Parameters!$B$30:$E$30,0))</f>
        <v/>
      </c>
      <c r="AA376" s="29">
        <f>U376*INDEX(Parameters!$B$104:$E$104,MATCH(I376,Parameters!$B$30:$E$30,0))</f>
        <v/>
      </c>
      <c r="AB376" s="29">
        <f>U376*Parameters!$B$39</f>
        <v/>
      </c>
      <c r="AC376">
        <f>J376</f>
        <v/>
      </c>
      <c r="AD376">
        <f>IF(J376=1,Parameters!$B$40,Parameters!$B$41)</f>
        <v/>
      </c>
      <c r="AE376" s="29">
        <f>AC376*O376+(1-AC376)*L376</f>
        <v/>
      </c>
      <c r="AF376" s="29">
        <f>AC376*P376+(1-AC376)*M376</f>
        <v/>
      </c>
      <c r="AG376" s="29">
        <f>AC376*Q376+(1-AC376)*N376</f>
        <v/>
      </c>
      <c r="AH376" s="29">
        <f>AD376*O376+(1-AD376)*L376</f>
        <v/>
      </c>
      <c r="AI376" s="29">
        <f>AD376*P376+(1-AD376)*M376</f>
        <v/>
      </c>
      <c r="AJ376" s="29">
        <f>AD376*Q376+(1-AD376)*N376</f>
        <v/>
      </c>
      <c r="AK376" s="29">
        <f>AC376*V376+(1-AC376)*U376</f>
        <v/>
      </c>
      <c r="AL376" s="29">
        <f>AC376*W376+(1-AC376)*U376</f>
        <v/>
      </c>
      <c r="AM376" s="29">
        <f>AC376*X376+(1-AC376)*U376</f>
        <v/>
      </c>
      <c r="AN376" s="29">
        <f>AD376*V376+(1-AD376)*U376</f>
        <v/>
      </c>
      <c r="AO376" s="29">
        <f>AD376*W376+(1-AD376)*U376</f>
        <v/>
      </c>
      <c r="AP376" s="29">
        <f>AD376*X376+(1-AD376)*U376</f>
        <v/>
      </c>
      <c r="AQ376">
        <f>IF(OR(Scenario!$B$5="Any",Scenario!$B$5=A376),1,0)</f>
        <v/>
      </c>
      <c r="AR376">
        <f>IF(OR(Scenario!$B$6="Any",Scenario!$B$6=B376),1,0)</f>
        <v/>
      </c>
      <c r="AS376">
        <f>IF(OR(Scenario!$B$7="Any",Scenario!$B$7=C376),1,0)</f>
        <v/>
      </c>
      <c r="AT376">
        <f>IF(OR(Scenario!$B$8="Any",Scenario!$B$8=D376),1,0)</f>
        <v/>
      </c>
      <c r="AU376">
        <f>IF(OR(Scenario!$B$9="Any",Scenario!$B$9=E376),1,0)</f>
        <v/>
      </c>
      <c r="AV376">
        <f>IF(OR(Scenario!$B$10="Any",Scenario!$B$10=F376),1,0)</f>
        <v/>
      </c>
      <c r="AW376">
        <f>G376*AQ376*AR376*AS376*AT376*AU376*AV376</f>
        <v/>
      </c>
      <c r="AX376">
        <f>IF(Scenario!$B$11="mean",L376,IF(Scenario!$B$11="5th pct",M376,N376))</f>
        <v/>
      </c>
      <c r="AY376">
        <f>IF(Scenario!$B$11="mean",O376,IF(Scenario!$B$11="5th pct",P376,Q376))</f>
        <v/>
      </c>
      <c r="AZ376">
        <f>IF(Scenario!$B$11="mean",R376,IF(Scenario!$B$11="5th pct",S376,T376))</f>
        <v/>
      </c>
      <c r="BA376">
        <f>IF(Scenario!$B$11="mean",AE376,IF(Scenario!$B$11="5th pct",AF376,AG376))</f>
        <v/>
      </c>
      <c r="BB376">
        <f>IF(Scenario!$B$11="mean",AH376,IF(Scenario!$B$11="5th pct",AI376,AJ376))</f>
        <v/>
      </c>
      <c r="BC376">
        <f>U376</f>
        <v/>
      </c>
      <c r="BD376">
        <f>IF(Scenario!$B$11="mean",V376,IF(Scenario!$B$11="5th pct",W376,X376))</f>
        <v/>
      </c>
      <c r="BE376">
        <f>IF(Scenario!$B$11="mean",Y376,IF(Scenario!$B$11="5th pct",Z376,AA376))</f>
        <v/>
      </c>
      <c r="BF376">
        <f>IF(Scenario!$B$11="mean",AK376,IF(Scenario!$B$11="5th pct",AL376,AM376))</f>
        <v/>
      </c>
      <c r="BG376">
        <f>IF(Scenario!$B$11="mean",AN376,IF(Scenario!$B$11="5th pct",AO376,AP376))</f>
        <v/>
      </c>
    </row>
    <row r="377">
      <c r="A377" s="7" t="inlineStr">
        <is>
          <t>F</t>
        </is>
      </c>
      <c r="B377" s="7" t="inlineStr">
        <is>
          <t>75-79</t>
        </is>
      </c>
      <c r="C377" s="7" t="inlineStr">
        <is>
          <t>&gt;198</t>
        </is>
      </c>
      <c r="D377" s="7" t="inlineStr">
        <is>
          <t>1.5-2.0</t>
        </is>
      </c>
      <c r="E377" s="7" t="inlineStr">
        <is>
          <t>persistent</t>
        </is>
      </c>
      <c r="F377" s="7" t="inlineStr">
        <is>
          <t>yes</t>
        </is>
      </c>
      <c r="G377" s="30">
        <f>Parameters!$B$5*Parameters!$B$8*Parameters!$G$10/SUM(Parameters!$B$10:$G$10)*Parameters!$J$22*Parameters!$B$53*Parameters!$B$46</f>
        <v/>
      </c>
      <c r="H377" s="31">
        <f>(140-Parameters!$C$25)*Parameters!$G$26*0.45359237*0.85/(72*Parameters!$D$27)</f>
        <v/>
      </c>
      <c r="I377" s="7">
        <f>IF(H377&gt;80,"&gt;80",IF(H377&gt;50,"50-80",IF(H377&gt;=25,"25-50","&lt;25")))</f>
        <v/>
      </c>
      <c r="J377" s="7">
        <f>IF(((B377="80+")+0+(OR(D377="1.5-2.0",D377="&gt;=2.0")))&gt;=2,1,0)</f>
        <v/>
      </c>
      <c r="K377" s="32">
        <f>INDEX(Parameters!$B$31:$E$31,MATCH(I377,Parameters!$B$30:$E$30,0))</f>
        <v/>
      </c>
      <c r="L377" s="33">
        <f>K377*INDEX(Parameters!$B$84:$E$84,MATCH(I377,Parameters!$B$30:$E$30,0))/100*IF($F377="yes",Parameters!$C$49,Parameters!$B$49)</f>
        <v/>
      </c>
      <c r="M377" s="33">
        <f>K377*INDEX(Parameters!$B$85:$E$85,MATCH(I377,Parameters!$B$30:$E$30,0))/100*IF($F377="yes",Parameters!$C$49,Parameters!$B$49)</f>
        <v/>
      </c>
      <c r="N377" s="33">
        <f>K377*INDEX(Parameters!$B$86:$E$86,MATCH(I377,Parameters!$B$30:$E$30,0))/100*IF($F377="yes",Parameters!$C$49,Parameters!$B$49)</f>
        <v/>
      </c>
      <c r="O377" s="33">
        <f>K377*INDEX(Parameters!$B$87:$E$87,MATCH(I377,Parameters!$B$30:$E$30,0))/100*IF($F377="yes",Parameters!$C$49,Parameters!$B$49)</f>
        <v/>
      </c>
      <c r="P377" s="33">
        <f>K377*INDEX(Parameters!$B$88:$E$88,MATCH(I377,Parameters!$B$30:$E$30,0))/100*IF($F377="yes",Parameters!$C$49,Parameters!$B$49)</f>
        <v/>
      </c>
      <c r="Q377" s="33">
        <f>K377*INDEX(Parameters!$B$89:$E$89,MATCH(I377,Parameters!$B$30:$E$30,0))/100*IF($F377="yes",Parameters!$C$49,Parameters!$B$49)</f>
        <v/>
      </c>
      <c r="R377" s="33">
        <f>K377*INDEX(Parameters!$B$90:$E$90,MATCH(I377,Parameters!$B$30:$E$30,0))/100*IF($F377="yes",Parameters!$C$49,Parameters!$B$49)</f>
        <v/>
      </c>
      <c r="S377" s="33">
        <f>K377*INDEX(Parameters!$B$91:$E$91,MATCH(I377,Parameters!$B$30:$E$30,0))/100*IF($F377="yes",Parameters!$C$49,Parameters!$B$49)</f>
        <v/>
      </c>
      <c r="T377" s="33">
        <f>K377*INDEX(Parameters!$B$92:$E$92,MATCH(I377,Parameters!$B$30:$E$30,0))/100*IF($F377="yes",Parameters!$C$49,Parameters!$B$49)</f>
        <v/>
      </c>
      <c r="U377" s="33">
        <f>INDEX(Parameters!$B$32:$E$32,MATCH(I377,Parameters!$B$30:$E$30,0))*Parameters!$B$36/100*IF($F377="yes",Parameters!$E$49,Parameters!$D$49)</f>
        <v/>
      </c>
      <c r="V377" s="33">
        <f>U377*INDEX(Parameters!$B$99:$E$99,MATCH(I377,Parameters!$B$30:$E$30,0))</f>
        <v/>
      </c>
      <c r="W377" s="33">
        <f>U377*INDEX(Parameters!$B$100:$E$100,MATCH(I377,Parameters!$B$30:$E$30,0))</f>
        <v/>
      </c>
      <c r="X377" s="33">
        <f>U377*INDEX(Parameters!$B$101:$E$101,MATCH(I377,Parameters!$B$30:$E$30,0))</f>
        <v/>
      </c>
      <c r="Y377" s="33">
        <f>U377*INDEX(Parameters!$B$102:$E$102,MATCH(I377,Parameters!$B$30:$E$30,0))</f>
        <v/>
      </c>
      <c r="Z377" s="33">
        <f>U377*INDEX(Parameters!$B$103:$E$103,MATCH(I377,Parameters!$B$30:$E$30,0))</f>
        <v/>
      </c>
      <c r="AA377" s="33">
        <f>U377*INDEX(Parameters!$B$104:$E$104,MATCH(I377,Parameters!$B$30:$E$30,0))</f>
        <v/>
      </c>
      <c r="AB377" s="33">
        <f>U377*Parameters!$B$39</f>
        <v/>
      </c>
      <c r="AC377" s="7">
        <f>J377</f>
        <v/>
      </c>
      <c r="AD377" s="7">
        <f>IF(J377=1,Parameters!$B$40,Parameters!$B$41)</f>
        <v/>
      </c>
      <c r="AE377" s="33">
        <f>AC377*O377+(1-AC377)*L377</f>
        <v/>
      </c>
      <c r="AF377" s="33">
        <f>AC377*P377+(1-AC377)*M377</f>
        <v/>
      </c>
      <c r="AG377" s="33">
        <f>AC377*Q377+(1-AC377)*N377</f>
        <v/>
      </c>
      <c r="AH377" s="33">
        <f>AD377*O377+(1-AD377)*L377</f>
        <v/>
      </c>
      <c r="AI377" s="33">
        <f>AD377*P377+(1-AD377)*M377</f>
        <v/>
      </c>
      <c r="AJ377" s="33">
        <f>AD377*Q377+(1-AD377)*N377</f>
        <v/>
      </c>
      <c r="AK377" s="33">
        <f>AC377*V377+(1-AC377)*U377</f>
        <v/>
      </c>
      <c r="AL377" s="33">
        <f>AC377*W377+(1-AC377)*U377</f>
        <v/>
      </c>
      <c r="AM377" s="33">
        <f>AC377*X377+(1-AC377)*U377</f>
        <v/>
      </c>
      <c r="AN377" s="33">
        <f>AD377*V377+(1-AD377)*U377</f>
        <v/>
      </c>
      <c r="AO377" s="33">
        <f>AD377*W377+(1-AD377)*U377</f>
        <v/>
      </c>
      <c r="AP377" s="33">
        <f>AD377*X377+(1-AD377)*U377</f>
        <v/>
      </c>
      <c r="AQ377" s="7">
        <f>IF(OR(Scenario!$B$5="Any",Scenario!$B$5=A377),1,0)</f>
        <v/>
      </c>
      <c r="AR377" s="7">
        <f>IF(OR(Scenario!$B$6="Any",Scenario!$B$6=B377),1,0)</f>
        <v/>
      </c>
      <c r="AS377" s="7">
        <f>IF(OR(Scenario!$B$7="Any",Scenario!$B$7=C377),1,0)</f>
        <v/>
      </c>
      <c r="AT377" s="7">
        <f>IF(OR(Scenario!$B$8="Any",Scenario!$B$8=D377),1,0)</f>
        <v/>
      </c>
      <c r="AU377" s="7">
        <f>IF(OR(Scenario!$B$9="Any",Scenario!$B$9=E377),1,0)</f>
        <v/>
      </c>
      <c r="AV377" s="7">
        <f>IF(OR(Scenario!$B$10="Any",Scenario!$B$10=F377),1,0)</f>
        <v/>
      </c>
      <c r="AW377" s="7">
        <f>G377*AQ377*AR377*AS377*AT377*AU377*AV377</f>
        <v/>
      </c>
      <c r="AX377" s="7">
        <f>IF(Scenario!$B$11="mean",L377,IF(Scenario!$B$11="5th pct",M377,N377))</f>
        <v/>
      </c>
      <c r="AY377" s="7">
        <f>IF(Scenario!$B$11="mean",O377,IF(Scenario!$B$11="5th pct",P377,Q377))</f>
        <v/>
      </c>
      <c r="AZ377" s="7">
        <f>IF(Scenario!$B$11="mean",R377,IF(Scenario!$B$11="5th pct",S377,T377))</f>
        <v/>
      </c>
      <c r="BA377" s="7">
        <f>IF(Scenario!$B$11="mean",AE377,IF(Scenario!$B$11="5th pct",AF377,AG377))</f>
        <v/>
      </c>
      <c r="BB377" s="7">
        <f>IF(Scenario!$B$11="mean",AH377,IF(Scenario!$B$11="5th pct",AI377,AJ377))</f>
        <v/>
      </c>
      <c r="BC377" s="7">
        <f>U377</f>
        <v/>
      </c>
      <c r="BD377" s="7">
        <f>IF(Scenario!$B$11="mean",V377,IF(Scenario!$B$11="5th pct",W377,X377))</f>
        <v/>
      </c>
      <c r="BE377" s="7">
        <f>IF(Scenario!$B$11="mean",Y377,IF(Scenario!$B$11="5th pct",Z377,AA377))</f>
        <v/>
      </c>
      <c r="BF377" s="7">
        <f>IF(Scenario!$B$11="mean",AK377,IF(Scenario!$B$11="5th pct",AL377,AM377))</f>
        <v/>
      </c>
      <c r="BG377" s="7">
        <f>IF(Scenario!$B$11="mean",AN377,IF(Scenario!$B$11="5th pct",AO377,AP377))</f>
        <v/>
      </c>
    </row>
    <row r="378">
      <c r="A378" t="inlineStr">
        <is>
          <t>F</t>
        </is>
      </c>
      <c r="B378" t="inlineStr">
        <is>
          <t>75-79</t>
        </is>
      </c>
      <c r="C378" t="inlineStr">
        <is>
          <t>&gt;198</t>
        </is>
      </c>
      <c r="D378" t="inlineStr">
        <is>
          <t>&gt;=2.0</t>
        </is>
      </c>
      <c r="E378" t="inlineStr">
        <is>
          <t>subclinical</t>
        </is>
      </c>
      <c r="F378" t="inlineStr">
        <is>
          <t>no</t>
        </is>
      </c>
      <c r="G378" s="26">
        <f>Parameters!$B$5*Parameters!$B$8*Parameters!$G$10/SUM(Parameters!$B$10:$G$10)*Parameters!$K$22*Parameters!$B$50*(1-Parameters!$B$46)</f>
        <v/>
      </c>
      <c r="H378" s="27">
        <f>(140-Parameters!$C$25)*Parameters!$G$26*0.45359237*0.85/(72*Parameters!$E$27)</f>
        <v/>
      </c>
      <c r="I378">
        <f>IF(H378&gt;80,"&gt;80",IF(H378&gt;50,"50-80",IF(H378&gt;=25,"25-50","&lt;25")))</f>
        <v/>
      </c>
      <c r="J378">
        <f>IF(((B378="80+")+0+(OR(D378="1.5-2.0",D378="&gt;=2.0")))&gt;=2,1,0)</f>
        <v/>
      </c>
      <c r="K378" s="28">
        <f>INDEX(Parameters!$B$31:$E$31,MATCH(I378,Parameters!$B$30:$E$30,0))</f>
        <v/>
      </c>
      <c r="L378" s="29">
        <f>K378*INDEX(Parameters!$B$57:$E$57,MATCH(I378,Parameters!$B$30:$E$30,0))/100*IF($F378="yes",Parameters!$C$49,Parameters!$B$49)</f>
        <v/>
      </c>
      <c r="M378" s="29">
        <f>K378*INDEX(Parameters!$B$58:$E$58,MATCH(I378,Parameters!$B$30:$E$30,0))/100*IF($F378="yes",Parameters!$C$49,Parameters!$B$49)</f>
        <v/>
      </c>
      <c r="N378" s="29">
        <f>K378*INDEX(Parameters!$B$59:$E$59,MATCH(I378,Parameters!$B$30:$E$30,0))/100*IF($F378="yes",Parameters!$C$49,Parameters!$B$49)</f>
        <v/>
      </c>
      <c r="O378" s="29">
        <f>K378*INDEX(Parameters!$B$60:$E$60,MATCH(I378,Parameters!$B$30:$E$30,0))/100*IF($F378="yes",Parameters!$C$49,Parameters!$B$49)</f>
        <v/>
      </c>
      <c r="P378" s="29">
        <f>K378*INDEX(Parameters!$B$61:$E$61,MATCH(I378,Parameters!$B$30:$E$30,0))/100*IF($F378="yes",Parameters!$C$49,Parameters!$B$49)</f>
        <v/>
      </c>
      <c r="Q378" s="29">
        <f>K378*INDEX(Parameters!$B$62:$E$62,MATCH(I378,Parameters!$B$30:$E$30,0))/100*IF($F378="yes",Parameters!$C$49,Parameters!$B$49)</f>
        <v/>
      </c>
      <c r="R378" s="29">
        <f>K378*INDEX(Parameters!$B$63:$E$63,MATCH(I378,Parameters!$B$30:$E$30,0))/100*IF($F378="yes",Parameters!$C$49,Parameters!$B$49)</f>
        <v/>
      </c>
      <c r="S378" s="29">
        <f>K378*INDEX(Parameters!$B$64:$E$64,MATCH(I378,Parameters!$B$30:$E$30,0))/100*IF($F378="yes",Parameters!$C$49,Parameters!$B$49)</f>
        <v/>
      </c>
      <c r="T378" s="29">
        <f>K378*INDEX(Parameters!$B$65:$E$65,MATCH(I378,Parameters!$B$30:$E$30,0))/100*IF($F378="yes",Parameters!$C$49,Parameters!$B$49)</f>
        <v/>
      </c>
      <c r="U378" s="29">
        <f>INDEX(Parameters!$B$32:$E$32,MATCH(I378,Parameters!$B$30:$E$30,0))*Parameters!$B$36/100*IF($F378="yes",Parameters!$E$49,Parameters!$D$49)</f>
        <v/>
      </c>
      <c r="V378" s="29">
        <f>U378*INDEX(Parameters!$B$99:$E$99,MATCH(I378,Parameters!$B$30:$E$30,0))</f>
        <v/>
      </c>
      <c r="W378" s="29">
        <f>U378*INDEX(Parameters!$B$100:$E$100,MATCH(I378,Parameters!$B$30:$E$30,0))</f>
        <v/>
      </c>
      <c r="X378" s="29">
        <f>U378*INDEX(Parameters!$B$101:$E$101,MATCH(I378,Parameters!$B$30:$E$30,0))</f>
        <v/>
      </c>
      <c r="Y378" s="29">
        <f>U378*INDEX(Parameters!$B$102:$E$102,MATCH(I378,Parameters!$B$30:$E$30,0))</f>
        <v/>
      </c>
      <c r="Z378" s="29">
        <f>U378*INDEX(Parameters!$B$103:$E$103,MATCH(I378,Parameters!$B$30:$E$30,0))</f>
        <v/>
      </c>
      <c r="AA378" s="29">
        <f>U378*INDEX(Parameters!$B$104:$E$104,MATCH(I378,Parameters!$B$30:$E$30,0))</f>
        <v/>
      </c>
      <c r="AB378" s="29">
        <f>U378*Parameters!$B$39</f>
        <v/>
      </c>
      <c r="AC378">
        <f>J378</f>
        <v/>
      </c>
      <c r="AD378">
        <f>IF(J378=1,Parameters!$B$40,Parameters!$B$41)</f>
        <v/>
      </c>
      <c r="AE378" s="29">
        <f>AC378*O378+(1-AC378)*L378</f>
        <v/>
      </c>
      <c r="AF378" s="29">
        <f>AC378*P378+(1-AC378)*M378</f>
        <v/>
      </c>
      <c r="AG378" s="29">
        <f>AC378*Q378+(1-AC378)*N378</f>
        <v/>
      </c>
      <c r="AH378" s="29">
        <f>AD378*O378+(1-AD378)*L378</f>
        <v/>
      </c>
      <c r="AI378" s="29">
        <f>AD378*P378+(1-AD378)*M378</f>
        <v/>
      </c>
      <c r="AJ378" s="29">
        <f>AD378*Q378+(1-AD378)*N378</f>
        <v/>
      </c>
      <c r="AK378" s="29">
        <f>AC378*V378+(1-AC378)*U378</f>
        <v/>
      </c>
      <c r="AL378" s="29">
        <f>AC378*W378+(1-AC378)*U378</f>
        <v/>
      </c>
      <c r="AM378" s="29">
        <f>AC378*X378+(1-AC378)*U378</f>
        <v/>
      </c>
      <c r="AN378" s="29">
        <f>AD378*V378+(1-AD378)*U378</f>
        <v/>
      </c>
      <c r="AO378" s="29">
        <f>AD378*W378+(1-AD378)*U378</f>
        <v/>
      </c>
      <c r="AP378" s="29">
        <f>AD378*X378+(1-AD378)*U378</f>
        <v/>
      </c>
      <c r="AQ378">
        <f>IF(OR(Scenario!$B$5="Any",Scenario!$B$5=A378),1,0)</f>
        <v/>
      </c>
      <c r="AR378">
        <f>IF(OR(Scenario!$B$6="Any",Scenario!$B$6=B378),1,0)</f>
        <v/>
      </c>
      <c r="AS378">
        <f>IF(OR(Scenario!$B$7="Any",Scenario!$B$7=C378),1,0)</f>
        <v/>
      </c>
      <c r="AT378">
        <f>IF(OR(Scenario!$B$8="Any",Scenario!$B$8=D378),1,0)</f>
        <v/>
      </c>
      <c r="AU378">
        <f>IF(OR(Scenario!$B$9="Any",Scenario!$B$9=E378),1,0)</f>
        <v/>
      </c>
      <c r="AV378">
        <f>IF(OR(Scenario!$B$10="Any",Scenario!$B$10=F378),1,0)</f>
        <v/>
      </c>
      <c r="AW378">
        <f>G378*AQ378*AR378*AS378*AT378*AU378*AV378</f>
        <v/>
      </c>
      <c r="AX378">
        <f>IF(Scenario!$B$11="mean",L378,IF(Scenario!$B$11="5th pct",M378,N378))</f>
        <v/>
      </c>
      <c r="AY378">
        <f>IF(Scenario!$B$11="mean",O378,IF(Scenario!$B$11="5th pct",P378,Q378))</f>
        <v/>
      </c>
      <c r="AZ378">
        <f>IF(Scenario!$B$11="mean",R378,IF(Scenario!$B$11="5th pct",S378,T378))</f>
        <v/>
      </c>
      <c r="BA378">
        <f>IF(Scenario!$B$11="mean",AE378,IF(Scenario!$B$11="5th pct",AF378,AG378))</f>
        <v/>
      </c>
      <c r="BB378">
        <f>IF(Scenario!$B$11="mean",AH378,IF(Scenario!$B$11="5th pct",AI378,AJ378))</f>
        <v/>
      </c>
      <c r="BC378">
        <f>U378</f>
        <v/>
      </c>
      <c r="BD378">
        <f>IF(Scenario!$B$11="mean",V378,IF(Scenario!$B$11="5th pct",W378,X378))</f>
        <v/>
      </c>
      <c r="BE378">
        <f>IF(Scenario!$B$11="mean",Y378,IF(Scenario!$B$11="5th pct",Z378,AA378))</f>
        <v/>
      </c>
      <c r="BF378">
        <f>IF(Scenario!$B$11="mean",AK378,IF(Scenario!$B$11="5th pct",AL378,AM378))</f>
        <v/>
      </c>
      <c r="BG378">
        <f>IF(Scenario!$B$11="mean",AN378,IF(Scenario!$B$11="5th pct",AO378,AP378))</f>
        <v/>
      </c>
    </row>
    <row r="379">
      <c r="A379" s="7" t="inlineStr">
        <is>
          <t>F</t>
        </is>
      </c>
      <c r="B379" s="7" t="inlineStr">
        <is>
          <t>75-79</t>
        </is>
      </c>
      <c r="C379" s="7" t="inlineStr">
        <is>
          <t>&gt;198</t>
        </is>
      </c>
      <c r="D379" s="7" t="inlineStr">
        <is>
          <t>&gt;=2.0</t>
        </is>
      </c>
      <c r="E379" s="7" t="inlineStr">
        <is>
          <t>subclinical</t>
        </is>
      </c>
      <c r="F379" s="7" t="inlineStr">
        <is>
          <t>yes</t>
        </is>
      </c>
      <c r="G379" s="30">
        <f>Parameters!$B$5*Parameters!$B$8*Parameters!$G$10/SUM(Parameters!$B$10:$G$10)*Parameters!$K$22*Parameters!$B$50*Parameters!$B$46</f>
        <v/>
      </c>
      <c r="H379" s="31">
        <f>(140-Parameters!$C$25)*Parameters!$G$26*0.45359237*0.85/(72*Parameters!$E$27)</f>
        <v/>
      </c>
      <c r="I379" s="7">
        <f>IF(H379&gt;80,"&gt;80",IF(H379&gt;50,"50-80",IF(H379&gt;=25,"25-50","&lt;25")))</f>
        <v/>
      </c>
      <c r="J379" s="7">
        <f>IF(((B379="80+")+0+(OR(D379="1.5-2.0",D379="&gt;=2.0")))&gt;=2,1,0)</f>
        <v/>
      </c>
      <c r="K379" s="32">
        <f>INDEX(Parameters!$B$31:$E$31,MATCH(I379,Parameters!$B$30:$E$30,0))</f>
        <v/>
      </c>
      <c r="L379" s="33">
        <f>K379*INDEX(Parameters!$B$57:$E$57,MATCH(I379,Parameters!$B$30:$E$30,0))/100*IF($F379="yes",Parameters!$C$49,Parameters!$B$49)</f>
        <v/>
      </c>
      <c r="M379" s="33">
        <f>K379*INDEX(Parameters!$B$58:$E$58,MATCH(I379,Parameters!$B$30:$E$30,0))/100*IF($F379="yes",Parameters!$C$49,Parameters!$B$49)</f>
        <v/>
      </c>
      <c r="N379" s="33">
        <f>K379*INDEX(Parameters!$B$59:$E$59,MATCH(I379,Parameters!$B$30:$E$30,0))/100*IF($F379="yes",Parameters!$C$49,Parameters!$B$49)</f>
        <v/>
      </c>
      <c r="O379" s="33">
        <f>K379*INDEX(Parameters!$B$60:$E$60,MATCH(I379,Parameters!$B$30:$E$30,0))/100*IF($F379="yes",Parameters!$C$49,Parameters!$B$49)</f>
        <v/>
      </c>
      <c r="P379" s="33">
        <f>K379*INDEX(Parameters!$B$61:$E$61,MATCH(I379,Parameters!$B$30:$E$30,0))/100*IF($F379="yes",Parameters!$C$49,Parameters!$B$49)</f>
        <v/>
      </c>
      <c r="Q379" s="33">
        <f>K379*INDEX(Parameters!$B$62:$E$62,MATCH(I379,Parameters!$B$30:$E$30,0))/100*IF($F379="yes",Parameters!$C$49,Parameters!$B$49)</f>
        <v/>
      </c>
      <c r="R379" s="33">
        <f>K379*INDEX(Parameters!$B$63:$E$63,MATCH(I379,Parameters!$B$30:$E$30,0))/100*IF($F379="yes",Parameters!$C$49,Parameters!$B$49)</f>
        <v/>
      </c>
      <c r="S379" s="33">
        <f>K379*INDEX(Parameters!$B$64:$E$64,MATCH(I379,Parameters!$B$30:$E$30,0))/100*IF($F379="yes",Parameters!$C$49,Parameters!$B$49)</f>
        <v/>
      </c>
      <c r="T379" s="33">
        <f>K379*INDEX(Parameters!$B$65:$E$65,MATCH(I379,Parameters!$B$30:$E$30,0))/100*IF($F379="yes",Parameters!$C$49,Parameters!$B$49)</f>
        <v/>
      </c>
      <c r="U379" s="33">
        <f>INDEX(Parameters!$B$32:$E$32,MATCH(I379,Parameters!$B$30:$E$30,0))*Parameters!$B$36/100*IF($F379="yes",Parameters!$E$49,Parameters!$D$49)</f>
        <v/>
      </c>
      <c r="V379" s="33">
        <f>U379*INDEX(Parameters!$B$99:$E$99,MATCH(I379,Parameters!$B$30:$E$30,0))</f>
        <v/>
      </c>
      <c r="W379" s="33">
        <f>U379*INDEX(Parameters!$B$100:$E$100,MATCH(I379,Parameters!$B$30:$E$30,0))</f>
        <v/>
      </c>
      <c r="X379" s="33">
        <f>U379*INDEX(Parameters!$B$101:$E$101,MATCH(I379,Parameters!$B$30:$E$30,0))</f>
        <v/>
      </c>
      <c r="Y379" s="33">
        <f>U379*INDEX(Parameters!$B$102:$E$102,MATCH(I379,Parameters!$B$30:$E$30,0))</f>
        <v/>
      </c>
      <c r="Z379" s="33">
        <f>U379*INDEX(Parameters!$B$103:$E$103,MATCH(I379,Parameters!$B$30:$E$30,0))</f>
        <v/>
      </c>
      <c r="AA379" s="33">
        <f>U379*INDEX(Parameters!$B$104:$E$104,MATCH(I379,Parameters!$B$30:$E$30,0))</f>
        <v/>
      </c>
      <c r="AB379" s="33">
        <f>U379*Parameters!$B$39</f>
        <v/>
      </c>
      <c r="AC379" s="7">
        <f>J379</f>
        <v/>
      </c>
      <c r="AD379" s="7">
        <f>IF(J379=1,Parameters!$B$40,Parameters!$B$41)</f>
        <v/>
      </c>
      <c r="AE379" s="33">
        <f>AC379*O379+(1-AC379)*L379</f>
        <v/>
      </c>
      <c r="AF379" s="33">
        <f>AC379*P379+(1-AC379)*M379</f>
        <v/>
      </c>
      <c r="AG379" s="33">
        <f>AC379*Q379+(1-AC379)*N379</f>
        <v/>
      </c>
      <c r="AH379" s="33">
        <f>AD379*O379+(1-AD379)*L379</f>
        <v/>
      </c>
      <c r="AI379" s="33">
        <f>AD379*P379+(1-AD379)*M379</f>
        <v/>
      </c>
      <c r="AJ379" s="33">
        <f>AD379*Q379+(1-AD379)*N379</f>
        <v/>
      </c>
      <c r="AK379" s="33">
        <f>AC379*V379+(1-AC379)*U379</f>
        <v/>
      </c>
      <c r="AL379" s="33">
        <f>AC379*W379+(1-AC379)*U379</f>
        <v/>
      </c>
      <c r="AM379" s="33">
        <f>AC379*X379+(1-AC379)*U379</f>
        <v/>
      </c>
      <c r="AN379" s="33">
        <f>AD379*V379+(1-AD379)*U379</f>
        <v/>
      </c>
      <c r="AO379" s="33">
        <f>AD379*W379+(1-AD379)*U379</f>
        <v/>
      </c>
      <c r="AP379" s="33">
        <f>AD379*X379+(1-AD379)*U379</f>
        <v/>
      </c>
      <c r="AQ379" s="7">
        <f>IF(OR(Scenario!$B$5="Any",Scenario!$B$5=A379),1,0)</f>
        <v/>
      </c>
      <c r="AR379" s="7">
        <f>IF(OR(Scenario!$B$6="Any",Scenario!$B$6=B379),1,0)</f>
        <v/>
      </c>
      <c r="AS379" s="7">
        <f>IF(OR(Scenario!$B$7="Any",Scenario!$B$7=C379),1,0)</f>
        <v/>
      </c>
      <c r="AT379" s="7">
        <f>IF(OR(Scenario!$B$8="Any",Scenario!$B$8=D379),1,0)</f>
        <v/>
      </c>
      <c r="AU379" s="7">
        <f>IF(OR(Scenario!$B$9="Any",Scenario!$B$9=E379),1,0)</f>
        <v/>
      </c>
      <c r="AV379" s="7">
        <f>IF(OR(Scenario!$B$10="Any",Scenario!$B$10=F379),1,0)</f>
        <v/>
      </c>
      <c r="AW379" s="7">
        <f>G379*AQ379*AR379*AS379*AT379*AU379*AV379</f>
        <v/>
      </c>
      <c r="AX379" s="7">
        <f>IF(Scenario!$B$11="mean",L379,IF(Scenario!$B$11="5th pct",M379,N379))</f>
        <v/>
      </c>
      <c r="AY379" s="7">
        <f>IF(Scenario!$B$11="mean",O379,IF(Scenario!$B$11="5th pct",P379,Q379))</f>
        <v/>
      </c>
      <c r="AZ379" s="7">
        <f>IF(Scenario!$B$11="mean",R379,IF(Scenario!$B$11="5th pct",S379,T379))</f>
        <v/>
      </c>
      <c r="BA379" s="7">
        <f>IF(Scenario!$B$11="mean",AE379,IF(Scenario!$B$11="5th pct",AF379,AG379))</f>
        <v/>
      </c>
      <c r="BB379" s="7">
        <f>IF(Scenario!$B$11="mean",AH379,IF(Scenario!$B$11="5th pct",AI379,AJ379))</f>
        <v/>
      </c>
      <c r="BC379" s="7">
        <f>U379</f>
        <v/>
      </c>
      <c r="BD379" s="7">
        <f>IF(Scenario!$B$11="mean",V379,IF(Scenario!$B$11="5th pct",W379,X379))</f>
        <v/>
      </c>
      <c r="BE379" s="7">
        <f>IF(Scenario!$B$11="mean",Y379,IF(Scenario!$B$11="5th pct",Z379,AA379))</f>
        <v/>
      </c>
      <c r="BF379" s="7">
        <f>IF(Scenario!$B$11="mean",AK379,IF(Scenario!$B$11="5th pct",AL379,AM379))</f>
        <v/>
      </c>
      <c r="BG379" s="7">
        <f>IF(Scenario!$B$11="mean",AN379,IF(Scenario!$B$11="5th pct",AO379,AP379))</f>
        <v/>
      </c>
    </row>
    <row r="380">
      <c r="A380" t="inlineStr">
        <is>
          <t>F</t>
        </is>
      </c>
      <c r="B380" t="inlineStr">
        <is>
          <t>75-79</t>
        </is>
      </c>
      <c r="C380" t="inlineStr">
        <is>
          <t>&gt;198</t>
        </is>
      </c>
      <c r="D380" t="inlineStr">
        <is>
          <t>&gt;=2.0</t>
        </is>
      </c>
      <c r="E380" t="inlineStr">
        <is>
          <t>low parox</t>
        </is>
      </c>
      <c r="F380" t="inlineStr">
        <is>
          <t>no</t>
        </is>
      </c>
      <c r="G380" s="26">
        <f>Parameters!$B$5*Parameters!$B$8*Parameters!$G$10/SUM(Parameters!$B$10:$G$10)*Parameters!$K$22*Parameters!$B$51*(1-Parameters!$B$46)</f>
        <v/>
      </c>
      <c r="H380" s="27">
        <f>(140-Parameters!$C$25)*Parameters!$G$26*0.45359237*0.85/(72*Parameters!$E$27)</f>
        <v/>
      </c>
      <c r="I380">
        <f>IF(H380&gt;80,"&gt;80",IF(H380&gt;50,"50-80",IF(H380&gt;=25,"25-50","&lt;25")))</f>
        <v/>
      </c>
      <c r="J380">
        <f>IF(((B380="80+")+0+(OR(D380="1.5-2.0",D380="&gt;=2.0")))&gt;=2,1,0)</f>
        <v/>
      </c>
      <c r="K380" s="28">
        <f>INDEX(Parameters!$B$31:$E$31,MATCH(I380,Parameters!$B$30:$E$30,0))</f>
        <v/>
      </c>
      <c r="L380" s="29">
        <f>K380*INDEX(Parameters!$B$66:$E$66,MATCH(I380,Parameters!$B$30:$E$30,0))/100*IF($F380="yes",Parameters!$C$49,Parameters!$B$49)</f>
        <v/>
      </c>
      <c r="M380" s="29">
        <f>K380*INDEX(Parameters!$B$67:$E$67,MATCH(I380,Parameters!$B$30:$E$30,0))/100*IF($F380="yes",Parameters!$C$49,Parameters!$B$49)</f>
        <v/>
      </c>
      <c r="N380" s="29">
        <f>K380*INDEX(Parameters!$B$68:$E$68,MATCH(I380,Parameters!$B$30:$E$30,0))/100*IF($F380="yes",Parameters!$C$49,Parameters!$B$49)</f>
        <v/>
      </c>
      <c r="O380" s="29">
        <f>K380*INDEX(Parameters!$B$69:$E$69,MATCH(I380,Parameters!$B$30:$E$30,0))/100*IF($F380="yes",Parameters!$C$49,Parameters!$B$49)</f>
        <v/>
      </c>
      <c r="P380" s="29">
        <f>K380*INDEX(Parameters!$B$70:$E$70,MATCH(I380,Parameters!$B$30:$E$30,0))/100*IF($F380="yes",Parameters!$C$49,Parameters!$B$49)</f>
        <v/>
      </c>
      <c r="Q380" s="29">
        <f>K380*INDEX(Parameters!$B$71:$E$71,MATCH(I380,Parameters!$B$30:$E$30,0))/100*IF($F380="yes",Parameters!$C$49,Parameters!$B$49)</f>
        <v/>
      </c>
      <c r="R380" s="29">
        <f>K380*INDEX(Parameters!$B$72:$E$72,MATCH(I380,Parameters!$B$30:$E$30,0))/100*IF($F380="yes",Parameters!$C$49,Parameters!$B$49)</f>
        <v/>
      </c>
      <c r="S380" s="29">
        <f>K380*INDEX(Parameters!$B$73:$E$73,MATCH(I380,Parameters!$B$30:$E$30,0))/100*IF($F380="yes",Parameters!$C$49,Parameters!$B$49)</f>
        <v/>
      </c>
      <c r="T380" s="29">
        <f>K380*INDEX(Parameters!$B$74:$E$74,MATCH(I380,Parameters!$B$30:$E$30,0))/100*IF($F380="yes",Parameters!$C$49,Parameters!$B$49)</f>
        <v/>
      </c>
      <c r="U380" s="29">
        <f>INDEX(Parameters!$B$32:$E$32,MATCH(I380,Parameters!$B$30:$E$30,0))*Parameters!$B$36/100*IF($F380="yes",Parameters!$E$49,Parameters!$D$49)</f>
        <v/>
      </c>
      <c r="V380" s="29">
        <f>U380*INDEX(Parameters!$B$99:$E$99,MATCH(I380,Parameters!$B$30:$E$30,0))</f>
        <v/>
      </c>
      <c r="W380" s="29">
        <f>U380*INDEX(Parameters!$B$100:$E$100,MATCH(I380,Parameters!$B$30:$E$30,0))</f>
        <v/>
      </c>
      <c r="X380" s="29">
        <f>U380*INDEX(Parameters!$B$101:$E$101,MATCH(I380,Parameters!$B$30:$E$30,0))</f>
        <v/>
      </c>
      <c r="Y380" s="29">
        <f>U380*INDEX(Parameters!$B$102:$E$102,MATCH(I380,Parameters!$B$30:$E$30,0))</f>
        <v/>
      </c>
      <c r="Z380" s="29">
        <f>U380*INDEX(Parameters!$B$103:$E$103,MATCH(I380,Parameters!$B$30:$E$30,0))</f>
        <v/>
      </c>
      <c r="AA380" s="29">
        <f>U380*INDEX(Parameters!$B$104:$E$104,MATCH(I380,Parameters!$B$30:$E$30,0))</f>
        <v/>
      </c>
      <c r="AB380" s="29">
        <f>U380*Parameters!$B$39</f>
        <v/>
      </c>
      <c r="AC380">
        <f>J380</f>
        <v/>
      </c>
      <c r="AD380">
        <f>IF(J380=1,Parameters!$B$40,Parameters!$B$41)</f>
        <v/>
      </c>
      <c r="AE380" s="29">
        <f>AC380*O380+(1-AC380)*L380</f>
        <v/>
      </c>
      <c r="AF380" s="29">
        <f>AC380*P380+(1-AC380)*M380</f>
        <v/>
      </c>
      <c r="AG380" s="29">
        <f>AC380*Q380+(1-AC380)*N380</f>
        <v/>
      </c>
      <c r="AH380" s="29">
        <f>AD380*O380+(1-AD380)*L380</f>
        <v/>
      </c>
      <c r="AI380" s="29">
        <f>AD380*P380+(1-AD380)*M380</f>
        <v/>
      </c>
      <c r="AJ380" s="29">
        <f>AD380*Q380+(1-AD380)*N380</f>
        <v/>
      </c>
      <c r="AK380" s="29">
        <f>AC380*V380+(1-AC380)*U380</f>
        <v/>
      </c>
      <c r="AL380" s="29">
        <f>AC380*W380+(1-AC380)*U380</f>
        <v/>
      </c>
      <c r="AM380" s="29">
        <f>AC380*X380+(1-AC380)*U380</f>
        <v/>
      </c>
      <c r="AN380" s="29">
        <f>AD380*V380+(1-AD380)*U380</f>
        <v/>
      </c>
      <c r="AO380" s="29">
        <f>AD380*W380+(1-AD380)*U380</f>
        <v/>
      </c>
      <c r="AP380" s="29">
        <f>AD380*X380+(1-AD380)*U380</f>
        <v/>
      </c>
      <c r="AQ380">
        <f>IF(OR(Scenario!$B$5="Any",Scenario!$B$5=A380),1,0)</f>
        <v/>
      </c>
      <c r="AR380">
        <f>IF(OR(Scenario!$B$6="Any",Scenario!$B$6=B380),1,0)</f>
        <v/>
      </c>
      <c r="AS380">
        <f>IF(OR(Scenario!$B$7="Any",Scenario!$B$7=C380),1,0)</f>
        <v/>
      </c>
      <c r="AT380">
        <f>IF(OR(Scenario!$B$8="Any",Scenario!$B$8=D380),1,0)</f>
        <v/>
      </c>
      <c r="AU380">
        <f>IF(OR(Scenario!$B$9="Any",Scenario!$B$9=E380),1,0)</f>
        <v/>
      </c>
      <c r="AV380">
        <f>IF(OR(Scenario!$B$10="Any",Scenario!$B$10=F380),1,0)</f>
        <v/>
      </c>
      <c r="AW380">
        <f>G380*AQ380*AR380*AS380*AT380*AU380*AV380</f>
        <v/>
      </c>
      <c r="AX380">
        <f>IF(Scenario!$B$11="mean",L380,IF(Scenario!$B$11="5th pct",M380,N380))</f>
        <v/>
      </c>
      <c r="AY380">
        <f>IF(Scenario!$B$11="mean",O380,IF(Scenario!$B$11="5th pct",P380,Q380))</f>
        <v/>
      </c>
      <c r="AZ380">
        <f>IF(Scenario!$B$11="mean",R380,IF(Scenario!$B$11="5th pct",S380,T380))</f>
        <v/>
      </c>
      <c r="BA380">
        <f>IF(Scenario!$B$11="mean",AE380,IF(Scenario!$B$11="5th pct",AF380,AG380))</f>
        <v/>
      </c>
      <c r="BB380">
        <f>IF(Scenario!$B$11="mean",AH380,IF(Scenario!$B$11="5th pct",AI380,AJ380))</f>
        <v/>
      </c>
      <c r="BC380">
        <f>U380</f>
        <v/>
      </c>
      <c r="BD380">
        <f>IF(Scenario!$B$11="mean",V380,IF(Scenario!$B$11="5th pct",W380,X380))</f>
        <v/>
      </c>
      <c r="BE380">
        <f>IF(Scenario!$B$11="mean",Y380,IF(Scenario!$B$11="5th pct",Z380,AA380))</f>
        <v/>
      </c>
      <c r="BF380">
        <f>IF(Scenario!$B$11="mean",AK380,IF(Scenario!$B$11="5th pct",AL380,AM380))</f>
        <v/>
      </c>
      <c r="BG380">
        <f>IF(Scenario!$B$11="mean",AN380,IF(Scenario!$B$11="5th pct",AO380,AP380))</f>
        <v/>
      </c>
    </row>
    <row r="381">
      <c r="A381" s="7" t="inlineStr">
        <is>
          <t>F</t>
        </is>
      </c>
      <c r="B381" s="7" t="inlineStr">
        <is>
          <t>75-79</t>
        </is>
      </c>
      <c r="C381" s="7" t="inlineStr">
        <is>
          <t>&gt;198</t>
        </is>
      </c>
      <c r="D381" s="7" t="inlineStr">
        <is>
          <t>&gt;=2.0</t>
        </is>
      </c>
      <c r="E381" s="7" t="inlineStr">
        <is>
          <t>low parox</t>
        </is>
      </c>
      <c r="F381" s="7" t="inlineStr">
        <is>
          <t>yes</t>
        </is>
      </c>
      <c r="G381" s="30">
        <f>Parameters!$B$5*Parameters!$B$8*Parameters!$G$10/SUM(Parameters!$B$10:$G$10)*Parameters!$K$22*Parameters!$B$51*Parameters!$B$46</f>
        <v/>
      </c>
      <c r="H381" s="31">
        <f>(140-Parameters!$C$25)*Parameters!$G$26*0.45359237*0.85/(72*Parameters!$E$27)</f>
        <v/>
      </c>
      <c r="I381" s="7">
        <f>IF(H381&gt;80,"&gt;80",IF(H381&gt;50,"50-80",IF(H381&gt;=25,"25-50","&lt;25")))</f>
        <v/>
      </c>
      <c r="J381" s="7">
        <f>IF(((B381="80+")+0+(OR(D381="1.5-2.0",D381="&gt;=2.0")))&gt;=2,1,0)</f>
        <v/>
      </c>
      <c r="K381" s="32">
        <f>INDEX(Parameters!$B$31:$E$31,MATCH(I381,Parameters!$B$30:$E$30,0))</f>
        <v/>
      </c>
      <c r="L381" s="33">
        <f>K381*INDEX(Parameters!$B$66:$E$66,MATCH(I381,Parameters!$B$30:$E$30,0))/100*IF($F381="yes",Parameters!$C$49,Parameters!$B$49)</f>
        <v/>
      </c>
      <c r="M381" s="33">
        <f>K381*INDEX(Parameters!$B$67:$E$67,MATCH(I381,Parameters!$B$30:$E$30,0))/100*IF($F381="yes",Parameters!$C$49,Parameters!$B$49)</f>
        <v/>
      </c>
      <c r="N381" s="33">
        <f>K381*INDEX(Parameters!$B$68:$E$68,MATCH(I381,Parameters!$B$30:$E$30,0))/100*IF($F381="yes",Parameters!$C$49,Parameters!$B$49)</f>
        <v/>
      </c>
      <c r="O381" s="33">
        <f>K381*INDEX(Parameters!$B$69:$E$69,MATCH(I381,Parameters!$B$30:$E$30,0))/100*IF($F381="yes",Parameters!$C$49,Parameters!$B$49)</f>
        <v/>
      </c>
      <c r="P381" s="33">
        <f>K381*INDEX(Parameters!$B$70:$E$70,MATCH(I381,Parameters!$B$30:$E$30,0))/100*IF($F381="yes",Parameters!$C$49,Parameters!$B$49)</f>
        <v/>
      </c>
      <c r="Q381" s="33">
        <f>K381*INDEX(Parameters!$B$71:$E$71,MATCH(I381,Parameters!$B$30:$E$30,0))/100*IF($F381="yes",Parameters!$C$49,Parameters!$B$49)</f>
        <v/>
      </c>
      <c r="R381" s="33">
        <f>K381*INDEX(Parameters!$B$72:$E$72,MATCH(I381,Parameters!$B$30:$E$30,0))/100*IF($F381="yes",Parameters!$C$49,Parameters!$B$49)</f>
        <v/>
      </c>
      <c r="S381" s="33">
        <f>K381*INDEX(Parameters!$B$73:$E$73,MATCH(I381,Parameters!$B$30:$E$30,0))/100*IF($F381="yes",Parameters!$C$49,Parameters!$B$49)</f>
        <v/>
      </c>
      <c r="T381" s="33">
        <f>K381*INDEX(Parameters!$B$74:$E$74,MATCH(I381,Parameters!$B$30:$E$30,0))/100*IF($F381="yes",Parameters!$C$49,Parameters!$B$49)</f>
        <v/>
      </c>
      <c r="U381" s="33">
        <f>INDEX(Parameters!$B$32:$E$32,MATCH(I381,Parameters!$B$30:$E$30,0))*Parameters!$B$36/100*IF($F381="yes",Parameters!$E$49,Parameters!$D$49)</f>
        <v/>
      </c>
      <c r="V381" s="33">
        <f>U381*INDEX(Parameters!$B$99:$E$99,MATCH(I381,Parameters!$B$30:$E$30,0))</f>
        <v/>
      </c>
      <c r="W381" s="33">
        <f>U381*INDEX(Parameters!$B$100:$E$100,MATCH(I381,Parameters!$B$30:$E$30,0))</f>
        <v/>
      </c>
      <c r="X381" s="33">
        <f>U381*INDEX(Parameters!$B$101:$E$101,MATCH(I381,Parameters!$B$30:$E$30,0))</f>
        <v/>
      </c>
      <c r="Y381" s="33">
        <f>U381*INDEX(Parameters!$B$102:$E$102,MATCH(I381,Parameters!$B$30:$E$30,0))</f>
        <v/>
      </c>
      <c r="Z381" s="33">
        <f>U381*INDEX(Parameters!$B$103:$E$103,MATCH(I381,Parameters!$B$30:$E$30,0))</f>
        <v/>
      </c>
      <c r="AA381" s="33">
        <f>U381*INDEX(Parameters!$B$104:$E$104,MATCH(I381,Parameters!$B$30:$E$30,0))</f>
        <v/>
      </c>
      <c r="AB381" s="33">
        <f>U381*Parameters!$B$39</f>
        <v/>
      </c>
      <c r="AC381" s="7">
        <f>J381</f>
        <v/>
      </c>
      <c r="AD381" s="7">
        <f>IF(J381=1,Parameters!$B$40,Parameters!$B$41)</f>
        <v/>
      </c>
      <c r="AE381" s="33">
        <f>AC381*O381+(1-AC381)*L381</f>
        <v/>
      </c>
      <c r="AF381" s="33">
        <f>AC381*P381+(1-AC381)*M381</f>
        <v/>
      </c>
      <c r="AG381" s="33">
        <f>AC381*Q381+(1-AC381)*N381</f>
        <v/>
      </c>
      <c r="AH381" s="33">
        <f>AD381*O381+(1-AD381)*L381</f>
        <v/>
      </c>
      <c r="AI381" s="33">
        <f>AD381*P381+(1-AD381)*M381</f>
        <v/>
      </c>
      <c r="AJ381" s="33">
        <f>AD381*Q381+(1-AD381)*N381</f>
        <v/>
      </c>
      <c r="AK381" s="33">
        <f>AC381*V381+(1-AC381)*U381</f>
        <v/>
      </c>
      <c r="AL381" s="33">
        <f>AC381*W381+(1-AC381)*U381</f>
        <v/>
      </c>
      <c r="AM381" s="33">
        <f>AC381*X381+(1-AC381)*U381</f>
        <v/>
      </c>
      <c r="AN381" s="33">
        <f>AD381*V381+(1-AD381)*U381</f>
        <v/>
      </c>
      <c r="AO381" s="33">
        <f>AD381*W381+(1-AD381)*U381</f>
        <v/>
      </c>
      <c r="AP381" s="33">
        <f>AD381*X381+(1-AD381)*U381</f>
        <v/>
      </c>
      <c r="AQ381" s="7">
        <f>IF(OR(Scenario!$B$5="Any",Scenario!$B$5=A381),1,0)</f>
        <v/>
      </c>
      <c r="AR381" s="7">
        <f>IF(OR(Scenario!$B$6="Any",Scenario!$B$6=B381),1,0)</f>
        <v/>
      </c>
      <c r="AS381" s="7">
        <f>IF(OR(Scenario!$B$7="Any",Scenario!$B$7=C381),1,0)</f>
        <v/>
      </c>
      <c r="AT381" s="7">
        <f>IF(OR(Scenario!$B$8="Any",Scenario!$B$8=D381),1,0)</f>
        <v/>
      </c>
      <c r="AU381" s="7">
        <f>IF(OR(Scenario!$B$9="Any",Scenario!$B$9=E381),1,0)</f>
        <v/>
      </c>
      <c r="AV381" s="7">
        <f>IF(OR(Scenario!$B$10="Any",Scenario!$B$10=F381),1,0)</f>
        <v/>
      </c>
      <c r="AW381" s="7">
        <f>G381*AQ381*AR381*AS381*AT381*AU381*AV381</f>
        <v/>
      </c>
      <c r="AX381" s="7">
        <f>IF(Scenario!$B$11="mean",L381,IF(Scenario!$B$11="5th pct",M381,N381))</f>
        <v/>
      </c>
      <c r="AY381" s="7">
        <f>IF(Scenario!$B$11="mean",O381,IF(Scenario!$B$11="5th pct",P381,Q381))</f>
        <v/>
      </c>
      <c r="AZ381" s="7">
        <f>IF(Scenario!$B$11="mean",R381,IF(Scenario!$B$11="5th pct",S381,T381))</f>
        <v/>
      </c>
      <c r="BA381" s="7">
        <f>IF(Scenario!$B$11="mean",AE381,IF(Scenario!$B$11="5th pct",AF381,AG381))</f>
        <v/>
      </c>
      <c r="BB381" s="7">
        <f>IF(Scenario!$B$11="mean",AH381,IF(Scenario!$B$11="5th pct",AI381,AJ381))</f>
        <v/>
      </c>
      <c r="BC381" s="7">
        <f>U381</f>
        <v/>
      </c>
      <c r="BD381" s="7">
        <f>IF(Scenario!$B$11="mean",V381,IF(Scenario!$B$11="5th pct",W381,X381))</f>
        <v/>
      </c>
      <c r="BE381" s="7">
        <f>IF(Scenario!$B$11="mean",Y381,IF(Scenario!$B$11="5th pct",Z381,AA381))</f>
        <v/>
      </c>
      <c r="BF381" s="7">
        <f>IF(Scenario!$B$11="mean",AK381,IF(Scenario!$B$11="5th pct",AL381,AM381))</f>
        <v/>
      </c>
      <c r="BG381" s="7">
        <f>IF(Scenario!$B$11="mean",AN381,IF(Scenario!$B$11="5th pct",AO381,AP381))</f>
        <v/>
      </c>
    </row>
    <row r="382">
      <c r="A382" t="inlineStr">
        <is>
          <t>F</t>
        </is>
      </c>
      <c r="B382" t="inlineStr">
        <is>
          <t>75-79</t>
        </is>
      </c>
      <c r="C382" t="inlineStr">
        <is>
          <t>&gt;198</t>
        </is>
      </c>
      <c r="D382" t="inlineStr">
        <is>
          <t>&gt;=2.0</t>
        </is>
      </c>
      <c r="E382" t="inlineStr">
        <is>
          <t>high parox</t>
        </is>
      </c>
      <c r="F382" t="inlineStr">
        <is>
          <t>no</t>
        </is>
      </c>
      <c r="G382" s="26">
        <f>Parameters!$B$5*Parameters!$B$8*Parameters!$G$10/SUM(Parameters!$B$10:$G$10)*Parameters!$K$22*Parameters!$B$52*(1-Parameters!$B$46)</f>
        <v/>
      </c>
      <c r="H382" s="27">
        <f>(140-Parameters!$C$25)*Parameters!$G$26*0.45359237*0.85/(72*Parameters!$E$27)</f>
        <v/>
      </c>
      <c r="I382">
        <f>IF(H382&gt;80,"&gt;80",IF(H382&gt;50,"50-80",IF(H382&gt;=25,"25-50","&lt;25")))</f>
        <v/>
      </c>
      <c r="J382">
        <f>IF(((B382="80+")+0+(OR(D382="1.5-2.0",D382="&gt;=2.0")))&gt;=2,1,0)</f>
        <v/>
      </c>
      <c r="K382" s="28">
        <f>INDEX(Parameters!$B$31:$E$31,MATCH(I382,Parameters!$B$30:$E$30,0))</f>
        <v/>
      </c>
      <c r="L382" s="29">
        <f>K382*INDEX(Parameters!$B$75:$E$75,MATCH(I382,Parameters!$B$30:$E$30,0))/100*IF($F382="yes",Parameters!$C$49,Parameters!$B$49)</f>
        <v/>
      </c>
      <c r="M382" s="29">
        <f>K382*INDEX(Parameters!$B$76:$E$76,MATCH(I382,Parameters!$B$30:$E$30,0))/100*IF($F382="yes",Parameters!$C$49,Parameters!$B$49)</f>
        <v/>
      </c>
      <c r="N382" s="29">
        <f>K382*INDEX(Parameters!$B$77:$E$77,MATCH(I382,Parameters!$B$30:$E$30,0))/100*IF($F382="yes",Parameters!$C$49,Parameters!$B$49)</f>
        <v/>
      </c>
      <c r="O382" s="29">
        <f>K382*INDEX(Parameters!$B$78:$E$78,MATCH(I382,Parameters!$B$30:$E$30,0))/100*IF($F382="yes",Parameters!$C$49,Parameters!$B$49)</f>
        <v/>
      </c>
      <c r="P382" s="29">
        <f>K382*INDEX(Parameters!$B$79:$E$79,MATCH(I382,Parameters!$B$30:$E$30,0))/100*IF($F382="yes",Parameters!$C$49,Parameters!$B$49)</f>
        <v/>
      </c>
      <c r="Q382" s="29">
        <f>K382*INDEX(Parameters!$B$80:$E$80,MATCH(I382,Parameters!$B$30:$E$30,0))/100*IF($F382="yes",Parameters!$C$49,Parameters!$B$49)</f>
        <v/>
      </c>
      <c r="R382" s="29">
        <f>K382*INDEX(Parameters!$B$81:$E$81,MATCH(I382,Parameters!$B$30:$E$30,0))/100*IF($F382="yes",Parameters!$C$49,Parameters!$B$49)</f>
        <v/>
      </c>
      <c r="S382" s="29">
        <f>K382*INDEX(Parameters!$B$82:$E$82,MATCH(I382,Parameters!$B$30:$E$30,0))/100*IF($F382="yes",Parameters!$C$49,Parameters!$B$49)</f>
        <v/>
      </c>
      <c r="T382" s="29">
        <f>K382*INDEX(Parameters!$B$83:$E$83,MATCH(I382,Parameters!$B$30:$E$30,0))/100*IF($F382="yes",Parameters!$C$49,Parameters!$B$49)</f>
        <v/>
      </c>
      <c r="U382" s="29">
        <f>INDEX(Parameters!$B$32:$E$32,MATCH(I382,Parameters!$B$30:$E$30,0))*Parameters!$B$36/100*IF($F382="yes",Parameters!$E$49,Parameters!$D$49)</f>
        <v/>
      </c>
      <c r="V382" s="29">
        <f>U382*INDEX(Parameters!$B$99:$E$99,MATCH(I382,Parameters!$B$30:$E$30,0))</f>
        <v/>
      </c>
      <c r="W382" s="29">
        <f>U382*INDEX(Parameters!$B$100:$E$100,MATCH(I382,Parameters!$B$30:$E$30,0))</f>
        <v/>
      </c>
      <c r="X382" s="29">
        <f>U382*INDEX(Parameters!$B$101:$E$101,MATCH(I382,Parameters!$B$30:$E$30,0))</f>
        <v/>
      </c>
      <c r="Y382" s="29">
        <f>U382*INDEX(Parameters!$B$102:$E$102,MATCH(I382,Parameters!$B$30:$E$30,0))</f>
        <v/>
      </c>
      <c r="Z382" s="29">
        <f>U382*INDEX(Parameters!$B$103:$E$103,MATCH(I382,Parameters!$B$30:$E$30,0))</f>
        <v/>
      </c>
      <c r="AA382" s="29">
        <f>U382*INDEX(Parameters!$B$104:$E$104,MATCH(I382,Parameters!$B$30:$E$30,0))</f>
        <v/>
      </c>
      <c r="AB382" s="29">
        <f>U382*Parameters!$B$39</f>
        <v/>
      </c>
      <c r="AC382">
        <f>J382</f>
        <v/>
      </c>
      <c r="AD382">
        <f>IF(J382=1,Parameters!$B$40,Parameters!$B$41)</f>
        <v/>
      </c>
      <c r="AE382" s="29">
        <f>AC382*O382+(1-AC382)*L382</f>
        <v/>
      </c>
      <c r="AF382" s="29">
        <f>AC382*P382+(1-AC382)*M382</f>
        <v/>
      </c>
      <c r="AG382" s="29">
        <f>AC382*Q382+(1-AC382)*N382</f>
        <v/>
      </c>
      <c r="AH382" s="29">
        <f>AD382*O382+(1-AD382)*L382</f>
        <v/>
      </c>
      <c r="AI382" s="29">
        <f>AD382*P382+(1-AD382)*M382</f>
        <v/>
      </c>
      <c r="AJ382" s="29">
        <f>AD382*Q382+(1-AD382)*N382</f>
        <v/>
      </c>
      <c r="AK382" s="29">
        <f>AC382*V382+(1-AC382)*U382</f>
        <v/>
      </c>
      <c r="AL382" s="29">
        <f>AC382*W382+(1-AC382)*U382</f>
        <v/>
      </c>
      <c r="AM382" s="29">
        <f>AC382*X382+(1-AC382)*U382</f>
        <v/>
      </c>
      <c r="AN382" s="29">
        <f>AD382*V382+(1-AD382)*U382</f>
        <v/>
      </c>
      <c r="AO382" s="29">
        <f>AD382*W382+(1-AD382)*U382</f>
        <v/>
      </c>
      <c r="AP382" s="29">
        <f>AD382*X382+(1-AD382)*U382</f>
        <v/>
      </c>
      <c r="AQ382">
        <f>IF(OR(Scenario!$B$5="Any",Scenario!$B$5=A382),1,0)</f>
        <v/>
      </c>
      <c r="AR382">
        <f>IF(OR(Scenario!$B$6="Any",Scenario!$B$6=B382),1,0)</f>
        <v/>
      </c>
      <c r="AS382">
        <f>IF(OR(Scenario!$B$7="Any",Scenario!$B$7=C382),1,0)</f>
        <v/>
      </c>
      <c r="AT382">
        <f>IF(OR(Scenario!$B$8="Any",Scenario!$B$8=D382),1,0)</f>
        <v/>
      </c>
      <c r="AU382">
        <f>IF(OR(Scenario!$B$9="Any",Scenario!$B$9=E382),1,0)</f>
        <v/>
      </c>
      <c r="AV382">
        <f>IF(OR(Scenario!$B$10="Any",Scenario!$B$10=F382),1,0)</f>
        <v/>
      </c>
      <c r="AW382">
        <f>G382*AQ382*AR382*AS382*AT382*AU382*AV382</f>
        <v/>
      </c>
      <c r="AX382">
        <f>IF(Scenario!$B$11="mean",L382,IF(Scenario!$B$11="5th pct",M382,N382))</f>
        <v/>
      </c>
      <c r="AY382">
        <f>IF(Scenario!$B$11="mean",O382,IF(Scenario!$B$11="5th pct",P382,Q382))</f>
        <v/>
      </c>
      <c r="AZ382">
        <f>IF(Scenario!$B$11="mean",R382,IF(Scenario!$B$11="5th pct",S382,T382))</f>
        <v/>
      </c>
      <c r="BA382">
        <f>IF(Scenario!$B$11="mean",AE382,IF(Scenario!$B$11="5th pct",AF382,AG382))</f>
        <v/>
      </c>
      <c r="BB382">
        <f>IF(Scenario!$B$11="mean",AH382,IF(Scenario!$B$11="5th pct",AI382,AJ382))</f>
        <v/>
      </c>
      <c r="BC382">
        <f>U382</f>
        <v/>
      </c>
      <c r="BD382">
        <f>IF(Scenario!$B$11="mean",V382,IF(Scenario!$B$11="5th pct",W382,X382))</f>
        <v/>
      </c>
      <c r="BE382">
        <f>IF(Scenario!$B$11="mean",Y382,IF(Scenario!$B$11="5th pct",Z382,AA382))</f>
        <v/>
      </c>
      <c r="BF382">
        <f>IF(Scenario!$B$11="mean",AK382,IF(Scenario!$B$11="5th pct",AL382,AM382))</f>
        <v/>
      </c>
      <c r="BG382">
        <f>IF(Scenario!$B$11="mean",AN382,IF(Scenario!$B$11="5th pct",AO382,AP382))</f>
        <v/>
      </c>
    </row>
    <row r="383">
      <c r="A383" s="7" t="inlineStr">
        <is>
          <t>F</t>
        </is>
      </c>
      <c r="B383" s="7" t="inlineStr">
        <is>
          <t>75-79</t>
        </is>
      </c>
      <c r="C383" s="7" t="inlineStr">
        <is>
          <t>&gt;198</t>
        </is>
      </c>
      <c r="D383" s="7" t="inlineStr">
        <is>
          <t>&gt;=2.0</t>
        </is>
      </c>
      <c r="E383" s="7" t="inlineStr">
        <is>
          <t>high parox</t>
        </is>
      </c>
      <c r="F383" s="7" t="inlineStr">
        <is>
          <t>yes</t>
        </is>
      </c>
      <c r="G383" s="30">
        <f>Parameters!$B$5*Parameters!$B$8*Parameters!$G$10/SUM(Parameters!$B$10:$G$10)*Parameters!$K$22*Parameters!$B$52*Parameters!$B$46</f>
        <v/>
      </c>
      <c r="H383" s="31">
        <f>(140-Parameters!$C$25)*Parameters!$G$26*0.45359237*0.85/(72*Parameters!$E$27)</f>
        <v/>
      </c>
      <c r="I383" s="7">
        <f>IF(H383&gt;80,"&gt;80",IF(H383&gt;50,"50-80",IF(H383&gt;=25,"25-50","&lt;25")))</f>
        <v/>
      </c>
      <c r="J383" s="7">
        <f>IF(((B383="80+")+0+(OR(D383="1.5-2.0",D383="&gt;=2.0")))&gt;=2,1,0)</f>
        <v/>
      </c>
      <c r="K383" s="32">
        <f>INDEX(Parameters!$B$31:$E$31,MATCH(I383,Parameters!$B$30:$E$30,0))</f>
        <v/>
      </c>
      <c r="L383" s="33">
        <f>K383*INDEX(Parameters!$B$75:$E$75,MATCH(I383,Parameters!$B$30:$E$30,0))/100*IF($F383="yes",Parameters!$C$49,Parameters!$B$49)</f>
        <v/>
      </c>
      <c r="M383" s="33">
        <f>K383*INDEX(Parameters!$B$76:$E$76,MATCH(I383,Parameters!$B$30:$E$30,0))/100*IF($F383="yes",Parameters!$C$49,Parameters!$B$49)</f>
        <v/>
      </c>
      <c r="N383" s="33">
        <f>K383*INDEX(Parameters!$B$77:$E$77,MATCH(I383,Parameters!$B$30:$E$30,0))/100*IF($F383="yes",Parameters!$C$49,Parameters!$B$49)</f>
        <v/>
      </c>
      <c r="O383" s="33">
        <f>K383*INDEX(Parameters!$B$78:$E$78,MATCH(I383,Parameters!$B$30:$E$30,0))/100*IF($F383="yes",Parameters!$C$49,Parameters!$B$49)</f>
        <v/>
      </c>
      <c r="P383" s="33">
        <f>K383*INDEX(Parameters!$B$79:$E$79,MATCH(I383,Parameters!$B$30:$E$30,0))/100*IF($F383="yes",Parameters!$C$49,Parameters!$B$49)</f>
        <v/>
      </c>
      <c r="Q383" s="33">
        <f>K383*INDEX(Parameters!$B$80:$E$80,MATCH(I383,Parameters!$B$30:$E$30,0))/100*IF($F383="yes",Parameters!$C$49,Parameters!$B$49)</f>
        <v/>
      </c>
      <c r="R383" s="33">
        <f>K383*INDEX(Parameters!$B$81:$E$81,MATCH(I383,Parameters!$B$30:$E$30,0))/100*IF($F383="yes",Parameters!$C$49,Parameters!$B$49)</f>
        <v/>
      </c>
      <c r="S383" s="33">
        <f>K383*INDEX(Parameters!$B$82:$E$82,MATCH(I383,Parameters!$B$30:$E$30,0))/100*IF($F383="yes",Parameters!$C$49,Parameters!$B$49)</f>
        <v/>
      </c>
      <c r="T383" s="33">
        <f>K383*INDEX(Parameters!$B$83:$E$83,MATCH(I383,Parameters!$B$30:$E$30,0))/100*IF($F383="yes",Parameters!$C$49,Parameters!$B$49)</f>
        <v/>
      </c>
      <c r="U383" s="33">
        <f>INDEX(Parameters!$B$32:$E$32,MATCH(I383,Parameters!$B$30:$E$30,0))*Parameters!$B$36/100*IF($F383="yes",Parameters!$E$49,Parameters!$D$49)</f>
        <v/>
      </c>
      <c r="V383" s="33">
        <f>U383*INDEX(Parameters!$B$99:$E$99,MATCH(I383,Parameters!$B$30:$E$30,0))</f>
        <v/>
      </c>
      <c r="W383" s="33">
        <f>U383*INDEX(Parameters!$B$100:$E$100,MATCH(I383,Parameters!$B$30:$E$30,0))</f>
        <v/>
      </c>
      <c r="X383" s="33">
        <f>U383*INDEX(Parameters!$B$101:$E$101,MATCH(I383,Parameters!$B$30:$E$30,0))</f>
        <v/>
      </c>
      <c r="Y383" s="33">
        <f>U383*INDEX(Parameters!$B$102:$E$102,MATCH(I383,Parameters!$B$30:$E$30,0))</f>
        <v/>
      </c>
      <c r="Z383" s="33">
        <f>U383*INDEX(Parameters!$B$103:$E$103,MATCH(I383,Parameters!$B$30:$E$30,0))</f>
        <v/>
      </c>
      <c r="AA383" s="33">
        <f>U383*INDEX(Parameters!$B$104:$E$104,MATCH(I383,Parameters!$B$30:$E$30,0))</f>
        <v/>
      </c>
      <c r="AB383" s="33">
        <f>U383*Parameters!$B$39</f>
        <v/>
      </c>
      <c r="AC383" s="7">
        <f>J383</f>
        <v/>
      </c>
      <c r="AD383" s="7">
        <f>IF(J383=1,Parameters!$B$40,Parameters!$B$41)</f>
        <v/>
      </c>
      <c r="AE383" s="33">
        <f>AC383*O383+(1-AC383)*L383</f>
        <v/>
      </c>
      <c r="AF383" s="33">
        <f>AC383*P383+(1-AC383)*M383</f>
        <v/>
      </c>
      <c r="AG383" s="33">
        <f>AC383*Q383+(1-AC383)*N383</f>
        <v/>
      </c>
      <c r="AH383" s="33">
        <f>AD383*O383+(1-AD383)*L383</f>
        <v/>
      </c>
      <c r="AI383" s="33">
        <f>AD383*P383+(1-AD383)*M383</f>
        <v/>
      </c>
      <c r="AJ383" s="33">
        <f>AD383*Q383+(1-AD383)*N383</f>
        <v/>
      </c>
      <c r="AK383" s="33">
        <f>AC383*V383+(1-AC383)*U383</f>
        <v/>
      </c>
      <c r="AL383" s="33">
        <f>AC383*W383+(1-AC383)*U383</f>
        <v/>
      </c>
      <c r="AM383" s="33">
        <f>AC383*X383+(1-AC383)*U383</f>
        <v/>
      </c>
      <c r="AN383" s="33">
        <f>AD383*V383+(1-AD383)*U383</f>
        <v/>
      </c>
      <c r="AO383" s="33">
        <f>AD383*W383+(1-AD383)*U383</f>
        <v/>
      </c>
      <c r="AP383" s="33">
        <f>AD383*X383+(1-AD383)*U383</f>
        <v/>
      </c>
      <c r="AQ383" s="7">
        <f>IF(OR(Scenario!$B$5="Any",Scenario!$B$5=A383),1,0)</f>
        <v/>
      </c>
      <c r="AR383" s="7">
        <f>IF(OR(Scenario!$B$6="Any",Scenario!$B$6=B383),1,0)</f>
        <v/>
      </c>
      <c r="AS383" s="7">
        <f>IF(OR(Scenario!$B$7="Any",Scenario!$B$7=C383),1,0)</f>
        <v/>
      </c>
      <c r="AT383" s="7">
        <f>IF(OR(Scenario!$B$8="Any",Scenario!$B$8=D383),1,0)</f>
        <v/>
      </c>
      <c r="AU383" s="7">
        <f>IF(OR(Scenario!$B$9="Any",Scenario!$B$9=E383),1,0)</f>
        <v/>
      </c>
      <c r="AV383" s="7">
        <f>IF(OR(Scenario!$B$10="Any",Scenario!$B$10=F383),1,0)</f>
        <v/>
      </c>
      <c r="AW383" s="7">
        <f>G383*AQ383*AR383*AS383*AT383*AU383*AV383</f>
        <v/>
      </c>
      <c r="AX383" s="7">
        <f>IF(Scenario!$B$11="mean",L383,IF(Scenario!$B$11="5th pct",M383,N383))</f>
        <v/>
      </c>
      <c r="AY383" s="7">
        <f>IF(Scenario!$B$11="mean",O383,IF(Scenario!$B$11="5th pct",P383,Q383))</f>
        <v/>
      </c>
      <c r="AZ383" s="7">
        <f>IF(Scenario!$B$11="mean",R383,IF(Scenario!$B$11="5th pct",S383,T383))</f>
        <v/>
      </c>
      <c r="BA383" s="7">
        <f>IF(Scenario!$B$11="mean",AE383,IF(Scenario!$B$11="5th pct",AF383,AG383))</f>
        <v/>
      </c>
      <c r="BB383" s="7">
        <f>IF(Scenario!$B$11="mean",AH383,IF(Scenario!$B$11="5th pct",AI383,AJ383))</f>
        <v/>
      </c>
      <c r="BC383" s="7">
        <f>U383</f>
        <v/>
      </c>
      <c r="BD383" s="7">
        <f>IF(Scenario!$B$11="mean",V383,IF(Scenario!$B$11="5th pct",W383,X383))</f>
        <v/>
      </c>
      <c r="BE383" s="7">
        <f>IF(Scenario!$B$11="mean",Y383,IF(Scenario!$B$11="5th pct",Z383,AA383))</f>
        <v/>
      </c>
      <c r="BF383" s="7">
        <f>IF(Scenario!$B$11="mean",AK383,IF(Scenario!$B$11="5th pct",AL383,AM383))</f>
        <v/>
      </c>
      <c r="BG383" s="7">
        <f>IF(Scenario!$B$11="mean",AN383,IF(Scenario!$B$11="5th pct",AO383,AP383))</f>
        <v/>
      </c>
    </row>
    <row r="384">
      <c r="A384" t="inlineStr">
        <is>
          <t>F</t>
        </is>
      </c>
      <c r="B384" t="inlineStr">
        <is>
          <t>75-79</t>
        </is>
      </c>
      <c r="C384" t="inlineStr">
        <is>
          <t>&gt;198</t>
        </is>
      </c>
      <c r="D384" t="inlineStr">
        <is>
          <t>&gt;=2.0</t>
        </is>
      </c>
      <c r="E384" t="inlineStr">
        <is>
          <t>persistent</t>
        </is>
      </c>
      <c r="F384" t="inlineStr">
        <is>
          <t>no</t>
        </is>
      </c>
      <c r="G384" s="26">
        <f>Parameters!$B$5*Parameters!$B$8*Parameters!$G$10/SUM(Parameters!$B$10:$G$10)*Parameters!$K$22*Parameters!$B$53*(1-Parameters!$B$46)</f>
        <v/>
      </c>
      <c r="H384" s="27">
        <f>(140-Parameters!$C$25)*Parameters!$G$26*0.45359237*0.85/(72*Parameters!$E$27)</f>
        <v/>
      </c>
      <c r="I384">
        <f>IF(H384&gt;80,"&gt;80",IF(H384&gt;50,"50-80",IF(H384&gt;=25,"25-50","&lt;25")))</f>
        <v/>
      </c>
      <c r="J384">
        <f>IF(((B384="80+")+0+(OR(D384="1.5-2.0",D384="&gt;=2.0")))&gt;=2,1,0)</f>
        <v/>
      </c>
      <c r="K384" s="28">
        <f>INDEX(Parameters!$B$31:$E$31,MATCH(I384,Parameters!$B$30:$E$30,0))</f>
        <v/>
      </c>
      <c r="L384" s="29">
        <f>K384*INDEX(Parameters!$B$84:$E$84,MATCH(I384,Parameters!$B$30:$E$30,0))/100*IF($F384="yes",Parameters!$C$49,Parameters!$B$49)</f>
        <v/>
      </c>
      <c r="M384" s="29">
        <f>K384*INDEX(Parameters!$B$85:$E$85,MATCH(I384,Parameters!$B$30:$E$30,0))/100*IF($F384="yes",Parameters!$C$49,Parameters!$B$49)</f>
        <v/>
      </c>
      <c r="N384" s="29">
        <f>K384*INDEX(Parameters!$B$86:$E$86,MATCH(I384,Parameters!$B$30:$E$30,0))/100*IF($F384="yes",Parameters!$C$49,Parameters!$B$49)</f>
        <v/>
      </c>
      <c r="O384" s="29">
        <f>K384*INDEX(Parameters!$B$87:$E$87,MATCH(I384,Parameters!$B$30:$E$30,0))/100*IF($F384="yes",Parameters!$C$49,Parameters!$B$49)</f>
        <v/>
      </c>
      <c r="P384" s="29">
        <f>K384*INDEX(Parameters!$B$88:$E$88,MATCH(I384,Parameters!$B$30:$E$30,0))/100*IF($F384="yes",Parameters!$C$49,Parameters!$B$49)</f>
        <v/>
      </c>
      <c r="Q384" s="29">
        <f>K384*INDEX(Parameters!$B$89:$E$89,MATCH(I384,Parameters!$B$30:$E$30,0))/100*IF($F384="yes",Parameters!$C$49,Parameters!$B$49)</f>
        <v/>
      </c>
      <c r="R384" s="29">
        <f>K384*INDEX(Parameters!$B$90:$E$90,MATCH(I384,Parameters!$B$30:$E$30,0))/100*IF($F384="yes",Parameters!$C$49,Parameters!$B$49)</f>
        <v/>
      </c>
      <c r="S384" s="29">
        <f>K384*INDEX(Parameters!$B$91:$E$91,MATCH(I384,Parameters!$B$30:$E$30,0))/100*IF($F384="yes",Parameters!$C$49,Parameters!$B$49)</f>
        <v/>
      </c>
      <c r="T384" s="29">
        <f>K384*INDEX(Parameters!$B$92:$E$92,MATCH(I384,Parameters!$B$30:$E$30,0))/100*IF($F384="yes",Parameters!$C$49,Parameters!$B$49)</f>
        <v/>
      </c>
      <c r="U384" s="29">
        <f>INDEX(Parameters!$B$32:$E$32,MATCH(I384,Parameters!$B$30:$E$30,0))*Parameters!$B$36/100*IF($F384="yes",Parameters!$E$49,Parameters!$D$49)</f>
        <v/>
      </c>
      <c r="V384" s="29">
        <f>U384*INDEX(Parameters!$B$99:$E$99,MATCH(I384,Parameters!$B$30:$E$30,0))</f>
        <v/>
      </c>
      <c r="W384" s="29">
        <f>U384*INDEX(Parameters!$B$100:$E$100,MATCH(I384,Parameters!$B$30:$E$30,0))</f>
        <v/>
      </c>
      <c r="X384" s="29">
        <f>U384*INDEX(Parameters!$B$101:$E$101,MATCH(I384,Parameters!$B$30:$E$30,0))</f>
        <v/>
      </c>
      <c r="Y384" s="29">
        <f>U384*INDEX(Parameters!$B$102:$E$102,MATCH(I384,Parameters!$B$30:$E$30,0))</f>
        <v/>
      </c>
      <c r="Z384" s="29">
        <f>U384*INDEX(Parameters!$B$103:$E$103,MATCH(I384,Parameters!$B$30:$E$30,0))</f>
        <v/>
      </c>
      <c r="AA384" s="29">
        <f>U384*INDEX(Parameters!$B$104:$E$104,MATCH(I384,Parameters!$B$30:$E$30,0))</f>
        <v/>
      </c>
      <c r="AB384" s="29">
        <f>U384*Parameters!$B$39</f>
        <v/>
      </c>
      <c r="AC384">
        <f>J384</f>
        <v/>
      </c>
      <c r="AD384">
        <f>IF(J384=1,Parameters!$B$40,Parameters!$B$41)</f>
        <v/>
      </c>
      <c r="AE384" s="29">
        <f>AC384*O384+(1-AC384)*L384</f>
        <v/>
      </c>
      <c r="AF384" s="29">
        <f>AC384*P384+(1-AC384)*M384</f>
        <v/>
      </c>
      <c r="AG384" s="29">
        <f>AC384*Q384+(1-AC384)*N384</f>
        <v/>
      </c>
      <c r="AH384" s="29">
        <f>AD384*O384+(1-AD384)*L384</f>
        <v/>
      </c>
      <c r="AI384" s="29">
        <f>AD384*P384+(1-AD384)*M384</f>
        <v/>
      </c>
      <c r="AJ384" s="29">
        <f>AD384*Q384+(1-AD384)*N384</f>
        <v/>
      </c>
      <c r="AK384" s="29">
        <f>AC384*V384+(1-AC384)*U384</f>
        <v/>
      </c>
      <c r="AL384" s="29">
        <f>AC384*W384+(1-AC384)*U384</f>
        <v/>
      </c>
      <c r="AM384" s="29">
        <f>AC384*X384+(1-AC384)*U384</f>
        <v/>
      </c>
      <c r="AN384" s="29">
        <f>AD384*V384+(1-AD384)*U384</f>
        <v/>
      </c>
      <c r="AO384" s="29">
        <f>AD384*W384+(1-AD384)*U384</f>
        <v/>
      </c>
      <c r="AP384" s="29">
        <f>AD384*X384+(1-AD384)*U384</f>
        <v/>
      </c>
      <c r="AQ384">
        <f>IF(OR(Scenario!$B$5="Any",Scenario!$B$5=A384),1,0)</f>
        <v/>
      </c>
      <c r="AR384">
        <f>IF(OR(Scenario!$B$6="Any",Scenario!$B$6=B384),1,0)</f>
        <v/>
      </c>
      <c r="AS384">
        <f>IF(OR(Scenario!$B$7="Any",Scenario!$B$7=C384),1,0)</f>
        <v/>
      </c>
      <c r="AT384">
        <f>IF(OR(Scenario!$B$8="Any",Scenario!$B$8=D384),1,0)</f>
        <v/>
      </c>
      <c r="AU384">
        <f>IF(OR(Scenario!$B$9="Any",Scenario!$B$9=E384),1,0)</f>
        <v/>
      </c>
      <c r="AV384">
        <f>IF(OR(Scenario!$B$10="Any",Scenario!$B$10=F384),1,0)</f>
        <v/>
      </c>
      <c r="AW384">
        <f>G384*AQ384*AR384*AS384*AT384*AU384*AV384</f>
        <v/>
      </c>
      <c r="AX384">
        <f>IF(Scenario!$B$11="mean",L384,IF(Scenario!$B$11="5th pct",M384,N384))</f>
        <v/>
      </c>
      <c r="AY384">
        <f>IF(Scenario!$B$11="mean",O384,IF(Scenario!$B$11="5th pct",P384,Q384))</f>
        <v/>
      </c>
      <c r="AZ384">
        <f>IF(Scenario!$B$11="mean",R384,IF(Scenario!$B$11="5th pct",S384,T384))</f>
        <v/>
      </c>
      <c r="BA384">
        <f>IF(Scenario!$B$11="mean",AE384,IF(Scenario!$B$11="5th pct",AF384,AG384))</f>
        <v/>
      </c>
      <c r="BB384">
        <f>IF(Scenario!$B$11="mean",AH384,IF(Scenario!$B$11="5th pct",AI384,AJ384))</f>
        <v/>
      </c>
      <c r="BC384">
        <f>U384</f>
        <v/>
      </c>
      <c r="BD384">
        <f>IF(Scenario!$B$11="mean",V384,IF(Scenario!$B$11="5th pct",W384,X384))</f>
        <v/>
      </c>
      <c r="BE384">
        <f>IF(Scenario!$B$11="mean",Y384,IF(Scenario!$B$11="5th pct",Z384,AA384))</f>
        <v/>
      </c>
      <c r="BF384">
        <f>IF(Scenario!$B$11="mean",AK384,IF(Scenario!$B$11="5th pct",AL384,AM384))</f>
        <v/>
      </c>
      <c r="BG384">
        <f>IF(Scenario!$B$11="mean",AN384,IF(Scenario!$B$11="5th pct",AO384,AP384))</f>
        <v/>
      </c>
    </row>
    <row r="385">
      <c r="A385" s="7" t="inlineStr">
        <is>
          <t>F</t>
        </is>
      </c>
      <c r="B385" s="7" t="inlineStr">
        <is>
          <t>75-79</t>
        </is>
      </c>
      <c r="C385" s="7" t="inlineStr">
        <is>
          <t>&gt;198</t>
        </is>
      </c>
      <c r="D385" s="7" t="inlineStr">
        <is>
          <t>&gt;=2.0</t>
        </is>
      </c>
      <c r="E385" s="7" t="inlineStr">
        <is>
          <t>persistent</t>
        </is>
      </c>
      <c r="F385" s="7" t="inlineStr">
        <is>
          <t>yes</t>
        </is>
      </c>
      <c r="G385" s="30">
        <f>Parameters!$B$5*Parameters!$B$8*Parameters!$G$10/SUM(Parameters!$B$10:$G$10)*Parameters!$K$22*Parameters!$B$53*Parameters!$B$46</f>
        <v/>
      </c>
      <c r="H385" s="31">
        <f>(140-Parameters!$C$25)*Parameters!$G$26*0.45359237*0.85/(72*Parameters!$E$27)</f>
        <v/>
      </c>
      <c r="I385" s="7">
        <f>IF(H385&gt;80,"&gt;80",IF(H385&gt;50,"50-80",IF(H385&gt;=25,"25-50","&lt;25")))</f>
        <v/>
      </c>
      <c r="J385" s="7">
        <f>IF(((B385="80+")+0+(OR(D385="1.5-2.0",D385="&gt;=2.0")))&gt;=2,1,0)</f>
        <v/>
      </c>
      <c r="K385" s="32">
        <f>INDEX(Parameters!$B$31:$E$31,MATCH(I385,Parameters!$B$30:$E$30,0))</f>
        <v/>
      </c>
      <c r="L385" s="33">
        <f>K385*INDEX(Parameters!$B$84:$E$84,MATCH(I385,Parameters!$B$30:$E$30,0))/100*IF($F385="yes",Parameters!$C$49,Parameters!$B$49)</f>
        <v/>
      </c>
      <c r="M385" s="33">
        <f>K385*INDEX(Parameters!$B$85:$E$85,MATCH(I385,Parameters!$B$30:$E$30,0))/100*IF($F385="yes",Parameters!$C$49,Parameters!$B$49)</f>
        <v/>
      </c>
      <c r="N385" s="33">
        <f>K385*INDEX(Parameters!$B$86:$E$86,MATCH(I385,Parameters!$B$30:$E$30,0))/100*IF($F385="yes",Parameters!$C$49,Parameters!$B$49)</f>
        <v/>
      </c>
      <c r="O385" s="33">
        <f>K385*INDEX(Parameters!$B$87:$E$87,MATCH(I385,Parameters!$B$30:$E$30,0))/100*IF($F385="yes",Parameters!$C$49,Parameters!$B$49)</f>
        <v/>
      </c>
      <c r="P385" s="33">
        <f>K385*INDEX(Parameters!$B$88:$E$88,MATCH(I385,Parameters!$B$30:$E$30,0))/100*IF($F385="yes",Parameters!$C$49,Parameters!$B$49)</f>
        <v/>
      </c>
      <c r="Q385" s="33">
        <f>K385*INDEX(Parameters!$B$89:$E$89,MATCH(I385,Parameters!$B$30:$E$30,0))/100*IF($F385="yes",Parameters!$C$49,Parameters!$B$49)</f>
        <v/>
      </c>
      <c r="R385" s="33">
        <f>K385*INDEX(Parameters!$B$90:$E$90,MATCH(I385,Parameters!$B$30:$E$30,0))/100*IF($F385="yes",Parameters!$C$49,Parameters!$B$49)</f>
        <v/>
      </c>
      <c r="S385" s="33">
        <f>K385*INDEX(Parameters!$B$91:$E$91,MATCH(I385,Parameters!$B$30:$E$30,0))/100*IF($F385="yes",Parameters!$C$49,Parameters!$B$49)</f>
        <v/>
      </c>
      <c r="T385" s="33">
        <f>K385*INDEX(Parameters!$B$92:$E$92,MATCH(I385,Parameters!$B$30:$E$30,0))/100*IF($F385="yes",Parameters!$C$49,Parameters!$B$49)</f>
        <v/>
      </c>
      <c r="U385" s="33">
        <f>INDEX(Parameters!$B$32:$E$32,MATCH(I385,Parameters!$B$30:$E$30,0))*Parameters!$B$36/100*IF($F385="yes",Parameters!$E$49,Parameters!$D$49)</f>
        <v/>
      </c>
      <c r="V385" s="33">
        <f>U385*INDEX(Parameters!$B$99:$E$99,MATCH(I385,Parameters!$B$30:$E$30,0))</f>
        <v/>
      </c>
      <c r="W385" s="33">
        <f>U385*INDEX(Parameters!$B$100:$E$100,MATCH(I385,Parameters!$B$30:$E$30,0))</f>
        <v/>
      </c>
      <c r="X385" s="33">
        <f>U385*INDEX(Parameters!$B$101:$E$101,MATCH(I385,Parameters!$B$30:$E$30,0))</f>
        <v/>
      </c>
      <c r="Y385" s="33">
        <f>U385*INDEX(Parameters!$B$102:$E$102,MATCH(I385,Parameters!$B$30:$E$30,0))</f>
        <v/>
      </c>
      <c r="Z385" s="33">
        <f>U385*INDEX(Parameters!$B$103:$E$103,MATCH(I385,Parameters!$B$30:$E$30,0))</f>
        <v/>
      </c>
      <c r="AA385" s="33">
        <f>U385*INDEX(Parameters!$B$104:$E$104,MATCH(I385,Parameters!$B$30:$E$30,0))</f>
        <v/>
      </c>
      <c r="AB385" s="33">
        <f>U385*Parameters!$B$39</f>
        <v/>
      </c>
      <c r="AC385" s="7">
        <f>J385</f>
        <v/>
      </c>
      <c r="AD385" s="7">
        <f>IF(J385=1,Parameters!$B$40,Parameters!$B$41)</f>
        <v/>
      </c>
      <c r="AE385" s="33">
        <f>AC385*O385+(1-AC385)*L385</f>
        <v/>
      </c>
      <c r="AF385" s="33">
        <f>AC385*P385+(1-AC385)*M385</f>
        <v/>
      </c>
      <c r="AG385" s="33">
        <f>AC385*Q385+(1-AC385)*N385</f>
        <v/>
      </c>
      <c r="AH385" s="33">
        <f>AD385*O385+(1-AD385)*L385</f>
        <v/>
      </c>
      <c r="AI385" s="33">
        <f>AD385*P385+(1-AD385)*M385</f>
        <v/>
      </c>
      <c r="AJ385" s="33">
        <f>AD385*Q385+(1-AD385)*N385</f>
        <v/>
      </c>
      <c r="AK385" s="33">
        <f>AC385*V385+(1-AC385)*U385</f>
        <v/>
      </c>
      <c r="AL385" s="33">
        <f>AC385*W385+(1-AC385)*U385</f>
        <v/>
      </c>
      <c r="AM385" s="33">
        <f>AC385*X385+(1-AC385)*U385</f>
        <v/>
      </c>
      <c r="AN385" s="33">
        <f>AD385*V385+(1-AD385)*U385</f>
        <v/>
      </c>
      <c r="AO385" s="33">
        <f>AD385*W385+(1-AD385)*U385</f>
        <v/>
      </c>
      <c r="AP385" s="33">
        <f>AD385*X385+(1-AD385)*U385</f>
        <v/>
      </c>
      <c r="AQ385" s="7">
        <f>IF(OR(Scenario!$B$5="Any",Scenario!$B$5=A385),1,0)</f>
        <v/>
      </c>
      <c r="AR385" s="7">
        <f>IF(OR(Scenario!$B$6="Any",Scenario!$B$6=B385),1,0)</f>
        <v/>
      </c>
      <c r="AS385" s="7">
        <f>IF(OR(Scenario!$B$7="Any",Scenario!$B$7=C385),1,0)</f>
        <v/>
      </c>
      <c r="AT385" s="7">
        <f>IF(OR(Scenario!$B$8="Any",Scenario!$B$8=D385),1,0)</f>
        <v/>
      </c>
      <c r="AU385" s="7">
        <f>IF(OR(Scenario!$B$9="Any",Scenario!$B$9=E385),1,0)</f>
        <v/>
      </c>
      <c r="AV385" s="7">
        <f>IF(OR(Scenario!$B$10="Any",Scenario!$B$10=F385),1,0)</f>
        <v/>
      </c>
      <c r="AW385" s="7">
        <f>G385*AQ385*AR385*AS385*AT385*AU385*AV385</f>
        <v/>
      </c>
      <c r="AX385" s="7">
        <f>IF(Scenario!$B$11="mean",L385,IF(Scenario!$B$11="5th pct",M385,N385))</f>
        <v/>
      </c>
      <c r="AY385" s="7">
        <f>IF(Scenario!$B$11="mean",O385,IF(Scenario!$B$11="5th pct",P385,Q385))</f>
        <v/>
      </c>
      <c r="AZ385" s="7">
        <f>IF(Scenario!$B$11="mean",R385,IF(Scenario!$B$11="5th pct",S385,T385))</f>
        <v/>
      </c>
      <c r="BA385" s="7">
        <f>IF(Scenario!$B$11="mean",AE385,IF(Scenario!$B$11="5th pct",AF385,AG385))</f>
        <v/>
      </c>
      <c r="BB385" s="7">
        <f>IF(Scenario!$B$11="mean",AH385,IF(Scenario!$B$11="5th pct",AI385,AJ385))</f>
        <v/>
      </c>
      <c r="BC385" s="7">
        <f>U385</f>
        <v/>
      </c>
      <c r="BD385" s="7">
        <f>IF(Scenario!$B$11="mean",V385,IF(Scenario!$B$11="5th pct",W385,X385))</f>
        <v/>
      </c>
      <c r="BE385" s="7">
        <f>IF(Scenario!$B$11="mean",Y385,IF(Scenario!$B$11="5th pct",Z385,AA385))</f>
        <v/>
      </c>
      <c r="BF385" s="7">
        <f>IF(Scenario!$B$11="mean",AK385,IF(Scenario!$B$11="5th pct",AL385,AM385))</f>
        <v/>
      </c>
      <c r="BG385" s="7">
        <f>IF(Scenario!$B$11="mean",AN385,IF(Scenario!$B$11="5th pct",AO385,AP385))</f>
        <v/>
      </c>
    </row>
    <row r="386">
      <c r="A386" t="inlineStr">
        <is>
          <t>F</t>
        </is>
      </c>
      <c r="B386" t="inlineStr">
        <is>
          <t>80+</t>
        </is>
      </c>
      <c r="C386" t="inlineStr">
        <is>
          <t>&lt;=110</t>
        </is>
      </c>
      <c r="D386" t="inlineStr">
        <is>
          <t>&lt;1.0</t>
        </is>
      </c>
      <c r="E386" t="inlineStr">
        <is>
          <t>subclinical</t>
        </is>
      </c>
      <c r="F386" t="inlineStr">
        <is>
          <t>no</t>
        </is>
      </c>
      <c r="G386" s="26">
        <f>Parameters!$B$5*Parameters!$B$9*Parameters!$B$10/SUM(Parameters!$B$10:$G$10)*Parameters!$H$22*Parameters!$B$50*(1-Parameters!$B$46)</f>
        <v/>
      </c>
      <c r="H386" s="27">
        <f>(140-Parameters!$D$25)*Parameters!$B$26*0.45359237*0.85/(72*Parameters!$B$27)</f>
        <v/>
      </c>
      <c r="I386">
        <f>IF(H386&gt;80,"&gt;80",IF(H386&gt;50,"50-80",IF(H386&gt;=25,"25-50","&lt;25")))</f>
        <v/>
      </c>
      <c r="J386">
        <f>IF(((B386="80+")+1+(OR(D386="1.5-2.0",D386="&gt;=2.0")))&gt;=2,1,0)</f>
        <v/>
      </c>
      <c r="K386" s="28">
        <f>INDEX(Parameters!$B$31:$E$31,MATCH(I386,Parameters!$B$30:$E$30,0))</f>
        <v/>
      </c>
      <c r="L386" s="29">
        <f>K386*INDEX(Parameters!$B$57:$E$57,MATCH(I386,Parameters!$B$30:$E$30,0))/100*IF($F386="yes",Parameters!$C$49,Parameters!$B$49)</f>
        <v/>
      </c>
      <c r="M386" s="29">
        <f>K386*INDEX(Parameters!$B$58:$E$58,MATCH(I386,Parameters!$B$30:$E$30,0))/100*IF($F386="yes",Parameters!$C$49,Parameters!$B$49)</f>
        <v/>
      </c>
      <c r="N386" s="29">
        <f>K386*INDEX(Parameters!$B$59:$E$59,MATCH(I386,Parameters!$B$30:$E$30,0))/100*IF($F386="yes",Parameters!$C$49,Parameters!$B$49)</f>
        <v/>
      </c>
      <c r="O386" s="29">
        <f>K386*INDEX(Parameters!$B$60:$E$60,MATCH(I386,Parameters!$B$30:$E$30,0))/100*IF($F386="yes",Parameters!$C$49,Parameters!$B$49)</f>
        <v/>
      </c>
      <c r="P386" s="29">
        <f>K386*INDEX(Parameters!$B$61:$E$61,MATCH(I386,Parameters!$B$30:$E$30,0))/100*IF($F386="yes",Parameters!$C$49,Parameters!$B$49)</f>
        <v/>
      </c>
      <c r="Q386" s="29">
        <f>K386*INDEX(Parameters!$B$62:$E$62,MATCH(I386,Parameters!$B$30:$E$30,0))/100*IF($F386="yes",Parameters!$C$49,Parameters!$B$49)</f>
        <v/>
      </c>
      <c r="R386" s="29">
        <f>K386*INDEX(Parameters!$B$63:$E$63,MATCH(I386,Parameters!$B$30:$E$30,0))/100*IF($F386="yes",Parameters!$C$49,Parameters!$B$49)</f>
        <v/>
      </c>
      <c r="S386" s="29">
        <f>K386*INDEX(Parameters!$B$64:$E$64,MATCH(I386,Parameters!$B$30:$E$30,0))/100*IF($F386="yes",Parameters!$C$49,Parameters!$B$49)</f>
        <v/>
      </c>
      <c r="T386" s="29">
        <f>K386*INDEX(Parameters!$B$65:$E$65,MATCH(I386,Parameters!$B$30:$E$30,0))/100*IF($F386="yes",Parameters!$C$49,Parameters!$B$49)</f>
        <v/>
      </c>
      <c r="U386" s="29">
        <f>INDEX(Parameters!$B$32:$E$32,MATCH(I386,Parameters!$B$30:$E$30,0))*Parameters!$B$36/100*IF($F386="yes",Parameters!$E$49,Parameters!$D$49)</f>
        <v/>
      </c>
      <c r="V386" s="29">
        <f>U386*INDEX(Parameters!$B$99:$E$99,MATCH(I386,Parameters!$B$30:$E$30,0))</f>
        <v/>
      </c>
      <c r="W386" s="29">
        <f>U386*INDEX(Parameters!$B$100:$E$100,MATCH(I386,Parameters!$B$30:$E$30,0))</f>
        <v/>
      </c>
      <c r="X386" s="29">
        <f>U386*INDEX(Parameters!$B$101:$E$101,MATCH(I386,Parameters!$B$30:$E$30,0))</f>
        <v/>
      </c>
      <c r="Y386" s="29">
        <f>U386*INDEX(Parameters!$B$102:$E$102,MATCH(I386,Parameters!$B$30:$E$30,0))</f>
        <v/>
      </c>
      <c r="Z386" s="29">
        <f>U386*INDEX(Parameters!$B$103:$E$103,MATCH(I386,Parameters!$B$30:$E$30,0))</f>
        <v/>
      </c>
      <c r="AA386" s="29">
        <f>U386*INDEX(Parameters!$B$104:$E$104,MATCH(I386,Parameters!$B$30:$E$30,0))</f>
        <v/>
      </c>
      <c r="AB386" s="29">
        <f>U386*Parameters!$B$39</f>
        <v/>
      </c>
      <c r="AC386">
        <f>J386</f>
        <v/>
      </c>
      <c r="AD386">
        <f>IF(J386=1,Parameters!$B$40,Parameters!$B$41)</f>
        <v/>
      </c>
      <c r="AE386" s="29">
        <f>AC386*O386+(1-AC386)*L386</f>
        <v/>
      </c>
      <c r="AF386" s="29">
        <f>AC386*P386+(1-AC386)*M386</f>
        <v/>
      </c>
      <c r="AG386" s="29">
        <f>AC386*Q386+(1-AC386)*N386</f>
        <v/>
      </c>
      <c r="AH386" s="29">
        <f>AD386*O386+(1-AD386)*L386</f>
        <v/>
      </c>
      <c r="AI386" s="29">
        <f>AD386*P386+(1-AD386)*M386</f>
        <v/>
      </c>
      <c r="AJ386" s="29">
        <f>AD386*Q386+(1-AD386)*N386</f>
        <v/>
      </c>
      <c r="AK386" s="29">
        <f>AC386*V386+(1-AC386)*U386</f>
        <v/>
      </c>
      <c r="AL386" s="29">
        <f>AC386*W386+(1-AC386)*U386</f>
        <v/>
      </c>
      <c r="AM386" s="29">
        <f>AC386*X386+(1-AC386)*U386</f>
        <v/>
      </c>
      <c r="AN386" s="29">
        <f>AD386*V386+(1-AD386)*U386</f>
        <v/>
      </c>
      <c r="AO386" s="29">
        <f>AD386*W386+(1-AD386)*U386</f>
        <v/>
      </c>
      <c r="AP386" s="29">
        <f>AD386*X386+(1-AD386)*U386</f>
        <v/>
      </c>
      <c r="AQ386">
        <f>IF(OR(Scenario!$B$5="Any",Scenario!$B$5=A386),1,0)</f>
        <v/>
      </c>
      <c r="AR386">
        <f>IF(OR(Scenario!$B$6="Any",Scenario!$B$6=B386),1,0)</f>
        <v/>
      </c>
      <c r="AS386">
        <f>IF(OR(Scenario!$B$7="Any",Scenario!$B$7=C386),1,0)</f>
        <v/>
      </c>
      <c r="AT386">
        <f>IF(OR(Scenario!$B$8="Any",Scenario!$B$8=D386),1,0)</f>
        <v/>
      </c>
      <c r="AU386">
        <f>IF(OR(Scenario!$B$9="Any",Scenario!$B$9=E386),1,0)</f>
        <v/>
      </c>
      <c r="AV386">
        <f>IF(OR(Scenario!$B$10="Any",Scenario!$B$10=F386),1,0)</f>
        <v/>
      </c>
      <c r="AW386">
        <f>G386*AQ386*AR386*AS386*AT386*AU386*AV386</f>
        <v/>
      </c>
      <c r="AX386">
        <f>IF(Scenario!$B$11="mean",L386,IF(Scenario!$B$11="5th pct",M386,N386))</f>
        <v/>
      </c>
      <c r="AY386">
        <f>IF(Scenario!$B$11="mean",O386,IF(Scenario!$B$11="5th pct",P386,Q386))</f>
        <v/>
      </c>
      <c r="AZ386">
        <f>IF(Scenario!$B$11="mean",R386,IF(Scenario!$B$11="5th pct",S386,T386))</f>
        <v/>
      </c>
      <c r="BA386">
        <f>IF(Scenario!$B$11="mean",AE386,IF(Scenario!$B$11="5th pct",AF386,AG386))</f>
        <v/>
      </c>
      <c r="BB386">
        <f>IF(Scenario!$B$11="mean",AH386,IF(Scenario!$B$11="5th pct",AI386,AJ386))</f>
        <v/>
      </c>
      <c r="BC386">
        <f>U386</f>
        <v/>
      </c>
      <c r="BD386">
        <f>IF(Scenario!$B$11="mean",V386,IF(Scenario!$B$11="5th pct",W386,X386))</f>
        <v/>
      </c>
      <c r="BE386">
        <f>IF(Scenario!$B$11="mean",Y386,IF(Scenario!$B$11="5th pct",Z386,AA386))</f>
        <v/>
      </c>
      <c r="BF386">
        <f>IF(Scenario!$B$11="mean",AK386,IF(Scenario!$B$11="5th pct",AL386,AM386))</f>
        <v/>
      </c>
      <c r="BG386">
        <f>IF(Scenario!$B$11="mean",AN386,IF(Scenario!$B$11="5th pct",AO386,AP386))</f>
        <v/>
      </c>
    </row>
    <row r="387">
      <c r="A387" s="7" t="inlineStr">
        <is>
          <t>F</t>
        </is>
      </c>
      <c r="B387" s="7" t="inlineStr">
        <is>
          <t>80+</t>
        </is>
      </c>
      <c r="C387" s="7" t="inlineStr">
        <is>
          <t>&lt;=110</t>
        </is>
      </c>
      <c r="D387" s="7" t="inlineStr">
        <is>
          <t>&lt;1.0</t>
        </is>
      </c>
      <c r="E387" s="7" t="inlineStr">
        <is>
          <t>subclinical</t>
        </is>
      </c>
      <c r="F387" s="7" t="inlineStr">
        <is>
          <t>yes</t>
        </is>
      </c>
      <c r="G387" s="30">
        <f>Parameters!$B$5*Parameters!$B$9*Parameters!$B$10/SUM(Parameters!$B$10:$G$10)*Parameters!$H$22*Parameters!$B$50*Parameters!$B$46</f>
        <v/>
      </c>
      <c r="H387" s="31">
        <f>(140-Parameters!$D$25)*Parameters!$B$26*0.45359237*0.85/(72*Parameters!$B$27)</f>
        <v/>
      </c>
      <c r="I387" s="7">
        <f>IF(H387&gt;80,"&gt;80",IF(H387&gt;50,"50-80",IF(H387&gt;=25,"25-50","&lt;25")))</f>
        <v/>
      </c>
      <c r="J387" s="7">
        <f>IF(((B387="80+")+1+(OR(D387="1.5-2.0",D387="&gt;=2.0")))&gt;=2,1,0)</f>
        <v/>
      </c>
      <c r="K387" s="32">
        <f>INDEX(Parameters!$B$31:$E$31,MATCH(I387,Parameters!$B$30:$E$30,0))</f>
        <v/>
      </c>
      <c r="L387" s="33">
        <f>K387*INDEX(Parameters!$B$57:$E$57,MATCH(I387,Parameters!$B$30:$E$30,0))/100*IF($F387="yes",Parameters!$C$49,Parameters!$B$49)</f>
        <v/>
      </c>
      <c r="M387" s="33">
        <f>K387*INDEX(Parameters!$B$58:$E$58,MATCH(I387,Parameters!$B$30:$E$30,0))/100*IF($F387="yes",Parameters!$C$49,Parameters!$B$49)</f>
        <v/>
      </c>
      <c r="N387" s="33">
        <f>K387*INDEX(Parameters!$B$59:$E$59,MATCH(I387,Parameters!$B$30:$E$30,0))/100*IF($F387="yes",Parameters!$C$49,Parameters!$B$49)</f>
        <v/>
      </c>
      <c r="O387" s="33">
        <f>K387*INDEX(Parameters!$B$60:$E$60,MATCH(I387,Parameters!$B$30:$E$30,0))/100*IF($F387="yes",Parameters!$C$49,Parameters!$B$49)</f>
        <v/>
      </c>
      <c r="P387" s="33">
        <f>K387*INDEX(Parameters!$B$61:$E$61,MATCH(I387,Parameters!$B$30:$E$30,0))/100*IF($F387="yes",Parameters!$C$49,Parameters!$B$49)</f>
        <v/>
      </c>
      <c r="Q387" s="33">
        <f>K387*INDEX(Parameters!$B$62:$E$62,MATCH(I387,Parameters!$B$30:$E$30,0))/100*IF($F387="yes",Parameters!$C$49,Parameters!$B$49)</f>
        <v/>
      </c>
      <c r="R387" s="33">
        <f>K387*INDEX(Parameters!$B$63:$E$63,MATCH(I387,Parameters!$B$30:$E$30,0))/100*IF($F387="yes",Parameters!$C$49,Parameters!$B$49)</f>
        <v/>
      </c>
      <c r="S387" s="33">
        <f>K387*INDEX(Parameters!$B$64:$E$64,MATCH(I387,Parameters!$B$30:$E$30,0))/100*IF($F387="yes",Parameters!$C$49,Parameters!$B$49)</f>
        <v/>
      </c>
      <c r="T387" s="33">
        <f>K387*INDEX(Parameters!$B$65:$E$65,MATCH(I387,Parameters!$B$30:$E$30,0))/100*IF($F387="yes",Parameters!$C$49,Parameters!$B$49)</f>
        <v/>
      </c>
      <c r="U387" s="33">
        <f>INDEX(Parameters!$B$32:$E$32,MATCH(I387,Parameters!$B$30:$E$30,0))*Parameters!$B$36/100*IF($F387="yes",Parameters!$E$49,Parameters!$D$49)</f>
        <v/>
      </c>
      <c r="V387" s="33">
        <f>U387*INDEX(Parameters!$B$99:$E$99,MATCH(I387,Parameters!$B$30:$E$30,0))</f>
        <v/>
      </c>
      <c r="W387" s="33">
        <f>U387*INDEX(Parameters!$B$100:$E$100,MATCH(I387,Parameters!$B$30:$E$30,0))</f>
        <v/>
      </c>
      <c r="X387" s="33">
        <f>U387*INDEX(Parameters!$B$101:$E$101,MATCH(I387,Parameters!$B$30:$E$30,0))</f>
        <v/>
      </c>
      <c r="Y387" s="33">
        <f>U387*INDEX(Parameters!$B$102:$E$102,MATCH(I387,Parameters!$B$30:$E$30,0))</f>
        <v/>
      </c>
      <c r="Z387" s="33">
        <f>U387*INDEX(Parameters!$B$103:$E$103,MATCH(I387,Parameters!$B$30:$E$30,0))</f>
        <v/>
      </c>
      <c r="AA387" s="33">
        <f>U387*INDEX(Parameters!$B$104:$E$104,MATCH(I387,Parameters!$B$30:$E$30,0))</f>
        <v/>
      </c>
      <c r="AB387" s="33">
        <f>U387*Parameters!$B$39</f>
        <v/>
      </c>
      <c r="AC387" s="7">
        <f>J387</f>
        <v/>
      </c>
      <c r="AD387" s="7">
        <f>IF(J387=1,Parameters!$B$40,Parameters!$B$41)</f>
        <v/>
      </c>
      <c r="AE387" s="33">
        <f>AC387*O387+(1-AC387)*L387</f>
        <v/>
      </c>
      <c r="AF387" s="33">
        <f>AC387*P387+(1-AC387)*M387</f>
        <v/>
      </c>
      <c r="AG387" s="33">
        <f>AC387*Q387+(1-AC387)*N387</f>
        <v/>
      </c>
      <c r="AH387" s="33">
        <f>AD387*O387+(1-AD387)*L387</f>
        <v/>
      </c>
      <c r="AI387" s="33">
        <f>AD387*P387+(1-AD387)*M387</f>
        <v/>
      </c>
      <c r="AJ387" s="33">
        <f>AD387*Q387+(1-AD387)*N387</f>
        <v/>
      </c>
      <c r="AK387" s="33">
        <f>AC387*V387+(1-AC387)*U387</f>
        <v/>
      </c>
      <c r="AL387" s="33">
        <f>AC387*W387+(1-AC387)*U387</f>
        <v/>
      </c>
      <c r="AM387" s="33">
        <f>AC387*X387+(1-AC387)*U387</f>
        <v/>
      </c>
      <c r="AN387" s="33">
        <f>AD387*V387+(1-AD387)*U387</f>
        <v/>
      </c>
      <c r="AO387" s="33">
        <f>AD387*W387+(1-AD387)*U387</f>
        <v/>
      </c>
      <c r="AP387" s="33">
        <f>AD387*X387+(1-AD387)*U387</f>
        <v/>
      </c>
      <c r="AQ387" s="7">
        <f>IF(OR(Scenario!$B$5="Any",Scenario!$B$5=A387),1,0)</f>
        <v/>
      </c>
      <c r="AR387" s="7">
        <f>IF(OR(Scenario!$B$6="Any",Scenario!$B$6=B387),1,0)</f>
        <v/>
      </c>
      <c r="AS387" s="7">
        <f>IF(OR(Scenario!$B$7="Any",Scenario!$B$7=C387),1,0)</f>
        <v/>
      </c>
      <c r="AT387" s="7">
        <f>IF(OR(Scenario!$B$8="Any",Scenario!$B$8=D387),1,0)</f>
        <v/>
      </c>
      <c r="AU387" s="7">
        <f>IF(OR(Scenario!$B$9="Any",Scenario!$B$9=E387),1,0)</f>
        <v/>
      </c>
      <c r="AV387" s="7">
        <f>IF(OR(Scenario!$B$10="Any",Scenario!$B$10=F387),1,0)</f>
        <v/>
      </c>
      <c r="AW387" s="7">
        <f>G387*AQ387*AR387*AS387*AT387*AU387*AV387</f>
        <v/>
      </c>
      <c r="AX387" s="7">
        <f>IF(Scenario!$B$11="mean",L387,IF(Scenario!$B$11="5th pct",M387,N387))</f>
        <v/>
      </c>
      <c r="AY387" s="7">
        <f>IF(Scenario!$B$11="mean",O387,IF(Scenario!$B$11="5th pct",P387,Q387))</f>
        <v/>
      </c>
      <c r="AZ387" s="7">
        <f>IF(Scenario!$B$11="mean",R387,IF(Scenario!$B$11="5th pct",S387,T387))</f>
        <v/>
      </c>
      <c r="BA387" s="7">
        <f>IF(Scenario!$B$11="mean",AE387,IF(Scenario!$B$11="5th pct",AF387,AG387))</f>
        <v/>
      </c>
      <c r="BB387" s="7">
        <f>IF(Scenario!$B$11="mean",AH387,IF(Scenario!$B$11="5th pct",AI387,AJ387))</f>
        <v/>
      </c>
      <c r="BC387" s="7">
        <f>U387</f>
        <v/>
      </c>
      <c r="BD387" s="7">
        <f>IF(Scenario!$B$11="mean",V387,IF(Scenario!$B$11="5th pct",W387,X387))</f>
        <v/>
      </c>
      <c r="BE387" s="7">
        <f>IF(Scenario!$B$11="mean",Y387,IF(Scenario!$B$11="5th pct",Z387,AA387))</f>
        <v/>
      </c>
      <c r="BF387" s="7">
        <f>IF(Scenario!$B$11="mean",AK387,IF(Scenario!$B$11="5th pct",AL387,AM387))</f>
        <v/>
      </c>
      <c r="BG387" s="7">
        <f>IF(Scenario!$B$11="mean",AN387,IF(Scenario!$B$11="5th pct",AO387,AP387))</f>
        <v/>
      </c>
    </row>
    <row r="388">
      <c r="A388" t="inlineStr">
        <is>
          <t>F</t>
        </is>
      </c>
      <c r="B388" t="inlineStr">
        <is>
          <t>80+</t>
        </is>
      </c>
      <c r="C388" t="inlineStr">
        <is>
          <t>&lt;=110</t>
        </is>
      </c>
      <c r="D388" t="inlineStr">
        <is>
          <t>&lt;1.0</t>
        </is>
      </c>
      <c r="E388" t="inlineStr">
        <is>
          <t>low parox</t>
        </is>
      </c>
      <c r="F388" t="inlineStr">
        <is>
          <t>no</t>
        </is>
      </c>
      <c r="G388" s="26">
        <f>Parameters!$B$5*Parameters!$B$9*Parameters!$B$10/SUM(Parameters!$B$10:$G$10)*Parameters!$H$22*Parameters!$B$51*(1-Parameters!$B$46)</f>
        <v/>
      </c>
      <c r="H388" s="27">
        <f>(140-Parameters!$D$25)*Parameters!$B$26*0.45359237*0.85/(72*Parameters!$B$27)</f>
        <v/>
      </c>
      <c r="I388">
        <f>IF(H388&gt;80,"&gt;80",IF(H388&gt;50,"50-80",IF(H388&gt;=25,"25-50","&lt;25")))</f>
        <v/>
      </c>
      <c r="J388">
        <f>IF(((B388="80+")+1+(OR(D388="1.5-2.0",D388="&gt;=2.0")))&gt;=2,1,0)</f>
        <v/>
      </c>
      <c r="K388" s="28">
        <f>INDEX(Parameters!$B$31:$E$31,MATCH(I388,Parameters!$B$30:$E$30,0))</f>
        <v/>
      </c>
      <c r="L388" s="29">
        <f>K388*INDEX(Parameters!$B$66:$E$66,MATCH(I388,Parameters!$B$30:$E$30,0))/100*IF($F388="yes",Parameters!$C$49,Parameters!$B$49)</f>
        <v/>
      </c>
      <c r="M388" s="29">
        <f>K388*INDEX(Parameters!$B$67:$E$67,MATCH(I388,Parameters!$B$30:$E$30,0))/100*IF($F388="yes",Parameters!$C$49,Parameters!$B$49)</f>
        <v/>
      </c>
      <c r="N388" s="29">
        <f>K388*INDEX(Parameters!$B$68:$E$68,MATCH(I388,Parameters!$B$30:$E$30,0))/100*IF($F388="yes",Parameters!$C$49,Parameters!$B$49)</f>
        <v/>
      </c>
      <c r="O388" s="29">
        <f>K388*INDEX(Parameters!$B$69:$E$69,MATCH(I388,Parameters!$B$30:$E$30,0))/100*IF($F388="yes",Parameters!$C$49,Parameters!$B$49)</f>
        <v/>
      </c>
      <c r="P388" s="29">
        <f>K388*INDEX(Parameters!$B$70:$E$70,MATCH(I388,Parameters!$B$30:$E$30,0))/100*IF($F388="yes",Parameters!$C$49,Parameters!$B$49)</f>
        <v/>
      </c>
      <c r="Q388" s="29">
        <f>K388*INDEX(Parameters!$B$71:$E$71,MATCH(I388,Parameters!$B$30:$E$30,0))/100*IF($F388="yes",Parameters!$C$49,Parameters!$B$49)</f>
        <v/>
      </c>
      <c r="R388" s="29">
        <f>K388*INDEX(Parameters!$B$72:$E$72,MATCH(I388,Parameters!$B$30:$E$30,0))/100*IF($F388="yes",Parameters!$C$49,Parameters!$B$49)</f>
        <v/>
      </c>
      <c r="S388" s="29">
        <f>K388*INDEX(Parameters!$B$73:$E$73,MATCH(I388,Parameters!$B$30:$E$30,0))/100*IF($F388="yes",Parameters!$C$49,Parameters!$B$49)</f>
        <v/>
      </c>
      <c r="T388" s="29">
        <f>K388*INDEX(Parameters!$B$74:$E$74,MATCH(I388,Parameters!$B$30:$E$30,0))/100*IF($F388="yes",Parameters!$C$49,Parameters!$B$49)</f>
        <v/>
      </c>
      <c r="U388" s="29">
        <f>INDEX(Parameters!$B$32:$E$32,MATCH(I388,Parameters!$B$30:$E$30,0))*Parameters!$B$36/100*IF($F388="yes",Parameters!$E$49,Parameters!$D$49)</f>
        <v/>
      </c>
      <c r="V388" s="29">
        <f>U388*INDEX(Parameters!$B$99:$E$99,MATCH(I388,Parameters!$B$30:$E$30,0))</f>
        <v/>
      </c>
      <c r="W388" s="29">
        <f>U388*INDEX(Parameters!$B$100:$E$100,MATCH(I388,Parameters!$B$30:$E$30,0))</f>
        <v/>
      </c>
      <c r="X388" s="29">
        <f>U388*INDEX(Parameters!$B$101:$E$101,MATCH(I388,Parameters!$B$30:$E$30,0))</f>
        <v/>
      </c>
      <c r="Y388" s="29">
        <f>U388*INDEX(Parameters!$B$102:$E$102,MATCH(I388,Parameters!$B$30:$E$30,0))</f>
        <v/>
      </c>
      <c r="Z388" s="29">
        <f>U388*INDEX(Parameters!$B$103:$E$103,MATCH(I388,Parameters!$B$30:$E$30,0))</f>
        <v/>
      </c>
      <c r="AA388" s="29">
        <f>U388*INDEX(Parameters!$B$104:$E$104,MATCH(I388,Parameters!$B$30:$E$30,0))</f>
        <v/>
      </c>
      <c r="AB388" s="29">
        <f>U388*Parameters!$B$39</f>
        <v/>
      </c>
      <c r="AC388">
        <f>J388</f>
        <v/>
      </c>
      <c r="AD388">
        <f>IF(J388=1,Parameters!$B$40,Parameters!$B$41)</f>
        <v/>
      </c>
      <c r="AE388" s="29">
        <f>AC388*O388+(1-AC388)*L388</f>
        <v/>
      </c>
      <c r="AF388" s="29">
        <f>AC388*P388+(1-AC388)*M388</f>
        <v/>
      </c>
      <c r="AG388" s="29">
        <f>AC388*Q388+(1-AC388)*N388</f>
        <v/>
      </c>
      <c r="AH388" s="29">
        <f>AD388*O388+(1-AD388)*L388</f>
        <v/>
      </c>
      <c r="AI388" s="29">
        <f>AD388*P388+(1-AD388)*M388</f>
        <v/>
      </c>
      <c r="AJ388" s="29">
        <f>AD388*Q388+(1-AD388)*N388</f>
        <v/>
      </c>
      <c r="AK388" s="29">
        <f>AC388*V388+(1-AC388)*U388</f>
        <v/>
      </c>
      <c r="AL388" s="29">
        <f>AC388*W388+(1-AC388)*U388</f>
        <v/>
      </c>
      <c r="AM388" s="29">
        <f>AC388*X388+(1-AC388)*U388</f>
        <v/>
      </c>
      <c r="AN388" s="29">
        <f>AD388*V388+(1-AD388)*U388</f>
        <v/>
      </c>
      <c r="AO388" s="29">
        <f>AD388*W388+(1-AD388)*U388</f>
        <v/>
      </c>
      <c r="AP388" s="29">
        <f>AD388*X388+(1-AD388)*U388</f>
        <v/>
      </c>
      <c r="AQ388">
        <f>IF(OR(Scenario!$B$5="Any",Scenario!$B$5=A388),1,0)</f>
        <v/>
      </c>
      <c r="AR388">
        <f>IF(OR(Scenario!$B$6="Any",Scenario!$B$6=B388),1,0)</f>
        <v/>
      </c>
      <c r="AS388">
        <f>IF(OR(Scenario!$B$7="Any",Scenario!$B$7=C388),1,0)</f>
        <v/>
      </c>
      <c r="AT388">
        <f>IF(OR(Scenario!$B$8="Any",Scenario!$B$8=D388),1,0)</f>
        <v/>
      </c>
      <c r="AU388">
        <f>IF(OR(Scenario!$B$9="Any",Scenario!$B$9=E388),1,0)</f>
        <v/>
      </c>
      <c r="AV388">
        <f>IF(OR(Scenario!$B$10="Any",Scenario!$B$10=F388),1,0)</f>
        <v/>
      </c>
      <c r="AW388">
        <f>G388*AQ388*AR388*AS388*AT388*AU388*AV388</f>
        <v/>
      </c>
      <c r="AX388">
        <f>IF(Scenario!$B$11="mean",L388,IF(Scenario!$B$11="5th pct",M388,N388))</f>
        <v/>
      </c>
      <c r="AY388">
        <f>IF(Scenario!$B$11="mean",O388,IF(Scenario!$B$11="5th pct",P388,Q388))</f>
        <v/>
      </c>
      <c r="AZ388">
        <f>IF(Scenario!$B$11="mean",R388,IF(Scenario!$B$11="5th pct",S388,T388))</f>
        <v/>
      </c>
      <c r="BA388">
        <f>IF(Scenario!$B$11="mean",AE388,IF(Scenario!$B$11="5th pct",AF388,AG388))</f>
        <v/>
      </c>
      <c r="BB388">
        <f>IF(Scenario!$B$11="mean",AH388,IF(Scenario!$B$11="5th pct",AI388,AJ388))</f>
        <v/>
      </c>
      <c r="BC388">
        <f>U388</f>
        <v/>
      </c>
      <c r="BD388">
        <f>IF(Scenario!$B$11="mean",V388,IF(Scenario!$B$11="5th pct",W388,X388))</f>
        <v/>
      </c>
      <c r="BE388">
        <f>IF(Scenario!$B$11="mean",Y388,IF(Scenario!$B$11="5th pct",Z388,AA388))</f>
        <v/>
      </c>
      <c r="BF388">
        <f>IF(Scenario!$B$11="mean",AK388,IF(Scenario!$B$11="5th pct",AL388,AM388))</f>
        <v/>
      </c>
      <c r="BG388">
        <f>IF(Scenario!$B$11="mean",AN388,IF(Scenario!$B$11="5th pct",AO388,AP388))</f>
        <v/>
      </c>
    </row>
    <row r="389">
      <c r="A389" s="7" t="inlineStr">
        <is>
          <t>F</t>
        </is>
      </c>
      <c r="B389" s="7" t="inlineStr">
        <is>
          <t>80+</t>
        </is>
      </c>
      <c r="C389" s="7" t="inlineStr">
        <is>
          <t>&lt;=110</t>
        </is>
      </c>
      <c r="D389" s="7" t="inlineStr">
        <is>
          <t>&lt;1.0</t>
        </is>
      </c>
      <c r="E389" s="7" t="inlineStr">
        <is>
          <t>low parox</t>
        </is>
      </c>
      <c r="F389" s="7" t="inlineStr">
        <is>
          <t>yes</t>
        </is>
      </c>
      <c r="G389" s="30">
        <f>Parameters!$B$5*Parameters!$B$9*Parameters!$B$10/SUM(Parameters!$B$10:$G$10)*Parameters!$H$22*Parameters!$B$51*Parameters!$B$46</f>
        <v/>
      </c>
      <c r="H389" s="31">
        <f>(140-Parameters!$D$25)*Parameters!$B$26*0.45359237*0.85/(72*Parameters!$B$27)</f>
        <v/>
      </c>
      <c r="I389" s="7">
        <f>IF(H389&gt;80,"&gt;80",IF(H389&gt;50,"50-80",IF(H389&gt;=25,"25-50","&lt;25")))</f>
        <v/>
      </c>
      <c r="J389" s="7">
        <f>IF(((B389="80+")+1+(OR(D389="1.5-2.0",D389="&gt;=2.0")))&gt;=2,1,0)</f>
        <v/>
      </c>
      <c r="K389" s="32">
        <f>INDEX(Parameters!$B$31:$E$31,MATCH(I389,Parameters!$B$30:$E$30,0))</f>
        <v/>
      </c>
      <c r="L389" s="33">
        <f>K389*INDEX(Parameters!$B$66:$E$66,MATCH(I389,Parameters!$B$30:$E$30,0))/100*IF($F389="yes",Parameters!$C$49,Parameters!$B$49)</f>
        <v/>
      </c>
      <c r="M389" s="33">
        <f>K389*INDEX(Parameters!$B$67:$E$67,MATCH(I389,Parameters!$B$30:$E$30,0))/100*IF($F389="yes",Parameters!$C$49,Parameters!$B$49)</f>
        <v/>
      </c>
      <c r="N389" s="33">
        <f>K389*INDEX(Parameters!$B$68:$E$68,MATCH(I389,Parameters!$B$30:$E$30,0))/100*IF($F389="yes",Parameters!$C$49,Parameters!$B$49)</f>
        <v/>
      </c>
      <c r="O389" s="33">
        <f>K389*INDEX(Parameters!$B$69:$E$69,MATCH(I389,Parameters!$B$30:$E$30,0))/100*IF($F389="yes",Parameters!$C$49,Parameters!$B$49)</f>
        <v/>
      </c>
      <c r="P389" s="33">
        <f>K389*INDEX(Parameters!$B$70:$E$70,MATCH(I389,Parameters!$B$30:$E$30,0))/100*IF($F389="yes",Parameters!$C$49,Parameters!$B$49)</f>
        <v/>
      </c>
      <c r="Q389" s="33">
        <f>K389*INDEX(Parameters!$B$71:$E$71,MATCH(I389,Parameters!$B$30:$E$30,0))/100*IF($F389="yes",Parameters!$C$49,Parameters!$B$49)</f>
        <v/>
      </c>
      <c r="R389" s="33">
        <f>K389*INDEX(Parameters!$B$72:$E$72,MATCH(I389,Parameters!$B$30:$E$30,0))/100*IF($F389="yes",Parameters!$C$49,Parameters!$B$49)</f>
        <v/>
      </c>
      <c r="S389" s="33">
        <f>K389*INDEX(Parameters!$B$73:$E$73,MATCH(I389,Parameters!$B$30:$E$30,0))/100*IF($F389="yes",Parameters!$C$49,Parameters!$B$49)</f>
        <v/>
      </c>
      <c r="T389" s="33">
        <f>K389*INDEX(Parameters!$B$74:$E$74,MATCH(I389,Parameters!$B$30:$E$30,0))/100*IF($F389="yes",Parameters!$C$49,Parameters!$B$49)</f>
        <v/>
      </c>
      <c r="U389" s="33">
        <f>INDEX(Parameters!$B$32:$E$32,MATCH(I389,Parameters!$B$30:$E$30,0))*Parameters!$B$36/100*IF($F389="yes",Parameters!$E$49,Parameters!$D$49)</f>
        <v/>
      </c>
      <c r="V389" s="33">
        <f>U389*INDEX(Parameters!$B$99:$E$99,MATCH(I389,Parameters!$B$30:$E$30,0))</f>
        <v/>
      </c>
      <c r="W389" s="33">
        <f>U389*INDEX(Parameters!$B$100:$E$100,MATCH(I389,Parameters!$B$30:$E$30,0))</f>
        <v/>
      </c>
      <c r="X389" s="33">
        <f>U389*INDEX(Parameters!$B$101:$E$101,MATCH(I389,Parameters!$B$30:$E$30,0))</f>
        <v/>
      </c>
      <c r="Y389" s="33">
        <f>U389*INDEX(Parameters!$B$102:$E$102,MATCH(I389,Parameters!$B$30:$E$30,0))</f>
        <v/>
      </c>
      <c r="Z389" s="33">
        <f>U389*INDEX(Parameters!$B$103:$E$103,MATCH(I389,Parameters!$B$30:$E$30,0))</f>
        <v/>
      </c>
      <c r="AA389" s="33">
        <f>U389*INDEX(Parameters!$B$104:$E$104,MATCH(I389,Parameters!$B$30:$E$30,0))</f>
        <v/>
      </c>
      <c r="AB389" s="33">
        <f>U389*Parameters!$B$39</f>
        <v/>
      </c>
      <c r="AC389" s="7">
        <f>J389</f>
        <v/>
      </c>
      <c r="AD389" s="7">
        <f>IF(J389=1,Parameters!$B$40,Parameters!$B$41)</f>
        <v/>
      </c>
      <c r="AE389" s="33">
        <f>AC389*O389+(1-AC389)*L389</f>
        <v/>
      </c>
      <c r="AF389" s="33">
        <f>AC389*P389+(1-AC389)*M389</f>
        <v/>
      </c>
      <c r="AG389" s="33">
        <f>AC389*Q389+(1-AC389)*N389</f>
        <v/>
      </c>
      <c r="AH389" s="33">
        <f>AD389*O389+(1-AD389)*L389</f>
        <v/>
      </c>
      <c r="AI389" s="33">
        <f>AD389*P389+(1-AD389)*M389</f>
        <v/>
      </c>
      <c r="AJ389" s="33">
        <f>AD389*Q389+(1-AD389)*N389</f>
        <v/>
      </c>
      <c r="AK389" s="33">
        <f>AC389*V389+(1-AC389)*U389</f>
        <v/>
      </c>
      <c r="AL389" s="33">
        <f>AC389*W389+(1-AC389)*U389</f>
        <v/>
      </c>
      <c r="AM389" s="33">
        <f>AC389*X389+(1-AC389)*U389</f>
        <v/>
      </c>
      <c r="AN389" s="33">
        <f>AD389*V389+(1-AD389)*U389</f>
        <v/>
      </c>
      <c r="AO389" s="33">
        <f>AD389*W389+(1-AD389)*U389</f>
        <v/>
      </c>
      <c r="AP389" s="33">
        <f>AD389*X389+(1-AD389)*U389</f>
        <v/>
      </c>
      <c r="AQ389" s="7">
        <f>IF(OR(Scenario!$B$5="Any",Scenario!$B$5=A389),1,0)</f>
        <v/>
      </c>
      <c r="AR389" s="7">
        <f>IF(OR(Scenario!$B$6="Any",Scenario!$B$6=B389),1,0)</f>
        <v/>
      </c>
      <c r="AS389" s="7">
        <f>IF(OR(Scenario!$B$7="Any",Scenario!$B$7=C389),1,0)</f>
        <v/>
      </c>
      <c r="AT389" s="7">
        <f>IF(OR(Scenario!$B$8="Any",Scenario!$B$8=D389),1,0)</f>
        <v/>
      </c>
      <c r="AU389" s="7">
        <f>IF(OR(Scenario!$B$9="Any",Scenario!$B$9=E389),1,0)</f>
        <v/>
      </c>
      <c r="AV389" s="7">
        <f>IF(OR(Scenario!$B$10="Any",Scenario!$B$10=F389),1,0)</f>
        <v/>
      </c>
      <c r="AW389" s="7">
        <f>G389*AQ389*AR389*AS389*AT389*AU389*AV389</f>
        <v/>
      </c>
      <c r="AX389" s="7">
        <f>IF(Scenario!$B$11="mean",L389,IF(Scenario!$B$11="5th pct",M389,N389))</f>
        <v/>
      </c>
      <c r="AY389" s="7">
        <f>IF(Scenario!$B$11="mean",O389,IF(Scenario!$B$11="5th pct",P389,Q389))</f>
        <v/>
      </c>
      <c r="AZ389" s="7">
        <f>IF(Scenario!$B$11="mean",R389,IF(Scenario!$B$11="5th pct",S389,T389))</f>
        <v/>
      </c>
      <c r="BA389" s="7">
        <f>IF(Scenario!$B$11="mean",AE389,IF(Scenario!$B$11="5th pct",AF389,AG389))</f>
        <v/>
      </c>
      <c r="BB389" s="7">
        <f>IF(Scenario!$B$11="mean",AH389,IF(Scenario!$B$11="5th pct",AI389,AJ389))</f>
        <v/>
      </c>
      <c r="BC389" s="7">
        <f>U389</f>
        <v/>
      </c>
      <c r="BD389" s="7">
        <f>IF(Scenario!$B$11="mean",V389,IF(Scenario!$B$11="5th pct",W389,X389))</f>
        <v/>
      </c>
      <c r="BE389" s="7">
        <f>IF(Scenario!$B$11="mean",Y389,IF(Scenario!$B$11="5th pct",Z389,AA389))</f>
        <v/>
      </c>
      <c r="BF389" s="7">
        <f>IF(Scenario!$B$11="mean",AK389,IF(Scenario!$B$11="5th pct",AL389,AM389))</f>
        <v/>
      </c>
      <c r="BG389" s="7">
        <f>IF(Scenario!$B$11="mean",AN389,IF(Scenario!$B$11="5th pct",AO389,AP389))</f>
        <v/>
      </c>
    </row>
    <row r="390">
      <c r="A390" t="inlineStr">
        <is>
          <t>F</t>
        </is>
      </c>
      <c r="B390" t="inlineStr">
        <is>
          <t>80+</t>
        </is>
      </c>
      <c r="C390" t="inlineStr">
        <is>
          <t>&lt;=110</t>
        </is>
      </c>
      <c r="D390" t="inlineStr">
        <is>
          <t>&lt;1.0</t>
        </is>
      </c>
      <c r="E390" t="inlineStr">
        <is>
          <t>high parox</t>
        </is>
      </c>
      <c r="F390" t="inlineStr">
        <is>
          <t>no</t>
        </is>
      </c>
      <c r="G390" s="26">
        <f>Parameters!$B$5*Parameters!$B$9*Parameters!$B$10/SUM(Parameters!$B$10:$G$10)*Parameters!$H$22*Parameters!$B$52*(1-Parameters!$B$46)</f>
        <v/>
      </c>
      <c r="H390" s="27">
        <f>(140-Parameters!$D$25)*Parameters!$B$26*0.45359237*0.85/(72*Parameters!$B$27)</f>
        <v/>
      </c>
      <c r="I390">
        <f>IF(H390&gt;80,"&gt;80",IF(H390&gt;50,"50-80",IF(H390&gt;=25,"25-50","&lt;25")))</f>
        <v/>
      </c>
      <c r="J390">
        <f>IF(((B390="80+")+1+(OR(D390="1.5-2.0",D390="&gt;=2.0")))&gt;=2,1,0)</f>
        <v/>
      </c>
      <c r="K390" s="28">
        <f>INDEX(Parameters!$B$31:$E$31,MATCH(I390,Parameters!$B$30:$E$30,0))</f>
        <v/>
      </c>
      <c r="L390" s="29">
        <f>K390*INDEX(Parameters!$B$75:$E$75,MATCH(I390,Parameters!$B$30:$E$30,0))/100*IF($F390="yes",Parameters!$C$49,Parameters!$B$49)</f>
        <v/>
      </c>
      <c r="M390" s="29">
        <f>K390*INDEX(Parameters!$B$76:$E$76,MATCH(I390,Parameters!$B$30:$E$30,0))/100*IF($F390="yes",Parameters!$C$49,Parameters!$B$49)</f>
        <v/>
      </c>
      <c r="N390" s="29">
        <f>K390*INDEX(Parameters!$B$77:$E$77,MATCH(I390,Parameters!$B$30:$E$30,0))/100*IF($F390="yes",Parameters!$C$49,Parameters!$B$49)</f>
        <v/>
      </c>
      <c r="O390" s="29">
        <f>K390*INDEX(Parameters!$B$78:$E$78,MATCH(I390,Parameters!$B$30:$E$30,0))/100*IF($F390="yes",Parameters!$C$49,Parameters!$B$49)</f>
        <v/>
      </c>
      <c r="P390" s="29">
        <f>K390*INDEX(Parameters!$B$79:$E$79,MATCH(I390,Parameters!$B$30:$E$30,0))/100*IF($F390="yes",Parameters!$C$49,Parameters!$B$49)</f>
        <v/>
      </c>
      <c r="Q390" s="29">
        <f>K390*INDEX(Parameters!$B$80:$E$80,MATCH(I390,Parameters!$B$30:$E$30,0))/100*IF($F390="yes",Parameters!$C$49,Parameters!$B$49)</f>
        <v/>
      </c>
      <c r="R390" s="29">
        <f>K390*INDEX(Parameters!$B$81:$E$81,MATCH(I390,Parameters!$B$30:$E$30,0))/100*IF($F390="yes",Parameters!$C$49,Parameters!$B$49)</f>
        <v/>
      </c>
      <c r="S390" s="29">
        <f>K390*INDEX(Parameters!$B$82:$E$82,MATCH(I390,Parameters!$B$30:$E$30,0))/100*IF($F390="yes",Parameters!$C$49,Parameters!$B$49)</f>
        <v/>
      </c>
      <c r="T390" s="29">
        <f>K390*INDEX(Parameters!$B$83:$E$83,MATCH(I390,Parameters!$B$30:$E$30,0))/100*IF($F390="yes",Parameters!$C$49,Parameters!$B$49)</f>
        <v/>
      </c>
      <c r="U390" s="29">
        <f>INDEX(Parameters!$B$32:$E$32,MATCH(I390,Parameters!$B$30:$E$30,0))*Parameters!$B$36/100*IF($F390="yes",Parameters!$E$49,Parameters!$D$49)</f>
        <v/>
      </c>
      <c r="V390" s="29">
        <f>U390*INDEX(Parameters!$B$99:$E$99,MATCH(I390,Parameters!$B$30:$E$30,0))</f>
        <v/>
      </c>
      <c r="W390" s="29">
        <f>U390*INDEX(Parameters!$B$100:$E$100,MATCH(I390,Parameters!$B$30:$E$30,0))</f>
        <v/>
      </c>
      <c r="X390" s="29">
        <f>U390*INDEX(Parameters!$B$101:$E$101,MATCH(I390,Parameters!$B$30:$E$30,0))</f>
        <v/>
      </c>
      <c r="Y390" s="29">
        <f>U390*INDEX(Parameters!$B$102:$E$102,MATCH(I390,Parameters!$B$30:$E$30,0))</f>
        <v/>
      </c>
      <c r="Z390" s="29">
        <f>U390*INDEX(Parameters!$B$103:$E$103,MATCH(I390,Parameters!$B$30:$E$30,0))</f>
        <v/>
      </c>
      <c r="AA390" s="29">
        <f>U390*INDEX(Parameters!$B$104:$E$104,MATCH(I390,Parameters!$B$30:$E$30,0))</f>
        <v/>
      </c>
      <c r="AB390" s="29">
        <f>U390*Parameters!$B$39</f>
        <v/>
      </c>
      <c r="AC390">
        <f>J390</f>
        <v/>
      </c>
      <c r="AD390">
        <f>IF(J390=1,Parameters!$B$40,Parameters!$B$41)</f>
        <v/>
      </c>
      <c r="AE390" s="29">
        <f>AC390*O390+(1-AC390)*L390</f>
        <v/>
      </c>
      <c r="AF390" s="29">
        <f>AC390*P390+(1-AC390)*M390</f>
        <v/>
      </c>
      <c r="AG390" s="29">
        <f>AC390*Q390+(1-AC390)*N390</f>
        <v/>
      </c>
      <c r="AH390" s="29">
        <f>AD390*O390+(1-AD390)*L390</f>
        <v/>
      </c>
      <c r="AI390" s="29">
        <f>AD390*P390+(1-AD390)*M390</f>
        <v/>
      </c>
      <c r="AJ390" s="29">
        <f>AD390*Q390+(1-AD390)*N390</f>
        <v/>
      </c>
      <c r="AK390" s="29">
        <f>AC390*V390+(1-AC390)*U390</f>
        <v/>
      </c>
      <c r="AL390" s="29">
        <f>AC390*W390+(1-AC390)*U390</f>
        <v/>
      </c>
      <c r="AM390" s="29">
        <f>AC390*X390+(1-AC390)*U390</f>
        <v/>
      </c>
      <c r="AN390" s="29">
        <f>AD390*V390+(1-AD390)*U390</f>
        <v/>
      </c>
      <c r="AO390" s="29">
        <f>AD390*W390+(1-AD390)*U390</f>
        <v/>
      </c>
      <c r="AP390" s="29">
        <f>AD390*X390+(1-AD390)*U390</f>
        <v/>
      </c>
      <c r="AQ390">
        <f>IF(OR(Scenario!$B$5="Any",Scenario!$B$5=A390),1,0)</f>
        <v/>
      </c>
      <c r="AR390">
        <f>IF(OR(Scenario!$B$6="Any",Scenario!$B$6=B390),1,0)</f>
        <v/>
      </c>
      <c r="AS390">
        <f>IF(OR(Scenario!$B$7="Any",Scenario!$B$7=C390),1,0)</f>
        <v/>
      </c>
      <c r="AT390">
        <f>IF(OR(Scenario!$B$8="Any",Scenario!$B$8=D390),1,0)</f>
        <v/>
      </c>
      <c r="AU390">
        <f>IF(OR(Scenario!$B$9="Any",Scenario!$B$9=E390),1,0)</f>
        <v/>
      </c>
      <c r="AV390">
        <f>IF(OR(Scenario!$B$10="Any",Scenario!$B$10=F390),1,0)</f>
        <v/>
      </c>
      <c r="AW390">
        <f>G390*AQ390*AR390*AS390*AT390*AU390*AV390</f>
        <v/>
      </c>
      <c r="AX390">
        <f>IF(Scenario!$B$11="mean",L390,IF(Scenario!$B$11="5th pct",M390,N390))</f>
        <v/>
      </c>
      <c r="AY390">
        <f>IF(Scenario!$B$11="mean",O390,IF(Scenario!$B$11="5th pct",P390,Q390))</f>
        <v/>
      </c>
      <c r="AZ390">
        <f>IF(Scenario!$B$11="mean",R390,IF(Scenario!$B$11="5th pct",S390,T390))</f>
        <v/>
      </c>
      <c r="BA390">
        <f>IF(Scenario!$B$11="mean",AE390,IF(Scenario!$B$11="5th pct",AF390,AG390))</f>
        <v/>
      </c>
      <c r="BB390">
        <f>IF(Scenario!$B$11="mean",AH390,IF(Scenario!$B$11="5th pct",AI390,AJ390))</f>
        <v/>
      </c>
      <c r="BC390">
        <f>U390</f>
        <v/>
      </c>
      <c r="BD390">
        <f>IF(Scenario!$B$11="mean",V390,IF(Scenario!$B$11="5th pct",W390,X390))</f>
        <v/>
      </c>
      <c r="BE390">
        <f>IF(Scenario!$B$11="mean",Y390,IF(Scenario!$B$11="5th pct",Z390,AA390))</f>
        <v/>
      </c>
      <c r="BF390">
        <f>IF(Scenario!$B$11="mean",AK390,IF(Scenario!$B$11="5th pct",AL390,AM390))</f>
        <v/>
      </c>
      <c r="BG390">
        <f>IF(Scenario!$B$11="mean",AN390,IF(Scenario!$B$11="5th pct",AO390,AP390))</f>
        <v/>
      </c>
    </row>
    <row r="391">
      <c r="A391" s="7" t="inlineStr">
        <is>
          <t>F</t>
        </is>
      </c>
      <c r="B391" s="7" t="inlineStr">
        <is>
          <t>80+</t>
        </is>
      </c>
      <c r="C391" s="7" t="inlineStr">
        <is>
          <t>&lt;=110</t>
        </is>
      </c>
      <c r="D391" s="7" t="inlineStr">
        <is>
          <t>&lt;1.0</t>
        </is>
      </c>
      <c r="E391" s="7" t="inlineStr">
        <is>
          <t>high parox</t>
        </is>
      </c>
      <c r="F391" s="7" t="inlineStr">
        <is>
          <t>yes</t>
        </is>
      </c>
      <c r="G391" s="30">
        <f>Parameters!$B$5*Parameters!$B$9*Parameters!$B$10/SUM(Parameters!$B$10:$G$10)*Parameters!$H$22*Parameters!$B$52*Parameters!$B$46</f>
        <v/>
      </c>
      <c r="H391" s="31">
        <f>(140-Parameters!$D$25)*Parameters!$B$26*0.45359237*0.85/(72*Parameters!$B$27)</f>
        <v/>
      </c>
      <c r="I391" s="7">
        <f>IF(H391&gt;80,"&gt;80",IF(H391&gt;50,"50-80",IF(H391&gt;=25,"25-50","&lt;25")))</f>
        <v/>
      </c>
      <c r="J391" s="7">
        <f>IF(((B391="80+")+1+(OR(D391="1.5-2.0",D391="&gt;=2.0")))&gt;=2,1,0)</f>
        <v/>
      </c>
      <c r="K391" s="32">
        <f>INDEX(Parameters!$B$31:$E$31,MATCH(I391,Parameters!$B$30:$E$30,0))</f>
        <v/>
      </c>
      <c r="L391" s="33">
        <f>K391*INDEX(Parameters!$B$75:$E$75,MATCH(I391,Parameters!$B$30:$E$30,0))/100*IF($F391="yes",Parameters!$C$49,Parameters!$B$49)</f>
        <v/>
      </c>
      <c r="M391" s="33">
        <f>K391*INDEX(Parameters!$B$76:$E$76,MATCH(I391,Parameters!$B$30:$E$30,0))/100*IF($F391="yes",Parameters!$C$49,Parameters!$B$49)</f>
        <v/>
      </c>
      <c r="N391" s="33">
        <f>K391*INDEX(Parameters!$B$77:$E$77,MATCH(I391,Parameters!$B$30:$E$30,0))/100*IF($F391="yes",Parameters!$C$49,Parameters!$B$49)</f>
        <v/>
      </c>
      <c r="O391" s="33">
        <f>K391*INDEX(Parameters!$B$78:$E$78,MATCH(I391,Parameters!$B$30:$E$30,0))/100*IF($F391="yes",Parameters!$C$49,Parameters!$B$49)</f>
        <v/>
      </c>
      <c r="P391" s="33">
        <f>K391*INDEX(Parameters!$B$79:$E$79,MATCH(I391,Parameters!$B$30:$E$30,0))/100*IF($F391="yes",Parameters!$C$49,Parameters!$B$49)</f>
        <v/>
      </c>
      <c r="Q391" s="33">
        <f>K391*INDEX(Parameters!$B$80:$E$80,MATCH(I391,Parameters!$B$30:$E$30,0))/100*IF($F391="yes",Parameters!$C$49,Parameters!$B$49)</f>
        <v/>
      </c>
      <c r="R391" s="33">
        <f>K391*INDEX(Parameters!$B$81:$E$81,MATCH(I391,Parameters!$B$30:$E$30,0))/100*IF($F391="yes",Parameters!$C$49,Parameters!$B$49)</f>
        <v/>
      </c>
      <c r="S391" s="33">
        <f>K391*INDEX(Parameters!$B$82:$E$82,MATCH(I391,Parameters!$B$30:$E$30,0))/100*IF($F391="yes",Parameters!$C$49,Parameters!$B$49)</f>
        <v/>
      </c>
      <c r="T391" s="33">
        <f>K391*INDEX(Parameters!$B$83:$E$83,MATCH(I391,Parameters!$B$30:$E$30,0))/100*IF($F391="yes",Parameters!$C$49,Parameters!$B$49)</f>
        <v/>
      </c>
      <c r="U391" s="33">
        <f>INDEX(Parameters!$B$32:$E$32,MATCH(I391,Parameters!$B$30:$E$30,0))*Parameters!$B$36/100*IF($F391="yes",Parameters!$E$49,Parameters!$D$49)</f>
        <v/>
      </c>
      <c r="V391" s="33">
        <f>U391*INDEX(Parameters!$B$99:$E$99,MATCH(I391,Parameters!$B$30:$E$30,0))</f>
        <v/>
      </c>
      <c r="W391" s="33">
        <f>U391*INDEX(Parameters!$B$100:$E$100,MATCH(I391,Parameters!$B$30:$E$30,0))</f>
        <v/>
      </c>
      <c r="X391" s="33">
        <f>U391*INDEX(Parameters!$B$101:$E$101,MATCH(I391,Parameters!$B$30:$E$30,0))</f>
        <v/>
      </c>
      <c r="Y391" s="33">
        <f>U391*INDEX(Parameters!$B$102:$E$102,MATCH(I391,Parameters!$B$30:$E$30,0))</f>
        <v/>
      </c>
      <c r="Z391" s="33">
        <f>U391*INDEX(Parameters!$B$103:$E$103,MATCH(I391,Parameters!$B$30:$E$30,0))</f>
        <v/>
      </c>
      <c r="AA391" s="33">
        <f>U391*INDEX(Parameters!$B$104:$E$104,MATCH(I391,Parameters!$B$30:$E$30,0))</f>
        <v/>
      </c>
      <c r="AB391" s="33">
        <f>U391*Parameters!$B$39</f>
        <v/>
      </c>
      <c r="AC391" s="7">
        <f>J391</f>
        <v/>
      </c>
      <c r="AD391" s="7">
        <f>IF(J391=1,Parameters!$B$40,Parameters!$B$41)</f>
        <v/>
      </c>
      <c r="AE391" s="33">
        <f>AC391*O391+(1-AC391)*L391</f>
        <v/>
      </c>
      <c r="AF391" s="33">
        <f>AC391*P391+(1-AC391)*M391</f>
        <v/>
      </c>
      <c r="AG391" s="33">
        <f>AC391*Q391+(1-AC391)*N391</f>
        <v/>
      </c>
      <c r="AH391" s="33">
        <f>AD391*O391+(1-AD391)*L391</f>
        <v/>
      </c>
      <c r="AI391" s="33">
        <f>AD391*P391+(1-AD391)*M391</f>
        <v/>
      </c>
      <c r="AJ391" s="33">
        <f>AD391*Q391+(1-AD391)*N391</f>
        <v/>
      </c>
      <c r="AK391" s="33">
        <f>AC391*V391+(1-AC391)*U391</f>
        <v/>
      </c>
      <c r="AL391" s="33">
        <f>AC391*W391+(1-AC391)*U391</f>
        <v/>
      </c>
      <c r="AM391" s="33">
        <f>AC391*X391+(1-AC391)*U391</f>
        <v/>
      </c>
      <c r="AN391" s="33">
        <f>AD391*V391+(1-AD391)*U391</f>
        <v/>
      </c>
      <c r="AO391" s="33">
        <f>AD391*W391+(1-AD391)*U391</f>
        <v/>
      </c>
      <c r="AP391" s="33">
        <f>AD391*X391+(1-AD391)*U391</f>
        <v/>
      </c>
      <c r="AQ391" s="7">
        <f>IF(OR(Scenario!$B$5="Any",Scenario!$B$5=A391),1,0)</f>
        <v/>
      </c>
      <c r="AR391" s="7">
        <f>IF(OR(Scenario!$B$6="Any",Scenario!$B$6=B391),1,0)</f>
        <v/>
      </c>
      <c r="AS391" s="7">
        <f>IF(OR(Scenario!$B$7="Any",Scenario!$B$7=C391),1,0)</f>
        <v/>
      </c>
      <c r="AT391" s="7">
        <f>IF(OR(Scenario!$B$8="Any",Scenario!$B$8=D391),1,0)</f>
        <v/>
      </c>
      <c r="AU391" s="7">
        <f>IF(OR(Scenario!$B$9="Any",Scenario!$B$9=E391),1,0)</f>
        <v/>
      </c>
      <c r="AV391" s="7">
        <f>IF(OR(Scenario!$B$10="Any",Scenario!$B$10=F391),1,0)</f>
        <v/>
      </c>
      <c r="AW391" s="7">
        <f>G391*AQ391*AR391*AS391*AT391*AU391*AV391</f>
        <v/>
      </c>
      <c r="AX391" s="7">
        <f>IF(Scenario!$B$11="mean",L391,IF(Scenario!$B$11="5th pct",M391,N391))</f>
        <v/>
      </c>
      <c r="AY391" s="7">
        <f>IF(Scenario!$B$11="mean",O391,IF(Scenario!$B$11="5th pct",P391,Q391))</f>
        <v/>
      </c>
      <c r="AZ391" s="7">
        <f>IF(Scenario!$B$11="mean",R391,IF(Scenario!$B$11="5th pct",S391,T391))</f>
        <v/>
      </c>
      <c r="BA391" s="7">
        <f>IF(Scenario!$B$11="mean",AE391,IF(Scenario!$B$11="5th pct",AF391,AG391))</f>
        <v/>
      </c>
      <c r="BB391" s="7">
        <f>IF(Scenario!$B$11="mean",AH391,IF(Scenario!$B$11="5th pct",AI391,AJ391))</f>
        <v/>
      </c>
      <c r="BC391" s="7">
        <f>U391</f>
        <v/>
      </c>
      <c r="BD391" s="7">
        <f>IF(Scenario!$B$11="mean",V391,IF(Scenario!$B$11="5th pct",W391,X391))</f>
        <v/>
      </c>
      <c r="BE391" s="7">
        <f>IF(Scenario!$B$11="mean",Y391,IF(Scenario!$B$11="5th pct",Z391,AA391))</f>
        <v/>
      </c>
      <c r="BF391" s="7">
        <f>IF(Scenario!$B$11="mean",AK391,IF(Scenario!$B$11="5th pct",AL391,AM391))</f>
        <v/>
      </c>
      <c r="BG391" s="7">
        <f>IF(Scenario!$B$11="mean",AN391,IF(Scenario!$B$11="5th pct",AO391,AP391))</f>
        <v/>
      </c>
    </row>
    <row r="392">
      <c r="A392" t="inlineStr">
        <is>
          <t>F</t>
        </is>
      </c>
      <c r="B392" t="inlineStr">
        <is>
          <t>80+</t>
        </is>
      </c>
      <c r="C392" t="inlineStr">
        <is>
          <t>&lt;=110</t>
        </is>
      </c>
      <c r="D392" t="inlineStr">
        <is>
          <t>&lt;1.0</t>
        </is>
      </c>
      <c r="E392" t="inlineStr">
        <is>
          <t>persistent</t>
        </is>
      </c>
      <c r="F392" t="inlineStr">
        <is>
          <t>no</t>
        </is>
      </c>
      <c r="G392" s="26">
        <f>Parameters!$B$5*Parameters!$B$9*Parameters!$B$10/SUM(Parameters!$B$10:$G$10)*Parameters!$H$22*Parameters!$B$53*(1-Parameters!$B$46)</f>
        <v/>
      </c>
      <c r="H392" s="27">
        <f>(140-Parameters!$D$25)*Parameters!$B$26*0.45359237*0.85/(72*Parameters!$B$27)</f>
        <v/>
      </c>
      <c r="I392">
        <f>IF(H392&gt;80,"&gt;80",IF(H392&gt;50,"50-80",IF(H392&gt;=25,"25-50","&lt;25")))</f>
        <v/>
      </c>
      <c r="J392">
        <f>IF(((B392="80+")+1+(OR(D392="1.5-2.0",D392="&gt;=2.0")))&gt;=2,1,0)</f>
        <v/>
      </c>
      <c r="K392" s="28">
        <f>INDEX(Parameters!$B$31:$E$31,MATCH(I392,Parameters!$B$30:$E$30,0))</f>
        <v/>
      </c>
      <c r="L392" s="29">
        <f>K392*INDEX(Parameters!$B$84:$E$84,MATCH(I392,Parameters!$B$30:$E$30,0))/100*IF($F392="yes",Parameters!$C$49,Parameters!$B$49)</f>
        <v/>
      </c>
      <c r="M392" s="29">
        <f>K392*INDEX(Parameters!$B$85:$E$85,MATCH(I392,Parameters!$B$30:$E$30,0))/100*IF($F392="yes",Parameters!$C$49,Parameters!$B$49)</f>
        <v/>
      </c>
      <c r="N392" s="29">
        <f>K392*INDEX(Parameters!$B$86:$E$86,MATCH(I392,Parameters!$B$30:$E$30,0))/100*IF($F392="yes",Parameters!$C$49,Parameters!$B$49)</f>
        <v/>
      </c>
      <c r="O392" s="29">
        <f>K392*INDEX(Parameters!$B$87:$E$87,MATCH(I392,Parameters!$B$30:$E$30,0))/100*IF($F392="yes",Parameters!$C$49,Parameters!$B$49)</f>
        <v/>
      </c>
      <c r="P392" s="29">
        <f>K392*INDEX(Parameters!$B$88:$E$88,MATCH(I392,Parameters!$B$30:$E$30,0))/100*IF($F392="yes",Parameters!$C$49,Parameters!$B$49)</f>
        <v/>
      </c>
      <c r="Q392" s="29">
        <f>K392*INDEX(Parameters!$B$89:$E$89,MATCH(I392,Parameters!$B$30:$E$30,0))/100*IF($F392="yes",Parameters!$C$49,Parameters!$B$49)</f>
        <v/>
      </c>
      <c r="R392" s="29">
        <f>K392*INDEX(Parameters!$B$90:$E$90,MATCH(I392,Parameters!$B$30:$E$30,0))/100*IF($F392="yes",Parameters!$C$49,Parameters!$B$49)</f>
        <v/>
      </c>
      <c r="S392" s="29">
        <f>K392*INDEX(Parameters!$B$91:$E$91,MATCH(I392,Parameters!$B$30:$E$30,0))/100*IF($F392="yes",Parameters!$C$49,Parameters!$B$49)</f>
        <v/>
      </c>
      <c r="T392" s="29">
        <f>K392*INDEX(Parameters!$B$92:$E$92,MATCH(I392,Parameters!$B$30:$E$30,0))/100*IF($F392="yes",Parameters!$C$49,Parameters!$B$49)</f>
        <v/>
      </c>
      <c r="U392" s="29">
        <f>INDEX(Parameters!$B$32:$E$32,MATCH(I392,Parameters!$B$30:$E$30,0))*Parameters!$B$36/100*IF($F392="yes",Parameters!$E$49,Parameters!$D$49)</f>
        <v/>
      </c>
      <c r="V392" s="29">
        <f>U392*INDEX(Parameters!$B$99:$E$99,MATCH(I392,Parameters!$B$30:$E$30,0))</f>
        <v/>
      </c>
      <c r="W392" s="29">
        <f>U392*INDEX(Parameters!$B$100:$E$100,MATCH(I392,Parameters!$B$30:$E$30,0))</f>
        <v/>
      </c>
      <c r="X392" s="29">
        <f>U392*INDEX(Parameters!$B$101:$E$101,MATCH(I392,Parameters!$B$30:$E$30,0))</f>
        <v/>
      </c>
      <c r="Y392" s="29">
        <f>U392*INDEX(Parameters!$B$102:$E$102,MATCH(I392,Parameters!$B$30:$E$30,0))</f>
        <v/>
      </c>
      <c r="Z392" s="29">
        <f>U392*INDEX(Parameters!$B$103:$E$103,MATCH(I392,Parameters!$B$30:$E$30,0))</f>
        <v/>
      </c>
      <c r="AA392" s="29">
        <f>U392*INDEX(Parameters!$B$104:$E$104,MATCH(I392,Parameters!$B$30:$E$30,0))</f>
        <v/>
      </c>
      <c r="AB392" s="29">
        <f>U392*Parameters!$B$39</f>
        <v/>
      </c>
      <c r="AC392">
        <f>J392</f>
        <v/>
      </c>
      <c r="AD392">
        <f>IF(J392=1,Parameters!$B$40,Parameters!$B$41)</f>
        <v/>
      </c>
      <c r="AE392" s="29">
        <f>AC392*O392+(1-AC392)*L392</f>
        <v/>
      </c>
      <c r="AF392" s="29">
        <f>AC392*P392+(1-AC392)*M392</f>
        <v/>
      </c>
      <c r="AG392" s="29">
        <f>AC392*Q392+(1-AC392)*N392</f>
        <v/>
      </c>
      <c r="AH392" s="29">
        <f>AD392*O392+(1-AD392)*L392</f>
        <v/>
      </c>
      <c r="AI392" s="29">
        <f>AD392*P392+(1-AD392)*M392</f>
        <v/>
      </c>
      <c r="AJ392" s="29">
        <f>AD392*Q392+(1-AD392)*N392</f>
        <v/>
      </c>
      <c r="AK392" s="29">
        <f>AC392*V392+(1-AC392)*U392</f>
        <v/>
      </c>
      <c r="AL392" s="29">
        <f>AC392*W392+(1-AC392)*U392</f>
        <v/>
      </c>
      <c r="AM392" s="29">
        <f>AC392*X392+(1-AC392)*U392</f>
        <v/>
      </c>
      <c r="AN392" s="29">
        <f>AD392*V392+(1-AD392)*U392</f>
        <v/>
      </c>
      <c r="AO392" s="29">
        <f>AD392*W392+(1-AD392)*U392</f>
        <v/>
      </c>
      <c r="AP392" s="29">
        <f>AD392*X392+(1-AD392)*U392</f>
        <v/>
      </c>
      <c r="AQ392">
        <f>IF(OR(Scenario!$B$5="Any",Scenario!$B$5=A392),1,0)</f>
        <v/>
      </c>
      <c r="AR392">
        <f>IF(OR(Scenario!$B$6="Any",Scenario!$B$6=B392),1,0)</f>
        <v/>
      </c>
      <c r="AS392">
        <f>IF(OR(Scenario!$B$7="Any",Scenario!$B$7=C392),1,0)</f>
        <v/>
      </c>
      <c r="AT392">
        <f>IF(OR(Scenario!$B$8="Any",Scenario!$B$8=D392),1,0)</f>
        <v/>
      </c>
      <c r="AU392">
        <f>IF(OR(Scenario!$B$9="Any",Scenario!$B$9=E392),1,0)</f>
        <v/>
      </c>
      <c r="AV392">
        <f>IF(OR(Scenario!$B$10="Any",Scenario!$B$10=F392),1,0)</f>
        <v/>
      </c>
      <c r="AW392">
        <f>G392*AQ392*AR392*AS392*AT392*AU392*AV392</f>
        <v/>
      </c>
      <c r="AX392">
        <f>IF(Scenario!$B$11="mean",L392,IF(Scenario!$B$11="5th pct",M392,N392))</f>
        <v/>
      </c>
      <c r="AY392">
        <f>IF(Scenario!$B$11="mean",O392,IF(Scenario!$B$11="5th pct",P392,Q392))</f>
        <v/>
      </c>
      <c r="AZ392">
        <f>IF(Scenario!$B$11="mean",R392,IF(Scenario!$B$11="5th pct",S392,T392))</f>
        <v/>
      </c>
      <c r="BA392">
        <f>IF(Scenario!$B$11="mean",AE392,IF(Scenario!$B$11="5th pct",AF392,AG392))</f>
        <v/>
      </c>
      <c r="BB392">
        <f>IF(Scenario!$B$11="mean",AH392,IF(Scenario!$B$11="5th pct",AI392,AJ392))</f>
        <v/>
      </c>
      <c r="BC392">
        <f>U392</f>
        <v/>
      </c>
      <c r="BD392">
        <f>IF(Scenario!$B$11="mean",V392,IF(Scenario!$B$11="5th pct",W392,X392))</f>
        <v/>
      </c>
      <c r="BE392">
        <f>IF(Scenario!$B$11="mean",Y392,IF(Scenario!$B$11="5th pct",Z392,AA392))</f>
        <v/>
      </c>
      <c r="BF392">
        <f>IF(Scenario!$B$11="mean",AK392,IF(Scenario!$B$11="5th pct",AL392,AM392))</f>
        <v/>
      </c>
      <c r="BG392">
        <f>IF(Scenario!$B$11="mean",AN392,IF(Scenario!$B$11="5th pct",AO392,AP392))</f>
        <v/>
      </c>
    </row>
    <row r="393">
      <c r="A393" s="7" t="inlineStr">
        <is>
          <t>F</t>
        </is>
      </c>
      <c r="B393" s="7" t="inlineStr">
        <is>
          <t>80+</t>
        </is>
      </c>
      <c r="C393" s="7" t="inlineStr">
        <is>
          <t>&lt;=110</t>
        </is>
      </c>
      <c r="D393" s="7" t="inlineStr">
        <is>
          <t>&lt;1.0</t>
        </is>
      </c>
      <c r="E393" s="7" t="inlineStr">
        <is>
          <t>persistent</t>
        </is>
      </c>
      <c r="F393" s="7" t="inlineStr">
        <is>
          <t>yes</t>
        </is>
      </c>
      <c r="G393" s="30">
        <f>Parameters!$B$5*Parameters!$B$9*Parameters!$B$10/SUM(Parameters!$B$10:$G$10)*Parameters!$H$22*Parameters!$B$53*Parameters!$B$46</f>
        <v/>
      </c>
      <c r="H393" s="31">
        <f>(140-Parameters!$D$25)*Parameters!$B$26*0.45359237*0.85/(72*Parameters!$B$27)</f>
        <v/>
      </c>
      <c r="I393" s="7">
        <f>IF(H393&gt;80,"&gt;80",IF(H393&gt;50,"50-80",IF(H393&gt;=25,"25-50","&lt;25")))</f>
        <v/>
      </c>
      <c r="J393" s="7">
        <f>IF(((B393="80+")+1+(OR(D393="1.5-2.0",D393="&gt;=2.0")))&gt;=2,1,0)</f>
        <v/>
      </c>
      <c r="K393" s="32">
        <f>INDEX(Parameters!$B$31:$E$31,MATCH(I393,Parameters!$B$30:$E$30,0))</f>
        <v/>
      </c>
      <c r="L393" s="33">
        <f>K393*INDEX(Parameters!$B$84:$E$84,MATCH(I393,Parameters!$B$30:$E$30,0))/100*IF($F393="yes",Parameters!$C$49,Parameters!$B$49)</f>
        <v/>
      </c>
      <c r="M393" s="33">
        <f>K393*INDEX(Parameters!$B$85:$E$85,MATCH(I393,Parameters!$B$30:$E$30,0))/100*IF($F393="yes",Parameters!$C$49,Parameters!$B$49)</f>
        <v/>
      </c>
      <c r="N393" s="33">
        <f>K393*INDEX(Parameters!$B$86:$E$86,MATCH(I393,Parameters!$B$30:$E$30,0))/100*IF($F393="yes",Parameters!$C$49,Parameters!$B$49)</f>
        <v/>
      </c>
      <c r="O393" s="33">
        <f>K393*INDEX(Parameters!$B$87:$E$87,MATCH(I393,Parameters!$B$30:$E$30,0))/100*IF($F393="yes",Parameters!$C$49,Parameters!$B$49)</f>
        <v/>
      </c>
      <c r="P393" s="33">
        <f>K393*INDEX(Parameters!$B$88:$E$88,MATCH(I393,Parameters!$B$30:$E$30,0))/100*IF($F393="yes",Parameters!$C$49,Parameters!$B$49)</f>
        <v/>
      </c>
      <c r="Q393" s="33">
        <f>K393*INDEX(Parameters!$B$89:$E$89,MATCH(I393,Parameters!$B$30:$E$30,0))/100*IF($F393="yes",Parameters!$C$49,Parameters!$B$49)</f>
        <v/>
      </c>
      <c r="R393" s="33">
        <f>K393*INDEX(Parameters!$B$90:$E$90,MATCH(I393,Parameters!$B$30:$E$30,0))/100*IF($F393="yes",Parameters!$C$49,Parameters!$B$49)</f>
        <v/>
      </c>
      <c r="S393" s="33">
        <f>K393*INDEX(Parameters!$B$91:$E$91,MATCH(I393,Parameters!$B$30:$E$30,0))/100*IF($F393="yes",Parameters!$C$49,Parameters!$B$49)</f>
        <v/>
      </c>
      <c r="T393" s="33">
        <f>K393*INDEX(Parameters!$B$92:$E$92,MATCH(I393,Parameters!$B$30:$E$30,0))/100*IF($F393="yes",Parameters!$C$49,Parameters!$B$49)</f>
        <v/>
      </c>
      <c r="U393" s="33">
        <f>INDEX(Parameters!$B$32:$E$32,MATCH(I393,Parameters!$B$30:$E$30,0))*Parameters!$B$36/100*IF($F393="yes",Parameters!$E$49,Parameters!$D$49)</f>
        <v/>
      </c>
      <c r="V393" s="33">
        <f>U393*INDEX(Parameters!$B$99:$E$99,MATCH(I393,Parameters!$B$30:$E$30,0))</f>
        <v/>
      </c>
      <c r="W393" s="33">
        <f>U393*INDEX(Parameters!$B$100:$E$100,MATCH(I393,Parameters!$B$30:$E$30,0))</f>
        <v/>
      </c>
      <c r="X393" s="33">
        <f>U393*INDEX(Parameters!$B$101:$E$101,MATCH(I393,Parameters!$B$30:$E$30,0))</f>
        <v/>
      </c>
      <c r="Y393" s="33">
        <f>U393*INDEX(Parameters!$B$102:$E$102,MATCH(I393,Parameters!$B$30:$E$30,0))</f>
        <v/>
      </c>
      <c r="Z393" s="33">
        <f>U393*INDEX(Parameters!$B$103:$E$103,MATCH(I393,Parameters!$B$30:$E$30,0))</f>
        <v/>
      </c>
      <c r="AA393" s="33">
        <f>U393*INDEX(Parameters!$B$104:$E$104,MATCH(I393,Parameters!$B$30:$E$30,0))</f>
        <v/>
      </c>
      <c r="AB393" s="33">
        <f>U393*Parameters!$B$39</f>
        <v/>
      </c>
      <c r="AC393" s="7">
        <f>J393</f>
        <v/>
      </c>
      <c r="AD393" s="7">
        <f>IF(J393=1,Parameters!$B$40,Parameters!$B$41)</f>
        <v/>
      </c>
      <c r="AE393" s="33">
        <f>AC393*O393+(1-AC393)*L393</f>
        <v/>
      </c>
      <c r="AF393" s="33">
        <f>AC393*P393+(1-AC393)*M393</f>
        <v/>
      </c>
      <c r="AG393" s="33">
        <f>AC393*Q393+(1-AC393)*N393</f>
        <v/>
      </c>
      <c r="AH393" s="33">
        <f>AD393*O393+(1-AD393)*L393</f>
        <v/>
      </c>
      <c r="AI393" s="33">
        <f>AD393*P393+(1-AD393)*M393</f>
        <v/>
      </c>
      <c r="AJ393" s="33">
        <f>AD393*Q393+(1-AD393)*N393</f>
        <v/>
      </c>
      <c r="AK393" s="33">
        <f>AC393*V393+(1-AC393)*U393</f>
        <v/>
      </c>
      <c r="AL393" s="33">
        <f>AC393*W393+(1-AC393)*U393</f>
        <v/>
      </c>
      <c r="AM393" s="33">
        <f>AC393*X393+(1-AC393)*U393</f>
        <v/>
      </c>
      <c r="AN393" s="33">
        <f>AD393*V393+(1-AD393)*U393</f>
        <v/>
      </c>
      <c r="AO393" s="33">
        <f>AD393*W393+(1-AD393)*U393</f>
        <v/>
      </c>
      <c r="AP393" s="33">
        <f>AD393*X393+(1-AD393)*U393</f>
        <v/>
      </c>
      <c r="AQ393" s="7">
        <f>IF(OR(Scenario!$B$5="Any",Scenario!$B$5=A393),1,0)</f>
        <v/>
      </c>
      <c r="AR393" s="7">
        <f>IF(OR(Scenario!$B$6="Any",Scenario!$B$6=B393),1,0)</f>
        <v/>
      </c>
      <c r="AS393" s="7">
        <f>IF(OR(Scenario!$B$7="Any",Scenario!$B$7=C393),1,0)</f>
        <v/>
      </c>
      <c r="AT393" s="7">
        <f>IF(OR(Scenario!$B$8="Any",Scenario!$B$8=D393),1,0)</f>
        <v/>
      </c>
      <c r="AU393" s="7">
        <f>IF(OR(Scenario!$B$9="Any",Scenario!$B$9=E393),1,0)</f>
        <v/>
      </c>
      <c r="AV393" s="7">
        <f>IF(OR(Scenario!$B$10="Any",Scenario!$B$10=F393),1,0)</f>
        <v/>
      </c>
      <c r="AW393" s="7">
        <f>G393*AQ393*AR393*AS393*AT393*AU393*AV393</f>
        <v/>
      </c>
      <c r="AX393" s="7">
        <f>IF(Scenario!$B$11="mean",L393,IF(Scenario!$B$11="5th pct",M393,N393))</f>
        <v/>
      </c>
      <c r="AY393" s="7">
        <f>IF(Scenario!$B$11="mean",O393,IF(Scenario!$B$11="5th pct",P393,Q393))</f>
        <v/>
      </c>
      <c r="AZ393" s="7">
        <f>IF(Scenario!$B$11="mean",R393,IF(Scenario!$B$11="5th pct",S393,T393))</f>
        <v/>
      </c>
      <c r="BA393" s="7">
        <f>IF(Scenario!$B$11="mean",AE393,IF(Scenario!$B$11="5th pct",AF393,AG393))</f>
        <v/>
      </c>
      <c r="BB393" s="7">
        <f>IF(Scenario!$B$11="mean",AH393,IF(Scenario!$B$11="5th pct",AI393,AJ393))</f>
        <v/>
      </c>
      <c r="BC393" s="7">
        <f>U393</f>
        <v/>
      </c>
      <c r="BD393" s="7">
        <f>IF(Scenario!$B$11="mean",V393,IF(Scenario!$B$11="5th pct",W393,X393))</f>
        <v/>
      </c>
      <c r="BE393" s="7">
        <f>IF(Scenario!$B$11="mean",Y393,IF(Scenario!$B$11="5th pct",Z393,AA393))</f>
        <v/>
      </c>
      <c r="BF393" s="7">
        <f>IF(Scenario!$B$11="mean",AK393,IF(Scenario!$B$11="5th pct",AL393,AM393))</f>
        <v/>
      </c>
      <c r="BG393" s="7">
        <f>IF(Scenario!$B$11="mean",AN393,IF(Scenario!$B$11="5th pct",AO393,AP393))</f>
        <v/>
      </c>
    </row>
    <row r="394">
      <c r="A394" t="inlineStr">
        <is>
          <t>F</t>
        </is>
      </c>
      <c r="B394" t="inlineStr">
        <is>
          <t>80+</t>
        </is>
      </c>
      <c r="C394" t="inlineStr">
        <is>
          <t>&lt;=110</t>
        </is>
      </c>
      <c r="D394" t="inlineStr">
        <is>
          <t>1.0-1.5</t>
        </is>
      </c>
      <c r="E394" t="inlineStr">
        <is>
          <t>subclinical</t>
        </is>
      </c>
      <c r="F394" t="inlineStr">
        <is>
          <t>no</t>
        </is>
      </c>
      <c r="G394" s="26">
        <f>Parameters!$B$5*Parameters!$B$9*Parameters!$B$10/SUM(Parameters!$B$10:$G$10)*Parameters!$I$22*Parameters!$B$50*(1-Parameters!$B$46)</f>
        <v/>
      </c>
      <c r="H394" s="27">
        <f>(140-Parameters!$D$25)*Parameters!$B$26*0.45359237*0.85/(72*Parameters!$C$27)</f>
        <v/>
      </c>
      <c r="I394">
        <f>IF(H394&gt;80,"&gt;80",IF(H394&gt;50,"50-80",IF(H394&gt;=25,"25-50","&lt;25")))</f>
        <v/>
      </c>
      <c r="J394">
        <f>IF(((B394="80+")+1+(OR(D394="1.5-2.0",D394="&gt;=2.0")))&gt;=2,1,0)</f>
        <v/>
      </c>
      <c r="K394" s="28">
        <f>INDEX(Parameters!$B$31:$E$31,MATCH(I394,Parameters!$B$30:$E$30,0))</f>
        <v/>
      </c>
      <c r="L394" s="29">
        <f>K394*INDEX(Parameters!$B$57:$E$57,MATCH(I394,Parameters!$B$30:$E$30,0))/100*IF($F394="yes",Parameters!$C$49,Parameters!$B$49)</f>
        <v/>
      </c>
      <c r="M394" s="29">
        <f>K394*INDEX(Parameters!$B$58:$E$58,MATCH(I394,Parameters!$B$30:$E$30,0))/100*IF($F394="yes",Parameters!$C$49,Parameters!$B$49)</f>
        <v/>
      </c>
      <c r="N394" s="29">
        <f>K394*INDEX(Parameters!$B$59:$E$59,MATCH(I394,Parameters!$B$30:$E$30,0))/100*IF($F394="yes",Parameters!$C$49,Parameters!$B$49)</f>
        <v/>
      </c>
      <c r="O394" s="29">
        <f>K394*INDEX(Parameters!$B$60:$E$60,MATCH(I394,Parameters!$B$30:$E$30,0))/100*IF($F394="yes",Parameters!$C$49,Parameters!$B$49)</f>
        <v/>
      </c>
      <c r="P394" s="29">
        <f>K394*INDEX(Parameters!$B$61:$E$61,MATCH(I394,Parameters!$B$30:$E$30,0))/100*IF($F394="yes",Parameters!$C$49,Parameters!$B$49)</f>
        <v/>
      </c>
      <c r="Q394" s="29">
        <f>K394*INDEX(Parameters!$B$62:$E$62,MATCH(I394,Parameters!$B$30:$E$30,0))/100*IF($F394="yes",Parameters!$C$49,Parameters!$B$49)</f>
        <v/>
      </c>
      <c r="R394" s="29">
        <f>K394*INDEX(Parameters!$B$63:$E$63,MATCH(I394,Parameters!$B$30:$E$30,0))/100*IF($F394="yes",Parameters!$C$49,Parameters!$B$49)</f>
        <v/>
      </c>
      <c r="S394" s="29">
        <f>K394*INDEX(Parameters!$B$64:$E$64,MATCH(I394,Parameters!$B$30:$E$30,0))/100*IF($F394="yes",Parameters!$C$49,Parameters!$B$49)</f>
        <v/>
      </c>
      <c r="T394" s="29">
        <f>K394*INDEX(Parameters!$B$65:$E$65,MATCH(I394,Parameters!$B$30:$E$30,0))/100*IF($F394="yes",Parameters!$C$49,Parameters!$B$49)</f>
        <v/>
      </c>
      <c r="U394" s="29">
        <f>INDEX(Parameters!$B$32:$E$32,MATCH(I394,Parameters!$B$30:$E$30,0))*Parameters!$B$36/100*IF($F394="yes",Parameters!$E$49,Parameters!$D$49)</f>
        <v/>
      </c>
      <c r="V394" s="29">
        <f>U394*INDEX(Parameters!$B$99:$E$99,MATCH(I394,Parameters!$B$30:$E$30,0))</f>
        <v/>
      </c>
      <c r="W394" s="29">
        <f>U394*INDEX(Parameters!$B$100:$E$100,MATCH(I394,Parameters!$B$30:$E$30,0))</f>
        <v/>
      </c>
      <c r="X394" s="29">
        <f>U394*INDEX(Parameters!$B$101:$E$101,MATCH(I394,Parameters!$B$30:$E$30,0))</f>
        <v/>
      </c>
      <c r="Y394" s="29">
        <f>U394*INDEX(Parameters!$B$102:$E$102,MATCH(I394,Parameters!$B$30:$E$30,0))</f>
        <v/>
      </c>
      <c r="Z394" s="29">
        <f>U394*INDEX(Parameters!$B$103:$E$103,MATCH(I394,Parameters!$B$30:$E$30,0))</f>
        <v/>
      </c>
      <c r="AA394" s="29">
        <f>U394*INDEX(Parameters!$B$104:$E$104,MATCH(I394,Parameters!$B$30:$E$30,0))</f>
        <v/>
      </c>
      <c r="AB394" s="29">
        <f>U394*Parameters!$B$39</f>
        <v/>
      </c>
      <c r="AC394">
        <f>J394</f>
        <v/>
      </c>
      <c r="AD394">
        <f>IF(J394=1,Parameters!$B$40,Parameters!$B$41)</f>
        <v/>
      </c>
      <c r="AE394" s="29">
        <f>AC394*O394+(1-AC394)*L394</f>
        <v/>
      </c>
      <c r="AF394" s="29">
        <f>AC394*P394+(1-AC394)*M394</f>
        <v/>
      </c>
      <c r="AG394" s="29">
        <f>AC394*Q394+(1-AC394)*N394</f>
        <v/>
      </c>
      <c r="AH394" s="29">
        <f>AD394*O394+(1-AD394)*L394</f>
        <v/>
      </c>
      <c r="AI394" s="29">
        <f>AD394*P394+(1-AD394)*M394</f>
        <v/>
      </c>
      <c r="AJ394" s="29">
        <f>AD394*Q394+(1-AD394)*N394</f>
        <v/>
      </c>
      <c r="AK394" s="29">
        <f>AC394*V394+(1-AC394)*U394</f>
        <v/>
      </c>
      <c r="AL394" s="29">
        <f>AC394*W394+(1-AC394)*U394</f>
        <v/>
      </c>
      <c r="AM394" s="29">
        <f>AC394*X394+(1-AC394)*U394</f>
        <v/>
      </c>
      <c r="AN394" s="29">
        <f>AD394*V394+(1-AD394)*U394</f>
        <v/>
      </c>
      <c r="AO394" s="29">
        <f>AD394*W394+(1-AD394)*U394</f>
        <v/>
      </c>
      <c r="AP394" s="29">
        <f>AD394*X394+(1-AD394)*U394</f>
        <v/>
      </c>
      <c r="AQ394">
        <f>IF(OR(Scenario!$B$5="Any",Scenario!$B$5=A394),1,0)</f>
        <v/>
      </c>
      <c r="AR394">
        <f>IF(OR(Scenario!$B$6="Any",Scenario!$B$6=B394),1,0)</f>
        <v/>
      </c>
      <c r="AS394">
        <f>IF(OR(Scenario!$B$7="Any",Scenario!$B$7=C394),1,0)</f>
        <v/>
      </c>
      <c r="AT394">
        <f>IF(OR(Scenario!$B$8="Any",Scenario!$B$8=D394),1,0)</f>
        <v/>
      </c>
      <c r="AU394">
        <f>IF(OR(Scenario!$B$9="Any",Scenario!$B$9=E394),1,0)</f>
        <v/>
      </c>
      <c r="AV394">
        <f>IF(OR(Scenario!$B$10="Any",Scenario!$B$10=F394),1,0)</f>
        <v/>
      </c>
      <c r="AW394">
        <f>G394*AQ394*AR394*AS394*AT394*AU394*AV394</f>
        <v/>
      </c>
      <c r="AX394">
        <f>IF(Scenario!$B$11="mean",L394,IF(Scenario!$B$11="5th pct",M394,N394))</f>
        <v/>
      </c>
      <c r="AY394">
        <f>IF(Scenario!$B$11="mean",O394,IF(Scenario!$B$11="5th pct",P394,Q394))</f>
        <v/>
      </c>
      <c r="AZ394">
        <f>IF(Scenario!$B$11="mean",R394,IF(Scenario!$B$11="5th pct",S394,T394))</f>
        <v/>
      </c>
      <c r="BA394">
        <f>IF(Scenario!$B$11="mean",AE394,IF(Scenario!$B$11="5th pct",AF394,AG394))</f>
        <v/>
      </c>
      <c r="BB394">
        <f>IF(Scenario!$B$11="mean",AH394,IF(Scenario!$B$11="5th pct",AI394,AJ394))</f>
        <v/>
      </c>
      <c r="BC394">
        <f>U394</f>
        <v/>
      </c>
      <c r="BD394">
        <f>IF(Scenario!$B$11="mean",V394,IF(Scenario!$B$11="5th pct",W394,X394))</f>
        <v/>
      </c>
      <c r="BE394">
        <f>IF(Scenario!$B$11="mean",Y394,IF(Scenario!$B$11="5th pct",Z394,AA394))</f>
        <v/>
      </c>
      <c r="BF394">
        <f>IF(Scenario!$B$11="mean",AK394,IF(Scenario!$B$11="5th pct",AL394,AM394))</f>
        <v/>
      </c>
      <c r="BG394">
        <f>IF(Scenario!$B$11="mean",AN394,IF(Scenario!$B$11="5th pct",AO394,AP394))</f>
        <v/>
      </c>
    </row>
    <row r="395">
      <c r="A395" s="7" t="inlineStr">
        <is>
          <t>F</t>
        </is>
      </c>
      <c r="B395" s="7" t="inlineStr">
        <is>
          <t>80+</t>
        </is>
      </c>
      <c r="C395" s="7" t="inlineStr">
        <is>
          <t>&lt;=110</t>
        </is>
      </c>
      <c r="D395" s="7" t="inlineStr">
        <is>
          <t>1.0-1.5</t>
        </is>
      </c>
      <c r="E395" s="7" t="inlineStr">
        <is>
          <t>subclinical</t>
        </is>
      </c>
      <c r="F395" s="7" t="inlineStr">
        <is>
          <t>yes</t>
        </is>
      </c>
      <c r="G395" s="30">
        <f>Parameters!$B$5*Parameters!$B$9*Parameters!$B$10/SUM(Parameters!$B$10:$G$10)*Parameters!$I$22*Parameters!$B$50*Parameters!$B$46</f>
        <v/>
      </c>
      <c r="H395" s="31">
        <f>(140-Parameters!$D$25)*Parameters!$B$26*0.45359237*0.85/(72*Parameters!$C$27)</f>
        <v/>
      </c>
      <c r="I395" s="7">
        <f>IF(H395&gt;80,"&gt;80",IF(H395&gt;50,"50-80",IF(H395&gt;=25,"25-50","&lt;25")))</f>
        <v/>
      </c>
      <c r="J395" s="7">
        <f>IF(((B395="80+")+1+(OR(D395="1.5-2.0",D395="&gt;=2.0")))&gt;=2,1,0)</f>
        <v/>
      </c>
      <c r="K395" s="32">
        <f>INDEX(Parameters!$B$31:$E$31,MATCH(I395,Parameters!$B$30:$E$30,0))</f>
        <v/>
      </c>
      <c r="L395" s="33">
        <f>K395*INDEX(Parameters!$B$57:$E$57,MATCH(I395,Parameters!$B$30:$E$30,0))/100*IF($F395="yes",Parameters!$C$49,Parameters!$B$49)</f>
        <v/>
      </c>
      <c r="M395" s="33">
        <f>K395*INDEX(Parameters!$B$58:$E$58,MATCH(I395,Parameters!$B$30:$E$30,0))/100*IF($F395="yes",Parameters!$C$49,Parameters!$B$49)</f>
        <v/>
      </c>
      <c r="N395" s="33">
        <f>K395*INDEX(Parameters!$B$59:$E$59,MATCH(I395,Parameters!$B$30:$E$30,0))/100*IF($F395="yes",Parameters!$C$49,Parameters!$B$49)</f>
        <v/>
      </c>
      <c r="O395" s="33">
        <f>K395*INDEX(Parameters!$B$60:$E$60,MATCH(I395,Parameters!$B$30:$E$30,0))/100*IF($F395="yes",Parameters!$C$49,Parameters!$B$49)</f>
        <v/>
      </c>
      <c r="P395" s="33">
        <f>K395*INDEX(Parameters!$B$61:$E$61,MATCH(I395,Parameters!$B$30:$E$30,0))/100*IF($F395="yes",Parameters!$C$49,Parameters!$B$49)</f>
        <v/>
      </c>
      <c r="Q395" s="33">
        <f>K395*INDEX(Parameters!$B$62:$E$62,MATCH(I395,Parameters!$B$30:$E$30,0))/100*IF($F395="yes",Parameters!$C$49,Parameters!$B$49)</f>
        <v/>
      </c>
      <c r="R395" s="33">
        <f>K395*INDEX(Parameters!$B$63:$E$63,MATCH(I395,Parameters!$B$30:$E$30,0))/100*IF($F395="yes",Parameters!$C$49,Parameters!$B$49)</f>
        <v/>
      </c>
      <c r="S395" s="33">
        <f>K395*INDEX(Parameters!$B$64:$E$64,MATCH(I395,Parameters!$B$30:$E$30,0))/100*IF($F395="yes",Parameters!$C$49,Parameters!$B$49)</f>
        <v/>
      </c>
      <c r="T395" s="33">
        <f>K395*INDEX(Parameters!$B$65:$E$65,MATCH(I395,Parameters!$B$30:$E$30,0))/100*IF($F395="yes",Parameters!$C$49,Parameters!$B$49)</f>
        <v/>
      </c>
      <c r="U395" s="33">
        <f>INDEX(Parameters!$B$32:$E$32,MATCH(I395,Parameters!$B$30:$E$30,0))*Parameters!$B$36/100*IF($F395="yes",Parameters!$E$49,Parameters!$D$49)</f>
        <v/>
      </c>
      <c r="V395" s="33">
        <f>U395*INDEX(Parameters!$B$99:$E$99,MATCH(I395,Parameters!$B$30:$E$30,0))</f>
        <v/>
      </c>
      <c r="W395" s="33">
        <f>U395*INDEX(Parameters!$B$100:$E$100,MATCH(I395,Parameters!$B$30:$E$30,0))</f>
        <v/>
      </c>
      <c r="X395" s="33">
        <f>U395*INDEX(Parameters!$B$101:$E$101,MATCH(I395,Parameters!$B$30:$E$30,0))</f>
        <v/>
      </c>
      <c r="Y395" s="33">
        <f>U395*INDEX(Parameters!$B$102:$E$102,MATCH(I395,Parameters!$B$30:$E$30,0))</f>
        <v/>
      </c>
      <c r="Z395" s="33">
        <f>U395*INDEX(Parameters!$B$103:$E$103,MATCH(I395,Parameters!$B$30:$E$30,0))</f>
        <v/>
      </c>
      <c r="AA395" s="33">
        <f>U395*INDEX(Parameters!$B$104:$E$104,MATCH(I395,Parameters!$B$30:$E$30,0))</f>
        <v/>
      </c>
      <c r="AB395" s="33">
        <f>U395*Parameters!$B$39</f>
        <v/>
      </c>
      <c r="AC395" s="7">
        <f>J395</f>
        <v/>
      </c>
      <c r="AD395" s="7">
        <f>IF(J395=1,Parameters!$B$40,Parameters!$B$41)</f>
        <v/>
      </c>
      <c r="AE395" s="33">
        <f>AC395*O395+(1-AC395)*L395</f>
        <v/>
      </c>
      <c r="AF395" s="33">
        <f>AC395*P395+(1-AC395)*M395</f>
        <v/>
      </c>
      <c r="AG395" s="33">
        <f>AC395*Q395+(1-AC395)*N395</f>
        <v/>
      </c>
      <c r="AH395" s="33">
        <f>AD395*O395+(1-AD395)*L395</f>
        <v/>
      </c>
      <c r="AI395" s="33">
        <f>AD395*P395+(1-AD395)*M395</f>
        <v/>
      </c>
      <c r="AJ395" s="33">
        <f>AD395*Q395+(1-AD395)*N395</f>
        <v/>
      </c>
      <c r="AK395" s="33">
        <f>AC395*V395+(1-AC395)*U395</f>
        <v/>
      </c>
      <c r="AL395" s="33">
        <f>AC395*W395+(1-AC395)*U395</f>
        <v/>
      </c>
      <c r="AM395" s="33">
        <f>AC395*X395+(1-AC395)*U395</f>
        <v/>
      </c>
      <c r="AN395" s="33">
        <f>AD395*V395+(1-AD395)*U395</f>
        <v/>
      </c>
      <c r="AO395" s="33">
        <f>AD395*W395+(1-AD395)*U395</f>
        <v/>
      </c>
      <c r="AP395" s="33">
        <f>AD395*X395+(1-AD395)*U395</f>
        <v/>
      </c>
      <c r="AQ395" s="7">
        <f>IF(OR(Scenario!$B$5="Any",Scenario!$B$5=A395),1,0)</f>
        <v/>
      </c>
      <c r="AR395" s="7">
        <f>IF(OR(Scenario!$B$6="Any",Scenario!$B$6=B395),1,0)</f>
        <v/>
      </c>
      <c r="AS395" s="7">
        <f>IF(OR(Scenario!$B$7="Any",Scenario!$B$7=C395),1,0)</f>
        <v/>
      </c>
      <c r="AT395" s="7">
        <f>IF(OR(Scenario!$B$8="Any",Scenario!$B$8=D395),1,0)</f>
        <v/>
      </c>
      <c r="AU395" s="7">
        <f>IF(OR(Scenario!$B$9="Any",Scenario!$B$9=E395),1,0)</f>
        <v/>
      </c>
      <c r="AV395" s="7">
        <f>IF(OR(Scenario!$B$10="Any",Scenario!$B$10=F395),1,0)</f>
        <v/>
      </c>
      <c r="AW395" s="7">
        <f>G395*AQ395*AR395*AS395*AT395*AU395*AV395</f>
        <v/>
      </c>
      <c r="AX395" s="7">
        <f>IF(Scenario!$B$11="mean",L395,IF(Scenario!$B$11="5th pct",M395,N395))</f>
        <v/>
      </c>
      <c r="AY395" s="7">
        <f>IF(Scenario!$B$11="mean",O395,IF(Scenario!$B$11="5th pct",P395,Q395))</f>
        <v/>
      </c>
      <c r="AZ395" s="7">
        <f>IF(Scenario!$B$11="mean",R395,IF(Scenario!$B$11="5th pct",S395,T395))</f>
        <v/>
      </c>
      <c r="BA395" s="7">
        <f>IF(Scenario!$B$11="mean",AE395,IF(Scenario!$B$11="5th pct",AF395,AG395))</f>
        <v/>
      </c>
      <c r="BB395" s="7">
        <f>IF(Scenario!$B$11="mean",AH395,IF(Scenario!$B$11="5th pct",AI395,AJ395))</f>
        <v/>
      </c>
      <c r="BC395" s="7">
        <f>U395</f>
        <v/>
      </c>
      <c r="BD395" s="7">
        <f>IF(Scenario!$B$11="mean",V395,IF(Scenario!$B$11="5th pct",W395,X395))</f>
        <v/>
      </c>
      <c r="BE395" s="7">
        <f>IF(Scenario!$B$11="mean",Y395,IF(Scenario!$B$11="5th pct",Z395,AA395))</f>
        <v/>
      </c>
      <c r="BF395" s="7">
        <f>IF(Scenario!$B$11="mean",AK395,IF(Scenario!$B$11="5th pct",AL395,AM395))</f>
        <v/>
      </c>
      <c r="BG395" s="7">
        <f>IF(Scenario!$B$11="mean",AN395,IF(Scenario!$B$11="5th pct",AO395,AP395))</f>
        <v/>
      </c>
    </row>
    <row r="396">
      <c r="A396" t="inlineStr">
        <is>
          <t>F</t>
        </is>
      </c>
      <c r="B396" t="inlineStr">
        <is>
          <t>80+</t>
        </is>
      </c>
      <c r="C396" t="inlineStr">
        <is>
          <t>&lt;=110</t>
        </is>
      </c>
      <c r="D396" t="inlineStr">
        <is>
          <t>1.0-1.5</t>
        </is>
      </c>
      <c r="E396" t="inlineStr">
        <is>
          <t>low parox</t>
        </is>
      </c>
      <c r="F396" t="inlineStr">
        <is>
          <t>no</t>
        </is>
      </c>
      <c r="G396" s="26">
        <f>Parameters!$B$5*Parameters!$B$9*Parameters!$B$10/SUM(Parameters!$B$10:$G$10)*Parameters!$I$22*Parameters!$B$51*(1-Parameters!$B$46)</f>
        <v/>
      </c>
      <c r="H396" s="27">
        <f>(140-Parameters!$D$25)*Parameters!$B$26*0.45359237*0.85/(72*Parameters!$C$27)</f>
        <v/>
      </c>
      <c r="I396">
        <f>IF(H396&gt;80,"&gt;80",IF(H396&gt;50,"50-80",IF(H396&gt;=25,"25-50","&lt;25")))</f>
        <v/>
      </c>
      <c r="J396">
        <f>IF(((B396="80+")+1+(OR(D396="1.5-2.0",D396="&gt;=2.0")))&gt;=2,1,0)</f>
        <v/>
      </c>
      <c r="K396" s="28">
        <f>INDEX(Parameters!$B$31:$E$31,MATCH(I396,Parameters!$B$30:$E$30,0))</f>
        <v/>
      </c>
      <c r="L396" s="29">
        <f>K396*INDEX(Parameters!$B$66:$E$66,MATCH(I396,Parameters!$B$30:$E$30,0))/100*IF($F396="yes",Parameters!$C$49,Parameters!$B$49)</f>
        <v/>
      </c>
      <c r="M396" s="29">
        <f>K396*INDEX(Parameters!$B$67:$E$67,MATCH(I396,Parameters!$B$30:$E$30,0))/100*IF($F396="yes",Parameters!$C$49,Parameters!$B$49)</f>
        <v/>
      </c>
      <c r="N396" s="29">
        <f>K396*INDEX(Parameters!$B$68:$E$68,MATCH(I396,Parameters!$B$30:$E$30,0))/100*IF($F396="yes",Parameters!$C$49,Parameters!$B$49)</f>
        <v/>
      </c>
      <c r="O396" s="29">
        <f>K396*INDEX(Parameters!$B$69:$E$69,MATCH(I396,Parameters!$B$30:$E$30,0))/100*IF($F396="yes",Parameters!$C$49,Parameters!$B$49)</f>
        <v/>
      </c>
      <c r="P396" s="29">
        <f>K396*INDEX(Parameters!$B$70:$E$70,MATCH(I396,Parameters!$B$30:$E$30,0))/100*IF($F396="yes",Parameters!$C$49,Parameters!$B$49)</f>
        <v/>
      </c>
      <c r="Q396" s="29">
        <f>K396*INDEX(Parameters!$B$71:$E$71,MATCH(I396,Parameters!$B$30:$E$30,0))/100*IF($F396="yes",Parameters!$C$49,Parameters!$B$49)</f>
        <v/>
      </c>
      <c r="R396" s="29">
        <f>K396*INDEX(Parameters!$B$72:$E$72,MATCH(I396,Parameters!$B$30:$E$30,0))/100*IF($F396="yes",Parameters!$C$49,Parameters!$B$49)</f>
        <v/>
      </c>
      <c r="S396" s="29">
        <f>K396*INDEX(Parameters!$B$73:$E$73,MATCH(I396,Parameters!$B$30:$E$30,0))/100*IF($F396="yes",Parameters!$C$49,Parameters!$B$49)</f>
        <v/>
      </c>
      <c r="T396" s="29">
        <f>K396*INDEX(Parameters!$B$74:$E$74,MATCH(I396,Parameters!$B$30:$E$30,0))/100*IF($F396="yes",Parameters!$C$49,Parameters!$B$49)</f>
        <v/>
      </c>
      <c r="U396" s="29">
        <f>INDEX(Parameters!$B$32:$E$32,MATCH(I396,Parameters!$B$30:$E$30,0))*Parameters!$B$36/100*IF($F396="yes",Parameters!$E$49,Parameters!$D$49)</f>
        <v/>
      </c>
      <c r="V396" s="29">
        <f>U396*INDEX(Parameters!$B$99:$E$99,MATCH(I396,Parameters!$B$30:$E$30,0))</f>
        <v/>
      </c>
      <c r="W396" s="29">
        <f>U396*INDEX(Parameters!$B$100:$E$100,MATCH(I396,Parameters!$B$30:$E$30,0))</f>
        <v/>
      </c>
      <c r="X396" s="29">
        <f>U396*INDEX(Parameters!$B$101:$E$101,MATCH(I396,Parameters!$B$30:$E$30,0))</f>
        <v/>
      </c>
      <c r="Y396" s="29">
        <f>U396*INDEX(Parameters!$B$102:$E$102,MATCH(I396,Parameters!$B$30:$E$30,0))</f>
        <v/>
      </c>
      <c r="Z396" s="29">
        <f>U396*INDEX(Parameters!$B$103:$E$103,MATCH(I396,Parameters!$B$30:$E$30,0))</f>
        <v/>
      </c>
      <c r="AA396" s="29">
        <f>U396*INDEX(Parameters!$B$104:$E$104,MATCH(I396,Parameters!$B$30:$E$30,0))</f>
        <v/>
      </c>
      <c r="AB396" s="29">
        <f>U396*Parameters!$B$39</f>
        <v/>
      </c>
      <c r="AC396">
        <f>J396</f>
        <v/>
      </c>
      <c r="AD396">
        <f>IF(J396=1,Parameters!$B$40,Parameters!$B$41)</f>
        <v/>
      </c>
      <c r="AE396" s="29">
        <f>AC396*O396+(1-AC396)*L396</f>
        <v/>
      </c>
      <c r="AF396" s="29">
        <f>AC396*P396+(1-AC396)*M396</f>
        <v/>
      </c>
      <c r="AG396" s="29">
        <f>AC396*Q396+(1-AC396)*N396</f>
        <v/>
      </c>
      <c r="AH396" s="29">
        <f>AD396*O396+(1-AD396)*L396</f>
        <v/>
      </c>
      <c r="AI396" s="29">
        <f>AD396*P396+(1-AD396)*M396</f>
        <v/>
      </c>
      <c r="AJ396" s="29">
        <f>AD396*Q396+(1-AD396)*N396</f>
        <v/>
      </c>
      <c r="AK396" s="29">
        <f>AC396*V396+(1-AC396)*U396</f>
        <v/>
      </c>
      <c r="AL396" s="29">
        <f>AC396*W396+(1-AC396)*U396</f>
        <v/>
      </c>
      <c r="AM396" s="29">
        <f>AC396*X396+(1-AC396)*U396</f>
        <v/>
      </c>
      <c r="AN396" s="29">
        <f>AD396*V396+(1-AD396)*U396</f>
        <v/>
      </c>
      <c r="AO396" s="29">
        <f>AD396*W396+(1-AD396)*U396</f>
        <v/>
      </c>
      <c r="AP396" s="29">
        <f>AD396*X396+(1-AD396)*U396</f>
        <v/>
      </c>
      <c r="AQ396">
        <f>IF(OR(Scenario!$B$5="Any",Scenario!$B$5=A396),1,0)</f>
        <v/>
      </c>
      <c r="AR396">
        <f>IF(OR(Scenario!$B$6="Any",Scenario!$B$6=B396),1,0)</f>
        <v/>
      </c>
      <c r="AS396">
        <f>IF(OR(Scenario!$B$7="Any",Scenario!$B$7=C396),1,0)</f>
        <v/>
      </c>
      <c r="AT396">
        <f>IF(OR(Scenario!$B$8="Any",Scenario!$B$8=D396),1,0)</f>
        <v/>
      </c>
      <c r="AU396">
        <f>IF(OR(Scenario!$B$9="Any",Scenario!$B$9=E396),1,0)</f>
        <v/>
      </c>
      <c r="AV396">
        <f>IF(OR(Scenario!$B$10="Any",Scenario!$B$10=F396),1,0)</f>
        <v/>
      </c>
      <c r="AW396">
        <f>G396*AQ396*AR396*AS396*AT396*AU396*AV396</f>
        <v/>
      </c>
      <c r="AX396">
        <f>IF(Scenario!$B$11="mean",L396,IF(Scenario!$B$11="5th pct",M396,N396))</f>
        <v/>
      </c>
      <c r="AY396">
        <f>IF(Scenario!$B$11="mean",O396,IF(Scenario!$B$11="5th pct",P396,Q396))</f>
        <v/>
      </c>
      <c r="AZ396">
        <f>IF(Scenario!$B$11="mean",R396,IF(Scenario!$B$11="5th pct",S396,T396))</f>
        <v/>
      </c>
      <c r="BA396">
        <f>IF(Scenario!$B$11="mean",AE396,IF(Scenario!$B$11="5th pct",AF396,AG396))</f>
        <v/>
      </c>
      <c r="BB396">
        <f>IF(Scenario!$B$11="mean",AH396,IF(Scenario!$B$11="5th pct",AI396,AJ396))</f>
        <v/>
      </c>
      <c r="BC396">
        <f>U396</f>
        <v/>
      </c>
      <c r="BD396">
        <f>IF(Scenario!$B$11="mean",V396,IF(Scenario!$B$11="5th pct",W396,X396))</f>
        <v/>
      </c>
      <c r="BE396">
        <f>IF(Scenario!$B$11="mean",Y396,IF(Scenario!$B$11="5th pct",Z396,AA396))</f>
        <v/>
      </c>
      <c r="BF396">
        <f>IF(Scenario!$B$11="mean",AK396,IF(Scenario!$B$11="5th pct",AL396,AM396))</f>
        <v/>
      </c>
      <c r="BG396">
        <f>IF(Scenario!$B$11="mean",AN396,IF(Scenario!$B$11="5th pct",AO396,AP396))</f>
        <v/>
      </c>
    </row>
    <row r="397">
      <c r="A397" s="7" t="inlineStr">
        <is>
          <t>F</t>
        </is>
      </c>
      <c r="B397" s="7" t="inlineStr">
        <is>
          <t>80+</t>
        </is>
      </c>
      <c r="C397" s="7" t="inlineStr">
        <is>
          <t>&lt;=110</t>
        </is>
      </c>
      <c r="D397" s="7" t="inlineStr">
        <is>
          <t>1.0-1.5</t>
        </is>
      </c>
      <c r="E397" s="7" t="inlineStr">
        <is>
          <t>low parox</t>
        </is>
      </c>
      <c r="F397" s="7" t="inlineStr">
        <is>
          <t>yes</t>
        </is>
      </c>
      <c r="G397" s="30">
        <f>Parameters!$B$5*Parameters!$B$9*Parameters!$B$10/SUM(Parameters!$B$10:$G$10)*Parameters!$I$22*Parameters!$B$51*Parameters!$B$46</f>
        <v/>
      </c>
      <c r="H397" s="31">
        <f>(140-Parameters!$D$25)*Parameters!$B$26*0.45359237*0.85/(72*Parameters!$C$27)</f>
        <v/>
      </c>
      <c r="I397" s="7">
        <f>IF(H397&gt;80,"&gt;80",IF(H397&gt;50,"50-80",IF(H397&gt;=25,"25-50","&lt;25")))</f>
        <v/>
      </c>
      <c r="J397" s="7">
        <f>IF(((B397="80+")+1+(OR(D397="1.5-2.0",D397="&gt;=2.0")))&gt;=2,1,0)</f>
        <v/>
      </c>
      <c r="K397" s="32">
        <f>INDEX(Parameters!$B$31:$E$31,MATCH(I397,Parameters!$B$30:$E$30,0))</f>
        <v/>
      </c>
      <c r="L397" s="33">
        <f>K397*INDEX(Parameters!$B$66:$E$66,MATCH(I397,Parameters!$B$30:$E$30,0))/100*IF($F397="yes",Parameters!$C$49,Parameters!$B$49)</f>
        <v/>
      </c>
      <c r="M397" s="33">
        <f>K397*INDEX(Parameters!$B$67:$E$67,MATCH(I397,Parameters!$B$30:$E$30,0))/100*IF($F397="yes",Parameters!$C$49,Parameters!$B$49)</f>
        <v/>
      </c>
      <c r="N397" s="33">
        <f>K397*INDEX(Parameters!$B$68:$E$68,MATCH(I397,Parameters!$B$30:$E$30,0))/100*IF($F397="yes",Parameters!$C$49,Parameters!$B$49)</f>
        <v/>
      </c>
      <c r="O397" s="33">
        <f>K397*INDEX(Parameters!$B$69:$E$69,MATCH(I397,Parameters!$B$30:$E$30,0))/100*IF($F397="yes",Parameters!$C$49,Parameters!$B$49)</f>
        <v/>
      </c>
      <c r="P397" s="33">
        <f>K397*INDEX(Parameters!$B$70:$E$70,MATCH(I397,Parameters!$B$30:$E$30,0))/100*IF($F397="yes",Parameters!$C$49,Parameters!$B$49)</f>
        <v/>
      </c>
      <c r="Q397" s="33">
        <f>K397*INDEX(Parameters!$B$71:$E$71,MATCH(I397,Parameters!$B$30:$E$30,0))/100*IF($F397="yes",Parameters!$C$49,Parameters!$B$49)</f>
        <v/>
      </c>
      <c r="R397" s="33">
        <f>K397*INDEX(Parameters!$B$72:$E$72,MATCH(I397,Parameters!$B$30:$E$30,0))/100*IF($F397="yes",Parameters!$C$49,Parameters!$B$49)</f>
        <v/>
      </c>
      <c r="S397" s="33">
        <f>K397*INDEX(Parameters!$B$73:$E$73,MATCH(I397,Parameters!$B$30:$E$30,0))/100*IF($F397="yes",Parameters!$C$49,Parameters!$B$49)</f>
        <v/>
      </c>
      <c r="T397" s="33">
        <f>K397*INDEX(Parameters!$B$74:$E$74,MATCH(I397,Parameters!$B$30:$E$30,0))/100*IF($F397="yes",Parameters!$C$49,Parameters!$B$49)</f>
        <v/>
      </c>
      <c r="U397" s="33">
        <f>INDEX(Parameters!$B$32:$E$32,MATCH(I397,Parameters!$B$30:$E$30,0))*Parameters!$B$36/100*IF($F397="yes",Parameters!$E$49,Parameters!$D$49)</f>
        <v/>
      </c>
      <c r="V397" s="33">
        <f>U397*INDEX(Parameters!$B$99:$E$99,MATCH(I397,Parameters!$B$30:$E$30,0))</f>
        <v/>
      </c>
      <c r="W397" s="33">
        <f>U397*INDEX(Parameters!$B$100:$E$100,MATCH(I397,Parameters!$B$30:$E$30,0))</f>
        <v/>
      </c>
      <c r="X397" s="33">
        <f>U397*INDEX(Parameters!$B$101:$E$101,MATCH(I397,Parameters!$B$30:$E$30,0))</f>
        <v/>
      </c>
      <c r="Y397" s="33">
        <f>U397*INDEX(Parameters!$B$102:$E$102,MATCH(I397,Parameters!$B$30:$E$30,0))</f>
        <v/>
      </c>
      <c r="Z397" s="33">
        <f>U397*INDEX(Parameters!$B$103:$E$103,MATCH(I397,Parameters!$B$30:$E$30,0))</f>
        <v/>
      </c>
      <c r="AA397" s="33">
        <f>U397*INDEX(Parameters!$B$104:$E$104,MATCH(I397,Parameters!$B$30:$E$30,0))</f>
        <v/>
      </c>
      <c r="AB397" s="33">
        <f>U397*Parameters!$B$39</f>
        <v/>
      </c>
      <c r="AC397" s="7">
        <f>J397</f>
        <v/>
      </c>
      <c r="AD397" s="7">
        <f>IF(J397=1,Parameters!$B$40,Parameters!$B$41)</f>
        <v/>
      </c>
      <c r="AE397" s="33">
        <f>AC397*O397+(1-AC397)*L397</f>
        <v/>
      </c>
      <c r="AF397" s="33">
        <f>AC397*P397+(1-AC397)*M397</f>
        <v/>
      </c>
      <c r="AG397" s="33">
        <f>AC397*Q397+(1-AC397)*N397</f>
        <v/>
      </c>
      <c r="AH397" s="33">
        <f>AD397*O397+(1-AD397)*L397</f>
        <v/>
      </c>
      <c r="AI397" s="33">
        <f>AD397*P397+(1-AD397)*M397</f>
        <v/>
      </c>
      <c r="AJ397" s="33">
        <f>AD397*Q397+(1-AD397)*N397</f>
        <v/>
      </c>
      <c r="AK397" s="33">
        <f>AC397*V397+(1-AC397)*U397</f>
        <v/>
      </c>
      <c r="AL397" s="33">
        <f>AC397*W397+(1-AC397)*U397</f>
        <v/>
      </c>
      <c r="AM397" s="33">
        <f>AC397*X397+(1-AC397)*U397</f>
        <v/>
      </c>
      <c r="AN397" s="33">
        <f>AD397*V397+(1-AD397)*U397</f>
        <v/>
      </c>
      <c r="AO397" s="33">
        <f>AD397*W397+(1-AD397)*U397</f>
        <v/>
      </c>
      <c r="AP397" s="33">
        <f>AD397*X397+(1-AD397)*U397</f>
        <v/>
      </c>
      <c r="AQ397" s="7">
        <f>IF(OR(Scenario!$B$5="Any",Scenario!$B$5=A397),1,0)</f>
        <v/>
      </c>
      <c r="AR397" s="7">
        <f>IF(OR(Scenario!$B$6="Any",Scenario!$B$6=B397),1,0)</f>
        <v/>
      </c>
      <c r="AS397" s="7">
        <f>IF(OR(Scenario!$B$7="Any",Scenario!$B$7=C397),1,0)</f>
        <v/>
      </c>
      <c r="AT397" s="7">
        <f>IF(OR(Scenario!$B$8="Any",Scenario!$B$8=D397),1,0)</f>
        <v/>
      </c>
      <c r="AU397" s="7">
        <f>IF(OR(Scenario!$B$9="Any",Scenario!$B$9=E397),1,0)</f>
        <v/>
      </c>
      <c r="AV397" s="7">
        <f>IF(OR(Scenario!$B$10="Any",Scenario!$B$10=F397),1,0)</f>
        <v/>
      </c>
      <c r="AW397" s="7">
        <f>G397*AQ397*AR397*AS397*AT397*AU397*AV397</f>
        <v/>
      </c>
      <c r="AX397" s="7">
        <f>IF(Scenario!$B$11="mean",L397,IF(Scenario!$B$11="5th pct",M397,N397))</f>
        <v/>
      </c>
      <c r="AY397" s="7">
        <f>IF(Scenario!$B$11="mean",O397,IF(Scenario!$B$11="5th pct",P397,Q397))</f>
        <v/>
      </c>
      <c r="AZ397" s="7">
        <f>IF(Scenario!$B$11="mean",R397,IF(Scenario!$B$11="5th pct",S397,T397))</f>
        <v/>
      </c>
      <c r="BA397" s="7">
        <f>IF(Scenario!$B$11="mean",AE397,IF(Scenario!$B$11="5th pct",AF397,AG397))</f>
        <v/>
      </c>
      <c r="BB397" s="7">
        <f>IF(Scenario!$B$11="mean",AH397,IF(Scenario!$B$11="5th pct",AI397,AJ397))</f>
        <v/>
      </c>
      <c r="BC397" s="7">
        <f>U397</f>
        <v/>
      </c>
      <c r="BD397" s="7">
        <f>IF(Scenario!$B$11="mean",V397,IF(Scenario!$B$11="5th pct",W397,X397))</f>
        <v/>
      </c>
      <c r="BE397" s="7">
        <f>IF(Scenario!$B$11="mean",Y397,IF(Scenario!$B$11="5th pct",Z397,AA397))</f>
        <v/>
      </c>
      <c r="BF397" s="7">
        <f>IF(Scenario!$B$11="mean",AK397,IF(Scenario!$B$11="5th pct",AL397,AM397))</f>
        <v/>
      </c>
      <c r="BG397" s="7">
        <f>IF(Scenario!$B$11="mean",AN397,IF(Scenario!$B$11="5th pct",AO397,AP397))</f>
        <v/>
      </c>
    </row>
    <row r="398">
      <c r="A398" t="inlineStr">
        <is>
          <t>F</t>
        </is>
      </c>
      <c r="B398" t="inlineStr">
        <is>
          <t>80+</t>
        </is>
      </c>
      <c r="C398" t="inlineStr">
        <is>
          <t>&lt;=110</t>
        </is>
      </c>
      <c r="D398" t="inlineStr">
        <is>
          <t>1.0-1.5</t>
        </is>
      </c>
      <c r="E398" t="inlineStr">
        <is>
          <t>high parox</t>
        </is>
      </c>
      <c r="F398" t="inlineStr">
        <is>
          <t>no</t>
        </is>
      </c>
      <c r="G398" s="26">
        <f>Parameters!$B$5*Parameters!$B$9*Parameters!$B$10/SUM(Parameters!$B$10:$G$10)*Parameters!$I$22*Parameters!$B$52*(1-Parameters!$B$46)</f>
        <v/>
      </c>
      <c r="H398" s="27">
        <f>(140-Parameters!$D$25)*Parameters!$B$26*0.45359237*0.85/(72*Parameters!$C$27)</f>
        <v/>
      </c>
      <c r="I398">
        <f>IF(H398&gt;80,"&gt;80",IF(H398&gt;50,"50-80",IF(H398&gt;=25,"25-50","&lt;25")))</f>
        <v/>
      </c>
      <c r="J398">
        <f>IF(((B398="80+")+1+(OR(D398="1.5-2.0",D398="&gt;=2.0")))&gt;=2,1,0)</f>
        <v/>
      </c>
      <c r="K398" s="28">
        <f>INDEX(Parameters!$B$31:$E$31,MATCH(I398,Parameters!$B$30:$E$30,0))</f>
        <v/>
      </c>
      <c r="L398" s="29">
        <f>K398*INDEX(Parameters!$B$75:$E$75,MATCH(I398,Parameters!$B$30:$E$30,0))/100*IF($F398="yes",Parameters!$C$49,Parameters!$B$49)</f>
        <v/>
      </c>
      <c r="M398" s="29">
        <f>K398*INDEX(Parameters!$B$76:$E$76,MATCH(I398,Parameters!$B$30:$E$30,0))/100*IF($F398="yes",Parameters!$C$49,Parameters!$B$49)</f>
        <v/>
      </c>
      <c r="N398" s="29">
        <f>K398*INDEX(Parameters!$B$77:$E$77,MATCH(I398,Parameters!$B$30:$E$30,0))/100*IF($F398="yes",Parameters!$C$49,Parameters!$B$49)</f>
        <v/>
      </c>
      <c r="O398" s="29">
        <f>K398*INDEX(Parameters!$B$78:$E$78,MATCH(I398,Parameters!$B$30:$E$30,0))/100*IF($F398="yes",Parameters!$C$49,Parameters!$B$49)</f>
        <v/>
      </c>
      <c r="P398" s="29">
        <f>K398*INDEX(Parameters!$B$79:$E$79,MATCH(I398,Parameters!$B$30:$E$30,0))/100*IF($F398="yes",Parameters!$C$49,Parameters!$B$49)</f>
        <v/>
      </c>
      <c r="Q398" s="29">
        <f>K398*INDEX(Parameters!$B$80:$E$80,MATCH(I398,Parameters!$B$30:$E$30,0))/100*IF($F398="yes",Parameters!$C$49,Parameters!$B$49)</f>
        <v/>
      </c>
      <c r="R398" s="29">
        <f>K398*INDEX(Parameters!$B$81:$E$81,MATCH(I398,Parameters!$B$30:$E$30,0))/100*IF($F398="yes",Parameters!$C$49,Parameters!$B$49)</f>
        <v/>
      </c>
      <c r="S398" s="29">
        <f>K398*INDEX(Parameters!$B$82:$E$82,MATCH(I398,Parameters!$B$30:$E$30,0))/100*IF($F398="yes",Parameters!$C$49,Parameters!$B$49)</f>
        <v/>
      </c>
      <c r="T398" s="29">
        <f>K398*INDEX(Parameters!$B$83:$E$83,MATCH(I398,Parameters!$B$30:$E$30,0))/100*IF($F398="yes",Parameters!$C$49,Parameters!$B$49)</f>
        <v/>
      </c>
      <c r="U398" s="29">
        <f>INDEX(Parameters!$B$32:$E$32,MATCH(I398,Parameters!$B$30:$E$30,0))*Parameters!$B$36/100*IF($F398="yes",Parameters!$E$49,Parameters!$D$49)</f>
        <v/>
      </c>
      <c r="V398" s="29">
        <f>U398*INDEX(Parameters!$B$99:$E$99,MATCH(I398,Parameters!$B$30:$E$30,0))</f>
        <v/>
      </c>
      <c r="W398" s="29">
        <f>U398*INDEX(Parameters!$B$100:$E$100,MATCH(I398,Parameters!$B$30:$E$30,0))</f>
        <v/>
      </c>
      <c r="X398" s="29">
        <f>U398*INDEX(Parameters!$B$101:$E$101,MATCH(I398,Parameters!$B$30:$E$30,0))</f>
        <v/>
      </c>
      <c r="Y398" s="29">
        <f>U398*INDEX(Parameters!$B$102:$E$102,MATCH(I398,Parameters!$B$30:$E$30,0))</f>
        <v/>
      </c>
      <c r="Z398" s="29">
        <f>U398*INDEX(Parameters!$B$103:$E$103,MATCH(I398,Parameters!$B$30:$E$30,0))</f>
        <v/>
      </c>
      <c r="AA398" s="29">
        <f>U398*INDEX(Parameters!$B$104:$E$104,MATCH(I398,Parameters!$B$30:$E$30,0))</f>
        <v/>
      </c>
      <c r="AB398" s="29">
        <f>U398*Parameters!$B$39</f>
        <v/>
      </c>
      <c r="AC398">
        <f>J398</f>
        <v/>
      </c>
      <c r="AD398">
        <f>IF(J398=1,Parameters!$B$40,Parameters!$B$41)</f>
        <v/>
      </c>
      <c r="AE398" s="29">
        <f>AC398*O398+(1-AC398)*L398</f>
        <v/>
      </c>
      <c r="AF398" s="29">
        <f>AC398*P398+(1-AC398)*M398</f>
        <v/>
      </c>
      <c r="AG398" s="29">
        <f>AC398*Q398+(1-AC398)*N398</f>
        <v/>
      </c>
      <c r="AH398" s="29">
        <f>AD398*O398+(1-AD398)*L398</f>
        <v/>
      </c>
      <c r="AI398" s="29">
        <f>AD398*P398+(1-AD398)*M398</f>
        <v/>
      </c>
      <c r="AJ398" s="29">
        <f>AD398*Q398+(1-AD398)*N398</f>
        <v/>
      </c>
      <c r="AK398" s="29">
        <f>AC398*V398+(1-AC398)*U398</f>
        <v/>
      </c>
      <c r="AL398" s="29">
        <f>AC398*W398+(1-AC398)*U398</f>
        <v/>
      </c>
      <c r="AM398" s="29">
        <f>AC398*X398+(1-AC398)*U398</f>
        <v/>
      </c>
      <c r="AN398" s="29">
        <f>AD398*V398+(1-AD398)*U398</f>
        <v/>
      </c>
      <c r="AO398" s="29">
        <f>AD398*W398+(1-AD398)*U398</f>
        <v/>
      </c>
      <c r="AP398" s="29">
        <f>AD398*X398+(1-AD398)*U398</f>
        <v/>
      </c>
      <c r="AQ398">
        <f>IF(OR(Scenario!$B$5="Any",Scenario!$B$5=A398),1,0)</f>
        <v/>
      </c>
      <c r="AR398">
        <f>IF(OR(Scenario!$B$6="Any",Scenario!$B$6=B398),1,0)</f>
        <v/>
      </c>
      <c r="AS398">
        <f>IF(OR(Scenario!$B$7="Any",Scenario!$B$7=C398),1,0)</f>
        <v/>
      </c>
      <c r="AT398">
        <f>IF(OR(Scenario!$B$8="Any",Scenario!$B$8=D398),1,0)</f>
        <v/>
      </c>
      <c r="AU398">
        <f>IF(OR(Scenario!$B$9="Any",Scenario!$B$9=E398),1,0)</f>
        <v/>
      </c>
      <c r="AV398">
        <f>IF(OR(Scenario!$B$10="Any",Scenario!$B$10=F398),1,0)</f>
        <v/>
      </c>
      <c r="AW398">
        <f>G398*AQ398*AR398*AS398*AT398*AU398*AV398</f>
        <v/>
      </c>
      <c r="AX398">
        <f>IF(Scenario!$B$11="mean",L398,IF(Scenario!$B$11="5th pct",M398,N398))</f>
        <v/>
      </c>
      <c r="AY398">
        <f>IF(Scenario!$B$11="mean",O398,IF(Scenario!$B$11="5th pct",P398,Q398))</f>
        <v/>
      </c>
      <c r="AZ398">
        <f>IF(Scenario!$B$11="mean",R398,IF(Scenario!$B$11="5th pct",S398,T398))</f>
        <v/>
      </c>
      <c r="BA398">
        <f>IF(Scenario!$B$11="mean",AE398,IF(Scenario!$B$11="5th pct",AF398,AG398))</f>
        <v/>
      </c>
      <c r="BB398">
        <f>IF(Scenario!$B$11="mean",AH398,IF(Scenario!$B$11="5th pct",AI398,AJ398))</f>
        <v/>
      </c>
      <c r="BC398">
        <f>U398</f>
        <v/>
      </c>
      <c r="BD398">
        <f>IF(Scenario!$B$11="mean",V398,IF(Scenario!$B$11="5th pct",W398,X398))</f>
        <v/>
      </c>
      <c r="BE398">
        <f>IF(Scenario!$B$11="mean",Y398,IF(Scenario!$B$11="5th pct",Z398,AA398))</f>
        <v/>
      </c>
      <c r="BF398">
        <f>IF(Scenario!$B$11="mean",AK398,IF(Scenario!$B$11="5th pct",AL398,AM398))</f>
        <v/>
      </c>
      <c r="BG398">
        <f>IF(Scenario!$B$11="mean",AN398,IF(Scenario!$B$11="5th pct",AO398,AP398))</f>
        <v/>
      </c>
    </row>
    <row r="399">
      <c r="A399" s="7" t="inlineStr">
        <is>
          <t>F</t>
        </is>
      </c>
      <c r="B399" s="7" t="inlineStr">
        <is>
          <t>80+</t>
        </is>
      </c>
      <c r="C399" s="7" t="inlineStr">
        <is>
          <t>&lt;=110</t>
        </is>
      </c>
      <c r="D399" s="7" t="inlineStr">
        <is>
          <t>1.0-1.5</t>
        </is>
      </c>
      <c r="E399" s="7" t="inlineStr">
        <is>
          <t>high parox</t>
        </is>
      </c>
      <c r="F399" s="7" t="inlineStr">
        <is>
          <t>yes</t>
        </is>
      </c>
      <c r="G399" s="30">
        <f>Parameters!$B$5*Parameters!$B$9*Parameters!$B$10/SUM(Parameters!$B$10:$G$10)*Parameters!$I$22*Parameters!$B$52*Parameters!$B$46</f>
        <v/>
      </c>
      <c r="H399" s="31">
        <f>(140-Parameters!$D$25)*Parameters!$B$26*0.45359237*0.85/(72*Parameters!$C$27)</f>
        <v/>
      </c>
      <c r="I399" s="7">
        <f>IF(H399&gt;80,"&gt;80",IF(H399&gt;50,"50-80",IF(H399&gt;=25,"25-50","&lt;25")))</f>
        <v/>
      </c>
      <c r="J399" s="7">
        <f>IF(((B399="80+")+1+(OR(D399="1.5-2.0",D399="&gt;=2.0")))&gt;=2,1,0)</f>
        <v/>
      </c>
      <c r="K399" s="32">
        <f>INDEX(Parameters!$B$31:$E$31,MATCH(I399,Parameters!$B$30:$E$30,0))</f>
        <v/>
      </c>
      <c r="L399" s="33">
        <f>K399*INDEX(Parameters!$B$75:$E$75,MATCH(I399,Parameters!$B$30:$E$30,0))/100*IF($F399="yes",Parameters!$C$49,Parameters!$B$49)</f>
        <v/>
      </c>
      <c r="M399" s="33">
        <f>K399*INDEX(Parameters!$B$76:$E$76,MATCH(I399,Parameters!$B$30:$E$30,0))/100*IF($F399="yes",Parameters!$C$49,Parameters!$B$49)</f>
        <v/>
      </c>
      <c r="N399" s="33">
        <f>K399*INDEX(Parameters!$B$77:$E$77,MATCH(I399,Parameters!$B$30:$E$30,0))/100*IF($F399="yes",Parameters!$C$49,Parameters!$B$49)</f>
        <v/>
      </c>
      <c r="O399" s="33">
        <f>K399*INDEX(Parameters!$B$78:$E$78,MATCH(I399,Parameters!$B$30:$E$30,0))/100*IF($F399="yes",Parameters!$C$49,Parameters!$B$49)</f>
        <v/>
      </c>
      <c r="P399" s="33">
        <f>K399*INDEX(Parameters!$B$79:$E$79,MATCH(I399,Parameters!$B$30:$E$30,0))/100*IF($F399="yes",Parameters!$C$49,Parameters!$B$49)</f>
        <v/>
      </c>
      <c r="Q399" s="33">
        <f>K399*INDEX(Parameters!$B$80:$E$80,MATCH(I399,Parameters!$B$30:$E$30,0))/100*IF($F399="yes",Parameters!$C$49,Parameters!$B$49)</f>
        <v/>
      </c>
      <c r="R399" s="33">
        <f>K399*INDEX(Parameters!$B$81:$E$81,MATCH(I399,Parameters!$B$30:$E$30,0))/100*IF($F399="yes",Parameters!$C$49,Parameters!$B$49)</f>
        <v/>
      </c>
      <c r="S399" s="33">
        <f>K399*INDEX(Parameters!$B$82:$E$82,MATCH(I399,Parameters!$B$30:$E$30,0))/100*IF($F399="yes",Parameters!$C$49,Parameters!$B$49)</f>
        <v/>
      </c>
      <c r="T399" s="33">
        <f>K399*INDEX(Parameters!$B$83:$E$83,MATCH(I399,Parameters!$B$30:$E$30,0))/100*IF($F399="yes",Parameters!$C$49,Parameters!$B$49)</f>
        <v/>
      </c>
      <c r="U399" s="33">
        <f>INDEX(Parameters!$B$32:$E$32,MATCH(I399,Parameters!$B$30:$E$30,0))*Parameters!$B$36/100*IF($F399="yes",Parameters!$E$49,Parameters!$D$49)</f>
        <v/>
      </c>
      <c r="V399" s="33">
        <f>U399*INDEX(Parameters!$B$99:$E$99,MATCH(I399,Parameters!$B$30:$E$30,0))</f>
        <v/>
      </c>
      <c r="W399" s="33">
        <f>U399*INDEX(Parameters!$B$100:$E$100,MATCH(I399,Parameters!$B$30:$E$30,0))</f>
        <v/>
      </c>
      <c r="X399" s="33">
        <f>U399*INDEX(Parameters!$B$101:$E$101,MATCH(I399,Parameters!$B$30:$E$30,0))</f>
        <v/>
      </c>
      <c r="Y399" s="33">
        <f>U399*INDEX(Parameters!$B$102:$E$102,MATCH(I399,Parameters!$B$30:$E$30,0))</f>
        <v/>
      </c>
      <c r="Z399" s="33">
        <f>U399*INDEX(Parameters!$B$103:$E$103,MATCH(I399,Parameters!$B$30:$E$30,0))</f>
        <v/>
      </c>
      <c r="AA399" s="33">
        <f>U399*INDEX(Parameters!$B$104:$E$104,MATCH(I399,Parameters!$B$30:$E$30,0))</f>
        <v/>
      </c>
      <c r="AB399" s="33">
        <f>U399*Parameters!$B$39</f>
        <v/>
      </c>
      <c r="AC399" s="7">
        <f>J399</f>
        <v/>
      </c>
      <c r="AD399" s="7">
        <f>IF(J399=1,Parameters!$B$40,Parameters!$B$41)</f>
        <v/>
      </c>
      <c r="AE399" s="33">
        <f>AC399*O399+(1-AC399)*L399</f>
        <v/>
      </c>
      <c r="AF399" s="33">
        <f>AC399*P399+(1-AC399)*M399</f>
        <v/>
      </c>
      <c r="AG399" s="33">
        <f>AC399*Q399+(1-AC399)*N399</f>
        <v/>
      </c>
      <c r="AH399" s="33">
        <f>AD399*O399+(1-AD399)*L399</f>
        <v/>
      </c>
      <c r="AI399" s="33">
        <f>AD399*P399+(1-AD399)*M399</f>
        <v/>
      </c>
      <c r="AJ399" s="33">
        <f>AD399*Q399+(1-AD399)*N399</f>
        <v/>
      </c>
      <c r="AK399" s="33">
        <f>AC399*V399+(1-AC399)*U399</f>
        <v/>
      </c>
      <c r="AL399" s="33">
        <f>AC399*W399+(1-AC399)*U399</f>
        <v/>
      </c>
      <c r="AM399" s="33">
        <f>AC399*X399+(1-AC399)*U399</f>
        <v/>
      </c>
      <c r="AN399" s="33">
        <f>AD399*V399+(1-AD399)*U399</f>
        <v/>
      </c>
      <c r="AO399" s="33">
        <f>AD399*W399+(1-AD399)*U399</f>
        <v/>
      </c>
      <c r="AP399" s="33">
        <f>AD399*X399+(1-AD399)*U399</f>
        <v/>
      </c>
      <c r="AQ399" s="7">
        <f>IF(OR(Scenario!$B$5="Any",Scenario!$B$5=A399),1,0)</f>
        <v/>
      </c>
      <c r="AR399" s="7">
        <f>IF(OR(Scenario!$B$6="Any",Scenario!$B$6=B399),1,0)</f>
        <v/>
      </c>
      <c r="AS399" s="7">
        <f>IF(OR(Scenario!$B$7="Any",Scenario!$B$7=C399),1,0)</f>
        <v/>
      </c>
      <c r="AT399" s="7">
        <f>IF(OR(Scenario!$B$8="Any",Scenario!$B$8=D399),1,0)</f>
        <v/>
      </c>
      <c r="AU399" s="7">
        <f>IF(OR(Scenario!$B$9="Any",Scenario!$B$9=E399),1,0)</f>
        <v/>
      </c>
      <c r="AV399" s="7">
        <f>IF(OR(Scenario!$B$10="Any",Scenario!$B$10=F399),1,0)</f>
        <v/>
      </c>
      <c r="AW399" s="7">
        <f>G399*AQ399*AR399*AS399*AT399*AU399*AV399</f>
        <v/>
      </c>
      <c r="AX399" s="7">
        <f>IF(Scenario!$B$11="mean",L399,IF(Scenario!$B$11="5th pct",M399,N399))</f>
        <v/>
      </c>
      <c r="AY399" s="7">
        <f>IF(Scenario!$B$11="mean",O399,IF(Scenario!$B$11="5th pct",P399,Q399))</f>
        <v/>
      </c>
      <c r="AZ399" s="7">
        <f>IF(Scenario!$B$11="mean",R399,IF(Scenario!$B$11="5th pct",S399,T399))</f>
        <v/>
      </c>
      <c r="BA399" s="7">
        <f>IF(Scenario!$B$11="mean",AE399,IF(Scenario!$B$11="5th pct",AF399,AG399))</f>
        <v/>
      </c>
      <c r="BB399" s="7">
        <f>IF(Scenario!$B$11="mean",AH399,IF(Scenario!$B$11="5th pct",AI399,AJ399))</f>
        <v/>
      </c>
      <c r="BC399" s="7">
        <f>U399</f>
        <v/>
      </c>
      <c r="BD399" s="7">
        <f>IF(Scenario!$B$11="mean",V399,IF(Scenario!$B$11="5th pct",W399,X399))</f>
        <v/>
      </c>
      <c r="BE399" s="7">
        <f>IF(Scenario!$B$11="mean",Y399,IF(Scenario!$B$11="5th pct",Z399,AA399))</f>
        <v/>
      </c>
      <c r="BF399" s="7">
        <f>IF(Scenario!$B$11="mean",AK399,IF(Scenario!$B$11="5th pct",AL399,AM399))</f>
        <v/>
      </c>
      <c r="BG399" s="7">
        <f>IF(Scenario!$B$11="mean",AN399,IF(Scenario!$B$11="5th pct",AO399,AP399))</f>
        <v/>
      </c>
    </row>
    <row r="400">
      <c r="A400" t="inlineStr">
        <is>
          <t>F</t>
        </is>
      </c>
      <c r="B400" t="inlineStr">
        <is>
          <t>80+</t>
        </is>
      </c>
      <c r="C400" t="inlineStr">
        <is>
          <t>&lt;=110</t>
        </is>
      </c>
      <c r="D400" t="inlineStr">
        <is>
          <t>1.0-1.5</t>
        </is>
      </c>
      <c r="E400" t="inlineStr">
        <is>
          <t>persistent</t>
        </is>
      </c>
      <c r="F400" t="inlineStr">
        <is>
          <t>no</t>
        </is>
      </c>
      <c r="G400" s="26">
        <f>Parameters!$B$5*Parameters!$B$9*Parameters!$B$10/SUM(Parameters!$B$10:$G$10)*Parameters!$I$22*Parameters!$B$53*(1-Parameters!$B$46)</f>
        <v/>
      </c>
      <c r="H400" s="27">
        <f>(140-Parameters!$D$25)*Parameters!$B$26*0.45359237*0.85/(72*Parameters!$C$27)</f>
        <v/>
      </c>
      <c r="I400">
        <f>IF(H400&gt;80,"&gt;80",IF(H400&gt;50,"50-80",IF(H400&gt;=25,"25-50","&lt;25")))</f>
        <v/>
      </c>
      <c r="J400">
        <f>IF(((B400="80+")+1+(OR(D400="1.5-2.0",D400="&gt;=2.0")))&gt;=2,1,0)</f>
        <v/>
      </c>
      <c r="K400" s="28">
        <f>INDEX(Parameters!$B$31:$E$31,MATCH(I400,Parameters!$B$30:$E$30,0))</f>
        <v/>
      </c>
      <c r="L400" s="29">
        <f>K400*INDEX(Parameters!$B$84:$E$84,MATCH(I400,Parameters!$B$30:$E$30,0))/100*IF($F400="yes",Parameters!$C$49,Parameters!$B$49)</f>
        <v/>
      </c>
      <c r="M400" s="29">
        <f>K400*INDEX(Parameters!$B$85:$E$85,MATCH(I400,Parameters!$B$30:$E$30,0))/100*IF($F400="yes",Parameters!$C$49,Parameters!$B$49)</f>
        <v/>
      </c>
      <c r="N400" s="29">
        <f>K400*INDEX(Parameters!$B$86:$E$86,MATCH(I400,Parameters!$B$30:$E$30,0))/100*IF($F400="yes",Parameters!$C$49,Parameters!$B$49)</f>
        <v/>
      </c>
      <c r="O400" s="29">
        <f>K400*INDEX(Parameters!$B$87:$E$87,MATCH(I400,Parameters!$B$30:$E$30,0))/100*IF($F400="yes",Parameters!$C$49,Parameters!$B$49)</f>
        <v/>
      </c>
      <c r="P400" s="29">
        <f>K400*INDEX(Parameters!$B$88:$E$88,MATCH(I400,Parameters!$B$30:$E$30,0))/100*IF($F400="yes",Parameters!$C$49,Parameters!$B$49)</f>
        <v/>
      </c>
      <c r="Q400" s="29">
        <f>K400*INDEX(Parameters!$B$89:$E$89,MATCH(I400,Parameters!$B$30:$E$30,0))/100*IF($F400="yes",Parameters!$C$49,Parameters!$B$49)</f>
        <v/>
      </c>
      <c r="R400" s="29">
        <f>K400*INDEX(Parameters!$B$90:$E$90,MATCH(I400,Parameters!$B$30:$E$30,0))/100*IF($F400="yes",Parameters!$C$49,Parameters!$B$49)</f>
        <v/>
      </c>
      <c r="S400" s="29">
        <f>K400*INDEX(Parameters!$B$91:$E$91,MATCH(I400,Parameters!$B$30:$E$30,0))/100*IF($F400="yes",Parameters!$C$49,Parameters!$B$49)</f>
        <v/>
      </c>
      <c r="T400" s="29">
        <f>K400*INDEX(Parameters!$B$92:$E$92,MATCH(I400,Parameters!$B$30:$E$30,0))/100*IF($F400="yes",Parameters!$C$49,Parameters!$B$49)</f>
        <v/>
      </c>
      <c r="U400" s="29">
        <f>INDEX(Parameters!$B$32:$E$32,MATCH(I400,Parameters!$B$30:$E$30,0))*Parameters!$B$36/100*IF($F400="yes",Parameters!$E$49,Parameters!$D$49)</f>
        <v/>
      </c>
      <c r="V400" s="29">
        <f>U400*INDEX(Parameters!$B$99:$E$99,MATCH(I400,Parameters!$B$30:$E$30,0))</f>
        <v/>
      </c>
      <c r="W400" s="29">
        <f>U400*INDEX(Parameters!$B$100:$E$100,MATCH(I400,Parameters!$B$30:$E$30,0))</f>
        <v/>
      </c>
      <c r="X400" s="29">
        <f>U400*INDEX(Parameters!$B$101:$E$101,MATCH(I400,Parameters!$B$30:$E$30,0))</f>
        <v/>
      </c>
      <c r="Y400" s="29">
        <f>U400*INDEX(Parameters!$B$102:$E$102,MATCH(I400,Parameters!$B$30:$E$30,0))</f>
        <v/>
      </c>
      <c r="Z400" s="29">
        <f>U400*INDEX(Parameters!$B$103:$E$103,MATCH(I400,Parameters!$B$30:$E$30,0))</f>
        <v/>
      </c>
      <c r="AA400" s="29">
        <f>U400*INDEX(Parameters!$B$104:$E$104,MATCH(I400,Parameters!$B$30:$E$30,0))</f>
        <v/>
      </c>
      <c r="AB400" s="29">
        <f>U400*Parameters!$B$39</f>
        <v/>
      </c>
      <c r="AC400">
        <f>J400</f>
        <v/>
      </c>
      <c r="AD400">
        <f>IF(J400=1,Parameters!$B$40,Parameters!$B$41)</f>
        <v/>
      </c>
      <c r="AE400" s="29">
        <f>AC400*O400+(1-AC400)*L400</f>
        <v/>
      </c>
      <c r="AF400" s="29">
        <f>AC400*P400+(1-AC400)*M400</f>
        <v/>
      </c>
      <c r="AG400" s="29">
        <f>AC400*Q400+(1-AC400)*N400</f>
        <v/>
      </c>
      <c r="AH400" s="29">
        <f>AD400*O400+(1-AD400)*L400</f>
        <v/>
      </c>
      <c r="AI400" s="29">
        <f>AD400*P400+(1-AD400)*M400</f>
        <v/>
      </c>
      <c r="AJ400" s="29">
        <f>AD400*Q400+(1-AD400)*N400</f>
        <v/>
      </c>
      <c r="AK400" s="29">
        <f>AC400*V400+(1-AC400)*U400</f>
        <v/>
      </c>
      <c r="AL400" s="29">
        <f>AC400*W400+(1-AC400)*U400</f>
        <v/>
      </c>
      <c r="AM400" s="29">
        <f>AC400*X400+(1-AC400)*U400</f>
        <v/>
      </c>
      <c r="AN400" s="29">
        <f>AD400*V400+(1-AD400)*U400</f>
        <v/>
      </c>
      <c r="AO400" s="29">
        <f>AD400*W400+(1-AD400)*U400</f>
        <v/>
      </c>
      <c r="AP400" s="29">
        <f>AD400*X400+(1-AD400)*U400</f>
        <v/>
      </c>
      <c r="AQ400">
        <f>IF(OR(Scenario!$B$5="Any",Scenario!$B$5=A400),1,0)</f>
        <v/>
      </c>
      <c r="AR400">
        <f>IF(OR(Scenario!$B$6="Any",Scenario!$B$6=B400),1,0)</f>
        <v/>
      </c>
      <c r="AS400">
        <f>IF(OR(Scenario!$B$7="Any",Scenario!$B$7=C400),1,0)</f>
        <v/>
      </c>
      <c r="AT400">
        <f>IF(OR(Scenario!$B$8="Any",Scenario!$B$8=D400),1,0)</f>
        <v/>
      </c>
      <c r="AU400">
        <f>IF(OR(Scenario!$B$9="Any",Scenario!$B$9=E400),1,0)</f>
        <v/>
      </c>
      <c r="AV400">
        <f>IF(OR(Scenario!$B$10="Any",Scenario!$B$10=F400),1,0)</f>
        <v/>
      </c>
      <c r="AW400">
        <f>G400*AQ400*AR400*AS400*AT400*AU400*AV400</f>
        <v/>
      </c>
      <c r="AX400">
        <f>IF(Scenario!$B$11="mean",L400,IF(Scenario!$B$11="5th pct",M400,N400))</f>
        <v/>
      </c>
      <c r="AY400">
        <f>IF(Scenario!$B$11="mean",O400,IF(Scenario!$B$11="5th pct",P400,Q400))</f>
        <v/>
      </c>
      <c r="AZ400">
        <f>IF(Scenario!$B$11="mean",R400,IF(Scenario!$B$11="5th pct",S400,T400))</f>
        <v/>
      </c>
      <c r="BA400">
        <f>IF(Scenario!$B$11="mean",AE400,IF(Scenario!$B$11="5th pct",AF400,AG400))</f>
        <v/>
      </c>
      <c r="BB400">
        <f>IF(Scenario!$B$11="mean",AH400,IF(Scenario!$B$11="5th pct",AI400,AJ400))</f>
        <v/>
      </c>
      <c r="BC400">
        <f>U400</f>
        <v/>
      </c>
      <c r="BD400">
        <f>IF(Scenario!$B$11="mean",V400,IF(Scenario!$B$11="5th pct",W400,X400))</f>
        <v/>
      </c>
      <c r="BE400">
        <f>IF(Scenario!$B$11="mean",Y400,IF(Scenario!$B$11="5th pct",Z400,AA400))</f>
        <v/>
      </c>
      <c r="BF400">
        <f>IF(Scenario!$B$11="mean",AK400,IF(Scenario!$B$11="5th pct",AL400,AM400))</f>
        <v/>
      </c>
      <c r="BG400">
        <f>IF(Scenario!$B$11="mean",AN400,IF(Scenario!$B$11="5th pct",AO400,AP400))</f>
        <v/>
      </c>
    </row>
    <row r="401">
      <c r="A401" s="7" t="inlineStr">
        <is>
          <t>F</t>
        </is>
      </c>
      <c r="B401" s="7" t="inlineStr">
        <is>
          <t>80+</t>
        </is>
      </c>
      <c r="C401" s="7" t="inlineStr">
        <is>
          <t>&lt;=110</t>
        </is>
      </c>
      <c r="D401" s="7" t="inlineStr">
        <is>
          <t>1.0-1.5</t>
        </is>
      </c>
      <c r="E401" s="7" t="inlineStr">
        <is>
          <t>persistent</t>
        </is>
      </c>
      <c r="F401" s="7" t="inlineStr">
        <is>
          <t>yes</t>
        </is>
      </c>
      <c r="G401" s="30">
        <f>Parameters!$B$5*Parameters!$B$9*Parameters!$B$10/SUM(Parameters!$B$10:$G$10)*Parameters!$I$22*Parameters!$B$53*Parameters!$B$46</f>
        <v/>
      </c>
      <c r="H401" s="31">
        <f>(140-Parameters!$D$25)*Parameters!$B$26*0.45359237*0.85/(72*Parameters!$C$27)</f>
        <v/>
      </c>
      <c r="I401" s="7">
        <f>IF(H401&gt;80,"&gt;80",IF(H401&gt;50,"50-80",IF(H401&gt;=25,"25-50","&lt;25")))</f>
        <v/>
      </c>
      <c r="J401" s="7">
        <f>IF(((B401="80+")+1+(OR(D401="1.5-2.0",D401="&gt;=2.0")))&gt;=2,1,0)</f>
        <v/>
      </c>
      <c r="K401" s="32">
        <f>INDEX(Parameters!$B$31:$E$31,MATCH(I401,Parameters!$B$30:$E$30,0))</f>
        <v/>
      </c>
      <c r="L401" s="33">
        <f>K401*INDEX(Parameters!$B$84:$E$84,MATCH(I401,Parameters!$B$30:$E$30,0))/100*IF($F401="yes",Parameters!$C$49,Parameters!$B$49)</f>
        <v/>
      </c>
      <c r="M401" s="33">
        <f>K401*INDEX(Parameters!$B$85:$E$85,MATCH(I401,Parameters!$B$30:$E$30,0))/100*IF($F401="yes",Parameters!$C$49,Parameters!$B$49)</f>
        <v/>
      </c>
      <c r="N401" s="33">
        <f>K401*INDEX(Parameters!$B$86:$E$86,MATCH(I401,Parameters!$B$30:$E$30,0))/100*IF($F401="yes",Parameters!$C$49,Parameters!$B$49)</f>
        <v/>
      </c>
      <c r="O401" s="33">
        <f>K401*INDEX(Parameters!$B$87:$E$87,MATCH(I401,Parameters!$B$30:$E$30,0))/100*IF($F401="yes",Parameters!$C$49,Parameters!$B$49)</f>
        <v/>
      </c>
      <c r="P401" s="33">
        <f>K401*INDEX(Parameters!$B$88:$E$88,MATCH(I401,Parameters!$B$30:$E$30,0))/100*IF($F401="yes",Parameters!$C$49,Parameters!$B$49)</f>
        <v/>
      </c>
      <c r="Q401" s="33">
        <f>K401*INDEX(Parameters!$B$89:$E$89,MATCH(I401,Parameters!$B$30:$E$30,0))/100*IF($F401="yes",Parameters!$C$49,Parameters!$B$49)</f>
        <v/>
      </c>
      <c r="R401" s="33">
        <f>K401*INDEX(Parameters!$B$90:$E$90,MATCH(I401,Parameters!$B$30:$E$30,0))/100*IF($F401="yes",Parameters!$C$49,Parameters!$B$49)</f>
        <v/>
      </c>
      <c r="S401" s="33">
        <f>K401*INDEX(Parameters!$B$91:$E$91,MATCH(I401,Parameters!$B$30:$E$30,0))/100*IF($F401="yes",Parameters!$C$49,Parameters!$B$49)</f>
        <v/>
      </c>
      <c r="T401" s="33">
        <f>K401*INDEX(Parameters!$B$92:$E$92,MATCH(I401,Parameters!$B$30:$E$30,0))/100*IF($F401="yes",Parameters!$C$49,Parameters!$B$49)</f>
        <v/>
      </c>
      <c r="U401" s="33">
        <f>INDEX(Parameters!$B$32:$E$32,MATCH(I401,Parameters!$B$30:$E$30,0))*Parameters!$B$36/100*IF($F401="yes",Parameters!$E$49,Parameters!$D$49)</f>
        <v/>
      </c>
      <c r="V401" s="33">
        <f>U401*INDEX(Parameters!$B$99:$E$99,MATCH(I401,Parameters!$B$30:$E$30,0))</f>
        <v/>
      </c>
      <c r="W401" s="33">
        <f>U401*INDEX(Parameters!$B$100:$E$100,MATCH(I401,Parameters!$B$30:$E$30,0))</f>
        <v/>
      </c>
      <c r="X401" s="33">
        <f>U401*INDEX(Parameters!$B$101:$E$101,MATCH(I401,Parameters!$B$30:$E$30,0))</f>
        <v/>
      </c>
      <c r="Y401" s="33">
        <f>U401*INDEX(Parameters!$B$102:$E$102,MATCH(I401,Parameters!$B$30:$E$30,0))</f>
        <v/>
      </c>
      <c r="Z401" s="33">
        <f>U401*INDEX(Parameters!$B$103:$E$103,MATCH(I401,Parameters!$B$30:$E$30,0))</f>
        <v/>
      </c>
      <c r="AA401" s="33">
        <f>U401*INDEX(Parameters!$B$104:$E$104,MATCH(I401,Parameters!$B$30:$E$30,0))</f>
        <v/>
      </c>
      <c r="AB401" s="33">
        <f>U401*Parameters!$B$39</f>
        <v/>
      </c>
      <c r="AC401" s="7">
        <f>J401</f>
        <v/>
      </c>
      <c r="AD401" s="7">
        <f>IF(J401=1,Parameters!$B$40,Parameters!$B$41)</f>
        <v/>
      </c>
      <c r="AE401" s="33">
        <f>AC401*O401+(1-AC401)*L401</f>
        <v/>
      </c>
      <c r="AF401" s="33">
        <f>AC401*P401+(1-AC401)*M401</f>
        <v/>
      </c>
      <c r="AG401" s="33">
        <f>AC401*Q401+(1-AC401)*N401</f>
        <v/>
      </c>
      <c r="AH401" s="33">
        <f>AD401*O401+(1-AD401)*L401</f>
        <v/>
      </c>
      <c r="AI401" s="33">
        <f>AD401*P401+(1-AD401)*M401</f>
        <v/>
      </c>
      <c r="AJ401" s="33">
        <f>AD401*Q401+(1-AD401)*N401</f>
        <v/>
      </c>
      <c r="AK401" s="33">
        <f>AC401*V401+(1-AC401)*U401</f>
        <v/>
      </c>
      <c r="AL401" s="33">
        <f>AC401*W401+(1-AC401)*U401</f>
        <v/>
      </c>
      <c r="AM401" s="33">
        <f>AC401*X401+(1-AC401)*U401</f>
        <v/>
      </c>
      <c r="AN401" s="33">
        <f>AD401*V401+(1-AD401)*U401</f>
        <v/>
      </c>
      <c r="AO401" s="33">
        <f>AD401*W401+(1-AD401)*U401</f>
        <v/>
      </c>
      <c r="AP401" s="33">
        <f>AD401*X401+(1-AD401)*U401</f>
        <v/>
      </c>
      <c r="AQ401" s="7">
        <f>IF(OR(Scenario!$B$5="Any",Scenario!$B$5=A401),1,0)</f>
        <v/>
      </c>
      <c r="AR401" s="7">
        <f>IF(OR(Scenario!$B$6="Any",Scenario!$B$6=B401),1,0)</f>
        <v/>
      </c>
      <c r="AS401" s="7">
        <f>IF(OR(Scenario!$B$7="Any",Scenario!$B$7=C401),1,0)</f>
        <v/>
      </c>
      <c r="AT401" s="7">
        <f>IF(OR(Scenario!$B$8="Any",Scenario!$B$8=D401),1,0)</f>
        <v/>
      </c>
      <c r="AU401" s="7">
        <f>IF(OR(Scenario!$B$9="Any",Scenario!$B$9=E401),1,0)</f>
        <v/>
      </c>
      <c r="AV401" s="7">
        <f>IF(OR(Scenario!$B$10="Any",Scenario!$B$10=F401),1,0)</f>
        <v/>
      </c>
      <c r="AW401" s="7">
        <f>G401*AQ401*AR401*AS401*AT401*AU401*AV401</f>
        <v/>
      </c>
      <c r="AX401" s="7">
        <f>IF(Scenario!$B$11="mean",L401,IF(Scenario!$B$11="5th pct",M401,N401))</f>
        <v/>
      </c>
      <c r="AY401" s="7">
        <f>IF(Scenario!$B$11="mean",O401,IF(Scenario!$B$11="5th pct",P401,Q401))</f>
        <v/>
      </c>
      <c r="AZ401" s="7">
        <f>IF(Scenario!$B$11="mean",R401,IF(Scenario!$B$11="5th pct",S401,T401))</f>
        <v/>
      </c>
      <c r="BA401" s="7">
        <f>IF(Scenario!$B$11="mean",AE401,IF(Scenario!$B$11="5th pct",AF401,AG401))</f>
        <v/>
      </c>
      <c r="BB401" s="7">
        <f>IF(Scenario!$B$11="mean",AH401,IF(Scenario!$B$11="5th pct",AI401,AJ401))</f>
        <v/>
      </c>
      <c r="BC401" s="7">
        <f>U401</f>
        <v/>
      </c>
      <c r="BD401" s="7">
        <f>IF(Scenario!$B$11="mean",V401,IF(Scenario!$B$11="5th pct",W401,X401))</f>
        <v/>
      </c>
      <c r="BE401" s="7">
        <f>IF(Scenario!$B$11="mean",Y401,IF(Scenario!$B$11="5th pct",Z401,AA401))</f>
        <v/>
      </c>
      <c r="BF401" s="7">
        <f>IF(Scenario!$B$11="mean",AK401,IF(Scenario!$B$11="5th pct",AL401,AM401))</f>
        <v/>
      </c>
      <c r="BG401" s="7">
        <f>IF(Scenario!$B$11="mean",AN401,IF(Scenario!$B$11="5th pct",AO401,AP401))</f>
        <v/>
      </c>
    </row>
    <row r="402">
      <c r="A402" t="inlineStr">
        <is>
          <t>F</t>
        </is>
      </c>
      <c r="B402" t="inlineStr">
        <is>
          <t>80+</t>
        </is>
      </c>
      <c r="C402" t="inlineStr">
        <is>
          <t>&lt;=110</t>
        </is>
      </c>
      <c r="D402" t="inlineStr">
        <is>
          <t>1.5-2.0</t>
        </is>
      </c>
      <c r="E402" t="inlineStr">
        <is>
          <t>subclinical</t>
        </is>
      </c>
      <c r="F402" t="inlineStr">
        <is>
          <t>no</t>
        </is>
      </c>
      <c r="G402" s="26">
        <f>Parameters!$B$5*Parameters!$B$9*Parameters!$B$10/SUM(Parameters!$B$10:$G$10)*Parameters!$J$22*Parameters!$B$50*(1-Parameters!$B$46)</f>
        <v/>
      </c>
      <c r="H402" s="27">
        <f>(140-Parameters!$D$25)*Parameters!$B$26*0.45359237*0.85/(72*Parameters!$D$27)</f>
        <v/>
      </c>
      <c r="I402">
        <f>IF(H402&gt;80,"&gt;80",IF(H402&gt;50,"50-80",IF(H402&gt;=25,"25-50","&lt;25")))</f>
        <v/>
      </c>
      <c r="J402">
        <f>IF(((B402="80+")+1+(OR(D402="1.5-2.0",D402="&gt;=2.0")))&gt;=2,1,0)</f>
        <v/>
      </c>
      <c r="K402" s="28">
        <f>INDEX(Parameters!$B$31:$E$31,MATCH(I402,Parameters!$B$30:$E$30,0))</f>
        <v/>
      </c>
      <c r="L402" s="29">
        <f>K402*INDEX(Parameters!$B$57:$E$57,MATCH(I402,Parameters!$B$30:$E$30,0))/100*IF($F402="yes",Parameters!$C$49,Parameters!$B$49)</f>
        <v/>
      </c>
      <c r="M402" s="29">
        <f>K402*INDEX(Parameters!$B$58:$E$58,MATCH(I402,Parameters!$B$30:$E$30,0))/100*IF($F402="yes",Parameters!$C$49,Parameters!$B$49)</f>
        <v/>
      </c>
      <c r="N402" s="29">
        <f>K402*INDEX(Parameters!$B$59:$E$59,MATCH(I402,Parameters!$B$30:$E$30,0))/100*IF($F402="yes",Parameters!$C$49,Parameters!$B$49)</f>
        <v/>
      </c>
      <c r="O402" s="29">
        <f>K402*INDEX(Parameters!$B$60:$E$60,MATCH(I402,Parameters!$B$30:$E$30,0))/100*IF($F402="yes",Parameters!$C$49,Parameters!$B$49)</f>
        <v/>
      </c>
      <c r="P402" s="29">
        <f>K402*INDEX(Parameters!$B$61:$E$61,MATCH(I402,Parameters!$B$30:$E$30,0))/100*IF($F402="yes",Parameters!$C$49,Parameters!$B$49)</f>
        <v/>
      </c>
      <c r="Q402" s="29">
        <f>K402*INDEX(Parameters!$B$62:$E$62,MATCH(I402,Parameters!$B$30:$E$30,0))/100*IF($F402="yes",Parameters!$C$49,Parameters!$B$49)</f>
        <v/>
      </c>
      <c r="R402" s="29">
        <f>K402*INDEX(Parameters!$B$63:$E$63,MATCH(I402,Parameters!$B$30:$E$30,0))/100*IF($F402="yes",Parameters!$C$49,Parameters!$B$49)</f>
        <v/>
      </c>
      <c r="S402" s="29">
        <f>K402*INDEX(Parameters!$B$64:$E$64,MATCH(I402,Parameters!$B$30:$E$30,0))/100*IF($F402="yes",Parameters!$C$49,Parameters!$B$49)</f>
        <v/>
      </c>
      <c r="T402" s="29">
        <f>K402*INDEX(Parameters!$B$65:$E$65,MATCH(I402,Parameters!$B$30:$E$30,0))/100*IF($F402="yes",Parameters!$C$49,Parameters!$B$49)</f>
        <v/>
      </c>
      <c r="U402" s="29">
        <f>INDEX(Parameters!$B$32:$E$32,MATCH(I402,Parameters!$B$30:$E$30,0))*Parameters!$B$36/100*IF($F402="yes",Parameters!$E$49,Parameters!$D$49)</f>
        <v/>
      </c>
      <c r="V402" s="29">
        <f>U402*INDEX(Parameters!$B$99:$E$99,MATCH(I402,Parameters!$B$30:$E$30,0))</f>
        <v/>
      </c>
      <c r="W402" s="29">
        <f>U402*INDEX(Parameters!$B$100:$E$100,MATCH(I402,Parameters!$B$30:$E$30,0))</f>
        <v/>
      </c>
      <c r="X402" s="29">
        <f>U402*INDEX(Parameters!$B$101:$E$101,MATCH(I402,Parameters!$B$30:$E$30,0))</f>
        <v/>
      </c>
      <c r="Y402" s="29">
        <f>U402*INDEX(Parameters!$B$102:$E$102,MATCH(I402,Parameters!$B$30:$E$30,0))</f>
        <v/>
      </c>
      <c r="Z402" s="29">
        <f>U402*INDEX(Parameters!$B$103:$E$103,MATCH(I402,Parameters!$B$30:$E$30,0))</f>
        <v/>
      </c>
      <c r="AA402" s="29">
        <f>U402*INDEX(Parameters!$B$104:$E$104,MATCH(I402,Parameters!$B$30:$E$30,0))</f>
        <v/>
      </c>
      <c r="AB402" s="29">
        <f>U402*Parameters!$B$39</f>
        <v/>
      </c>
      <c r="AC402">
        <f>J402</f>
        <v/>
      </c>
      <c r="AD402">
        <f>IF(J402=1,Parameters!$B$40,Parameters!$B$41)</f>
        <v/>
      </c>
      <c r="AE402" s="29">
        <f>AC402*O402+(1-AC402)*L402</f>
        <v/>
      </c>
      <c r="AF402" s="29">
        <f>AC402*P402+(1-AC402)*M402</f>
        <v/>
      </c>
      <c r="AG402" s="29">
        <f>AC402*Q402+(1-AC402)*N402</f>
        <v/>
      </c>
      <c r="AH402" s="29">
        <f>AD402*O402+(1-AD402)*L402</f>
        <v/>
      </c>
      <c r="AI402" s="29">
        <f>AD402*P402+(1-AD402)*M402</f>
        <v/>
      </c>
      <c r="AJ402" s="29">
        <f>AD402*Q402+(1-AD402)*N402</f>
        <v/>
      </c>
      <c r="AK402" s="29">
        <f>AC402*V402+(1-AC402)*U402</f>
        <v/>
      </c>
      <c r="AL402" s="29">
        <f>AC402*W402+(1-AC402)*U402</f>
        <v/>
      </c>
      <c r="AM402" s="29">
        <f>AC402*X402+(1-AC402)*U402</f>
        <v/>
      </c>
      <c r="AN402" s="29">
        <f>AD402*V402+(1-AD402)*U402</f>
        <v/>
      </c>
      <c r="AO402" s="29">
        <f>AD402*W402+(1-AD402)*U402</f>
        <v/>
      </c>
      <c r="AP402" s="29">
        <f>AD402*X402+(1-AD402)*U402</f>
        <v/>
      </c>
      <c r="AQ402">
        <f>IF(OR(Scenario!$B$5="Any",Scenario!$B$5=A402),1,0)</f>
        <v/>
      </c>
      <c r="AR402">
        <f>IF(OR(Scenario!$B$6="Any",Scenario!$B$6=B402),1,0)</f>
        <v/>
      </c>
      <c r="AS402">
        <f>IF(OR(Scenario!$B$7="Any",Scenario!$B$7=C402),1,0)</f>
        <v/>
      </c>
      <c r="AT402">
        <f>IF(OR(Scenario!$B$8="Any",Scenario!$B$8=D402),1,0)</f>
        <v/>
      </c>
      <c r="AU402">
        <f>IF(OR(Scenario!$B$9="Any",Scenario!$B$9=E402),1,0)</f>
        <v/>
      </c>
      <c r="AV402">
        <f>IF(OR(Scenario!$B$10="Any",Scenario!$B$10=F402),1,0)</f>
        <v/>
      </c>
      <c r="AW402">
        <f>G402*AQ402*AR402*AS402*AT402*AU402*AV402</f>
        <v/>
      </c>
      <c r="AX402">
        <f>IF(Scenario!$B$11="mean",L402,IF(Scenario!$B$11="5th pct",M402,N402))</f>
        <v/>
      </c>
      <c r="AY402">
        <f>IF(Scenario!$B$11="mean",O402,IF(Scenario!$B$11="5th pct",P402,Q402))</f>
        <v/>
      </c>
      <c r="AZ402">
        <f>IF(Scenario!$B$11="mean",R402,IF(Scenario!$B$11="5th pct",S402,T402))</f>
        <v/>
      </c>
      <c r="BA402">
        <f>IF(Scenario!$B$11="mean",AE402,IF(Scenario!$B$11="5th pct",AF402,AG402))</f>
        <v/>
      </c>
      <c r="BB402">
        <f>IF(Scenario!$B$11="mean",AH402,IF(Scenario!$B$11="5th pct",AI402,AJ402))</f>
        <v/>
      </c>
      <c r="BC402">
        <f>U402</f>
        <v/>
      </c>
      <c r="BD402">
        <f>IF(Scenario!$B$11="mean",V402,IF(Scenario!$B$11="5th pct",W402,X402))</f>
        <v/>
      </c>
      <c r="BE402">
        <f>IF(Scenario!$B$11="mean",Y402,IF(Scenario!$B$11="5th pct",Z402,AA402))</f>
        <v/>
      </c>
      <c r="BF402">
        <f>IF(Scenario!$B$11="mean",AK402,IF(Scenario!$B$11="5th pct",AL402,AM402))</f>
        <v/>
      </c>
      <c r="BG402">
        <f>IF(Scenario!$B$11="mean",AN402,IF(Scenario!$B$11="5th pct",AO402,AP402))</f>
        <v/>
      </c>
    </row>
    <row r="403">
      <c r="A403" s="7" t="inlineStr">
        <is>
          <t>F</t>
        </is>
      </c>
      <c r="B403" s="7" t="inlineStr">
        <is>
          <t>80+</t>
        </is>
      </c>
      <c r="C403" s="7" t="inlineStr">
        <is>
          <t>&lt;=110</t>
        </is>
      </c>
      <c r="D403" s="7" t="inlineStr">
        <is>
          <t>1.5-2.0</t>
        </is>
      </c>
      <c r="E403" s="7" t="inlineStr">
        <is>
          <t>subclinical</t>
        </is>
      </c>
      <c r="F403" s="7" t="inlineStr">
        <is>
          <t>yes</t>
        </is>
      </c>
      <c r="G403" s="30">
        <f>Parameters!$B$5*Parameters!$B$9*Parameters!$B$10/SUM(Parameters!$B$10:$G$10)*Parameters!$J$22*Parameters!$B$50*Parameters!$B$46</f>
        <v/>
      </c>
      <c r="H403" s="31">
        <f>(140-Parameters!$D$25)*Parameters!$B$26*0.45359237*0.85/(72*Parameters!$D$27)</f>
        <v/>
      </c>
      <c r="I403" s="7">
        <f>IF(H403&gt;80,"&gt;80",IF(H403&gt;50,"50-80",IF(H403&gt;=25,"25-50","&lt;25")))</f>
        <v/>
      </c>
      <c r="J403" s="7">
        <f>IF(((B403="80+")+1+(OR(D403="1.5-2.0",D403="&gt;=2.0")))&gt;=2,1,0)</f>
        <v/>
      </c>
      <c r="K403" s="32">
        <f>INDEX(Parameters!$B$31:$E$31,MATCH(I403,Parameters!$B$30:$E$30,0))</f>
        <v/>
      </c>
      <c r="L403" s="33">
        <f>K403*INDEX(Parameters!$B$57:$E$57,MATCH(I403,Parameters!$B$30:$E$30,0))/100*IF($F403="yes",Parameters!$C$49,Parameters!$B$49)</f>
        <v/>
      </c>
      <c r="M403" s="33">
        <f>K403*INDEX(Parameters!$B$58:$E$58,MATCH(I403,Parameters!$B$30:$E$30,0))/100*IF($F403="yes",Parameters!$C$49,Parameters!$B$49)</f>
        <v/>
      </c>
      <c r="N403" s="33">
        <f>K403*INDEX(Parameters!$B$59:$E$59,MATCH(I403,Parameters!$B$30:$E$30,0))/100*IF($F403="yes",Parameters!$C$49,Parameters!$B$49)</f>
        <v/>
      </c>
      <c r="O403" s="33">
        <f>K403*INDEX(Parameters!$B$60:$E$60,MATCH(I403,Parameters!$B$30:$E$30,0))/100*IF($F403="yes",Parameters!$C$49,Parameters!$B$49)</f>
        <v/>
      </c>
      <c r="P403" s="33">
        <f>K403*INDEX(Parameters!$B$61:$E$61,MATCH(I403,Parameters!$B$30:$E$30,0))/100*IF($F403="yes",Parameters!$C$49,Parameters!$B$49)</f>
        <v/>
      </c>
      <c r="Q403" s="33">
        <f>K403*INDEX(Parameters!$B$62:$E$62,MATCH(I403,Parameters!$B$30:$E$30,0))/100*IF($F403="yes",Parameters!$C$49,Parameters!$B$49)</f>
        <v/>
      </c>
      <c r="R403" s="33">
        <f>K403*INDEX(Parameters!$B$63:$E$63,MATCH(I403,Parameters!$B$30:$E$30,0))/100*IF($F403="yes",Parameters!$C$49,Parameters!$B$49)</f>
        <v/>
      </c>
      <c r="S403" s="33">
        <f>K403*INDEX(Parameters!$B$64:$E$64,MATCH(I403,Parameters!$B$30:$E$30,0))/100*IF($F403="yes",Parameters!$C$49,Parameters!$B$49)</f>
        <v/>
      </c>
      <c r="T403" s="33">
        <f>K403*INDEX(Parameters!$B$65:$E$65,MATCH(I403,Parameters!$B$30:$E$30,0))/100*IF($F403="yes",Parameters!$C$49,Parameters!$B$49)</f>
        <v/>
      </c>
      <c r="U403" s="33">
        <f>INDEX(Parameters!$B$32:$E$32,MATCH(I403,Parameters!$B$30:$E$30,0))*Parameters!$B$36/100*IF($F403="yes",Parameters!$E$49,Parameters!$D$49)</f>
        <v/>
      </c>
      <c r="V403" s="33">
        <f>U403*INDEX(Parameters!$B$99:$E$99,MATCH(I403,Parameters!$B$30:$E$30,0))</f>
        <v/>
      </c>
      <c r="W403" s="33">
        <f>U403*INDEX(Parameters!$B$100:$E$100,MATCH(I403,Parameters!$B$30:$E$30,0))</f>
        <v/>
      </c>
      <c r="X403" s="33">
        <f>U403*INDEX(Parameters!$B$101:$E$101,MATCH(I403,Parameters!$B$30:$E$30,0))</f>
        <v/>
      </c>
      <c r="Y403" s="33">
        <f>U403*INDEX(Parameters!$B$102:$E$102,MATCH(I403,Parameters!$B$30:$E$30,0))</f>
        <v/>
      </c>
      <c r="Z403" s="33">
        <f>U403*INDEX(Parameters!$B$103:$E$103,MATCH(I403,Parameters!$B$30:$E$30,0))</f>
        <v/>
      </c>
      <c r="AA403" s="33">
        <f>U403*INDEX(Parameters!$B$104:$E$104,MATCH(I403,Parameters!$B$30:$E$30,0))</f>
        <v/>
      </c>
      <c r="AB403" s="33">
        <f>U403*Parameters!$B$39</f>
        <v/>
      </c>
      <c r="AC403" s="7">
        <f>J403</f>
        <v/>
      </c>
      <c r="AD403" s="7">
        <f>IF(J403=1,Parameters!$B$40,Parameters!$B$41)</f>
        <v/>
      </c>
      <c r="AE403" s="33">
        <f>AC403*O403+(1-AC403)*L403</f>
        <v/>
      </c>
      <c r="AF403" s="33">
        <f>AC403*P403+(1-AC403)*M403</f>
        <v/>
      </c>
      <c r="AG403" s="33">
        <f>AC403*Q403+(1-AC403)*N403</f>
        <v/>
      </c>
      <c r="AH403" s="33">
        <f>AD403*O403+(1-AD403)*L403</f>
        <v/>
      </c>
      <c r="AI403" s="33">
        <f>AD403*P403+(1-AD403)*M403</f>
        <v/>
      </c>
      <c r="AJ403" s="33">
        <f>AD403*Q403+(1-AD403)*N403</f>
        <v/>
      </c>
      <c r="AK403" s="33">
        <f>AC403*V403+(1-AC403)*U403</f>
        <v/>
      </c>
      <c r="AL403" s="33">
        <f>AC403*W403+(1-AC403)*U403</f>
        <v/>
      </c>
      <c r="AM403" s="33">
        <f>AC403*X403+(1-AC403)*U403</f>
        <v/>
      </c>
      <c r="AN403" s="33">
        <f>AD403*V403+(1-AD403)*U403</f>
        <v/>
      </c>
      <c r="AO403" s="33">
        <f>AD403*W403+(1-AD403)*U403</f>
        <v/>
      </c>
      <c r="AP403" s="33">
        <f>AD403*X403+(1-AD403)*U403</f>
        <v/>
      </c>
      <c r="AQ403" s="7">
        <f>IF(OR(Scenario!$B$5="Any",Scenario!$B$5=A403),1,0)</f>
        <v/>
      </c>
      <c r="AR403" s="7">
        <f>IF(OR(Scenario!$B$6="Any",Scenario!$B$6=B403),1,0)</f>
        <v/>
      </c>
      <c r="AS403" s="7">
        <f>IF(OR(Scenario!$B$7="Any",Scenario!$B$7=C403),1,0)</f>
        <v/>
      </c>
      <c r="AT403" s="7">
        <f>IF(OR(Scenario!$B$8="Any",Scenario!$B$8=D403),1,0)</f>
        <v/>
      </c>
      <c r="AU403" s="7">
        <f>IF(OR(Scenario!$B$9="Any",Scenario!$B$9=E403),1,0)</f>
        <v/>
      </c>
      <c r="AV403" s="7">
        <f>IF(OR(Scenario!$B$10="Any",Scenario!$B$10=F403),1,0)</f>
        <v/>
      </c>
      <c r="AW403" s="7">
        <f>G403*AQ403*AR403*AS403*AT403*AU403*AV403</f>
        <v/>
      </c>
      <c r="AX403" s="7">
        <f>IF(Scenario!$B$11="mean",L403,IF(Scenario!$B$11="5th pct",M403,N403))</f>
        <v/>
      </c>
      <c r="AY403" s="7">
        <f>IF(Scenario!$B$11="mean",O403,IF(Scenario!$B$11="5th pct",P403,Q403))</f>
        <v/>
      </c>
      <c r="AZ403" s="7">
        <f>IF(Scenario!$B$11="mean",R403,IF(Scenario!$B$11="5th pct",S403,T403))</f>
        <v/>
      </c>
      <c r="BA403" s="7">
        <f>IF(Scenario!$B$11="mean",AE403,IF(Scenario!$B$11="5th pct",AF403,AG403))</f>
        <v/>
      </c>
      <c r="BB403" s="7">
        <f>IF(Scenario!$B$11="mean",AH403,IF(Scenario!$B$11="5th pct",AI403,AJ403))</f>
        <v/>
      </c>
      <c r="BC403" s="7">
        <f>U403</f>
        <v/>
      </c>
      <c r="BD403" s="7">
        <f>IF(Scenario!$B$11="mean",V403,IF(Scenario!$B$11="5th pct",W403,X403))</f>
        <v/>
      </c>
      <c r="BE403" s="7">
        <f>IF(Scenario!$B$11="mean",Y403,IF(Scenario!$B$11="5th pct",Z403,AA403))</f>
        <v/>
      </c>
      <c r="BF403" s="7">
        <f>IF(Scenario!$B$11="mean",AK403,IF(Scenario!$B$11="5th pct",AL403,AM403))</f>
        <v/>
      </c>
      <c r="BG403" s="7">
        <f>IF(Scenario!$B$11="mean",AN403,IF(Scenario!$B$11="5th pct",AO403,AP403))</f>
        <v/>
      </c>
    </row>
    <row r="404">
      <c r="A404" t="inlineStr">
        <is>
          <t>F</t>
        </is>
      </c>
      <c r="B404" t="inlineStr">
        <is>
          <t>80+</t>
        </is>
      </c>
      <c r="C404" t="inlineStr">
        <is>
          <t>&lt;=110</t>
        </is>
      </c>
      <c r="D404" t="inlineStr">
        <is>
          <t>1.5-2.0</t>
        </is>
      </c>
      <c r="E404" t="inlineStr">
        <is>
          <t>low parox</t>
        </is>
      </c>
      <c r="F404" t="inlineStr">
        <is>
          <t>no</t>
        </is>
      </c>
      <c r="G404" s="26">
        <f>Parameters!$B$5*Parameters!$B$9*Parameters!$B$10/SUM(Parameters!$B$10:$G$10)*Parameters!$J$22*Parameters!$B$51*(1-Parameters!$B$46)</f>
        <v/>
      </c>
      <c r="H404" s="27">
        <f>(140-Parameters!$D$25)*Parameters!$B$26*0.45359237*0.85/(72*Parameters!$D$27)</f>
        <v/>
      </c>
      <c r="I404">
        <f>IF(H404&gt;80,"&gt;80",IF(H404&gt;50,"50-80",IF(H404&gt;=25,"25-50","&lt;25")))</f>
        <v/>
      </c>
      <c r="J404">
        <f>IF(((B404="80+")+1+(OR(D404="1.5-2.0",D404="&gt;=2.0")))&gt;=2,1,0)</f>
        <v/>
      </c>
      <c r="K404" s="28">
        <f>INDEX(Parameters!$B$31:$E$31,MATCH(I404,Parameters!$B$30:$E$30,0))</f>
        <v/>
      </c>
      <c r="L404" s="29">
        <f>K404*INDEX(Parameters!$B$66:$E$66,MATCH(I404,Parameters!$B$30:$E$30,0))/100*IF($F404="yes",Parameters!$C$49,Parameters!$B$49)</f>
        <v/>
      </c>
      <c r="M404" s="29">
        <f>K404*INDEX(Parameters!$B$67:$E$67,MATCH(I404,Parameters!$B$30:$E$30,0))/100*IF($F404="yes",Parameters!$C$49,Parameters!$B$49)</f>
        <v/>
      </c>
      <c r="N404" s="29">
        <f>K404*INDEX(Parameters!$B$68:$E$68,MATCH(I404,Parameters!$B$30:$E$30,0))/100*IF($F404="yes",Parameters!$C$49,Parameters!$B$49)</f>
        <v/>
      </c>
      <c r="O404" s="29">
        <f>K404*INDEX(Parameters!$B$69:$E$69,MATCH(I404,Parameters!$B$30:$E$30,0))/100*IF($F404="yes",Parameters!$C$49,Parameters!$B$49)</f>
        <v/>
      </c>
      <c r="P404" s="29">
        <f>K404*INDEX(Parameters!$B$70:$E$70,MATCH(I404,Parameters!$B$30:$E$30,0))/100*IF($F404="yes",Parameters!$C$49,Parameters!$B$49)</f>
        <v/>
      </c>
      <c r="Q404" s="29">
        <f>K404*INDEX(Parameters!$B$71:$E$71,MATCH(I404,Parameters!$B$30:$E$30,0))/100*IF($F404="yes",Parameters!$C$49,Parameters!$B$49)</f>
        <v/>
      </c>
      <c r="R404" s="29">
        <f>K404*INDEX(Parameters!$B$72:$E$72,MATCH(I404,Parameters!$B$30:$E$30,0))/100*IF($F404="yes",Parameters!$C$49,Parameters!$B$49)</f>
        <v/>
      </c>
      <c r="S404" s="29">
        <f>K404*INDEX(Parameters!$B$73:$E$73,MATCH(I404,Parameters!$B$30:$E$30,0))/100*IF($F404="yes",Parameters!$C$49,Parameters!$B$49)</f>
        <v/>
      </c>
      <c r="T404" s="29">
        <f>K404*INDEX(Parameters!$B$74:$E$74,MATCH(I404,Parameters!$B$30:$E$30,0))/100*IF($F404="yes",Parameters!$C$49,Parameters!$B$49)</f>
        <v/>
      </c>
      <c r="U404" s="29">
        <f>INDEX(Parameters!$B$32:$E$32,MATCH(I404,Parameters!$B$30:$E$30,0))*Parameters!$B$36/100*IF($F404="yes",Parameters!$E$49,Parameters!$D$49)</f>
        <v/>
      </c>
      <c r="V404" s="29">
        <f>U404*INDEX(Parameters!$B$99:$E$99,MATCH(I404,Parameters!$B$30:$E$30,0))</f>
        <v/>
      </c>
      <c r="W404" s="29">
        <f>U404*INDEX(Parameters!$B$100:$E$100,MATCH(I404,Parameters!$B$30:$E$30,0))</f>
        <v/>
      </c>
      <c r="X404" s="29">
        <f>U404*INDEX(Parameters!$B$101:$E$101,MATCH(I404,Parameters!$B$30:$E$30,0))</f>
        <v/>
      </c>
      <c r="Y404" s="29">
        <f>U404*INDEX(Parameters!$B$102:$E$102,MATCH(I404,Parameters!$B$30:$E$30,0))</f>
        <v/>
      </c>
      <c r="Z404" s="29">
        <f>U404*INDEX(Parameters!$B$103:$E$103,MATCH(I404,Parameters!$B$30:$E$30,0))</f>
        <v/>
      </c>
      <c r="AA404" s="29">
        <f>U404*INDEX(Parameters!$B$104:$E$104,MATCH(I404,Parameters!$B$30:$E$30,0))</f>
        <v/>
      </c>
      <c r="AB404" s="29">
        <f>U404*Parameters!$B$39</f>
        <v/>
      </c>
      <c r="AC404">
        <f>J404</f>
        <v/>
      </c>
      <c r="AD404">
        <f>IF(J404=1,Parameters!$B$40,Parameters!$B$41)</f>
        <v/>
      </c>
      <c r="AE404" s="29">
        <f>AC404*O404+(1-AC404)*L404</f>
        <v/>
      </c>
      <c r="AF404" s="29">
        <f>AC404*P404+(1-AC404)*M404</f>
        <v/>
      </c>
      <c r="AG404" s="29">
        <f>AC404*Q404+(1-AC404)*N404</f>
        <v/>
      </c>
      <c r="AH404" s="29">
        <f>AD404*O404+(1-AD404)*L404</f>
        <v/>
      </c>
      <c r="AI404" s="29">
        <f>AD404*P404+(1-AD404)*M404</f>
        <v/>
      </c>
      <c r="AJ404" s="29">
        <f>AD404*Q404+(1-AD404)*N404</f>
        <v/>
      </c>
      <c r="AK404" s="29">
        <f>AC404*V404+(1-AC404)*U404</f>
        <v/>
      </c>
      <c r="AL404" s="29">
        <f>AC404*W404+(1-AC404)*U404</f>
        <v/>
      </c>
      <c r="AM404" s="29">
        <f>AC404*X404+(1-AC404)*U404</f>
        <v/>
      </c>
      <c r="AN404" s="29">
        <f>AD404*V404+(1-AD404)*U404</f>
        <v/>
      </c>
      <c r="AO404" s="29">
        <f>AD404*W404+(1-AD404)*U404</f>
        <v/>
      </c>
      <c r="AP404" s="29">
        <f>AD404*X404+(1-AD404)*U404</f>
        <v/>
      </c>
      <c r="AQ404">
        <f>IF(OR(Scenario!$B$5="Any",Scenario!$B$5=A404),1,0)</f>
        <v/>
      </c>
      <c r="AR404">
        <f>IF(OR(Scenario!$B$6="Any",Scenario!$B$6=B404),1,0)</f>
        <v/>
      </c>
      <c r="AS404">
        <f>IF(OR(Scenario!$B$7="Any",Scenario!$B$7=C404),1,0)</f>
        <v/>
      </c>
      <c r="AT404">
        <f>IF(OR(Scenario!$B$8="Any",Scenario!$B$8=D404),1,0)</f>
        <v/>
      </c>
      <c r="AU404">
        <f>IF(OR(Scenario!$B$9="Any",Scenario!$B$9=E404),1,0)</f>
        <v/>
      </c>
      <c r="AV404">
        <f>IF(OR(Scenario!$B$10="Any",Scenario!$B$10=F404),1,0)</f>
        <v/>
      </c>
      <c r="AW404">
        <f>G404*AQ404*AR404*AS404*AT404*AU404*AV404</f>
        <v/>
      </c>
      <c r="AX404">
        <f>IF(Scenario!$B$11="mean",L404,IF(Scenario!$B$11="5th pct",M404,N404))</f>
        <v/>
      </c>
      <c r="AY404">
        <f>IF(Scenario!$B$11="mean",O404,IF(Scenario!$B$11="5th pct",P404,Q404))</f>
        <v/>
      </c>
      <c r="AZ404">
        <f>IF(Scenario!$B$11="mean",R404,IF(Scenario!$B$11="5th pct",S404,T404))</f>
        <v/>
      </c>
      <c r="BA404">
        <f>IF(Scenario!$B$11="mean",AE404,IF(Scenario!$B$11="5th pct",AF404,AG404))</f>
        <v/>
      </c>
      <c r="BB404">
        <f>IF(Scenario!$B$11="mean",AH404,IF(Scenario!$B$11="5th pct",AI404,AJ404))</f>
        <v/>
      </c>
      <c r="BC404">
        <f>U404</f>
        <v/>
      </c>
      <c r="BD404">
        <f>IF(Scenario!$B$11="mean",V404,IF(Scenario!$B$11="5th pct",W404,X404))</f>
        <v/>
      </c>
      <c r="BE404">
        <f>IF(Scenario!$B$11="mean",Y404,IF(Scenario!$B$11="5th pct",Z404,AA404))</f>
        <v/>
      </c>
      <c r="BF404">
        <f>IF(Scenario!$B$11="mean",AK404,IF(Scenario!$B$11="5th pct",AL404,AM404))</f>
        <v/>
      </c>
      <c r="BG404">
        <f>IF(Scenario!$B$11="mean",AN404,IF(Scenario!$B$11="5th pct",AO404,AP404))</f>
        <v/>
      </c>
    </row>
    <row r="405">
      <c r="A405" s="7" t="inlineStr">
        <is>
          <t>F</t>
        </is>
      </c>
      <c r="B405" s="7" t="inlineStr">
        <is>
          <t>80+</t>
        </is>
      </c>
      <c r="C405" s="7" t="inlineStr">
        <is>
          <t>&lt;=110</t>
        </is>
      </c>
      <c r="D405" s="7" t="inlineStr">
        <is>
          <t>1.5-2.0</t>
        </is>
      </c>
      <c r="E405" s="7" t="inlineStr">
        <is>
          <t>low parox</t>
        </is>
      </c>
      <c r="F405" s="7" t="inlineStr">
        <is>
          <t>yes</t>
        </is>
      </c>
      <c r="G405" s="30">
        <f>Parameters!$B$5*Parameters!$B$9*Parameters!$B$10/SUM(Parameters!$B$10:$G$10)*Parameters!$J$22*Parameters!$B$51*Parameters!$B$46</f>
        <v/>
      </c>
      <c r="H405" s="31">
        <f>(140-Parameters!$D$25)*Parameters!$B$26*0.45359237*0.85/(72*Parameters!$D$27)</f>
        <v/>
      </c>
      <c r="I405" s="7">
        <f>IF(H405&gt;80,"&gt;80",IF(H405&gt;50,"50-80",IF(H405&gt;=25,"25-50","&lt;25")))</f>
        <v/>
      </c>
      <c r="J405" s="7">
        <f>IF(((B405="80+")+1+(OR(D405="1.5-2.0",D405="&gt;=2.0")))&gt;=2,1,0)</f>
        <v/>
      </c>
      <c r="K405" s="32">
        <f>INDEX(Parameters!$B$31:$E$31,MATCH(I405,Parameters!$B$30:$E$30,0))</f>
        <v/>
      </c>
      <c r="L405" s="33">
        <f>K405*INDEX(Parameters!$B$66:$E$66,MATCH(I405,Parameters!$B$30:$E$30,0))/100*IF($F405="yes",Parameters!$C$49,Parameters!$B$49)</f>
        <v/>
      </c>
      <c r="M405" s="33">
        <f>K405*INDEX(Parameters!$B$67:$E$67,MATCH(I405,Parameters!$B$30:$E$30,0))/100*IF($F405="yes",Parameters!$C$49,Parameters!$B$49)</f>
        <v/>
      </c>
      <c r="N405" s="33">
        <f>K405*INDEX(Parameters!$B$68:$E$68,MATCH(I405,Parameters!$B$30:$E$30,0))/100*IF($F405="yes",Parameters!$C$49,Parameters!$B$49)</f>
        <v/>
      </c>
      <c r="O405" s="33">
        <f>K405*INDEX(Parameters!$B$69:$E$69,MATCH(I405,Parameters!$B$30:$E$30,0))/100*IF($F405="yes",Parameters!$C$49,Parameters!$B$49)</f>
        <v/>
      </c>
      <c r="P405" s="33">
        <f>K405*INDEX(Parameters!$B$70:$E$70,MATCH(I405,Parameters!$B$30:$E$30,0))/100*IF($F405="yes",Parameters!$C$49,Parameters!$B$49)</f>
        <v/>
      </c>
      <c r="Q405" s="33">
        <f>K405*INDEX(Parameters!$B$71:$E$71,MATCH(I405,Parameters!$B$30:$E$30,0))/100*IF($F405="yes",Parameters!$C$49,Parameters!$B$49)</f>
        <v/>
      </c>
      <c r="R405" s="33">
        <f>K405*INDEX(Parameters!$B$72:$E$72,MATCH(I405,Parameters!$B$30:$E$30,0))/100*IF($F405="yes",Parameters!$C$49,Parameters!$B$49)</f>
        <v/>
      </c>
      <c r="S405" s="33">
        <f>K405*INDEX(Parameters!$B$73:$E$73,MATCH(I405,Parameters!$B$30:$E$30,0))/100*IF($F405="yes",Parameters!$C$49,Parameters!$B$49)</f>
        <v/>
      </c>
      <c r="T405" s="33">
        <f>K405*INDEX(Parameters!$B$74:$E$74,MATCH(I405,Parameters!$B$30:$E$30,0))/100*IF($F405="yes",Parameters!$C$49,Parameters!$B$49)</f>
        <v/>
      </c>
      <c r="U405" s="33">
        <f>INDEX(Parameters!$B$32:$E$32,MATCH(I405,Parameters!$B$30:$E$30,0))*Parameters!$B$36/100*IF($F405="yes",Parameters!$E$49,Parameters!$D$49)</f>
        <v/>
      </c>
      <c r="V405" s="33">
        <f>U405*INDEX(Parameters!$B$99:$E$99,MATCH(I405,Parameters!$B$30:$E$30,0))</f>
        <v/>
      </c>
      <c r="W405" s="33">
        <f>U405*INDEX(Parameters!$B$100:$E$100,MATCH(I405,Parameters!$B$30:$E$30,0))</f>
        <v/>
      </c>
      <c r="X405" s="33">
        <f>U405*INDEX(Parameters!$B$101:$E$101,MATCH(I405,Parameters!$B$30:$E$30,0))</f>
        <v/>
      </c>
      <c r="Y405" s="33">
        <f>U405*INDEX(Parameters!$B$102:$E$102,MATCH(I405,Parameters!$B$30:$E$30,0))</f>
        <v/>
      </c>
      <c r="Z405" s="33">
        <f>U405*INDEX(Parameters!$B$103:$E$103,MATCH(I405,Parameters!$B$30:$E$30,0))</f>
        <v/>
      </c>
      <c r="AA405" s="33">
        <f>U405*INDEX(Parameters!$B$104:$E$104,MATCH(I405,Parameters!$B$30:$E$30,0))</f>
        <v/>
      </c>
      <c r="AB405" s="33">
        <f>U405*Parameters!$B$39</f>
        <v/>
      </c>
      <c r="AC405" s="7">
        <f>J405</f>
        <v/>
      </c>
      <c r="AD405" s="7">
        <f>IF(J405=1,Parameters!$B$40,Parameters!$B$41)</f>
        <v/>
      </c>
      <c r="AE405" s="33">
        <f>AC405*O405+(1-AC405)*L405</f>
        <v/>
      </c>
      <c r="AF405" s="33">
        <f>AC405*P405+(1-AC405)*M405</f>
        <v/>
      </c>
      <c r="AG405" s="33">
        <f>AC405*Q405+(1-AC405)*N405</f>
        <v/>
      </c>
      <c r="AH405" s="33">
        <f>AD405*O405+(1-AD405)*L405</f>
        <v/>
      </c>
      <c r="AI405" s="33">
        <f>AD405*P405+(1-AD405)*M405</f>
        <v/>
      </c>
      <c r="AJ405" s="33">
        <f>AD405*Q405+(1-AD405)*N405</f>
        <v/>
      </c>
      <c r="AK405" s="33">
        <f>AC405*V405+(1-AC405)*U405</f>
        <v/>
      </c>
      <c r="AL405" s="33">
        <f>AC405*W405+(1-AC405)*U405</f>
        <v/>
      </c>
      <c r="AM405" s="33">
        <f>AC405*X405+(1-AC405)*U405</f>
        <v/>
      </c>
      <c r="AN405" s="33">
        <f>AD405*V405+(1-AD405)*U405</f>
        <v/>
      </c>
      <c r="AO405" s="33">
        <f>AD405*W405+(1-AD405)*U405</f>
        <v/>
      </c>
      <c r="AP405" s="33">
        <f>AD405*X405+(1-AD405)*U405</f>
        <v/>
      </c>
      <c r="AQ405" s="7">
        <f>IF(OR(Scenario!$B$5="Any",Scenario!$B$5=A405),1,0)</f>
        <v/>
      </c>
      <c r="AR405" s="7">
        <f>IF(OR(Scenario!$B$6="Any",Scenario!$B$6=B405),1,0)</f>
        <v/>
      </c>
      <c r="AS405" s="7">
        <f>IF(OR(Scenario!$B$7="Any",Scenario!$B$7=C405),1,0)</f>
        <v/>
      </c>
      <c r="AT405" s="7">
        <f>IF(OR(Scenario!$B$8="Any",Scenario!$B$8=D405),1,0)</f>
        <v/>
      </c>
      <c r="AU405" s="7">
        <f>IF(OR(Scenario!$B$9="Any",Scenario!$B$9=E405),1,0)</f>
        <v/>
      </c>
      <c r="AV405" s="7">
        <f>IF(OR(Scenario!$B$10="Any",Scenario!$B$10=F405),1,0)</f>
        <v/>
      </c>
      <c r="AW405" s="7">
        <f>G405*AQ405*AR405*AS405*AT405*AU405*AV405</f>
        <v/>
      </c>
      <c r="AX405" s="7">
        <f>IF(Scenario!$B$11="mean",L405,IF(Scenario!$B$11="5th pct",M405,N405))</f>
        <v/>
      </c>
      <c r="AY405" s="7">
        <f>IF(Scenario!$B$11="mean",O405,IF(Scenario!$B$11="5th pct",P405,Q405))</f>
        <v/>
      </c>
      <c r="AZ405" s="7">
        <f>IF(Scenario!$B$11="mean",R405,IF(Scenario!$B$11="5th pct",S405,T405))</f>
        <v/>
      </c>
      <c r="BA405" s="7">
        <f>IF(Scenario!$B$11="mean",AE405,IF(Scenario!$B$11="5th pct",AF405,AG405))</f>
        <v/>
      </c>
      <c r="BB405" s="7">
        <f>IF(Scenario!$B$11="mean",AH405,IF(Scenario!$B$11="5th pct",AI405,AJ405))</f>
        <v/>
      </c>
      <c r="BC405" s="7">
        <f>U405</f>
        <v/>
      </c>
      <c r="BD405" s="7">
        <f>IF(Scenario!$B$11="mean",V405,IF(Scenario!$B$11="5th pct",W405,X405))</f>
        <v/>
      </c>
      <c r="BE405" s="7">
        <f>IF(Scenario!$B$11="mean",Y405,IF(Scenario!$B$11="5th pct",Z405,AA405))</f>
        <v/>
      </c>
      <c r="BF405" s="7">
        <f>IF(Scenario!$B$11="mean",AK405,IF(Scenario!$B$11="5th pct",AL405,AM405))</f>
        <v/>
      </c>
      <c r="BG405" s="7">
        <f>IF(Scenario!$B$11="mean",AN405,IF(Scenario!$B$11="5th pct",AO405,AP405))</f>
        <v/>
      </c>
    </row>
    <row r="406">
      <c r="A406" t="inlineStr">
        <is>
          <t>F</t>
        </is>
      </c>
      <c r="B406" t="inlineStr">
        <is>
          <t>80+</t>
        </is>
      </c>
      <c r="C406" t="inlineStr">
        <is>
          <t>&lt;=110</t>
        </is>
      </c>
      <c r="D406" t="inlineStr">
        <is>
          <t>1.5-2.0</t>
        </is>
      </c>
      <c r="E406" t="inlineStr">
        <is>
          <t>high parox</t>
        </is>
      </c>
      <c r="F406" t="inlineStr">
        <is>
          <t>no</t>
        </is>
      </c>
      <c r="G406" s="26">
        <f>Parameters!$B$5*Parameters!$B$9*Parameters!$B$10/SUM(Parameters!$B$10:$G$10)*Parameters!$J$22*Parameters!$B$52*(1-Parameters!$B$46)</f>
        <v/>
      </c>
      <c r="H406" s="27">
        <f>(140-Parameters!$D$25)*Parameters!$B$26*0.45359237*0.85/(72*Parameters!$D$27)</f>
        <v/>
      </c>
      <c r="I406">
        <f>IF(H406&gt;80,"&gt;80",IF(H406&gt;50,"50-80",IF(H406&gt;=25,"25-50","&lt;25")))</f>
        <v/>
      </c>
      <c r="J406">
        <f>IF(((B406="80+")+1+(OR(D406="1.5-2.0",D406="&gt;=2.0")))&gt;=2,1,0)</f>
        <v/>
      </c>
      <c r="K406" s="28">
        <f>INDEX(Parameters!$B$31:$E$31,MATCH(I406,Parameters!$B$30:$E$30,0))</f>
        <v/>
      </c>
      <c r="L406" s="29">
        <f>K406*INDEX(Parameters!$B$75:$E$75,MATCH(I406,Parameters!$B$30:$E$30,0))/100*IF($F406="yes",Parameters!$C$49,Parameters!$B$49)</f>
        <v/>
      </c>
      <c r="M406" s="29">
        <f>K406*INDEX(Parameters!$B$76:$E$76,MATCH(I406,Parameters!$B$30:$E$30,0))/100*IF($F406="yes",Parameters!$C$49,Parameters!$B$49)</f>
        <v/>
      </c>
      <c r="N406" s="29">
        <f>K406*INDEX(Parameters!$B$77:$E$77,MATCH(I406,Parameters!$B$30:$E$30,0))/100*IF($F406="yes",Parameters!$C$49,Parameters!$B$49)</f>
        <v/>
      </c>
      <c r="O406" s="29">
        <f>K406*INDEX(Parameters!$B$78:$E$78,MATCH(I406,Parameters!$B$30:$E$30,0))/100*IF($F406="yes",Parameters!$C$49,Parameters!$B$49)</f>
        <v/>
      </c>
      <c r="P406" s="29">
        <f>K406*INDEX(Parameters!$B$79:$E$79,MATCH(I406,Parameters!$B$30:$E$30,0))/100*IF($F406="yes",Parameters!$C$49,Parameters!$B$49)</f>
        <v/>
      </c>
      <c r="Q406" s="29">
        <f>K406*INDEX(Parameters!$B$80:$E$80,MATCH(I406,Parameters!$B$30:$E$30,0))/100*IF($F406="yes",Parameters!$C$49,Parameters!$B$49)</f>
        <v/>
      </c>
      <c r="R406" s="29">
        <f>K406*INDEX(Parameters!$B$81:$E$81,MATCH(I406,Parameters!$B$30:$E$30,0))/100*IF($F406="yes",Parameters!$C$49,Parameters!$B$49)</f>
        <v/>
      </c>
      <c r="S406" s="29">
        <f>K406*INDEX(Parameters!$B$82:$E$82,MATCH(I406,Parameters!$B$30:$E$30,0))/100*IF($F406="yes",Parameters!$C$49,Parameters!$B$49)</f>
        <v/>
      </c>
      <c r="T406" s="29">
        <f>K406*INDEX(Parameters!$B$83:$E$83,MATCH(I406,Parameters!$B$30:$E$30,0))/100*IF($F406="yes",Parameters!$C$49,Parameters!$B$49)</f>
        <v/>
      </c>
      <c r="U406" s="29">
        <f>INDEX(Parameters!$B$32:$E$32,MATCH(I406,Parameters!$B$30:$E$30,0))*Parameters!$B$36/100*IF($F406="yes",Parameters!$E$49,Parameters!$D$49)</f>
        <v/>
      </c>
      <c r="V406" s="29">
        <f>U406*INDEX(Parameters!$B$99:$E$99,MATCH(I406,Parameters!$B$30:$E$30,0))</f>
        <v/>
      </c>
      <c r="W406" s="29">
        <f>U406*INDEX(Parameters!$B$100:$E$100,MATCH(I406,Parameters!$B$30:$E$30,0))</f>
        <v/>
      </c>
      <c r="X406" s="29">
        <f>U406*INDEX(Parameters!$B$101:$E$101,MATCH(I406,Parameters!$B$30:$E$30,0))</f>
        <v/>
      </c>
      <c r="Y406" s="29">
        <f>U406*INDEX(Parameters!$B$102:$E$102,MATCH(I406,Parameters!$B$30:$E$30,0))</f>
        <v/>
      </c>
      <c r="Z406" s="29">
        <f>U406*INDEX(Parameters!$B$103:$E$103,MATCH(I406,Parameters!$B$30:$E$30,0))</f>
        <v/>
      </c>
      <c r="AA406" s="29">
        <f>U406*INDEX(Parameters!$B$104:$E$104,MATCH(I406,Parameters!$B$30:$E$30,0))</f>
        <v/>
      </c>
      <c r="AB406" s="29">
        <f>U406*Parameters!$B$39</f>
        <v/>
      </c>
      <c r="AC406">
        <f>J406</f>
        <v/>
      </c>
      <c r="AD406">
        <f>IF(J406=1,Parameters!$B$40,Parameters!$B$41)</f>
        <v/>
      </c>
      <c r="AE406" s="29">
        <f>AC406*O406+(1-AC406)*L406</f>
        <v/>
      </c>
      <c r="AF406" s="29">
        <f>AC406*P406+(1-AC406)*M406</f>
        <v/>
      </c>
      <c r="AG406" s="29">
        <f>AC406*Q406+(1-AC406)*N406</f>
        <v/>
      </c>
      <c r="AH406" s="29">
        <f>AD406*O406+(1-AD406)*L406</f>
        <v/>
      </c>
      <c r="AI406" s="29">
        <f>AD406*P406+(1-AD406)*M406</f>
        <v/>
      </c>
      <c r="AJ406" s="29">
        <f>AD406*Q406+(1-AD406)*N406</f>
        <v/>
      </c>
      <c r="AK406" s="29">
        <f>AC406*V406+(1-AC406)*U406</f>
        <v/>
      </c>
      <c r="AL406" s="29">
        <f>AC406*W406+(1-AC406)*U406</f>
        <v/>
      </c>
      <c r="AM406" s="29">
        <f>AC406*X406+(1-AC406)*U406</f>
        <v/>
      </c>
      <c r="AN406" s="29">
        <f>AD406*V406+(1-AD406)*U406</f>
        <v/>
      </c>
      <c r="AO406" s="29">
        <f>AD406*W406+(1-AD406)*U406</f>
        <v/>
      </c>
      <c r="AP406" s="29">
        <f>AD406*X406+(1-AD406)*U406</f>
        <v/>
      </c>
      <c r="AQ406">
        <f>IF(OR(Scenario!$B$5="Any",Scenario!$B$5=A406),1,0)</f>
        <v/>
      </c>
      <c r="AR406">
        <f>IF(OR(Scenario!$B$6="Any",Scenario!$B$6=B406),1,0)</f>
        <v/>
      </c>
      <c r="AS406">
        <f>IF(OR(Scenario!$B$7="Any",Scenario!$B$7=C406),1,0)</f>
        <v/>
      </c>
      <c r="AT406">
        <f>IF(OR(Scenario!$B$8="Any",Scenario!$B$8=D406),1,0)</f>
        <v/>
      </c>
      <c r="AU406">
        <f>IF(OR(Scenario!$B$9="Any",Scenario!$B$9=E406),1,0)</f>
        <v/>
      </c>
      <c r="AV406">
        <f>IF(OR(Scenario!$B$10="Any",Scenario!$B$10=F406),1,0)</f>
        <v/>
      </c>
      <c r="AW406">
        <f>G406*AQ406*AR406*AS406*AT406*AU406*AV406</f>
        <v/>
      </c>
      <c r="AX406">
        <f>IF(Scenario!$B$11="mean",L406,IF(Scenario!$B$11="5th pct",M406,N406))</f>
        <v/>
      </c>
      <c r="AY406">
        <f>IF(Scenario!$B$11="mean",O406,IF(Scenario!$B$11="5th pct",P406,Q406))</f>
        <v/>
      </c>
      <c r="AZ406">
        <f>IF(Scenario!$B$11="mean",R406,IF(Scenario!$B$11="5th pct",S406,T406))</f>
        <v/>
      </c>
      <c r="BA406">
        <f>IF(Scenario!$B$11="mean",AE406,IF(Scenario!$B$11="5th pct",AF406,AG406))</f>
        <v/>
      </c>
      <c r="BB406">
        <f>IF(Scenario!$B$11="mean",AH406,IF(Scenario!$B$11="5th pct",AI406,AJ406))</f>
        <v/>
      </c>
      <c r="BC406">
        <f>U406</f>
        <v/>
      </c>
      <c r="BD406">
        <f>IF(Scenario!$B$11="mean",V406,IF(Scenario!$B$11="5th pct",W406,X406))</f>
        <v/>
      </c>
      <c r="BE406">
        <f>IF(Scenario!$B$11="mean",Y406,IF(Scenario!$B$11="5th pct",Z406,AA406))</f>
        <v/>
      </c>
      <c r="BF406">
        <f>IF(Scenario!$B$11="mean",AK406,IF(Scenario!$B$11="5th pct",AL406,AM406))</f>
        <v/>
      </c>
      <c r="BG406">
        <f>IF(Scenario!$B$11="mean",AN406,IF(Scenario!$B$11="5th pct",AO406,AP406))</f>
        <v/>
      </c>
    </row>
    <row r="407">
      <c r="A407" s="7" t="inlineStr">
        <is>
          <t>F</t>
        </is>
      </c>
      <c r="B407" s="7" t="inlineStr">
        <is>
          <t>80+</t>
        </is>
      </c>
      <c r="C407" s="7" t="inlineStr">
        <is>
          <t>&lt;=110</t>
        </is>
      </c>
      <c r="D407" s="7" t="inlineStr">
        <is>
          <t>1.5-2.0</t>
        </is>
      </c>
      <c r="E407" s="7" t="inlineStr">
        <is>
          <t>high parox</t>
        </is>
      </c>
      <c r="F407" s="7" t="inlineStr">
        <is>
          <t>yes</t>
        </is>
      </c>
      <c r="G407" s="30">
        <f>Parameters!$B$5*Parameters!$B$9*Parameters!$B$10/SUM(Parameters!$B$10:$G$10)*Parameters!$J$22*Parameters!$B$52*Parameters!$B$46</f>
        <v/>
      </c>
      <c r="H407" s="31">
        <f>(140-Parameters!$D$25)*Parameters!$B$26*0.45359237*0.85/(72*Parameters!$D$27)</f>
        <v/>
      </c>
      <c r="I407" s="7">
        <f>IF(H407&gt;80,"&gt;80",IF(H407&gt;50,"50-80",IF(H407&gt;=25,"25-50","&lt;25")))</f>
        <v/>
      </c>
      <c r="J407" s="7">
        <f>IF(((B407="80+")+1+(OR(D407="1.5-2.0",D407="&gt;=2.0")))&gt;=2,1,0)</f>
        <v/>
      </c>
      <c r="K407" s="32">
        <f>INDEX(Parameters!$B$31:$E$31,MATCH(I407,Parameters!$B$30:$E$30,0))</f>
        <v/>
      </c>
      <c r="L407" s="33">
        <f>K407*INDEX(Parameters!$B$75:$E$75,MATCH(I407,Parameters!$B$30:$E$30,0))/100*IF($F407="yes",Parameters!$C$49,Parameters!$B$49)</f>
        <v/>
      </c>
      <c r="M407" s="33">
        <f>K407*INDEX(Parameters!$B$76:$E$76,MATCH(I407,Parameters!$B$30:$E$30,0))/100*IF($F407="yes",Parameters!$C$49,Parameters!$B$49)</f>
        <v/>
      </c>
      <c r="N407" s="33">
        <f>K407*INDEX(Parameters!$B$77:$E$77,MATCH(I407,Parameters!$B$30:$E$30,0))/100*IF($F407="yes",Parameters!$C$49,Parameters!$B$49)</f>
        <v/>
      </c>
      <c r="O407" s="33">
        <f>K407*INDEX(Parameters!$B$78:$E$78,MATCH(I407,Parameters!$B$30:$E$30,0))/100*IF($F407="yes",Parameters!$C$49,Parameters!$B$49)</f>
        <v/>
      </c>
      <c r="P407" s="33">
        <f>K407*INDEX(Parameters!$B$79:$E$79,MATCH(I407,Parameters!$B$30:$E$30,0))/100*IF($F407="yes",Parameters!$C$49,Parameters!$B$49)</f>
        <v/>
      </c>
      <c r="Q407" s="33">
        <f>K407*INDEX(Parameters!$B$80:$E$80,MATCH(I407,Parameters!$B$30:$E$30,0))/100*IF($F407="yes",Parameters!$C$49,Parameters!$B$49)</f>
        <v/>
      </c>
      <c r="R407" s="33">
        <f>K407*INDEX(Parameters!$B$81:$E$81,MATCH(I407,Parameters!$B$30:$E$30,0))/100*IF($F407="yes",Parameters!$C$49,Parameters!$B$49)</f>
        <v/>
      </c>
      <c r="S407" s="33">
        <f>K407*INDEX(Parameters!$B$82:$E$82,MATCH(I407,Parameters!$B$30:$E$30,0))/100*IF($F407="yes",Parameters!$C$49,Parameters!$B$49)</f>
        <v/>
      </c>
      <c r="T407" s="33">
        <f>K407*INDEX(Parameters!$B$83:$E$83,MATCH(I407,Parameters!$B$30:$E$30,0))/100*IF($F407="yes",Parameters!$C$49,Parameters!$B$49)</f>
        <v/>
      </c>
      <c r="U407" s="33">
        <f>INDEX(Parameters!$B$32:$E$32,MATCH(I407,Parameters!$B$30:$E$30,0))*Parameters!$B$36/100*IF($F407="yes",Parameters!$E$49,Parameters!$D$49)</f>
        <v/>
      </c>
      <c r="V407" s="33">
        <f>U407*INDEX(Parameters!$B$99:$E$99,MATCH(I407,Parameters!$B$30:$E$30,0))</f>
        <v/>
      </c>
      <c r="W407" s="33">
        <f>U407*INDEX(Parameters!$B$100:$E$100,MATCH(I407,Parameters!$B$30:$E$30,0))</f>
        <v/>
      </c>
      <c r="X407" s="33">
        <f>U407*INDEX(Parameters!$B$101:$E$101,MATCH(I407,Parameters!$B$30:$E$30,0))</f>
        <v/>
      </c>
      <c r="Y407" s="33">
        <f>U407*INDEX(Parameters!$B$102:$E$102,MATCH(I407,Parameters!$B$30:$E$30,0))</f>
        <v/>
      </c>
      <c r="Z407" s="33">
        <f>U407*INDEX(Parameters!$B$103:$E$103,MATCH(I407,Parameters!$B$30:$E$30,0))</f>
        <v/>
      </c>
      <c r="AA407" s="33">
        <f>U407*INDEX(Parameters!$B$104:$E$104,MATCH(I407,Parameters!$B$30:$E$30,0))</f>
        <v/>
      </c>
      <c r="AB407" s="33">
        <f>U407*Parameters!$B$39</f>
        <v/>
      </c>
      <c r="AC407" s="7">
        <f>J407</f>
        <v/>
      </c>
      <c r="AD407" s="7">
        <f>IF(J407=1,Parameters!$B$40,Parameters!$B$41)</f>
        <v/>
      </c>
      <c r="AE407" s="33">
        <f>AC407*O407+(1-AC407)*L407</f>
        <v/>
      </c>
      <c r="AF407" s="33">
        <f>AC407*P407+(1-AC407)*M407</f>
        <v/>
      </c>
      <c r="AG407" s="33">
        <f>AC407*Q407+(1-AC407)*N407</f>
        <v/>
      </c>
      <c r="AH407" s="33">
        <f>AD407*O407+(1-AD407)*L407</f>
        <v/>
      </c>
      <c r="AI407" s="33">
        <f>AD407*P407+(1-AD407)*M407</f>
        <v/>
      </c>
      <c r="AJ407" s="33">
        <f>AD407*Q407+(1-AD407)*N407</f>
        <v/>
      </c>
      <c r="AK407" s="33">
        <f>AC407*V407+(1-AC407)*U407</f>
        <v/>
      </c>
      <c r="AL407" s="33">
        <f>AC407*W407+(1-AC407)*U407</f>
        <v/>
      </c>
      <c r="AM407" s="33">
        <f>AC407*X407+(1-AC407)*U407</f>
        <v/>
      </c>
      <c r="AN407" s="33">
        <f>AD407*V407+(1-AD407)*U407</f>
        <v/>
      </c>
      <c r="AO407" s="33">
        <f>AD407*W407+(1-AD407)*U407</f>
        <v/>
      </c>
      <c r="AP407" s="33">
        <f>AD407*X407+(1-AD407)*U407</f>
        <v/>
      </c>
      <c r="AQ407" s="7">
        <f>IF(OR(Scenario!$B$5="Any",Scenario!$B$5=A407),1,0)</f>
        <v/>
      </c>
      <c r="AR407" s="7">
        <f>IF(OR(Scenario!$B$6="Any",Scenario!$B$6=B407),1,0)</f>
        <v/>
      </c>
      <c r="AS407" s="7">
        <f>IF(OR(Scenario!$B$7="Any",Scenario!$B$7=C407),1,0)</f>
        <v/>
      </c>
      <c r="AT407" s="7">
        <f>IF(OR(Scenario!$B$8="Any",Scenario!$B$8=D407),1,0)</f>
        <v/>
      </c>
      <c r="AU407" s="7">
        <f>IF(OR(Scenario!$B$9="Any",Scenario!$B$9=E407),1,0)</f>
        <v/>
      </c>
      <c r="AV407" s="7">
        <f>IF(OR(Scenario!$B$10="Any",Scenario!$B$10=F407),1,0)</f>
        <v/>
      </c>
      <c r="AW407" s="7">
        <f>G407*AQ407*AR407*AS407*AT407*AU407*AV407</f>
        <v/>
      </c>
      <c r="AX407" s="7">
        <f>IF(Scenario!$B$11="mean",L407,IF(Scenario!$B$11="5th pct",M407,N407))</f>
        <v/>
      </c>
      <c r="AY407" s="7">
        <f>IF(Scenario!$B$11="mean",O407,IF(Scenario!$B$11="5th pct",P407,Q407))</f>
        <v/>
      </c>
      <c r="AZ407" s="7">
        <f>IF(Scenario!$B$11="mean",R407,IF(Scenario!$B$11="5th pct",S407,T407))</f>
        <v/>
      </c>
      <c r="BA407" s="7">
        <f>IF(Scenario!$B$11="mean",AE407,IF(Scenario!$B$11="5th pct",AF407,AG407))</f>
        <v/>
      </c>
      <c r="BB407" s="7">
        <f>IF(Scenario!$B$11="mean",AH407,IF(Scenario!$B$11="5th pct",AI407,AJ407))</f>
        <v/>
      </c>
      <c r="BC407" s="7">
        <f>U407</f>
        <v/>
      </c>
      <c r="BD407" s="7">
        <f>IF(Scenario!$B$11="mean",V407,IF(Scenario!$B$11="5th pct",W407,X407))</f>
        <v/>
      </c>
      <c r="BE407" s="7">
        <f>IF(Scenario!$B$11="mean",Y407,IF(Scenario!$B$11="5th pct",Z407,AA407))</f>
        <v/>
      </c>
      <c r="BF407" s="7">
        <f>IF(Scenario!$B$11="mean",AK407,IF(Scenario!$B$11="5th pct",AL407,AM407))</f>
        <v/>
      </c>
      <c r="BG407" s="7">
        <f>IF(Scenario!$B$11="mean",AN407,IF(Scenario!$B$11="5th pct",AO407,AP407))</f>
        <v/>
      </c>
    </row>
    <row r="408">
      <c r="A408" t="inlineStr">
        <is>
          <t>F</t>
        </is>
      </c>
      <c r="B408" t="inlineStr">
        <is>
          <t>80+</t>
        </is>
      </c>
      <c r="C408" t="inlineStr">
        <is>
          <t>&lt;=110</t>
        </is>
      </c>
      <c r="D408" t="inlineStr">
        <is>
          <t>1.5-2.0</t>
        </is>
      </c>
      <c r="E408" t="inlineStr">
        <is>
          <t>persistent</t>
        </is>
      </c>
      <c r="F408" t="inlineStr">
        <is>
          <t>no</t>
        </is>
      </c>
      <c r="G408" s="26">
        <f>Parameters!$B$5*Parameters!$B$9*Parameters!$B$10/SUM(Parameters!$B$10:$G$10)*Parameters!$J$22*Parameters!$B$53*(1-Parameters!$B$46)</f>
        <v/>
      </c>
      <c r="H408" s="27">
        <f>(140-Parameters!$D$25)*Parameters!$B$26*0.45359237*0.85/(72*Parameters!$D$27)</f>
        <v/>
      </c>
      <c r="I408">
        <f>IF(H408&gt;80,"&gt;80",IF(H408&gt;50,"50-80",IF(H408&gt;=25,"25-50","&lt;25")))</f>
        <v/>
      </c>
      <c r="J408">
        <f>IF(((B408="80+")+1+(OR(D408="1.5-2.0",D408="&gt;=2.0")))&gt;=2,1,0)</f>
        <v/>
      </c>
      <c r="K408" s="28">
        <f>INDEX(Parameters!$B$31:$E$31,MATCH(I408,Parameters!$B$30:$E$30,0))</f>
        <v/>
      </c>
      <c r="L408" s="29">
        <f>K408*INDEX(Parameters!$B$84:$E$84,MATCH(I408,Parameters!$B$30:$E$30,0))/100*IF($F408="yes",Parameters!$C$49,Parameters!$B$49)</f>
        <v/>
      </c>
      <c r="M408" s="29">
        <f>K408*INDEX(Parameters!$B$85:$E$85,MATCH(I408,Parameters!$B$30:$E$30,0))/100*IF($F408="yes",Parameters!$C$49,Parameters!$B$49)</f>
        <v/>
      </c>
      <c r="N408" s="29">
        <f>K408*INDEX(Parameters!$B$86:$E$86,MATCH(I408,Parameters!$B$30:$E$30,0))/100*IF($F408="yes",Parameters!$C$49,Parameters!$B$49)</f>
        <v/>
      </c>
      <c r="O408" s="29">
        <f>K408*INDEX(Parameters!$B$87:$E$87,MATCH(I408,Parameters!$B$30:$E$30,0))/100*IF($F408="yes",Parameters!$C$49,Parameters!$B$49)</f>
        <v/>
      </c>
      <c r="P408" s="29">
        <f>K408*INDEX(Parameters!$B$88:$E$88,MATCH(I408,Parameters!$B$30:$E$30,0))/100*IF($F408="yes",Parameters!$C$49,Parameters!$B$49)</f>
        <v/>
      </c>
      <c r="Q408" s="29">
        <f>K408*INDEX(Parameters!$B$89:$E$89,MATCH(I408,Parameters!$B$30:$E$30,0))/100*IF($F408="yes",Parameters!$C$49,Parameters!$B$49)</f>
        <v/>
      </c>
      <c r="R408" s="29">
        <f>K408*INDEX(Parameters!$B$90:$E$90,MATCH(I408,Parameters!$B$30:$E$30,0))/100*IF($F408="yes",Parameters!$C$49,Parameters!$B$49)</f>
        <v/>
      </c>
      <c r="S408" s="29">
        <f>K408*INDEX(Parameters!$B$91:$E$91,MATCH(I408,Parameters!$B$30:$E$30,0))/100*IF($F408="yes",Parameters!$C$49,Parameters!$B$49)</f>
        <v/>
      </c>
      <c r="T408" s="29">
        <f>K408*INDEX(Parameters!$B$92:$E$92,MATCH(I408,Parameters!$B$30:$E$30,0))/100*IF($F408="yes",Parameters!$C$49,Parameters!$B$49)</f>
        <v/>
      </c>
      <c r="U408" s="29">
        <f>INDEX(Parameters!$B$32:$E$32,MATCH(I408,Parameters!$B$30:$E$30,0))*Parameters!$B$36/100*IF($F408="yes",Parameters!$E$49,Parameters!$D$49)</f>
        <v/>
      </c>
      <c r="V408" s="29">
        <f>U408*INDEX(Parameters!$B$99:$E$99,MATCH(I408,Parameters!$B$30:$E$30,0))</f>
        <v/>
      </c>
      <c r="W408" s="29">
        <f>U408*INDEX(Parameters!$B$100:$E$100,MATCH(I408,Parameters!$B$30:$E$30,0))</f>
        <v/>
      </c>
      <c r="X408" s="29">
        <f>U408*INDEX(Parameters!$B$101:$E$101,MATCH(I408,Parameters!$B$30:$E$30,0))</f>
        <v/>
      </c>
      <c r="Y408" s="29">
        <f>U408*INDEX(Parameters!$B$102:$E$102,MATCH(I408,Parameters!$B$30:$E$30,0))</f>
        <v/>
      </c>
      <c r="Z408" s="29">
        <f>U408*INDEX(Parameters!$B$103:$E$103,MATCH(I408,Parameters!$B$30:$E$30,0))</f>
        <v/>
      </c>
      <c r="AA408" s="29">
        <f>U408*INDEX(Parameters!$B$104:$E$104,MATCH(I408,Parameters!$B$30:$E$30,0))</f>
        <v/>
      </c>
      <c r="AB408" s="29">
        <f>U408*Parameters!$B$39</f>
        <v/>
      </c>
      <c r="AC408">
        <f>J408</f>
        <v/>
      </c>
      <c r="AD408">
        <f>IF(J408=1,Parameters!$B$40,Parameters!$B$41)</f>
        <v/>
      </c>
      <c r="AE408" s="29">
        <f>AC408*O408+(1-AC408)*L408</f>
        <v/>
      </c>
      <c r="AF408" s="29">
        <f>AC408*P408+(1-AC408)*M408</f>
        <v/>
      </c>
      <c r="AG408" s="29">
        <f>AC408*Q408+(1-AC408)*N408</f>
        <v/>
      </c>
      <c r="AH408" s="29">
        <f>AD408*O408+(1-AD408)*L408</f>
        <v/>
      </c>
      <c r="AI408" s="29">
        <f>AD408*P408+(1-AD408)*M408</f>
        <v/>
      </c>
      <c r="AJ408" s="29">
        <f>AD408*Q408+(1-AD408)*N408</f>
        <v/>
      </c>
      <c r="AK408" s="29">
        <f>AC408*V408+(1-AC408)*U408</f>
        <v/>
      </c>
      <c r="AL408" s="29">
        <f>AC408*W408+(1-AC408)*U408</f>
        <v/>
      </c>
      <c r="AM408" s="29">
        <f>AC408*X408+(1-AC408)*U408</f>
        <v/>
      </c>
      <c r="AN408" s="29">
        <f>AD408*V408+(1-AD408)*U408</f>
        <v/>
      </c>
      <c r="AO408" s="29">
        <f>AD408*W408+(1-AD408)*U408</f>
        <v/>
      </c>
      <c r="AP408" s="29">
        <f>AD408*X408+(1-AD408)*U408</f>
        <v/>
      </c>
      <c r="AQ408">
        <f>IF(OR(Scenario!$B$5="Any",Scenario!$B$5=A408),1,0)</f>
        <v/>
      </c>
      <c r="AR408">
        <f>IF(OR(Scenario!$B$6="Any",Scenario!$B$6=B408),1,0)</f>
        <v/>
      </c>
      <c r="AS408">
        <f>IF(OR(Scenario!$B$7="Any",Scenario!$B$7=C408),1,0)</f>
        <v/>
      </c>
      <c r="AT408">
        <f>IF(OR(Scenario!$B$8="Any",Scenario!$B$8=D408),1,0)</f>
        <v/>
      </c>
      <c r="AU408">
        <f>IF(OR(Scenario!$B$9="Any",Scenario!$B$9=E408),1,0)</f>
        <v/>
      </c>
      <c r="AV408">
        <f>IF(OR(Scenario!$B$10="Any",Scenario!$B$10=F408),1,0)</f>
        <v/>
      </c>
      <c r="AW408">
        <f>G408*AQ408*AR408*AS408*AT408*AU408*AV408</f>
        <v/>
      </c>
      <c r="AX408">
        <f>IF(Scenario!$B$11="mean",L408,IF(Scenario!$B$11="5th pct",M408,N408))</f>
        <v/>
      </c>
      <c r="AY408">
        <f>IF(Scenario!$B$11="mean",O408,IF(Scenario!$B$11="5th pct",P408,Q408))</f>
        <v/>
      </c>
      <c r="AZ408">
        <f>IF(Scenario!$B$11="mean",R408,IF(Scenario!$B$11="5th pct",S408,T408))</f>
        <v/>
      </c>
      <c r="BA408">
        <f>IF(Scenario!$B$11="mean",AE408,IF(Scenario!$B$11="5th pct",AF408,AG408))</f>
        <v/>
      </c>
      <c r="BB408">
        <f>IF(Scenario!$B$11="mean",AH408,IF(Scenario!$B$11="5th pct",AI408,AJ408))</f>
        <v/>
      </c>
      <c r="BC408">
        <f>U408</f>
        <v/>
      </c>
      <c r="BD408">
        <f>IF(Scenario!$B$11="mean",V408,IF(Scenario!$B$11="5th pct",W408,X408))</f>
        <v/>
      </c>
      <c r="BE408">
        <f>IF(Scenario!$B$11="mean",Y408,IF(Scenario!$B$11="5th pct",Z408,AA408))</f>
        <v/>
      </c>
      <c r="BF408">
        <f>IF(Scenario!$B$11="mean",AK408,IF(Scenario!$B$11="5th pct",AL408,AM408))</f>
        <v/>
      </c>
      <c r="BG408">
        <f>IF(Scenario!$B$11="mean",AN408,IF(Scenario!$B$11="5th pct",AO408,AP408))</f>
        <v/>
      </c>
    </row>
    <row r="409">
      <c r="A409" s="7" t="inlineStr">
        <is>
          <t>F</t>
        </is>
      </c>
      <c r="B409" s="7" t="inlineStr">
        <is>
          <t>80+</t>
        </is>
      </c>
      <c r="C409" s="7" t="inlineStr">
        <is>
          <t>&lt;=110</t>
        </is>
      </c>
      <c r="D409" s="7" t="inlineStr">
        <is>
          <t>1.5-2.0</t>
        </is>
      </c>
      <c r="E409" s="7" t="inlineStr">
        <is>
          <t>persistent</t>
        </is>
      </c>
      <c r="F409" s="7" t="inlineStr">
        <is>
          <t>yes</t>
        </is>
      </c>
      <c r="G409" s="30">
        <f>Parameters!$B$5*Parameters!$B$9*Parameters!$B$10/SUM(Parameters!$B$10:$G$10)*Parameters!$J$22*Parameters!$B$53*Parameters!$B$46</f>
        <v/>
      </c>
      <c r="H409" s="31">
        <f>(140-Parameters!$D$25)*Parameters!$B$26*0.45359237*0.85/(72*Parameters!$D$27)</f>
        <v/>
      </c>
      <c r="I409" s="7">
        <f>IF(H409&gt;80,"&gt;80",IF(H409&gt;50,"50-80",IF(H409&gt;=25,"25-50","&lt;25")))</f>
        <v/>
      </c>
      <c r="J409" s="7">
        <f>IF(((B409="80+")+1+(OR(D409="1.5-2.0",D409="&gt;=2.0")))&gt;=2,1,0)</f>
        <v/>
      </c>
      <c r="K409" s="32">
        <f>INDEX(Parameters!$B$31:$E$31,MATCH(I409,Parameters!$B$30:$E$30,0))</f>
        <v/>
      </c>
      <c r="L409" s="33">
        <f>K409*INDEX(Parameters!$B$84:$E$84,MATCH(I409,Parameters!$B$30:$E$30,0))/100*IF($F409="yes",Parameters!$C$49,Parameters!$B$49)</f>
        <v/>
      </c>
      <c r="M409" s="33">
        <f>K409*INDEX(Parameters!$B$85:$E$85,MATCH(I409,Parameters!$B$30:$E$30,0))/100*IF($F409="yes",Parameters!$C$49,Parameters!$B$49)</f>
        <v/>
      </c>
      <c r="N409" s="33">
        <f>K409*INDEX(Parameters!$B$86:$E$86,MATCH(I409,Parameters!$B$30:$E$30,0))/100*IF($F409="yes",Parameters!$C$49,Parameters!$B$49)</f>
        <v/>
      </c>
      <c r="O409" s="33">
        <f>K409*INDEX(Parameters!$B$87:$E$87,MATCH(I409,Parameters!$B$30:$E$30,0))/100*IF($F409="yes",Parameters!$C$49,Parameters!$B$49)</f>
        <v/>
      </c>
      <c r="P409" s="33">
        <f>K409*INDEX(Parameters!$B$88:$E$88,MATCH(I409,Parameters!$B$30:$E$30,0))/100*IF($F409="yes",Parameters!$C$49,Parameters!$B$49)</f>
        <v/>
      </c>
      <c r="Q409" s="33">
        <f>K409*INDEX(Parameters!$B$89:$E$89,MATCH(I409,Parameters!$B$30:$E$30,0))/100*IF($F409="yes",Parameters!$C$49,Parameters!$B$49)</f>
        <v/>
      </c>
      <c r="R409" s="33">
        <f>K409*INDEX(Parameters!$B$90:$E$90,MATCH(I409,Parameters!$B$30:$E$30,0))/100*IF($F409="yes",Parameters!$C$49,Parameters!$B$49)</f>
        <v/>
      </c>
      <c r="S409" s="33">
        <f>K409*INDEX(Parameters!$B$91:$E$91,MATCH(I409,Parameters!$B$30:$E$30,0))/100*IF($F409="yes",Parameters!$C$49,Parameters!$B$49)</f>
        <v/>
      </c>
      <c r="T409" s="33">
        <f>K409*INDEX(Parameters!$B$92:$E$92,MATCH(I409,Parameters!$B$30:$E$30,0))/100*IF($F409="yes",Parameters!$C$49,Parameters!$B$49)</f>
        <v/>
      </c>
      <c r="U409" s="33">
        <f>INDEX(Parameters!$B$32:$E$32,MATCH(I409,Parameters!$B$30:$E$30,0))*Parameters!$B$36/100*IF($F409="yes",Parameters!$E$49,Parameters!$D$49)</f>
        <v/>
      </c>
      <c r="V409" s="33">
        <f>U409*INDEX(Parameters!$B$99:$E$99,MATCH(I409,Parameters!$B$30:$E$30,0))</f>
        <v/>
      </c>
      <c r="W409" s="33">
        <f>U409*INDEX(Parameters!$B$100:$E$100,MATCH(I409,Parameters!$B$30:$E$30,0))</f>
        <v/>
      </c>
      <c r="X409" s="33">
        <f>U409*INDEX(Parameters!$B$101:$E$101,MATCH(I409,Parameters!$B$30:$E$30,0))</f>
        <v/>
      </c>
      <c r="Y409" s="33">
        <f>U409*INDEX(Parameters!$B$102:$E$102,MATCH(I409,Parameters!$B$30:$E$30,0))</f>
        <v/>
      </c>
      <c r="Z409" s="33">
        <f>U409*INDEX(Parameters!$B$103:$E$103,MATCH(I409,Parameters!$B$30:$E$30,0))</f>
        <v/>
      </c>
      <c r="AA409" s="33">
        <f>U409*INDEX(Parameters!$B$104:$E$104,MATCH(I409,Parameters!$B$30:$E$30,0))</f>
        <v/>
      </c>
      <c r="AB409" s="33">
        <f>U409*Parameters!$B$39</f>
        <v/>
      </c>
      <c r="AC409" s="7">
        <f>J409</f>
        <v/>
      </c>
      <c r="AD409" s="7">
        <f>IF(J409=1,Parameters!$B$40,Parameters!$B$41)</f>
        <v/>
      </c>
      <c r="AE409" s="33">
        <f>AC409*O409+(1-AC409)*L409</f>
        <v/>
      </c>
      <c r="AF409" s="33">
        <f>AC409*P409+(1-AC409)*M409</f>
        <v/>
      </c>
      <c r="AG409" s="33">
        <f>AC409*Q409+(1-AC409)*N409</f>
        <v/>
      </c>
      <c r="AH409" s="33">
        <f>AD409*O409+(1-AD409)*L409</f>
        <v/>
      </c>
      <c r="AI409" s="33">
        <f>AD409*P409+(1-AD409)*M409</f>
        <v/>
      </c>
      <c r="AJ409" s="33">
        <f>AD409*Q409+(1-AD409)*N409</f>
        <v/>
      </c>
      <c r="AK409" s="33">
        <f>AC409*V409+(1-AC409)*U409</f>
        <v/>
      </c>
      <c r="AL409" s="33">
        <f>AC409*W409+(1-AC409)*U409</f>
        <v/>
      </c>
      <c r="AM409" s="33">
        <f>AC409*X409+(1-AC409)*U409</f>
        <v/>
      </c>
      <c r="AN409" s="33">
        <f>AD409*V409+(1-AD409)*U409</f>
        <v/>
      </c>
      <c r="AO409" s="33">
        <f>AD409*W409+(1-AD409)*U409</f>
        <v/>
      </c>
      <c r="AP409" s="33">
        <f>AD409*X409+(1-AD409)*U409</f>
        <v/>
      </c>
      <c r="AQ409" s="7">
        <f>IF(OR(Scenario!$B$5="Any",Scenario!$B$5=A409),1,0)</f>
        <v/>
      </c>
      <c r="AR409" s="7">
        <f>IF(OR(Scenario!$B$6="Any",Scenario!$B$6=B409),1,0)</f>
        <v/>
      </c>
      <c r="AS409" s="7">
        <f>IF(OR(Scenario!$B$7="Any",Scenario!$B$7=C409),1,0)</f>
        <v/>
      </c>
      <c r="AT409" s="7">
        <f>IF(OR(Scenario!$B$8="Any",Scenario!$B$8=D409),1,0)</f>
        <v/>
      </c>
      <c r="AU409" s="7">
        <f>IF(OR(Scenario!$B$9="Any",Scenario!$B$9=E409),1,0)</f>
        <v/>
      </c>
      <c r="AV409" s="7">
        <f>IF(OR(Scenario!$B$10="Any",Scenario!$B$10=F409),1,0)</f>
        <v/>
      </c>
      <c r="AW409" s="7">
        <f>G409*AQ409*AR409*AS409*AT409*AU409*AV409</f>
        <v/>
      </c>
      <c r="AX409" s="7">
        <f>IF(Scenario!$B$11="mean",L409,IF(Scenario!$B$11="5th pct",M409,N409))</f>
        <v/>
      </c>
      <c r="AY409" s="7">
        <f>IF(Scenario!$B$11="mean",O409,IF(Scenario!$B$11="5th pct",P409,Q409))</f>
        <v/>
      </c>
      <c r="AZ409" s="7">
        <f>IF(Scenario!$B$11="mean",R409,IF(Scenario!$B$11="5th pct",S409,T409))</f>
        <v/>
      </c>
      <c r="BA409" s="7">
        <f>IF(Scenario!$B$11="mean",AE409,IF(Scenario!$B$11="5th pct",AF409,AG409))</f>
        <v/>
      </c>
      <c r="BB409" s="7">
        <f>IF(Scenario!$B$11="mean",AH409,IF(Scenario!$B$11="5th pct",AI409,AJ409))</f>
        <v/>
      </c>
      <c r="BC409" s="7">
        <f>U409</f>
        <v/>
      </c>
      <c r="BD409" s="7">
        <f>IF(Scenario!$B$11="mean",V409,IF(Scenario!$B$11="5th pct",W409,X409))</f>
        <v/>
      </c>
      <c r="BE409" s="7">
        <f>IF(Scenario!$B$11="mean",Y409,IF(Scenario!$B$11="5th pct",Z409,AA409))</f>
        <v/>
      </c>
      <c r="BF409" s="7">
        <f>IF(Scenario!$B$11="mean",AK409,IF(Scenario!$B$11="5th pct",AL409,AM409))</f>
        <v/>
      </c>
      <c r="BG409" s="7">
        <f>IF(Scenario!$B$11="mean",AN409,IF(Scenario!$B$11="5th pct",AO409,AP409))</f>
        <v/>
      </c>
    </row>
    <row r="410">
      <c r="A410" t="inlineStr">
        <is>
          <t>F</t>
        </is>
      </c>
      <c r="B410" t="inlineStr">
        <is>
          <t>80+</t>
        </is>
      </c>
      <c r="C410" t="inlineStr">
        <is>
          <t>&lt;=110</t>
        </is>
      </c>
      <c r="D410" t="inlineStr">
        <is>
          <t>&gt;=2.0</t>
        </is>
      </c>
      <c r="E410" t="inlineStr">
        <is>
          <t>subclinical</t>
        </is>
      </c>
      <c r="F410" t="inlineStr">
        <is>
          <t>no</t>
        </is>
      </c>
      <c r="G410" s="26">
        <f>Parameters!$B$5*Parameters!$B$9*Parameters!$B$10/SUM(Parameters!$B$10:$G$10)*Parameters!$K$22*Parameters!$B$50*(1-Parameters!$B$46)</f>
        <v/>
      </c>
      <c r="H410" s="27">
        <f>(140-Parameters!$D$25)*Parameters!$B$26*0.45359237*0.85/(72*Parameters!$E$27)</f>
        <v/>
      </c>
      <c r="I410">
        <f>IF(H410&gt;80,"&gt;80",IF(H410&gt;50,"50-80",IF(H410&gt;=25,"25-50","&lt;25")))</f>
        <v/>
      </c>
      <c r="J410">
        <f>IF(((B410="80+")+1+(OR(D410="1.5-2.0",D410="&gt;=2.0")))&gt;=2,1,0)</f>
        <v/>
      </c>
      <c r="K410" s="28">
        <f>INDEX(Parameters!$B$31:$E$31,MATCH(I410,Parameters!$B$30:$E$30,0))</f>
        <v/>
      </c>
      <c r="L410" s="29">
        <f>K410*INDEX(Parameters!$B$57:$E$57,MATCH(I410,Parameters!$B$30:$E$30,0))/100*IF($F410="yes",Parameters!$C$49,Parameters!$B$49)</f>
        <v/>
      </c>
      <c r="M410" s="29">
        <f>K410*INDEX(Parameters!$B$58:$E$58,MATCH(I410,Parameters!$B$30:$E$30,0))/100*IF($F410="yes",Parameters!$C$49,Parameters!$B$49)</f>
        <v/>
      </c>
      <c r="N410" s="29">
        <f>K410*INDEX(Parameters!$B$59:$E$59,MATCH(I410,Parameters!$B$30:$E$30,0))/100*IF($F410="yes",Parameters!$C$49,Parameters!$B$49)</f>
        <v/>
      </c>
      <c r="O410" s="29">
        <f>K410*INDEX(Parameters!$B$60:$E$60,MATCH(I410,Parameters!$B$30:$E$30,0))/100*IF($F410="yes",Parameters!$C$49,Parameters!$B$49)</f>
        <v/>
      </c>
      <c r="P410" s="29">
        <f>K410*INDEX(Parameters!$B$61:$E$61,MATCH(I410,Parameters!$B$30:$E$30,0))/100*IF($F410="yes",Parameters!$C$49,Parameters!$B$49)</f>
        <v/>
      </c>
      <c r="Q410" s="29">
        <f>K410*INDEX(Parameters!$B$62:$E$62,MATCH(I410,Parameters!$B$30:$E$30,0))/100*IF($F410="yes",Parameters!$C$49,Parameters!$B$49)</f>
        <v/>
      </c>
      <c r="R410" s="29">
        <f>K410*INDEX(Parameters!$B$63:$E$63,MATCH(I410,Parameters!$B$30:$E$30,0))/100*IF($F410="yes",Parameters!$C$49,Parameters!$B$49)</f>
        <v/>
      </c>
      <c r="S410" s="29">
        <f>K410*INDEX(Parameters!$B$64:$E$64,MATCH(I410,Parameters!$B$30:$E$30,0))/100*IF($F410="yes",Parameters!$C$49,Parameters!$B$49)</f>
        <v/>
      </c>
      <c r="T410" s="29">
        <f>K410*INDEX(Parameters!$B$65:$E$65,MATCH(I410,Parameters!$B$30:$E$30,0))/100*IF($F410="yes",Parameters!$C$49,Parameters!$B$49)</f>
        <v/>
      </c>
      <c r="U410" s="29">
        <f>INDEX(Parameters!$B$32:$E$32,MATCH(I410,Parameters!$B$30:$E$30,0))*Parameters!$B$36/100*IF($F410="yes",Parameters!$E$49,Parameters!$D$49)</f>
        <v/>
      </c>
      <c r="V410" s="29">
        <f>U410*INDEX(Parameters!$B$99:$E$99,MATCH(I410,Parameters!$B$30:$E$30,0))</f>
        <v/>
      </c>
      <c r="W410" s="29">
        <f>U410*INDEX(Parameters!$B$100:$E$100,MATCH(I410,Parameters!$B$30:$E$30,0))</f>
        <v/>
      </c>
      <c r="X410" s="29">
        <f>U410*INDEX(Parameters!$B$101:$E$101,MATCH(I410,Parameters!$B$30:$E$30,0))</f>
        <v/>
      </c>
      <c r="Y410" s="29">
        <f>U410*INDEX(Parameters!$B$102:$E$102,MATCH(I410,Parameters!$B$30:$E$30,0))</f>
        <v/>
      </c>
      <c r="Z410" s="29">
        <f>U410*INDEX(Parameters!$B$103:$E$103,MATCH(I410,Parameters!$B$30:$E$30,0))</f>
        <v/>
      </c>
      <c r="AA410" s="29">
        <f>U410*INDEX(Parameters!$B$104:$E$104,MATCH(I410,Parameters!$B$30:$E$30,0))</f>
        <v/>
      </c>
      <c r="AB410" s="29">
        <f>U410*Parameters!$B$39</f>
        <v/>
      </c>
      <c r="AC410">
        <f>J410</f>
        <v/>
      </c>
      <c r="AD410">
        <f>IF(J410=1,Parameters!$B$40,Parameters!$B$41)</f>
        <v/>
      </c>
      <c r="AE410" s="29">
        <f>AC410*O410+(1-AC410)*L410</f>
        <v/>
      </c>
      <c r="AF410" s="29">
        <f>AC410*P410+(1-AC410)*M410</f>
        <v/>
      </c>
      <c r="AG410" s="29">
        <f>AC410*Q410+(1-AC410)*N410</f>
        <v/>
      </c>
      <c r="AH410" s="29">
        <f>AD410*O410+(1-AD410)*L410</f>
        <v/>
      </c>
      <c r="AI410" s="29">
        <f>AD410*P410+(1-AD410)*M410</f>
        <v/>
      </c>
      <c r="AJ410" s="29">
        <f>AD410*Q410+(1-AD410)*N410</f>
        <v/>
      </c>
      <c r="AK410" s="29">
        <f>AC410*V410+(1-AC410)*U410</f>
        <v/>
      </c>
      <c r="AL410" s="29">
        <f>AC410*W410+(1-AC410)*U410</f>
        <v/>
      </c>
      <c r="AM410" s="29">
        <f>AC410*X410+(1-AC410)*U410</f>
        <v/>
      </c>
      <c r="AN410" s="29">
        <f>AD410*V410+(1-AD410)*U410</f>
        <v/>
      </c>
      <c r="AO410" s="29">
        <f>AD410*W410+(1-AD410)*U410</f>
        <v/>
      </c>
      <c r="AP410" s="29">
        <f>AD410*X410+(1-AD410)*U410</f>
        <v/>
      </c>
      <c r="AQ410">
        <f>IF(OR(Scenario!$B$5="Any",Scenario!$B$5=A410),1,0)</f>
        <v/>
      </c>
      <c r="AR410">
        <f>IF(OR(Scenario!$B$6="Any",Scenario!$B$6=B410),1,0)</f>
        <v/>
      </c>
      <c r="AS410">
        <f>IF(OR(Scenario!$B$7="Any",Scenario!$B$7=C410),1,0)</f>
        <v/>
      </c>
      <c r="AT410">
        <f>IF(OR(Scenario!$B$8="Any",Scenario!$B$8=D410),1,0)</f>
        <v/>
      </c>
      <c r="AU410">
        <f>IF(OR(Scenario!$B$9="Any",Scenario!$B$9=E410),1,0)</f>
        <v/>
      </c>
      <c r="AV410">
        <f>IF(OR(Scenario!$B$10="Any",Scenario!$B$10=F410),1,0)</f>
        <v/>
      </c>
      <c r="AW410">
        <f>G410*AQ410*AR410*AS410*AT410*AU410*AV410</f>
        <v/>
      </c>
      <c r="AX410">
        <f>IF(Scenario!$B$11="mean",L410,IF(Scenario!$B$11="5th pct",M410,N410))</f>
        <v/>
      </c>
      <c r="AY410">
        <f>IF(Scenario!$B$11="mean",O410,IF(Scenario!$B$11="5th pct",P410,Q410))</f>
        <v/>
      </c>
      <c r="AZ410">
        <f>IF(Scenario!$B$11="mean",R410,IF(Scenario!$B$11="5th pct",S410,T410))</f>
        <v/>
      </c>
      <c r="BA410">
        <f>IF(Scenario!$B$11="mean",AE410,IF(Scenario!$B$11="5th pct",AF410,AG410))</f>
        <v/>
      </c>
      <c r="BB410">
        <f>IF(Scenario!$B$11="mean",AH410,IF(Scenario!$B$11="5th pct",AI410,AJ410))</f>
        <v/>
      </c>
      <c r="BC410">
        <f>U410</f>
        <v/>
      </c>
      <c r="BD410">
        <f>IF(Scenario!$B$11="mean",V410,IF(Scenario!$B$11="5th pct",W410,X410))</f>
        <v/>
      </c>
      <c r="BE410">
        <f>IF(Scenario!$B$11="mean",Y410,IF(Scenario!$B$11="5th pct",Z410,AA410))</f>
        <v/>
      </c>
      <c r="BF410">
        <f>IF(Scenario!$B$11="mean",AK410,IF(Scenario!$B$11="5th pct",AL410,AM410))</f>
        <v/>
      </c>
      <c r="BG410">
        <f>IF(Scenario!$B$11="mean",AN410,IF(Scenario!$B$11="5th pct",AO410,AP410))</f>
        <v/>
      </c>
    </row>
    <row r="411">
      <c r="A411" s="7" t="inlineStr">
        <is>
          <t>F</t>
        </is>
      </c>
      <c r="B411" s="7" t="inlineStr">
        <is>
          <t>80+</t>
        </is>
      </c>
      <c r="C411" s="7" t="inlineStr">
        <is>
          <t>&lt;=110</t>
        </is>
      </c>
      <c r="D411" s="7" t="inlineStr">
        <is>
          <t>&gt;=2.0</t>
        </is>
      </c>
      <c r="E411" s="7" t="inlineStr">
        <is>
          <t>subclinical</t>
        </is>
      </c>
      <c r="F411" s="7" t="inlineStr">
        <is>
          <t>yes</t>
        </is>
      </c>
      <c r="G411" s="30">
        <f>Parameters!$B$5*Parameters!$B$9*Parameters!$B$10/SUM(Parameters!$B$10:$G$10)*Parameters!$K$22*Parameters!$B$50*Parameters!$B$46</f>
        <v/>
      </c>
      <c r="H411" s="31">
        <f>(140-Parameters!$D$25)*Parameters!$B$26*0.45359237*0.85/(72*Parameters!$E$27)</f>
        <v/>
      </c>
      <c r="I411" s="7">
        <f>IF(H411&gt;80,"&gt;80",IF(H411&gt;50,"50-80",IF(H411&gt;=25,"25-50","&lt;25")))</f>
        <v/>
      </c>
      <c r="J411" s="7">
        <f>IF(((B411="80+")+1+(OR(D411="1.5-2.0",D411="&gt;=2.0")))&gt;=2,1,0)</f>
        <v/>
      </c>
      <c r="K411" s="32">
        <f>INDEX(Parameters!$B$31:$E$31,MATCH(I411,Parameters!$B$30:$E$30,0))</f>
        <v/>
      </c>
      <c r="L411" s="33">
        <f>K411*INDEX(Parameters!$B$57:$E$57,MATCH(I411,Parameters!$B$30:$E$30,0))/100*IF($F411="yes",Parameters!$C$49,Parameters!$B$49)</f>
        <v/>
      </c>
      <c r="M411" s="33">
        <f>K411*INDEX(Parameters!$B$58:$E$58,MATCH(I411,Parameters!$B$30:$E$30,0))/100*IF($F411="yes",Parameters!$C$49,Parameters!$B$49)</f>
        <v/>
      </c>
      <c r="N411" s="33">
        <f>K411*INDEX(Parameters!$B$59:$E$59,MATCH(I411,Parameters!$B$30:$E$30,0))/100*IF($F411="yes",Parameters!$C$49,Parameters!$B$49)</f>
        <v/>
      </c>
      <c r="O411" s="33">
        <f>K411*INDEX(Parameters!$B$60:$E$60,MATCH(I411,Parameters!$B$30:$E$30,0))/100*IF($F411="yes",Parameters!$C$49,Parameters!$B$49)</f>
        <v/>
      </c>
      <c r="P411" s="33">
        <f>K411*INDEX(Parameters!$B$61:$E$61,MATCH(I411,Parameters!$B$30:$E$30,0))/100*IF($F411="yes",Parameters!$C$49,Parameters!$B$49)</f>
        <v/>
      </c>
      <c r="Q411" s="33">
        <f>K411*INDEX(Parameters!$B$62:$E$62,MATCH(I411,Parameters!$B$30:$E$30,0))/100*IF($F411="yes",Parameters!$C$49,Parameters!$B$49)</f>
        <v/>
      </c>
      <c r="R411" s="33">
        <f>K411*INDEX(Parameters!$B$63:$E$63,MATCH(I411,Parameters!$B$30:$E$30,0))/100*IF($F411="yes",Parameters!$C$49,Parameters!$B$49)</f>
        <v/>
      </c>
      <c r="S411" s="33">
        <f>K411*INDEX(Parameters!$B$64:$E$64,MATCH(I411,Parameters!$B$30:$E$30,0))/100*IF($F411="yes",Parameters!$C$49,Parameters!$B$49)</f>
        <v/>
      </c>
      <c r="T411" s="33">
        <f>K411*INDEX(Parameters!$B$65:$E$65,MATCH(I411,Parameters!$B$30:$E$30,0))/100*IF($F411="yes",Parameters!$C$49,Parameters!$B$49)</f>
        <v/>
      </c>
      <c r="U411" s="33">
        <f>INDEX(Parameters!$B$32:$E$32,MATCH(I411,Parameters!$B$30:$E$30,0))*Parameters!$B$36/100*IF($F411="yes",Parameters!$E$49,Parameters!$D$49)</f>
        <v/>
      </c>
      <c r="V411" s="33">
        <f>U411*INDEX(Parameters!$B$99:$E$99,MATCH(I411,Parameters!$B$30:$E$30,0))</f>
        <v/>
      </c>
      <c r="W411" s="33">
        <f>U411*INDEX(Parameters!$B$100:$E$100,MATCH(I411,Parameters!$B$30:$E$30,0))</f>
        <v/>
      </c>
      <c r="X411" s="33">
        <f>U411*INDEX(Parameters!$B$101:$E$101,MATCH(I411,Parameters!$B$30:$E$30,0))</f>
        <v/>
      </c>
      <c r="Y411" s="33">
        <f>U411*INDEX(Parameters!$B$102:$E$102,MATCH(I411,Parameters!$B$30:$E$30,0))</f>
        <v/>
      </c>
      <c r="Z411" s="33">
        <f>U411*INDEX(Parameters!$B$103:$E$103,MATCH(I411,Parameters!$B$30:$E$30,0))</f>
        <v/>
      </c>
      <c r="AA411" s="33">
        <f>U411*INDEX(Parameters!$B$104:$E$104,MATCH(I411,Parameters!$B$30:$E$30,0))</f>
        <v/>
      </c>
      <c r="AB411" s="33">
        <f>U411*Parameters!$B$39</f>
        <v/>
      </c>
      <c r="AC411" s="7">
        <f>J411</f>
        <v/>
      </c>
      <c r="AD411" s="7">
        <f>IF(J411=1,Parameters!$B$40,Parameters!$B$41)</f>
        <v/>
      </c>
      <c r="AE411" s="33">
        <f>AC411*O411+(1-AC411)*L411</f>
        <v/>
      </c>
      <c r="AF411" s="33">
        <f>AC411*P411+(1-AC411)*M411</f>
        <v/>
      </c>
      <c r="AG411" s="33">
        <f>AC411*Q411+(1-AC411)*N411</f>
        <v/>
      </c>
      <c r="AH411" s="33">
        <f>AD411*O411+(1-AD411)*L411</f>
        <v/>
      </c>
      <c r="AI411" s="33">
        <f>AD411*P411+(1-AD411)*M411</f>
        <v/>
      </c>
      <c r="AJ411" s="33">
        <f>AD411*Q411+(1-AD411)*N411</f>
        <v/>
      </c>
      <c r="AK411" s="33">
        <f>AC411*V411+(1-AC411)*U411</f>
        <v/>
      </c>
      <c r="AL411" s="33">
        <f>AC411*W411+(1-AC411)*U411</f>
        <v/>
      </c>
      <c r="AM411" s="33">
        <f>AC411*X411+(1-AC411)*U411</f>
        <v/>
      </c>
      <c r="AN411" s="33">
        <f>AD411*V411+(1-AD411)*U411</f>
        <v/>
      </c>
      <c r="AO411" s="33">
        <f>AD411*W411+(1-AD411)*U411</f>
        <v/>
      </c>
      <c r="AP411" s="33">
        <f>AD411*X411+(1-AD411)*U411</f>
        <v/>
      </c>
      <c r="AQ411" s="7">
        <f>IF(OR(Scenario!$B$5="Any",Scenario!$B$5=A411),1,0)</f>
        <v/>
      </c>
      <c r="AR411" s="7">
        <f>IF(OR(Scenario!$B$6="Any",Scenario!$B$6=B411),1,0)</f>
        <v/>
      </c>
      <c r="AS411" s="7">
        <f>IF(OR(Scenario!$B$7="Any",Scenario!$B$7=C411),1,0)</f>
        <v/>
      </c>
      <c r="AT411" s="7">
        <f>IF(OR(Scenario!$B$8="Any",Scenario!$B$8=D411),1,0)</f>
        <v/>
      </c>
      <c r="AU411" s="7">
        <f>IF(OR(Scenario!$B$9="Any",Scenario!$B$9=E411),1,0)</f>
        <v/>
      </c>
      <c r="AV411" s="7">
        <f>IF(OR(Scenario!$B$10="Any",Scenario!$B$10=F411),1,0)</f>
        <v/>
      </c>
      <c r="AW411" s="7">
        <f>G411*AQ411*AR411*AS411*AT411*AU411*AV411</f>
        <v/>
      </c>
      <c r="AX411" s="7">
        <f>IF(Scenario!$B$11="mean",L411,IF(Scenario!$B$11="5th pct",M411,N411))</f>
        <v/>
      </c>
      <c r="AY411" s="7">
        <f>IF(Scenario!$B$11="mean",O411,IF(Scenario!$B$11="5th pct",P411,Q411))</f>
        <v/>
      </c>
      <c r="AZ411" s="7">
        <f>IF(Scenario!$B$11="mean",R411,IF(Scenario!$B$11="5th pct",S411,T411))</f>
        <v/>
      </c>
      <c r="BA411" s="7">
        <f>IF(Scenario!$B$11="mean",AE411,IF(Scenario!$B$11="5th pct",AF411,AG411))</f>
        <v/>
      </c>
      <c r="BB411" s="7">
        <f>IF(Scenario!$B$11="mean",AH411,IF(Scenario!$B$11="5th pct",AI411,AJ411))</f>
        <v/>
      </c>
      <c r="BC411" s="7">
        <f>U411</f>
        <v/>
      </c>
      <c r="BD411" s="7">
        <f>IF(Scenario!$B$11="mean",V411,IF(Scenario!$B$11="5th pct",W411,X411))</f>
        <v/>
      </c>
      <c r="BE411" s="7">
        <f>IF(Scenario!$B$11="mean",Y411,IF(Scenario!$B$11="5th pct",Z411,AA411))</f>
        <v/>
      </c>
      <c r="BF411" s="7">
        <f>IF(Scenario!$B$11="mean",AK411,IF(Scenario!$B$11="5th pct",AL411,AM411))</f>
        <v/>
      </c>
      <c r="BG411" s="7">
        <f>IF(Scenario!$B$11="mean",AN411,IF(Scenario!$B$11="5th pct",AO411,AP411))</f>
        <v/>
      </c>
    </row>
    <row r="412">
      <c r="A412" t="inlineStr">
        <is>
          <t>F</t>
        </is>
      </c>
      <c r="B412" t="inlineStr">
        <is>
          <t>80+</t>
        </is>
      </c>
      <c r="C412" t="inlineStr">
        <is>
          <t>&lt;=110</t>
        </is>
      </c>
      <c r="D412" t="inlineStr">
        <is>
          <t>&gt;=2.0</t>
        </is>
      </c>
      <c r="E412" t="inlineStr">
        <is>
          <t>low parox</t>
        </is>
      </c>
      <c r="F412" t="inlineStr">
        <is>
          <t>no</t>
        </is>
      </c>
      <c r="G412" s="26">
        <f>Parameters!$B$5*Parameters!$B$9*Parameters!$B$10/SUM(Parameters!$B$10:$G$10)*Parameters!$K$22*Parameters!$B$51*(1-Parameters!$B$46)</f>
        <v/>
      </c>
      <c r="H412" s="27">
        <f>(140-Parameters!$D$25)*Parameters!$B$26*0.45359237*0.85/(72*Parameters!$E$27)</f>
        <v/>
      </c>
      <c r="I412">
        <f>IF(H412&gt;80,"&gt;80",IF(H412&gt;50,"50-80",IF(H412&gt;=25,"25-50","&lt;25")))</f>
        <v/>
      </c>
      <c r="J412">
        <f>IF(((B412="80+")+1+(OR(D412="1.5-2.0",D412="&gt;=2.0")))&gt;=2,1,0)</f>
        <v/>
      </c>
      <c r="K412" s="28">
        <f>INDEX(Parameters!$B$31:$E$31,MATCH(I412,Parameters!$B$30:$E$30,0))</f>
        <v/>
      </c>
      <c r="L412" s="29">
        <f>K412*INDEX(Parameters!$B$66:$E$66,MATCH(I412,Parameters!$B$30:$E$30,0))/100*IF($F412="yes",Parameters!$C$49,Parameters!$B$49)</f>
        <v/>
      </c>
      <c r="M412" s="29">
        <f>K412*INDEX(Parameters!$B$67:$E$67,MATCH(I412,Parameters!$B$30:$E$30,0))/100*IF($F412="yes",Parameters!$C$49,Parameters!$B$49)</f>
        <v/>
      </c>
      <c r="N412" s="29">
        <f>K412*INDEX(Parameters!$B$68:$E$68,MATCH(I412,Parameters!$B$30:$E$30,0))/100*IF($F412="yes",Parameters!$C$49,Parameters!$B$49)</f>
        <v/>
      </c>
      <c r="O412" s="29">
        <f>K412*INDEX(Parameters!$B$69:$E$69,MATCH(I412,Parameters!$B$30:$E$30,0))/100*IF($F412="yes",Parameters!$C$49,Parameters!$B$49)</f>
        <v/>
      </c>
      <c r="P412" s="29">
        <f>K412*INDEX(Parameters!$B$70:$E$70,MATCH(I412,Parameters!$B$30:$E$30,0))/100*IF($F412="yes",Parameters!$C$49,Parameters!$B$49)</f>
        <v/>
      </c>
      <c r="Q412" s="29">
        <f>K412*INDEX(Parameters!$B$71:$E$71,MATCH(I412,Parameters!$B$30:$E$30,0))/100*IF($F412="yes",Parameters!$C$49,Parameters!$B$49)</f>
        <v/>
      </c>
      <c r="R412" s="29">
        <f>K412*INDEX(Parameters!$B$72:$E$72,MATCH(I412,Parameters!$B$30:$E$30,0))/100*IF($F412="yes",Parameters!$C$49,Parameters!$B$49)</f>
        <v/>
      </c>
      <c r="S412" s="29">
        <f>K412*INDEX(Parameters!$B$73:$E$73,MATCH(I412,Parameters!$B$30:$E$30,0))/100*IF($F412="yes",Parameters!$C$49,Parameters!$B$49)</f>
        <v/>
      </c>
      <c r="T412" s="29">
        <f>K412*INDEX(Parameters!$B$74:$E$74,MATCH(I412,Parameters!$B$30:$E$30,0))/100*IF($F412="yes",Parameters!$C$49,Parameters!$B$49)</f>
        <v/>
      </c>
      <c r="U412" s="29">
        <f>INDEX(Parameters!$B$32:$E$32,MATCH(I412,Parameters!$B$30:$E$30,0))*Parameters!$B$36/100*IF($F412="yes",Parameters!$E$49,Parameters!$D$49)</f>
        <v/>
      </c>
      <c r="V412" s="29">
        <f>U412*INDEX(Parameters!$B$99:$E$99,MATCH(I412,Parameters!$B$30:$E$30,0))</f>
        <v/>
      </c>
      <c r="W412" s="29">
        <f>U412*INDEX(Parameters!$B$100:$E$100,MATCH(I412,Parameters!$B$30:$E$30,0))</f>
        <v/>
      </c>
      <c r="X412" s="29">
        <f>U412*INDEX(Parameters!$B$101:$E$101,MATCH(I412,Parameters!$B$30:$E$30,0))</f>
        <v/>
      </c>
      <c r="Y412" s="29">
        <f>U412*INDEX(Parameters!$B$102:$E$102,MATCH(I412,Parameters!$B$30:$E$30,0))</f>
        <v/>
      </c>
      <c r="Z412" s="29">
        <f>U412*INDEX(Parameters!$B$103:$E$103,MATCH(I412,Parameters!$B$30:$E$30,0))</f>
        <v/>
      </c>
      <c r="AA412" s="29">
        <f>U412*INDEX(Parameters!$B$104:$E$104,MATCH(I412,Parameters!$B$30:$E$30,0))</f>
        <v/>
      </c>
      <c r="AB412" s="29">
        <f>U412*Parameters!$B$39</f>
        <v/>
      </c>
      <c r="AC412">
        <f>J412</f>
        <v/>
      </c>
      <c r="AD412">
        <f>IF(J412=1,Parameters!$B$40,Parameters!$B$41)</f>
        <v/>
      </c>
      <c r="AE412" s="29">
        <f>AC412*O412+(1-AC412)*L412</f>
        <v/>
      </c>
      <c r="AF412" s="29">
        <f>AC412*P412+(1-AC412)*M412</f>
        <v/>
      </c>
      <c r="AG412" s="29">
        <f>AC412*Q412+(1-AC412)*N412</f>
        <v/>
      </c>
      <c r="AH412" s="29">
        <f>AD412*O412+(1-AD412)*L412</f>
        <v/>
      </c>
      <c r="AI412" s="29">
        <f>AD412*P412+(1-AD412)*M412</f>
        <v/>
      </c>
      <c r="AJ412" s="29">
        <f>AD412*Q412+(1-AD412)*N412</f>
        <v/>
      </c>
      <c r="AK412" s="29">
        <f>AC412*V412+(1-AC412)*U412</f>
        <v/>
      </c>
      <c r="AL412" s="29">
        <f>AC412*W412+(1-AC412)*U412</f>
        <v/>
      </c>
      <c r="AM412" s="29">
        <f>AC412*X412+(1-AC412)*U412</f>
        <v/>
      </c>
      <c r="AN412" s="29">
        <f>AD412*V412+(1-AD412)*U412</f>
        <v/>
      </c>
      <c r="AO412" s="29">
        <f>AD412*W412+(1-AD412)*U412</f>
        <v/>
      </c>
      <c r="AP412" s="29">
        <f>AD412*X412+(1-AD412)*U412</f>
        <v/>
      </c>
      <c r="AQ412">
        <f>IF(OR(Scenario!$B$5="Any",Scenario!$B$5=A412),1,0)</f>
        <v/>
      </c>
      <c r="AR412">
        <f>IF(OR(Scenario!$B$6="Any",Scenario!$B$6=B412),1,0)</f>
        <v/>
      </c>
      <c r="AS412">
        <f>IF(OR(Scenario!$B$7="Any",Scenario!$B$7=C412),1,0)</f>
        <v/>
      </c>
      <c r="AT412">
        <f>IF(OR(Scenario!$B$8="Any",Scenario!$B$8=D412),1,0)</f>
        <v/>
      </c>
      <c r="AU412">
        <f>IF(OR(Scenario!$B$9="Any",Scenario!$B$9=E412),1,0)</f>
        <v/>
      </c>
      <c r="AV412">
        <f>IF(OR(Scenario!$B$10="Any",Scenario!$B$10=F412),1,0)</f>
        <v/>
      </c>
      <c r="AW412">
        <f>G412*AQ412*AR412*AS412*AT412*AU412*AV412</f>
        <v/>
      </c>
      <c r="AX412">
        <f>IF(Scenario!$B$11="mean",L412,IF(Scenario!$B$11="5th pct",M412,N412))</f>
        <v/>
      </c>
      <c r="AY412">
        <f>IF(Scenario!$B$11="mean",O412,IF(Scenario!$B$11="5th pct",P412,Q412))</f>
        <v/>
      </c>
      <c r="AZ412">
        <f>IF(Scenario!$B$11="mean",R412,IF(Scenario!$B$11="5th pct",S412,T412))</f>
        <v/>
      </c>
      <c r="BA412">
        <f>IF(Scenario!$B$11="mean",AE412,IF(Scenario!$B$11="5th pct",AF412,AG412))</f>
        <v/>
      </c>
      <c r="BB412">
        <f>IF(Scenario!$B$11="mean",AH412,IF(Scenario!$B$11="5th pct",AI412,AJ412))</f>
        <v/>
      </c>
      <c r="BC412">
        <f>U412</f>
        <v/>
      </c>
      <c r="BD412">
        <f>IF(Scenario!$B$11="mean",V412,IF(Scenario!$B$11="5th pct",W412,X412))</f>
        <v/>
      </c>
      <c r="BE412">
        <f>IF(Scenario!$B$11="mean",Y412,IF(Scenario!$B$11="5th pct",Z412,AA412))</f>
        <v/>
      </c>
      <c r="BF412">
        <f>IF(Scenario!$B$11="mean",AK412,IF(Scenario!$B$11="5th pct",AL412,AM412))</f>
        <v/>
      </c>
      <c r="BG412">
        <f>IF(Scenario!$B$11="mean",AN412,IF(Scenario!$B$11="5th pct",AO412,AP412))</f>
        <v/>
      </c>
    </row>
    <row r="413">
      <c r="A413" s="7" t="inlineStr">
        <is>
          <t>F</t>
        </is>
      </c>
      <c r="B413" s="7" t="inlineStr">
        <is>
          <t>80+</t>
        </is>
      </c>
      <c r="C413" s="7" t="inlineStr">
        <is>
          <t>&lt;=110</t>
        </is>
      </c>
      <c r="D413" s="7" t="inlineStr">
        <is>
          <t>&gt;=2.0</t>
        </is>
      </c>
      <c r="E413" s="7" t="inlineStr">
        <is>
          <t>low parox</t>
        </is>
      </c>
      <c r="F413" s="7" t="inlineStr">
        <is>
          <t>yes</t>
        </is>
      </c>
      <c r="G413" s="30">
        <f>Parameters!$B$5*Parameters!$B$9*Parameters!$B$10/SUM(Parameters!$B$10:$G$10)*Parameters!$K$22*Parameters!$B$51*Parameters!$B$46</f>
        <v/>
      </c>
      <c r="H413" s="31">
        <f>(140-Parameters!$D$25)*Parameters!$B$26*0.45359237*0.85/(72*Parameters!$E$27)</f>
        <v/>
      </c>
      <c r="I413" s="7">
        <f>IF(H413&gt;80,"&gt;80",IF(H413&gt;50,"50-80",IF(H413&gt;=25,"25-50","&lt;25")))</f>
        <v/>
      </c>
      <c r="J413" s="7">
        <f>IF(((B413="80+")+1+(OR(D413="1.5-2.0",D413="&gt;=2.0")))&gt;=2,1,0)</f>
        <v/>
      </c>
      <c r="K413" s="32">
        <f>INDEX(Parameters!$B$31:$E$31,MATCH(I413,Parameters!$B$30:$E$30,0))</f>
        <v/>
      </c>
      <c r="L413" s="33">
        <f>K413*INDEX(Parameters!$B$66:$E$66,MATCH(I413,Parameters!$B$30:$E$30,0))/100*IF($F413="yes",Parameters!$C$49,Parameters!$B$49)</f>
        <v/>
      </c>
      <c r="M413" s="33">
        <f>K413*INDEX(Parameters!$B$67:$E$67,MATCH(I413,Parameters!$B$30:$E$30,0))/100*IF($F413="yes",Parameters!$C$49,Parameters!$B$49)</f>
        <v/>
      </c>
      <c r="N413" s="33">
        <f>K413*INDEX(Parameters!$B$68:$E$68,MATCH(I413,Parameters!$B$30:$E$30,0))/100*IF($F413="yes",Parameters!$C$49,Parameters!$B$49)</f>
        <v/>
      </c>
      <c r="O413" s="33">
        <f>K413*INDEX(Parameters!$B$69:$E$69,MATCH(I413,Parameters!$B$30:$E$30,0))/100*IF($F413="yes",Parameters!$C$49,Parameters!$B$49)</f>
        <v/>
      </c>
      <c r="P413" s="33">
        <f>K413*INDEX(Parameters!$B$70:$E$70,MATCH(I413,Parameters!$B$30:$E$30,0))/100*IF($F413="yes",Parameters!$C$49,Parameters!$B$49)</f>
        <v/>
      </c>
      <c r="Q413" s="33">
        <f>K413*INDEX(Parameters!$B$71:$E$71,MATCH(I413,Parameters!$B$30:$E$30,0))/100*IF($F413="yes",Parameters!$C$49,Parameters!$B$49)</f>
        <v/>
      </c>
      <c r="R413" s="33">
        <f>K413*INDEX(Parameters!$B$72:$E$72,MATCH(I413,Parameters!$B$30:$E$30,0))/100*IF($F413="yes",Parameters!$C$49,Parameters!$B$49)</f>
        <v/>
      </c>
      <c r="S413" s="33">
        <f>K413*INDEX(Parameters!$B$73:$E$73,MATCH(I413,Parameters!$B$30:$E$30,0))/100*IF($F413="yes",Parameters!$C$49,Parameters!$B$49)</f>
        <v/>
      </c>
      <c r="T413" s="33">
        <f>K413*INDEX(Parameters!$B$74:$E$74,MATCH(I413,Parameters!$B$30:$E$30,0))/100*IF($F413="yes",Parameters!$C$49,Parameters!$B$49)</f>
        <v/>
      </c>
      <c r="U413" s="33">
        <f>INDEX(Parameters!$B$32:$E$32,MATCH(I413,Parameters!$B$30:$E$30,0))*Parameters!$B$36/100*IF($F413="yes",Parameters!$E$49,Parameters!$D$49)</f>
        <v/>
      </c>
      <c r="V413" s="33">
        <f>U413*INDEX(Parameters!$B$99:$E$99,MATCH(I413,Parameters!$B$30:$E$30,0))</f>
        <v/>
      </c>
      <c r="W413" s="33">
        <f>U413*INDEX(Parameters!$B$100:$E$100,MATCH(I413,Parameters!$B$30:$E$30,0))</f>
        <v/>
      </c>
      <c r="X413" s="33">
        <f>U413*INDEX(Parameters!$B$101:$E$101,MATCH(I413,Parameters!$B$30:$E$30,0))</f>
        <v/>
      </c>
      <c r="Y413" s="33">
        <f>U413*INDEX(Parameters!$B$102:$E$102,MATCH(I413,Parameters!$B$30:$E$30,0))</f>
        <v/>
      </c>
      <c r="Z413" s="33">
        <f>U413*INDEX(Parameters!$B$103:$E$103,MATCH(I413,Parameters!$B$30:$E$30,0))</f>
        <v/>
      </c>
      <c r="AA413" s="33">
        <f>U413*INDEX(Parameters!$B$104:$E$104,MATCH(I413,Parameters!$B$30:$E$30,0))</f>
        <v/>
      </c>
      <c r="AB413" s="33">
        <f>U413*Parameters!$B$39</f>
        <v/>
      </c>
      <c r="AC413" s="7">
        <f>J413</f>
        <v/>
      </c>
      <c r="AD413" s="7">
        <f>IF(J413=1,Parameters!$B$40,Parameters!$B$41)</f>
        <v/>
      </c>
      <c r="AE413" s="33">
        <f>AC413*O413+(1-AC413)*L413</f>
        <v/>
      </c>
      <c r="AF413" s="33">
        <f>AC413*P413+(1-AC413)*M413</f>
        <v/>
      </c>
      <c r="AG413" s="33">
        <f>AC413*Q413+(1-AC413)*N413</f>
        <v/>
      </c>
      <c r="AH413" s="33">
        <f>AD413*O413+(1-AD413)*L413</f>
        <v/>
      </c>
      <c r="AI413" s="33">
        <f>AD413*P413+(1-AD413)*M413</f>
        <v/>
      </c>
      <c r="AJ413" s="33">
        <f>AD413*Q413+(1-AD413)*N413</f>
        <v/>
      </c>
      <c r="AK413" s="33">
        <f>AC413*V413+(1-AC413)*U413</f>
        <v/>
      </c>
      <c r="AL413" s="33">
        <f>AC413*W413+(1-AC413)*U413</f>
        <v/>
      </c>
      <c r="AM413" s="33">
        <f>AC413*X413+(1-AC413)*U413</f>
        <v/>
      </c>
      <c r="AN413" s="33">
        <f>AD413*V413+(1-AD413)*U413</f>
        <v/>
      </c>
      <c r="AO413" s="33">
        <f>AD413*W413+(1-AD413)*U413</f>
        <v/>
      </c>
      <c r="AP413" s="33">
        <f>AD413*X413+(1-AD413)*U413</f>
        <v/>
      </c>
      <c r="AQ413" s="7">
        <f>IF(OR(Scenario!$B$5="Any",Scenario!$B$5=A413),1,0)</f>
        <v/>
      </c>
      <c r="AR413" s="7">
        <f>IF(OR(Scenario!$B$6="Any",Scenario!$B$6=B413),1,0)</f>
        <v/>
      </c>
      <c r="AS413" s="7">
        <f>IF(OR(Scenario!$B$7="Any",Scenario!$B$7=C413),1,0)</f>
        <v/>
      </c>
      <c r="AT413" s="7">
        <f>IF(OR(Scenario!$B$8="Any",Scenario!$B$8=D413),1,0)</f>
        <v/>
      </c>
      <c r="AU413" s="7">
        <f>IF(OR(Scenario!$B$9="Any",Scenario!$B$9=E413),1,0)</f>
        <v/>
      </c>
      <c r="AV413" s="7">
        <f>IF(OR(Scenario!$B$10="Any",Scenario!$B$10=F413),1,0)</f>
        <v/>
      </c>
      <c r="AW413" s="7">
        <f>G413*AQ413*AR413*AS413*AT413*AU413*AV413</f>
        <v/>
      </c>
      <c r="AX413" s="7">
        <f>IF(Scenario!$B$11="mean",L413,IF(Scenario!$B$11="5th pct",M413,N413))</f>
        <v/>
      </c>
      <c r="AY413" s="7">
        <f>IF(Scenario!$B$11="mean",O413,IF(Scenario!$B$11="5th pct",P413,Q413))</f>
        <v/>
      </c>
      <c r="AZ413" s="7">
        <f>IF(Scenario!$B$11="mean",R413,IF(Scenario!$B$11="5th pct",S413,T413))</f>
        <v/>
      </c>
      <c r="BA413" s="7">
        <f>IF(Scenario!$B$11="mean",AE413,IF(Scenario!$B$11="5th pct",AF413,AG413))</f>
        <v/>
      </c>
      <c r="BB413" s="7">
        <f>IF(Scenario!$B$11="mean",AH413,IF(Scenario!$B$11="5th pct",AI413,AJ413))</f>
        <v/>
      </c>
      <c r="BC413" s="7">
        <f>U413</f>
        <v/>
      </c>
      <c r="BD413" s="7">
        <f>IF(Scenario!$B$11="mean",V413,IF(Scenario!$B$11="5th pct",W413,X413))</f>
        <v/>
      </c>
      <c r="BE413" s="7">
        <f>IF(Scenario!$B$11="mean",Y413,IF(Scenario!$B$11="5th pct",Z413,AA413))</f>
        <v/>
      </c>
      <c r="BF413" s="7">
        <f>IF(Scenario!$B$11="mean",AK413,IF(Scenario!$B$11="5th pct",AL413,AM413))</f>
        <v/>
      </c>
      <c r="BG413" s="7">
        <f>IF(Scenario!$B$11="mean",AN413,IF(Scenario!$B$11="5th pct",AO413,AP413))</f>
        <v/>
      </c>
    </row>
    <row r="414">
      <c r="A414" t="inlineStr">
        <is>
          <t>F</t>
        </is>
      </c>
      <c r="B414" t="inlineStr">
        <is>
          <t>80+</t>
        </is>
      </c>
      <c r="C414" t="inlineStr">
        <is>
          <t>&lt;=110</t>
        </is>
      </c>
      <c r="D414" t="inlineStr">
        <is>
          <t>&gt;=2.0</t>
        </is>
      </c>
      <c r="E414" t="inlineStr">
        <is>
          <t>high parox</t>
        </is>
      </c>
      <c r="F414" t="inlineStr">
        <is>
          <t>no</t>
        </is>
      </c>
      <c r="G414" s="26">
        <f>Parameters!$B$5*Parameters!$B$9*Parameters!$B$10/SUM(Parameters!$B$10:$G$10)*Parameters!$K$22*Parameters!$B$52*(1-Parameters!$B$46)</f>
        <v/>
      </c>
      <c r="H414" s="27">
        <f>(140-Parameters!$D$25)*Parameters!$B$26*0.45359237*0.85/(72*Parameters!$E$27)</f>
        <v/>
      </c>
      <c r="I414">
        <f>IF(H414&gt;80,"&gt;80",IF(H414&gt;50,"50-80",IF(H414&gt;=25,"25-50","&lt;25")))</f>
        <v/>
      </c>
      <c r="J414">
        <f>IF(((B414="80+")+1+(OR(D414="1.5-2.0",D414="&gt;=2.0")))&gt;=2,1,0)</f>
        <v/>
      </c>
      <c r="K414" s="28">
        <f>INDEX(Parameters!$B$31:$E$31,MATCH(I414,Parameters!$B$30:$E$30,0))</f>
        <v/>
      </c>
      <c r="L414" s="29">
        <f>K414*INDEX(Parameters!$B$75:$E$75,MATCH(I414,Parameters!$B$30:$E$30,0))/100*IF($F414="yes",Parameters!$C$49,Parameters!$B$49)</f>
        <v/>
      </c>
      <c r="M414" s="29">
        <f>K414*INDEX(Parameters!$B$76:$E$76,MATCH(I414,Parameters!$B$30:$E$30,0))/100*IF($F414="yes",Parameters!$C$49,Parameters!$B$49)</f>
        <v/>
      </c>
      <c r="N414" s="29">
        <f>K414*INDEX(Parameters!$B$77:$E$77,MATCH(I414,Parameters!$B$30:$E$30,0))/100*IF($F414="yes",Parameters!$C$49,Parameters!$B$49)</f>
        <v/>
      </c>
      <c r="O414" s="29">
        <f>K414*INDEX(Parameters!$B$78:$E$78,MATCH(I414,Parameters!$B$30:$E$30,0))/100*IF($F414="yes",Parameters!$C$49,Parameters!$B$49)</f>
        <v/>
      </c>
      <c r="P414" s="29">
        <f>K414*INDEX(Parameters!$B$79:$E$79,MATCH(I414,Parameters!$B$30:$E$30,0))/100*IF($F414="yes",Parameters!$C$49,Parameters!$B$49)</f>
        <v/>
      </c>
      <c r="Q414" s="29">
        <f>K414*INDEX(Parameters!$B$80:$E$80,MATCH(I414,Parameters!$B$30:$E$30,0))/100*IF($F414="yes",Parameters!$C$49,Parameters!$B$49)</f>
        <v/>
      </c>
      <c r="R414" s="29">
        <f>K414*INDEX(Parameters!$B$81:$E$81,MATCH(I414,Parameters!$B$30:$E$30,0))/100*IF($F414="yes",Parameters!$C$49,Parameters!$B$49)</f>
        <v/>
      </c>
      <c r="S414" s="29">
        <f>K414*INDEX(Parameters!$B$82:$E$82,MATCH(I414,Parameters!$B$30:$E$30,0))/100*IF($F414="yes",Parameters!$C$49,Parameters!$B$49)</f>
        <v/>
      </c>
      <c r="T414" s="29">
        <f>K414*INDEX(Parameters!$B$83:$E$83,MATCH(I414,Parameters!$B$30:$E$30,0))/100*IF($F414="yes",Parameters!$C$49,Parameters!$B$49)</f>
        <v/>
      </c>
      <c r="U414" s="29">
        <f>INDEX(Parameters!$B$32:$E$32,MATCH(I414,Parameters!$B$30:$E$30,0))*Parameters!$B$36/100*IF($F414="yes",Parameters!$E$49,Parameters!$D$49)</f>
        <v/>
      </c>
      <c r="V414" s="29">
        <f>U414*INDEX(Parameters!$B$99:$E$99,MATCH(I414,Parameters!$B$30:$E$30,0))</f>
        <v/>
      </c>
      <c r="W414" s="29">
        <f>U414*INDEX(Parameters!$B$100:$E$100,MATCH(I414,Parameters!$B$30:$E$30,0))</f>
        <v/>
      </c>
      <c r="X414" s="29">
        <f>U414*INDEX(Parameters!$B$101:$E$101,MATCH(I414,Parameters!$B$30:$E$30,0))</f>
        <v/>
      </c>
      <c r="Y414" s="29">
        <f>U414*INDEX(Parameters!$B$102:$E$102,MATCH(I414,Parameters!$B$30:$E$30,0))</f>
        <v/>
      </c>
      <c r="Z414" s="29">
        <f>U414*INDEX(Parameters!$B$103:$E$103,MATCH(I414,Parameters!$B$30:$E$30,0))</f>
        <v/>
      </c>
      <c r="AA414" s="29">
        <f>U414*INDEX(Parameters!$B$104:$E$104,MATCH(I414,Parameters!$B$30:$E$30,0))</f>
        <v/>
      </c>
      <c r="AB414" s="29">
        <f>U414*Parameters!$B$39</f>
        <v/>
      </c>
      <c r="AC414">
        <f>J414</f>
        <v/>
      </c>
      <c r="AD414">
        <f>IF(J414=1,Parameters!$B$40,Parameters!$B$41)</f>
        <v/>
      </c>
      <c r="AE414" s="29">
        <f>AC414*O414+(1-AC414)*L414</f>
        <v/>
      </c>
      <c r="AF414" s="29">
        <f>AC414*P414+(1-AC414)*M414</f>
        <v/>
      </c>
      <c r="AG414" s="29">
        <f>AC414*Q414+(1-AC414)*N414</f>
        <v/>
      </c>
      <c r="AH414" s="29">
        <f>AD414*O414+(1-AD414)*L414</f>
        <v/>
      </c>
      <c r="AI414" s="29">
        <f>AD414*P414+(1-AD414)*M414</f>
        <v/>
      </c>
      <c r="AJ414" s="29">
        <f>AD414*Q414+(1-AD414)*N414</f>
        <v/>
      </c>
      <c r="AK414" s="29">
        <f>AC414*V414+(1-AC414)*U414</f>
        <v/>
      </c>
      <c r="AL414" s="29">
        <f>AC414*W414+(1-AC414)*U414</f>
        <v/>
      </c>
      <c r="AM414" s="29">
        <f>AC414*X414+(1-AC414)*U414</f>
        <v/>
      </c>
      <c r="AN414" s="29">
        <f>AD414*V414+(1-AD414)*U414</f>
        <v/>
      </c>
      <c r="AO414" s="29">
        <f>AD414*W414+(1-AD414)*U414</f>
        <v/>
      </c>
      <c r="AP414" s="29">
        <f>AD414*X414+(1-AD414)*U414</f>
        <v/>
      </c>
      <c r="AQ414">
        <f>IF(OR(Scenario!$B$5="Any",Scenario!$B$5=A414),1,0)</f>
        <v/>
      </c>
      <c r="AR414">
        <f>IF(OR(Scenario!$B$6="Any",Scenario!$B$6=B414),1,0)</f>
        <v/>
      </c>
      <c r="AS414">
        <f>IF(OR(Scenario!$B$7="Any",Scenario!$B$7=C414),1,0)</f>
        <v/>
      </c>
      <c r="AT414">
        <f>IF(OR(Scenario!$B$8="Any",Scenario!$B$8=D414),1,0)</f>
        <v/>
      </c>
      <c r="AU414">
        <f>IF(OR(Scenario!$B$9="Any",Scenario!$B$9=E414),1,0)</f>
        <v/>
      </c>
      <c r="AV414">
        <f>IF(OR(Scenario!$B$10="Any",Scenario!$B$10=F414),1,0)</f>
        <v/>
      </c>
      <c r="AW414">
        <f>G414*AQ414*AR414*AS414*AT414*AU414*AV414</f>
        <v/>
      </c>
      <c r="AX414">
        <f>IF(Scenario!$B$11="mean",L414,IF(Scenario!$B$11="5th pct",M414,N414))</f>
        <v/>
      </c>
      <c r="AY414">
        <f>IF(Scenario!$B$11="mean",O414,IF(Scenario!$B$11="5th pct",P414,Q414))</f>
        <v/>
      </c>
      <c r="AZ414">
        <f>IF(Scenario!$B$11="mean",R414,IF(Scenario!$B$11="5th pct",S414,T414))</f>
        <v/>
      </c>
      <c r="BA414">
        <f>IF(Scenario!$B$11="mean",AE414,IF(Scenario!$B$11="5th pct",AF414,AG414))</f>
        <v/>
      </c>
      <c r="BB414">
        <f>IF(Scenario!$B$11="mean",AH414,IF(Scenario!$B$11="5th pct",AI414,AJ414))</f>
        <v/>
      </c>
      <c r="BC414">
        <f>U414</f>
        <v/>
      </c>
      <c r="BD414">
        <f>IF(Scenario!$B$11="mean",V414,IF(Scenario!$B$11="5th pct",W414,X414))</f>
        <v/>
      </c>
      <c r="BE414">
        <f>IF(Scenario!$B$11="mean",Y414,IF(Scenario!$B$11="5th pct",Z414,AA414))</f>
        <v/>
      </c>
      <c r="BF414">
        <f>IF(Scenario!$B$11="mean",AK414,IF(Scenario!$B$11="5th pct",AL414,AM414))</f>
        <v/>
      </c>
      <c r="BG414">
        <f>IF(Scenario!$B$11="mean",AN414,IF(Scenario!$B$11="5th pct",AO414,AP414))</f>
        <v/>
      </c>
    </row>
    <row r="415">
      <c r="A415" s="7" t="inlineStr">
        <is>
          <t>F</t>
        </is>
      </c>
      <c r="B415" s="7" t="inlineStr">
        <is>
          <t>80+</t>
        </is>
      </c>
      <c r="C415" s="7" t="inlineStr">
        <is>
          <t>&lt;=110</t>
        </is>
      </c>
      <c r="D415" s="7" t="inlineStr">
        <is>
          <t>&gt;=2.0</t>
        </is>
      </c>
      <c r="E415" s="7" t="inlineStr">
        <is>
          <t>high parox</t>
        </is>
      </c>
      <c r="F415" s="7" t="inlineStr">
        <is>
          <t>yes</t>
        </is>
      </c>
      <c r="G415" s="30">
        <f>Parameters!$B$5*Parameters!$B$9*Parameters!$B$10/SUM(Parameters!$B$10:$G$10)*Parameters!$K$22*Parameters!$B$52*Parameters!$B$46</f>
        <v/>
      </c>
      <c r="H415" s="31">
        <f>(140-Parameters!$D$25)*Parameters!$B$26*0.45359237*0.85/(72*Parameters!$E$27)</f>
        <v/>
      </c>
      <c r="I415" s="7">
        <f>IF(H415&gt;80,"&gt;80",IF(H415&gt;50,"50-80",IF(H415&gt;=25,"25-50","&lt;25")))</f>
        <v/>
      </c>
      <c r="J415" s="7">
        <f>IF(((B415="80+")+1+(OR(D415="1.5-2.0",D415="&gt;=2.0")))&gt;=2,1,0)</f>
        <v/>
      </c>
      <c r="K415" s="32">
        <f>INDEX(Parameters!$B$31:$E$31,MATCH(I415,Parameters!$B$30:$E$30,0))</f>
        <v/>
      </c>
      <c r="L415" s="33">
        <f>K415*INDEX(Parameters!$B$75:$E$75,MATCH(I415,Parameters!$B$30:$E$30,0))/100*IF($F415="yes",Parameters!$C$49,Parameters!$B$49)</f>
        <v/>
      </c>
      <c r="M415" s="33">
        <f>K415*INDEX(Parameters!$B$76:$E$76,MATCH(I415,Parameters!$B$30:$E$30,0))/100*IF($F415="yes",Parameters!$C$49,Parameters!$B$49)</f>
        <v/>
      </c>
      <c r="N415" s="33">
        <f>K415*INDEX(Parameters!$B$77:$E$77,MATCH(I415,Parameters!$B$30:$E$30,0))/100*IF($F415="yes",Parameters!$C$49,Parameters!$B$49)</f>
        <v/>
      </c>
      <c r="O415" s="33">
        <f>K415*INDEX(Parameters!$B$78:$E$78,MATCH(I415,Parameters!$B$30:$E$30,0))/100*IF($F415="yes",Parameters!$C$49,Parameters!$B$49)</f>
        <v/>
      </c>
      <c r="P415" s="33">
        <f>K415*INDEX(Parameters!$B$79:$E$79,MATCH(I415,Parameters!$B$30:$E$30,0))/100*IF($F415="yes",Parameters!$C$49,Parameters!$B$49)</f>
        <v/>
      </c>
      <c r="Q415" s="33">
        <f>K415*INDEX(Parameters!$B$80:$E$80,MATCH(I415,Parameters!$B$30:$E$30,0))/100*IF($F415="yes",Parameters!$C$49,Parameters!$B$49)</f>
        <v/>
      </c>
      <c r="R415" s="33">
        <f>K415*INDEX(Parameters!$B$81:$E$81,MATCH(I415,Parameters!$B$30:$E$30,0))/100*IF($F415="yes",Parameters!$C$49,Parameters!$B$49)</f>
        <v/>
      </c>
      <c r="S415" s="33">
        <f>K415*INDEX(Parameters!$B$82:$E$82,MATCH(I415,Parameters!$B$30:$E$30,0))/100*IF($F415="yes",Parameters!$C$49,Parameters!$B$49)</f>
        <v/>
      </c>
      <c r="T415" s="33">
        <f>K415*INDEX(Parameters!$B$83:$E$83,MATCH(I415,Parameters!$B$30:$E$30,0))/100*IF($F415="yes",Parameters!$C$49,Parameters!$B$49)</f>
        <v/>
      </c>
      <c r="U415" s="33">
        <f>INDEX(Parameters!$B$32:$E$32,MATCH(I415,Parameters!$B$30:$E$30,0))*Parameters!$B$36/100*IF($F415="yes",Parameters!$E$49,Parameters!$D$49)</f>
        <v/>
      </c>
      <c r="V415" s="33">
        <f>U415*INDEX(Parameters!$B$99:$E$99,MATCH(I415,Parameters!$B$30:$E$30,0))</f>
        <v/>
      </c>
      <c r="W415" s="33">
        <f>U415*INDEX(Parameters!$B$100:$E$100,MATCH(I415,Parameters!$B$30:$E$30,0))</f>
        <v/>
      </c>
      <c r="X415" s="33">
        <f>U415*INDEX(Parameters!$B$101:$E$101,MATCH(I415,Parameters!$B$30:$E$30,0))</f>
        <v/>
      </c>
      <c r="Y415" s="33">
        <f>U415*INDEX(Parameters!$B$102:$E$102,MATCH(I415,Parameters!$B$30:$E$30,0))</f>
        <v/>
      </c>
      <c r="Z415" s="33">
        <f>U415*INDEX(Parameters!$B$103:$E$103,MATCH(I415,Parameters!$B$30:$E$30,0))</f>
        <v/>
      </c>
      <c r="AA415" s="33">
        <f>U415*INDEX(Parameters!$B$104:$E$104,MATCH(I415,Parameters!$B$30:$E$30,0))</f>
        <v/>
      </c>
      <c r="AB415" s="33">
        <f>U415*Parameters!$B$39</f>
        <v/>
      </c>
      <c r="AC415" s="7">
        <f>J415</f>
        <v/>
      </c>
      <c r="AD415" s="7">
        <f>IF(J415=1,Parameters!$B$40,Parameters!$B$41)</f>
        <v/>
      </c>
      <c r="AE415" s="33">
        <f>AC415*O415+(1-AC415)*L415</f>
        <v/>
      </c>
      <c r="AF415" s="33">
        <f>AC415*P415+(1-AC415)*M415</f>
        <v/>
      </c>
      <c r="AG415" s="33">
        <f>AC415*Q415+(1-AC415)*N415</f>
        <v/>
      </c>
      <c r="AH415" s="33">
        <f>AD415*O415+(1-AD415)*L415</f>
        <v/>
      </c>
      <c r="AI415" s="33">
        <f>AD415*P415+(1-AD415)*M415</f>
        <v/>
      </c>
      <c r="AJ415" s="33">
        <f>AD415*Q415+(1-AD415)*N415</f>
        <v/>
      </c>
      <c r="AK415" s="33">
        <f>AC415*V415+(1-AC415)*U415</f>
        <v/>
      </c>
      <c r="AL415" s="33">
        <f>AC415*W415+(1-AC415)*U415</f>
        <v/>
      </c>
      <c r="AM415" s="33">
        <f>AC415*X415+(1-AC415)*U415</f>
        <v/>
      </c>
      <c r="AN415" s="33">
        <f>AD415*V415+(1-AD415)*U415</f>
        <v/>
      </c>
      <c r="AO415" s="33">
        <f>AD415*W415+(1-AD415)*U415</f>
        <v/>
      </c>
      <c r="AP415" s="33">
        <f>AD415*X415+(1-AD415)*U415</f>
        <v/>
      </c>
      <c r="AQ415" s="7">
        <f>IF(OR(Scenario!$B$5="Any",Scenario!$B$5=A415),1,0)</f>
        <v/>
      </c>
      <c r="AR415" s="7">
        <f>IF(OR(Scenario!$B$6="Any",Scenario!$B$6=B415),1,0)</f>
        <v/>
      </c>
      <c r="AS415" s="7">
        <f>IF(OR(Scenario!$B$7="Any",Scenario!$B$7=C415),1,0)</f>
        <v/>
      </c>
      <c r="AT415" s="7">
        <f>IF(OR(Scenario!$B$8="Any",Scenario!$B$8=D415),1,0)</f>
        <v/>
      </c>
      <c r="AU415" s="7">
        <f>IF(OR(Scenario!$B$9="Any",Scenario!$B$9=E415),1,0)</f>
        <v/>
      </c>
      <c r="AV415" s="7">
        <f>IF(OR(Scenario!$B$10="Any",Scenario!$B$10=F415),1,0)</f>
        <v/>
      </c>
      <c r="AW415" s="7">
        <f>G415*AQ415*AR415*AS415*AT415*AU415*AV415</f>
        <v/>
      </c>
      <c r="AX415" s="7">
        <f>IF(Scenario!$B$11="mean",L415,IF(Scenario!$B$11="5th pct",M415,N415))</f>
        <v/>
      </c>
      <c r="AY415" s="7">
        <f>IF(Scenario!$B$11="mean",O415,IF(Scenario!$B$11="5th pct",P415,Q415))</f>
        <v/>
      </c>
      <c r="AZ415" s="7">
        <f>IF(Scenario!$B$11="mean",R415,IF(Scenario!$B$11="5th pct",S415,T415))</f>
        <v/>
      </c>
      <c r="BA415" s="7">
        <f>IF(Scenario!$B$11="mean",AE415,IF(Scenario!$B$11="5th pct",AF415,AG415))</f>
        <v/>
      </c>
      <c r="BB415" s="7">
        <f>IF(Scenario!$B$11="mean",AH415,IF(Scenario!$B$11="5th pct",AI415,AJ415))</f>
        <v/>
      </c>
      <c r="BC415" s="7">
        <f>U415</f>
        <v/>
      </c>
      <c r="BD415" s="7">
        <f>IF(Scenario!$B$11="mean",V415,IF(Scenario!$B$11="5th pct",W415,X415))</f>
        <v/>
      </c>
      <c r="BE415" s="7">
        <f>IF(Scenario!$B$11="mean",Y415,IF(Scenario!$B$11="5th pct",Z415,AA415))</f>
        <v/>
      </c>
      <c r="BF415" s="7">
        <f>IF(Scenario!$B$11="mean",AK415,IF(Scenario!$B$11="5th pct",AL415,AM415))</f>
        <v/>
      </c>
      <c r="BG415" s="7">
        <f>IF(Scenario!$B$11="mean",AN415,IF(Scenario!$B$11="5th pct",AO415,AP415))</f>
        <v/>
      </c>
    </row>
    <row r="416">
      <c r="A416" t="inlineStr">
        <is>
          <t>F</t>
        </is>
      </c>
      <c r="B416" t="inlineStr">
        <is>
          <t>80+</t>
        </is>
      </c>
      <c r="C416" t="inlineStr">
        <is>
          <t>&lt;=110</t>
        </is>
      </c>
      <c r="D416" t="inlineStr">
        <is>
          <t>&gt;=2.0</t>
        </is>
      </c>
      <c r="E416" t="inlineStr">
        <is>
          <t>persistent</t>
        </is>
      </c>
      <c r="F416" t="inlineStr">
        <is>
          <t>no</t>
        </is>
      </c>
      <c r="G416" s="26">
        <f>Parameters!$B$5*Parameters!$B$9*Parameters!$B$10/SUM(Parameters!$B$10:$G$10)*Parameters!$K$22*Parameters!$B$53*(1-Parameters!$B$46)</f>
        <v/>
      </c>
      <c r="H416" s="27">
        <f>(140-Parameters!$D$25)*Parameters!$B$26*0.45359237*0.85/(72*Parameters!$E$27)</f>
        <v/>
      </c>
      <c r="I416">
        <f>IF(H416&gt;80,"&gt;80",IF(H416&gt;50,"50-80",IF(H416&gt;=25,"25-50","&lt;25")))</f>
        <v/>
      </c>
      <c r="J416">
        <f>IF(((B416="80+")+1+(OR(D416="1.5-2.0",D416="&gt;=2.0")))&gt;=2,1,0)</f>
        <v/>
      </c>
      <c r="K416" s="28">
        <f>INDEX(Parameters!$B$31:$E$31,MATCH(I416,Parameters!$B$30:$E$30,0))</f>
        <v/>
      </c>
      <c r="L416" s="29">
        <f>K416*INDEX(Parameters!$B$84:$E$84,MATCH(I416,Parameters!$B$30:$E$30,0))/100*IF($F416="yes",Parameters!$C$49,Parameters!$B$49)</f>
        <v/>
      </c>
      <c r="M416" s="29">
        <f>K416*INDEX(Parameters!$B$85:$E$85,MATCH(I416,Parameters!$B$30:$E$30,0))/100*IF($F416="yes",Parameters!$C$49,Parameters!$B$49)</f>
        <v/>
      </c>
      <c r="N416" s="29">
        <f>K416*INDEX(Parameters!$B$86:$E$86,MATCH(I416,Parameters!$B$30:$E$30,0))/100*IF($F416="yes",Parameters!$C$49,Parameters!$B$49)</f>
        <v/>
      </c>
      <c r="O416" s="29">
        <f>K416*INDEX(Parameters!$B$87:$E$87,MATCH(I416,Parameters!$B$30:$E$30,0))/100*IF($F416="yes",Parameters!$C$49,Parameters!$B$49)</f>
        <v/>
      </c>
      <c r="P416" s="29">
        <f>K416*INDEX(Parameters!$B$88:$E$88,MATCH(I416,Parameters!$B$30:$E$30,0))/100*IF($F416="yes",Parameters!$C$49,Parameters!$B$49)</f>
        <v/>
      </c>
      <c r="Q416" s="29">
        <f>K416*INDEX(Parameters!$B$89:$E$89,MATCH(I416,Parameters!$B$30:$E$30,0))/100*IF($F416="yes",Parameters!$C$49,Parameters!$B$49)</f>
        <v/>
      </c>
      <c r="R416" s="29">
        <f>K416*INDEX(Parameters!$B$90:$E$90,MATCH(I416,Parameters!$B$30:$E$30,0))/100*IF($F416="yes",Parameters!$C$49,Parameters!$B$49)</f>
        <v/>
      </c>
      <c r="S416" s="29">
        <f>K416*INDEX(Parameters!$B$91:$E$91,MATCH(I416,Parameters!$B$30:$E$30,0))/100*IF($F416="yes",Parameters!$C$49,Parameters!$B$49)</f>
        <v/>
      </c>
      <c r="T416" s="29">
        <f>K416*INDEX(Parameters!$B$92:$E$92,MATCH(I416,Parameters!$B$30:$E$30,0))/100*IF($F416="yes",Parameters!$C$49,Parameters!$B$49)</f>
        <v/>
      </c>
      <c r="U416" s="29">
        <f>INDEX(Parameters!$B$32:$E$32,MATCH(I416,Parameters!$B$30:$E$30,0))*Parameters!$B$36/100*IF($F416="yes",Parameters!$E$49,Parameters!$D$49)</f>
        <v/>
      </c>
      <c r="V416" s="29">
        <f>U416*INDEX(Parameters!$B$99:$E$99,MATCH(I416,Parameters!$B$30:$E$30,0))</f>
        <v/>
      </c>
      <c r="W416" s="29">
        <f>U416*INDEX(Parameters!$B$100:$E$100,MATCH(I416,Parameters!$B$30:$E$30,0))</f>
        <v/>
      </c>
      <c r="X416" s="29">
        <f>U416*INDEX(Parameters!$B$101:$E$101,MATCH(I416,Parameters!$B$30:$E$30,0))</f>
        <v/>
      </c>
      <c r="Y416" s="29">
        <f>U416*INDEX(Parameters!$B$102:$E$102,MATCH(I416,Parameters!$B$30:$E$30,0))</f>
        <v/>
      </c>
      <c r="Z416" s="29">
        <f>U416*INDEX(Parameters!$B$103:$E$103,MATCH(I416,Parameters!$B$30:$E$30,0))</f>
        <v/>
      </c>
      <c r="AA416" s="29">
        <f>U416*INDEX(Parameters!$B$104:$E$104,MATCH(I416,Parameters!$B$30:$E$30,0))</f>
        <v/>
      </c>
      <c r="AB416" s="29">
        <f>U416*Parameters!$B$39</f>
        <v/>
      </c>
      <c r="AC416">
        <f>J416</f>
        <v/>
      </c>
      <c r="AD416">
        <f>IF(J416=1,Parameters!$B$40,Parameters!$B$41)</f>
        <v/>
      </c>
      <c r="AE416" s="29">
        <f>AC416*O416+(1-AC416)*L416</f>
        <v/>
      </c>
      <c r="AF416" s="29">
        <f>AC416*P416+(1-AC416)*M416</f>
        <v/>
      </c>
      <c r="AG416" s="29">
        <f>AC416*Q416+(1-AC416)*N416</f>
        <v/>
      </c>
      <c r="AH416" s="29">
        <f>AD416*O416+(1-AD416)*L416</f>
        <v/>
      </c>
      <c r="AI416" s="29">
        <f>AD416*P416+(1-AD416)*M416</f>
        <v/>
      </c>
      <c r="AJ416" s="29">
        <f>AD416*Q416+(1-AD416)*N416</f>
        <v/>
      </c>
      <c r="AK416" s="29">
        <f>AC416*V416+(1-AC416)*U416</f>
        <v/>
      </c>
      <c r="AL416" s="29">
        <f>AC416*W416+(1-AC416)*U416</f>
        <v/>
      </c>
      <c r="AM416" s="29">
        <f>AC416*X416+(1-AC416)*U416</f>
        <v/>
      </c>
      <c r="AN416" s="29">
        <f>AD416*V416+(1-AD416)*U416</f>
        <v/>
      </c>
      <c r="AO416" s="29">
        <f>AD416*W416+(1-AD416)*U416</f>
        <v/>
      </c>
      <c r="AP416" s="29">
        <f>AD416*X416+(1-AD416)*U416</f>
        <v/>
      </c>
      <c r="AQ416">
        <f>IF(OR(Scenario!$B$5="Any",Scenario!$B$5=A416),1,0)</f>
        <v/>
      </c>
      <c r="AR416">
        <f>IF(OR(Scenario!$B$6="Any",Scenario!$B$6=B416),1,0)</f>
        <v/>
      </c>
      <c r="AS416">
        <f>IF(OR(Scenario!$B$7="Any",Scenario!$B$7=C416),1,0)</f>
        <v/>
      </c>
      <c r="AT416">
        <f>IF(OR(Scenario!$B$8="Any",Scenario!$B$8=D416),1,0)</f>
        <v/>
      </c>
      <c r="AU416">
        <f>IF(OR(Scenario!$B$9="Any",Scenario!$B$9=E416),1,0)</f>
        <v/>
      </c>
      <c r="AV416">
        <f>IF(OR(Scenario!$B$10="Any",Scenario!$B$10=F416),1,0)</f>
        <v/>
      </c>
      <c r="AW416">
        <f>G416*AQ416*AR416*AS416*AT416*AU416*AV416</f>
        <v/>
      </c>
      <c r="AX416">
        <f>IF(Scenario!$B$11="mean",L416,IF(Scenario!$B$11="5th pct",M416,N416))</f>
        <v/>
      </c>
      <c r="AY416">
        <f>IF(Scenario!$B$11="mean",O416,IF(Scenario!$B$11="5th pct",P416,Q416))</f>
        <v/>
      </c>
      <c r="AZ416">
        <f>IF(Scenario!$B$11="mean",R416,IF(Scenario!$B$11="5th pct",S416,T416))</f>
        <v/>
      </c>
      <c r="BA416">
        <f>IF(Scenario!$B$11="mean",AE416,IF(Scenario!$B$11="5th pct",AF416,AG416))</f>
        <v/>
      </c>
      <c r="BB416">
        <f>IF(Scenario!$B$11="mean",AH416,IF(Scenario!$B$11="5th pct",AI416,AJ416))</f>
        <v/>
      </c>
      <c r="BC416">
        <f>U416</f>
        <v/>
      </c>
      <c r="BD416">
        <f>IF(Scenario!$B$11="mean",V416,IF(Scenario!$B$11="5th pct",W416,X416))</f>
        <v/>
      </c>
      <c r="BE416">
        <f>IF(Scenario!$B$11="mean",Y416,IF(Scenario!$B$11="5th pct",Z416,AA416))</f>
        <v/>
      </c>
      <c r="BF416">
        <f>IF(Scenario!$B$11="mean",AK416,IF(Scenario!$B$11="5th pct",AL416,AM416))</f>
        <v/>
      </c>
      <c r="BG416">
        <f>IF(Scenario!$B$11="mean",AN416,IF(Scenario!$B$11="5th pct",AO416,AP416))</f>
        <v/>
      </c>
    </row>
    <row r="417">
      <c r="A417" s="7" t="inlineStr">
        <is>
          <t>F</t>
        </is>
      </c>
      <c r="B417" s="7" t="inlineStr">
        <is>
          <t>80+</t>
        </is>
      </c>
      <c r="C417" s="7" t="inlineStr">
        <is>
          <t>&lt;=110</t>
        </is>
      </c>
      <c r="D417" s="7" t="inlineStr">
        <is>
          <t>&gt;=2.0</t>
        </is>
      </c>
      <c r="E417" s="7" t="inlineStr">
        <is>
          <t>persistent</t>
        </is>
      </c>
      <c r="F417" s="7" t="inlineStr">
        <is>
          <t>yes</t>
        </is>
      </c>
      <c r="G417" s="30">
        <f>Parameters!$B$5*Parameters!$B$9*Parameters!$B$10/SUM(Parameters!$B$10:$G$10)*Parameters!$K$22*Parameters!$B$53*Parameters!$B$46</f>
        <v/>
      </c>
      <c r="H417" s="31">
        <f>(140-Parameters!$D$25)*Parameters!$B$26*0.45359237*0.85/(72*Parameters!$E$27)</f>
        <v/>
      </c>
      <c r="I417" s="7">
        <f>IF(H417&gt;80,"&gt;80",IF(H417&gt;50,"50-80",IF(H417&gt;=25,"25-50","&lt;25")))</f>
        <v/>
      </c>
      <c r="J417" s="7">
        <f>IF(((B417="80+")+1+(OR(D417="1.5-2.0",D417="&gt;=2.0")))&gt;=2,1,0)</f>
        <v/>
      </c>
      <c r="K417" s="32">
        <f>INDEX(Parameters!$B$31:$E$31,MATCH(I417,Parameters!$B$30:$E$30,0))</f>
        <v/>
      </c>
      <c r="L417" s="33">
        <f>K417*INDEX(Parameters!$B$84:$E$84,MATCH(I417,Parameters!$B$30:$E$30,0))/100*IF($F417="yes",Parameters!$C$49,Parameters!$B$49)</f>
        <v/>
      </c>
      <c r="M417" s="33">
        <f>K417*INDEX(Parameters!$B$85:$E$85,MATCH(I417,Parameters!$B$30:$E$30,0))/100*IF($F417="yes",Parameters!$C$49,Parameters!$B$49)</f>
        <v/>
      </c>
      <c r="N417" s="33">
        <f>K417*INDEX(Parameters!$B$86:$E$86,MATCH(I417,Parameters!$B$30:$E$30,0))/100*IF($F417="yes",Parameters!$C$49,Parameters!$B$49)</f>
        <v/>
      </c>
      <c r="O417" s="33">
        <f>K417*INDEX(Parameters!$B$87:$E$87,MATCH(I417,Parameters!$B$30:$E$30,0))/100*IF($F417="yes",Parameters!$C$49,Parameters!$B$49)</f>
        <v/>
      </c>
      <c r="P417" s="33">
        <f>K417*INDEX(Parameters!$B$88:$E$88,MATCH(I417,Parameters!$B$30:$E$30,0))/100*IF($F417="yes",Parameters!$C$49,Parameters!$B$49)</f>
        <v/>
      </c>
      <c r="Q417" s="33">
        <f>K417*INDEX(Parameters!$B$89:$E$89,MATCH(I417,Parameters!$B$30:$E$30,0))/100*IF($F417="yes",Parameters!$C$49,Parameters!$B$49)</f>
        <v/>
      </c>
      <c r="R417" s="33">
        <f>K417*INDEX(Parameters!$B$90:$E$90,MATCH(I417,Parameters!$B$30:$E$30,0))/100*IF($F417="yes",Parameters!$C$49,Parameters!$B$49)</f>
        <v/>
      </c>
      <c r="S417" s="33">
        <f>K417*INDEX(Parameters!$B$91:$E$91,MATCH(I417,Parameters!$B$30:$E$30,0))/100*IF($F417="yes",Parameters!$C$49,Parameters!$B$49)</f>
        <v/>
      </c>
      <c r="T417" s="33">
        <f>K417*INDEX(Parameters!$B$92:$E$92,MATCH(I417,Parameters!$B$30:$E$30,0))/100*IF($F417="yes",Parameters!$C$49,Parameters!$B$49)</f>
        <v/>
      </c>
      <c r="U417" s="33">
        <f>INDEX(Parameters!$B$32:$E$32,MATCH(I417,Parameters!$B$30:$E$30,0))*Parameters!$B$36/100*IF($F417="yes",Parameters!$E$49,Parameters!$D$49)</f>
        <v/>
      </c>
      <c r="V417" s="33">
        <f>U417*INDEX(Parameters!$B$99:$E$99,MATCH(I417,Parameters!$B$30:$E$30,0))</f>
        <v/>
      </c>
      <c r="W417" s="33">
        <f>U417*INDEX(Parameters!$B$100:$E$100,MATCH(I417,Parameters!$B$30:$E$30,0))</f>
        <v/>
      </c>
      <c r="X417" s="33">
        <f>U417*INDEX(Parameters!$B$101:$E$101,MATCH(I417,Parameters!$B$30:$E$30,0))</f>
        <v/>
      </c>
      <c r="Y417" s="33">
        <f>U417*INDEX(Parameters!$B$102:$E$102,MATCH(I417,Parameters!$B$30:$E$30,0))</f>
        <v/>
      </c>
      <c r="Z417" s="33">
        <f>U417*INDEX(Parameters!$B$103:$E$103,MATCH(I417,Parameters!$B$30:$E$30,0))</f>
        <v/>
      </c>
      <c r="AA417" s="33">
        <f>U417*INDEX(Parameters!$B$104:$E$104,MATCH(I417,Parameters!$B$30:$E$30,0))</f>
        <v/>
      </c>
      <c r="AB417" s="33">
        <f>U417*Parameters!$B$39</f>
        <v/>
      </c>
      <c r="AC417" s="7">
        <f>J417</f>
        <v/>
      </c>
      <c r="AD417" s="7">
        <f>IF(J417=1,Parameters!$B$40,Parameters!$B$41)</f>
        <v/>
      </c>
      <c r="AE417" s="33">
        <f>AC417*O417+(1-AC417)*L417</f>
        <v/>
      </c>
      <c r="AF417" s="33">
        <f>AC417*P417+(1-AC417)*M417</f>
        <v/>
      </c>
      <c r="AG417" s="33">
        <f>AC417*Q417+(1-AC417)*N417</f>
        <v/>
      </c>
      <c r="AH417" s="33">
        <f>AD417*O417+(1-AD417)*L417</f>
        <v/>
      </c>
      <c r="AI417" s="33">
        <f>AD417*P417+(1-AD417)*M417</f>
        <v/>
      </c>
      <c r="AJ417" s="33">
        <f>AD417*Q417+(1-AD417)*N417</f>
        <v/>
      </c>
      <c r="AK417" s="33">
        <f>AC417*V417+(1-AC417)*U417</f>
        <v/>
      </c>
      <c r="AL417" s="33">
        <f>AC417*W417+(1-AC417)*U417</f>
        <v/>
      </c>
      <c r="AM417" s="33">
        <f>AC417*X417+(1-AC417)*U417</f>
        <v/>
      </c>
      <c r="AN417" s="33">
        <f>AD417*V417+(1-AD417)*U417</f>
        <v/>
      </c>
      <c r="AO417" s="33">
        <f>AD417*W417+(1-AD417)*U417</f>
        <v/>
      </c>
      <c r="AP417" s="33">
        <f>AD417*X417+(1-AD417)*U417</f>
        <v/>
      </c>
      <c r="AQ417" s="7">
        <f>IF(OR(Scenario!$B$5="Any",Scenario!$B$5=A417),1,0)</f>
        <v/>
      </c>
      <c r="AR417" s="7">
        <f>IF(OR(Scenario!$B$6="Any",Scenario!$B$6=B417),1,0)</f>
        <v/>
      </c>
      <c r="AS417" s="7">
        <f>IF(OR(Scenario!$B$7="Any",Scenario!$B$7=C417),1,0)</f>
        <v/>
      </c>
      <c r="AT417" s="7">
        <f>IF(OR(Scenario!$B$8="Any",Scenario!$B$8=D417),1,0)</f>
        <v/>
      </c>
      <c r="AU417" s="7">
        <f>IF(OR(Scenario!$B$9="Any",Scenario!$B$9=E417),1,0)</f>
        <v/>
      </c>
      <c r="AV417" s="7">
        <f>IF(OR(Scenario!$B$10="Any",Scenario!$B$10=F417),1,0)</f>
        <v/>
      </c>
      <c r="AW417" s="7">
        <f>G417*AQ417*AR417*AS417*AT417*AU417*AV417</f>
        <v/>
      </c>
      <c r="AX417" s="7">
        <f>IF(Scenario!$B$11="mean",L417,IF(Scenario!$B$11="5th pct",M417,N417))</f>
        <v/>
      </c>
      <c r="AY417" s="7">
        <f>IF(Scenario!$B$11="mean",O417,IF(Scenario!$B$11="5th pct",P417,Q417))</f>
        <v/>
      </c>
      <c r="AZ417" s="7">
        <f>IF(Scenario!$B$11="mean",R417,IF(Scenario!$B$11="5th pct",S417,T417))</f>
        <v/>
      </c>
      <c r="BA417" s="7">
        <f>IF(Scenario!$B$11="mean",AE417,IF(Scenario!$B$11="5th pct",AF417,AG417))</f>
        <v/>
      </c>
      <c r="BB417" s="7">
        <f>IF(Scenario!$B$11="mean",AH417,IF(Scenario!$B$11="5th pct",AI417,AJ417))</f>
        <v/>
      </c>
      <c r="BC417" s="7">
        <f>U417</f>
        <v/>
      </c>
      <c r="BD417" s="7">
        <f>IF(Scenario!$B$11="mean",V417,IF(Scenario!$B$11="5th pct",W417,X417))</f>
        <v/>
      </c>
      <c r="BE417" s="7">
        <f>IF(Scenario!$B$11="mean",Y417,IF(Scenario!$B$11="5th pct",Z417,AA417))</f>
        <v/>
      </c>
      <c r="BF417" s="7">
        <f>IF(Scenario!$B$11="mean",AK417,IF(Scenario!$B$11="5th pct",AL417,AM417))</f>
        <v/>
      </c>
      <c r="BG417" s="7">
        <f>IF(Scenario!$B$11="mean",AN417,IF(Scenario!$B$11="5th pct",AO417,AP417))</f>
        <v/>
      </c>
    </row>
    <row r="418">
      <c r="A418" t="inlineStr">
        <is>
          <t>F</t>
        </is>
      </c>
      <c r="B418" t="inlineStr">
        <is>
          <t>80+</t>
        </is>
      </c>
      <c r="C418" t="inlineStr">
        <is>
          <t>110-132</t>
        </is>
      </c>
      <c r="D418" t="inlineStr">
        <is>
          <t>&lt;1.0</t>
        </is>
      </c>
      <c r="E418" t="inlineStr">
        <is>
          <t>subclinical</t>
        </is>
      </c>
      <c r="F418" t="inlineStr">
        <is>
          <t>no</t>
        </is>
      </c>
      <c r="G418" s="26">
        <f>Parameters!$B$5*Parameters!$B$9*Parameters!$C$10/SUM(Parameters!$B$10:$G$10)*Parameters!$H$22*Parameters!$B$50*(1-Parameters!$B$46)</f>
        <v/>
      </c>
      <c r="H418" s="27">
        <f>(140-Parameters!$D$25)*Parameters!$C$26*0.45359237*0.85/(72*Parameters!$B$27)</f>
        <v/>
      </c>
      <c r="I418">
        <f>IF(H418&gt;80,"&gt;80",IF(H418&gt;50,"50-80",IF(H418&gt;=25,"25-50","&lt;25")))</f>
        <v/>
      </c>
      <c r="J418">
        <f>IF(((B418="80+")+1+(OR(D418="1.5-2.0",D418="&gt;=2.0")))&gt;=2,1,0)</f>
        <v/>
      </c>
      <c r="K418" s="28">
        <f>INDEX(Parameters!$B$31:$E$31,MATCH(I418,Parameters!$B$30:$E$30,0))</f>
        <v/>
      </c>
      <c r="L418" s="29">
        <f>K418*INDEX(Parameters!$B$57:$E$57,MATCH(I418,Parameters!$B$30:$E$30,0))/100*IF($F418="yes",Parameters!$C$49,Parameters!$B$49)</f>
        <v/>
      </c>
      <c r="M418" s="29">
        <f>K418*INDEX(Parameters!$B$58:$E$58,MATCH(I418,Parameters!$B$30:$E$30,0))/100*IF($F418="yes",Parameters!$C$49,Parameters!$B$49)</f>
        <v/>
      </c>
      <c r="N418" s="29">
        <f>K418*INDEX(Parameters!$B$59:$E$59,MATCH(I418,Parameters!$B$30:$E$30,0))/100*IF($F418="yes",Parameters!$C$49,Parameters!$B$49)</f>
        <v/>
      </c>
      <c r="O418" s="29">
        <f>K418*INDEX(Parameters!$B$60:$E$60,MATCH(I418,Parameters!$B$30:$E$30,0))/100*IF($F418="yes",Parameters!$C$49,Parameters!$B$49)</f>
        <v/>
      </c>
      <c r="P418" s="29">
        <f>K418*INDEX(Parameters!$B$61:$E$61,MATCH(I418,Parameters!$B$30:$E$30,0))/100*IF($F418="yes",Parameters!$C$49,Parameters!$B$49)</f>
        <v/>
      </c>
      <c r="Q418" s="29">
        <f>K418*INDEX(Parameters!$B$62:$E$62,MATCH(I418,Parameters!$B$30:$E$30,0))/100*IF($F418="yes",Parameters!$C$49,Parameters!$B$49)</f>
        <v/>
      </c>
      <c r="R418" s="29">
        <f>K418*INDEX(Parameters!$B$63:$E$63,MATCH(I418,Parameters!$B$30:$E$30,0))/100*IF($F418="yes",Parameters!$C$49,Parameters!$B$49)</f>
        <v/>
      </c>
      <c r="S418" s="29">
        <f>K418*INDEX(Parameters!$B$64:$E$64,MATCH(I418,Parameters!$B$30:$E$30,0))/100*IF($F418="yes",Parameters!$C$49,Parameters!$B$49)</f>
        <v/>
      </c>
      <c r="T418" s="29">
        <f>K418*INDEX(Parameters!$B$65:$E$65,MATCH(I418,Parameters!$B$30:$E$30,0))/100*IF($F418="yes",Parameters!$C$49,Parameters!$B$49)</f>
        <v/>
      </c>
      <c r="U418" s="29">
        <f>INDEX(Parameters!$B$32:$E$32,MATCH(I418,Parameters!$B$30:$E$30,0))*Parameters!$B$36/100*IF($F418="yes",Parameters!$E$49,Parameters!$D$49)</f>
        <v/>
      </c>
      <c r="V418" s="29">
        <f>U418*INDEX(Parameters!$B$99:$E$99,MATCH(I418,Parameters!$B$30:$E$30,0))</f>
        <v/>
      </c>
      <c r="W418" s="29">
        <f>U418*INDEX(Parameters!$B$100:$E$100,MATCH(I418,Parameters!$B$30:$E$30,0))</f>
        <v/>
      </c>
      <c r="X418" s="29">
        <f>U418*INDEX(Parameters!$B$101:$E$101,MATCH(I418,Parameters!$B$30:$E$30,0))</f>
        <v/>
      </c>
      <c r="Y418" s="29">
        <f>U418*INDEX(Parameters!$B$102:$E$102,MATCH(I418,Parameters!$B$30:$E$30,0))</f>
        <v/>
      </c>
      <c r="Z418" s="29">
        <f>U418*INDEX(Parameters!$B$103:$E$103,MATCH(I418,Parameters!$B$30:$E$30,0))</f>
        <v/>
      </c>
      <c r="AA418" s="29">
        <f>U418*INDEX(Parameters!$B$104:$E$104,MATCH(I418,Parameters!$B$30:$E$30,0))</f>
        <v/>
      </c>
      <c r="AB418" s="29">
        <f>U418*Parameters!$B$39</f>
        <v/>
      </c>
      <c r="AC418">
        <f>J418</f>
        <v/>
      </c>
      <c r="AD418">
        <f>IF(J418=1,Parameters!$B$40,Parameters!$B$41)</f>
        <v/>
      </c>
      <c r="AE418" s="29">
        <f>AC418*O418+(1-AC418)*L418</f>
        <v/>
      </c>
      <c r="AF418" s="29">
        <f>AC418*P418+(1-AC418)*M418</f>
        <v/>
      </c>
      <c r="AG418" s="29">
        <f>AC418*Q418+(1-AC418)*N418</f>
        <v/>
      </c>
      <c r="AH418" s="29">
        <f>AD418*O418+(1-AD418)*L418</f>
        <v/>
      </c>
      <c r="AI418" s="29">
        <f>AD418*P418+(1-AD418)*M418</f>
        <v/>
      </c>
      <c r="AJ418" s="29">
        <f>AD418*Q418+(1-AD418)*N418</f>
        <v/>
      </c>
      <c r="AK418" s="29">
        <f>AC418*V418+(1-AC418)*U418</f>
        <v/>
      </c>
      <c r="AL418" s="29">
        <f>AC418*W418+(1-AC418)*U418</f>
        <v/>
      </c>
      <c r="AM418" s="29">
        <f>AC418*X418+(1-AC418)*U418</f>
        <v/>
      </c>
      <c r="AN418" s="29">
        <f>AD418*V418+(1-AD418)*U418</f>
        <v/>
      </c>
      <c r="AO418" s="29">
        <f>AD418*W418+(1-AD418)*U418</f>
        <v/>
      </c>
      <c r="AP418" s="29">
        <f>AD418*X418+(1-AD418)*U418</f>
        <v/>
      </c>
      <c r="AQ418">
        <f>IF(OR(Scenario!$B$5="Any",Scenario!$B$5=A418),1,0)</f>
        <v/>
      </c>
      <c r="AR418">
        <f>IF(OR(Scenario!$B$6="Any",Scenario!$B$6=B418),1,0)</f>
        <v/>
      </c>
      <c r="AS418">
        <f>IF(OR(Scenario!$B$7="Any",Scenario!$B$7=C418),1,0)</f>
        <v/>
      </c>
      <c r="AT418">
        <f>IF(OR(Scenario!$B$8="Any",Scenario!$B$8=D418),1,0)</f>
        <v/>
      </c>
      <c r="AU418">
        <f>IF(OR(Scenario!$B$9="Any",Scenario!$B$9=E418),1,0)</f>
        <v/>
      </c>
      <c r="AV418">
        <f>IF(OR(Scenario!$B$10="Any",Scenario!$B$10=F418),1,0)</f>
        <v/>
      </c>
      <c r="AW418">
        <f>G418*AQ418*AR418*AS418*AT418*AU418*AV418</f>
        <v/>
      </c>
      <c r="AX418">
        <f>IF(Scenario!$B$11="mean",L418,IF(Scenario!$B$11="5th pct",M418,N418))</f>
        <v/>
      </c>
      <c r="AY418">
        <f>IF(Scenario!$B$11="mean",O418,IF(Scenario!$B$11="5th pct",P418,Q418))</f>
        <v/>
      </c>
      <c r="AZ418">
        <f>IF(Scenario!$B$11="mean",R418,IF(Scenario!$B$11="5th pct",S418,T418))</f>
        <v/>
      </c>
      <c r="BA418">
        <f>IF(Scenario!$B$11="mean",AE418,IF(Scenario!$B$11="5th pct",AF418,AG418))</f>
        <v/>
      </c>
      <c r="BB418">
        <f>IF(Scenario!$B$11="mean",AH418,IF(Scenario!$B$11="5th pct",AI418,AJ418))</f>
        <v/>
      </c>
      <c r="BC418">
        <f>U418</f>
        <v/>
      </c>
      <c r="BD418">
        <f>IF(Scenario!$B$11="mean",V418,IF(Scenario!$B$11="5th pct",W418,X418))</f>
        <v/>
      </c>
      <c r="BE418">
        <f>IF(Scenario!$B$11="mean",Y418,IF(Scenario!$B$11="5th pct",Z418,AA418))</f>
        <v/>
      </c>
      <c r="BF418">
        <f>IF(Scenario!$B$11="mean",AK418,IF(Scenario!$B$11="5th pct",AL418,AM418))</f>
        <v/>
      </c>
      <c r="BG418">
        <f>IF(Scenario!$B$11="mean",AN418,IF(Scenario!$B$11="5th pct",AO418,AP418))</f>
        <v/>
      </c>
    </row>
    <row r="419">
      <c r="A419" s="7" t="inlineStr">
        <is>
          <t>F</t>
        </is>
      </c>
      <c r="B419" s="7" t="inlineStr">
        <is>
          <t>80+</t>
        </is>
      </c>
      <c r="C419" s="7" t="inlineStr">
        <is>
          <t>110-132</t>
        </is>
      </c>
      <c r="D419" s="7" t="inlineStr">
        <is>
          <t>&lt;1.0</t>
        </is>
      </c>
      <c r="E419" s="7" t="inlineStr">
        <is>
          <t>subclinical</t>
        </is>
      </c>
      <c r="F419" s="7" t="inlineStr">
        <is>
          <t>yes</t>
        </is>
      </c>
      <c r="G419" s="30">
        <f>Parameters!$B$5*Parameters!$B$9*Parameters!$C$10/SUM(Parameters!$B$10:$G$10)*Parameters!$H$22*Parameters!$B$50*Parameters!$B$46</f>
        <v/>
      </c>
      <c r="H419" s="31">
        <f>(140-Parameters!$D$25)*Parameters!$C$26*0.45359237*0.85/(72*Parameters!$B$27)</f>
        <v/>
      </c>
      <c r="I419" s="7">
        <f>IF(H419&gt;80,"&gt;80",IF(H419&gt;50,"50-80",IF(H419&gt;=25,"25-50","&lt;25")))</f>
        <v/>
      </c>
      <c r="J419" s="7">
        <f>IF(((B419="80+")+1+(OR(D419="1.5-2.0",D419="&gt;=2.0")))&gt;=2,1,0)</f>
        <v/>
      </c>
      <c r="K419" s="32">
        <f>INDEX(Parameters!$B$31:$E$31,MATCH(I419,Parameters!$B$30:$E$30,0))</f>
        <v/>
      </c>
      <c r="L419" s="33">
        <f>K419*INDEX(Parameters!$B$57:$E$57,MATCH(I419,Parameters!$B$30:$E$30,0))/100*IF($F419="yes",Parameters!$C$49,Parameters!$B$49)</f>
        <v/>
      </c>
      <c r="M419" s="33">
        <f>K419*INDEX(Parameters!$B$58:$E$58,MATCH(I419,Parameters!$B$30:$E$30,0))/100*IF($F419="yes",Parameters!$C$49,Parameters!$B$49)</f>
        <v/>
      </c>
      <c r="N419" s="33">
        <f>K419*INDEX(Parameters!$B$59:$E$59,MATCH(I419,Parameters!$B$30:$E$30,0))/100*IF($F419="yes",Parameters!$C$49,Parameters!$B$49)</f>
        <v/>
      </c>
      <c r="O419" s="33">
        <f>K419*INDEX(Parameters!$B$60:$E$60,MATCH(I419,Parameters!$B$30:$E$30,0))/100*IF($F419="yes",Parameters!$C$49,Parameters!$B$49)</f>
        <v/>
      </c>
      <c r="P419" s="33">
        <f>K419*INDEX(Parameters!$B$61:$E$61,MATCH(I419,Parameters!$B$30:$E$30,0))/100*IF($F419="yes",Parameters!$C$49,Parameters!$B$49)</f>
        <v/>
      </c>
      <c r="Q419" s="33">
        <f>K419*INDEX(Parameters!$B$62:$E$62,MATCH(I419,Parameters!$B$30:$E$30,0))/100*IF($F419="yes",Parameters!$C$49,Parameters!$B$49)</f>
        <v/>
      </c>
      <c r="R419" s="33">
        <f>K419*INDEX(Parameters!$B$63:$E$63,MATCH(I419,Parameters!$B$30:$E$30,0))/100*IF($F419="yes",Parameters!$C$49,Parameters!$B$49)</f>
        <v/>
      </c>
      <c r="S419" s="33">
        <f>K419*INDEX(Parameters!$B$64:$E$64,MATCH(I419,Parameters!$B$30:$E$30,0))/100*IF($F419="yes",Parameters!$C$49,Parameters!$B$49)</f>
        <v/>
      </c>
      <c r="T419" s="33">
        <f>K419*INDEX(Parameters!$B$65:$E$65,MATCH(I419,Parameters!$B$30:$E$30,0))/100*IF($F419="yes",Parameters!$C$49,Parameters!$B$49)</f>
        <v/>
      </c>
      <c r="U419" s="33">
        <f>INDEX(Parameters!$B$32:$E$32,MATCH(I419,Parameters!$B$30:$E$30,0))*Parameters!$B$36/100*IF($F419="yes",Parameters!$E$49,Parameters!$D$49)</f>
        <v/>
      </c>
      <c r="V419" s="33">
        <f>U419*INDEX(Parameters!$B$99:$E$99,MATCH(I419,Parameters!$B$30:$E$30,0))</f>
        <v/>
      </c>
      <c r="W419" s="33">
        <f>U419*INDEX(Parameters!$B$100:$E$100,MATCH(I419,Parameters!$B$30:$E$30,0))</f>
        <v/>
      </c>
      <c r="X419" s="33">
        <f>U419*INDEX(Parameters!$B$101:$E$101,MATCH(I419,Parameters!$B$30:$E$30,0))</f>
        <v/>
      </c>
      <c r="Y419" s="33">
        <f>U419*INDEX(Parameters!$B$102:$E$102,MATCH(I419,Parameters!$B$30:$E$30,0))</f>
        <v/>
      </c>
      <c r="Z419" s="33">
        <f>U419*INDEX(Parameters!$B$103:$E$103,MATCH(I419,Parameters!$B$30:$E$30,0))</f>
        <v/>
      </c>
      <c r="AA419" s="33">
        <f>U419*INDEX(Parameters!$B$104:$E$104,MATCH(I419,Parameters!$B$30:$E$30,0))</f>
        <v/>
      </c>
      <c r="AB419" s="33">
        <f>U419*Parameters!$B$39</f>
        <v/>
      </c>
      <c r="AC419" s="7">
        <f>J419</f>
        <v/>
      </c>
      <c r="AD419" s="7">
        <f>IF(J419=1,Parameters!$B$40,Parameters!$B$41)</f>
        <v/>
      </c>
      <c r="AE419" s="33">
        <f>AC419*O419+(1-AC419)*L419</f>
        <v/>
      </c>
      <c r="AF419" s="33">
        <f>AC419*P419+(1-AC419)*M419</f>
        <v/>
      </c>
      <c r="AG419" s="33">
        <f>AC419*Q419+(1-AC419)*N419</f>
        <v/>
      </c>
      <c r="AH419" s="33">
        <f>AD419*O419+(1-AD419)*L419</f>
        <v/>
      </c>
      <c r="AI419" s="33">
        <f>AD419*P419+(1-AD419)*M419</f>
        <v/>
      </c>
      <c r="AJ419" s="33">
        <f>AD419*Q419+(1-AD419)*N419</f>
        <v/>
      </c>
      <c r="AK419" s="33">
        <f>AC419*V419+(1-AC419)*U419</f>
        <v/>
      </c>
      <c r="AL419" s="33">
        <f>AC419*W419+(1-AC419)*U419</f>
        <v/>
      </c>
      <c r="AM419" s="33">
        <f>AC419*X419+(1-AC419)*U419</f>
        <v/>
      </c>
      <c r="AN419" s="33">
        <f>AD419*V419+(1-AD419)*U419</f>
        <v/>
      </c>
      <c r="AO419" s="33">
        <f>AD419*W419+(1-AD419)*U419</f>
        <v/>
      </c>
      <c r="AP419" s="33">
        <f>AD419*X419+(1-AD419)*U419</f>
        <v/>
      </c>
      <c r="AQ419" s="7">
        <f>IF(OR(Scenario!$B$5="Any",Scenario!$B$5=A419),1,0)</f>
        <v/>
      </c>
      <c r="AR419" s="7">
        <f>IF(OR(Scenario!$B$6="Any",Scenario!$B$6=B419),1,0)</f>
        <v/>
      </c>
      <c r="AS419" s="7">
        <f>IF(OR(Scenario!$B$7="Any",Scenario!$B$7=C419),1,0)</f>
        <v/>
      </c>
      <c r="AT419" s="7">
        <f>IF(OR(Scenario!$B$8="Any",Scenario!$B$8=D419),1,0)</f>
        <v/>
      </c>
      <c r="AU419" s="7">
        <f>IF(OR(Scenario!$B$9="Any",Scenario!$B$9=E419),1,0)</f>
        <v/>
      </c>
      <c r="AV419" s="7">
        <f>IF(OR(Scenario!$B$10="Any",Scenario!$B$10=F419),1,0)</f>
        <v/>
      </c>
      <c r="AW419" s="7">
        <f>G419*AQ419*AR419*AS419*AT419*AU419*AV419</f>
        <v/>
      </c>
      <c r="AX419" s="7">
        <f>IF(Scenario!$B$11="mean",L419,IF(Scenario!$B$11="5th pct",M419,N419))</f>
        <v/>
      </c>
      <c r="AY419" s="7">
        <f>IF(Scenario!$B$11="mean",O419,IF(Scenario!$B$11="5th pct",P419,Q419))</f>
        <v/>
      </c>
      <c r="AZ419" s="7">
        <f>IF(Scenario!$B$11="mean",R419,IF(Scenario!$B$11="5th pct",S419,T419))</f>
        <v/>
      </c>
      <c r="BA419" s="7">
        <f>IF(Scenario!$B$11="mean",AE419,IF(Scenario!$B$11="5th pct",AF419,AG419))</f>
        <v/>
      </c>
      <c r="BB419" s="7">
        <f>IF(Scenario!$B$11="mean",AH419,IF(Scenario!$B$11="5th pct",AI419,AJ419))</f>
        <v/>
      </c>
      <c r="BC419" s="7">
        <f>U419</f>
        <v/>
      </c>
      <c r="BD419" s="7">
        <f>IF(Scenario!$B$11="mean",V419,IF(Scenario!$B$11="5th pct",W419,X419))</f>
        <v/>
      </c>
      <c r="BE419" s="7">
        <f>IF(Scenario!$B$11="mean",Y419,IF(Scenario!$B$11="5th pct",Z419,AA419))</f>
        <v/>
      </c>
      <c r="BF419" s="7">
        <f>IF(Scenario!$B$11="mean",AK419,IF(Scenario!$B$11="5th pct",AL419,AM419))</f>
        <v/>
      </c>
      <c r="BG419" s="7">
        <f>IF(Scenario!$B$11="mean",AN419,IF(Scenario!$B$11="5th pct",AO419,AP419))</f>
        <v/>
      </c>
    </row>
    <row r="420">
      <c r="A420" t="inlineStr">
        <is>
          <t>F</t>
        </is>
      </c>
      <c r="B420" t="inlineStr">
        <is>
          <t>80+</t>
        </is>
      </c>
      <c r="C420" t="inlineStr">
        <is>
          <t>110-132</t>
        </is>
      </c>
      <c r="D420" t="inlineStr">
        <is>
          <t>&lt;1.0</t>
        </is>
      </c>
      <c r="E420" t="inlineStr">
        <is>
          <t>low parox</t>
        </is>
      </c>
      <c r="F420" t="inlineStr">
        <is>
          <t>no</t>
        </is>
      </c>
      <c r="G420" s="26">
        <f>Parameters!$B$5*Parameters!$B$9*Parameters!$C$10/SUM(Parameters!$B$10:$G$10)*Parameters!$H$22*Parameters!$B$51*(1-Parameters!$B$46)</f>
        <v/>
      </c>
      <c r="H420" s="27">
        <f>(140-Parameters!$D$25)*Parameters!$C$26*0.45359237*0.85/(72*Parameters!$B$27)</f>
        <v/>
      </c>
      <c r="I420">
        <f>IF(H420&gt;80,"&gt;80",IF(H420&gt;50,"50-80",IF(H420&gt;=25,"25-50","&lt;25")))</f>
        <v/>
      </c>
      <c r="J420">
        <f>IF(((B420="80+")+1+(OR(D420="1.5-2.0",D420="&gt;=2.0")))&gt;=2,1,0)</f>
        <v/>
      </c>
      <c r="K420" s="28">
        <f>INDEX(Parameters!$B$31:$E$31,MATCH(I420,Parameters!$B$30:$E$30,0))</f>
        <v/>
      </c>
      <c r="L420" s="29">
        <f>K420*INDEX(Parameters!$B$66:$E$66,MATCH(I420,Parameters!$B$30:$E$30,0))/100*IF($F420="yes",Parameters!$C$49,Parameters!$B$49)</f>
        <v/>
      </c>
      <c r="M420" s="29">
        <f>K420*INDEX(Parameters!$B$67:$E$67,MATCH(I420,Parameters!$B$30:$E$30,0))/100*IF($F420="yes",Parameters!$C$49,Parameters!$B$49)</f>
        <v/>
      </c>
      <c r="N420" s="29">
        <f>K420*INDEX(Parameters!$B$68:$E$68,MATCH(I420,Parameters!$B$30:$E$30,0))/100*IF($F420="yes",Parameters!$C$49,Parameters!$B$49)</f>
        <v/>
      </c>
      <c r="O420" s="29">
        <f>K420*INDEX(Parameters!$B$69:$E$69,MATCH(I420,Parameters!$B$30:$E$30,0))/100*IF($F420="yes",Parameters!$C$49,Parameters!$B$49)</f>
        <v/>
      </c>
      <c r="P420" s="29">
        <f>K420*INDEX(Parameters!$B$70:$E$70,MATCH(I420,Parameters!$B$30:$E$30,0))/100*IF($F420="yes",Parameters!$C$49,Parameters!$B$49)</f>
        <v/>
      </c>
      <c r="Q420" s="29">
        <f>K420*INDEX(Parameters!$B$71:$E$71,MATCH(I420,Parameters!$B$30:$E$30,0))/100*IF($F420="yes",Parameters!$C$49,Parameters!$B$49)</f>
        <v/>
      </c>
      <c r="R420" s="29">
        <f>K420*INDEX(Parameters!$B$72:$E$72,MATCH(I420,Parameters!$B$30:$E$30,0))/100*IF($F420="yes",Parameters!$C$49,Parameters!$B$49)</f>
        <v/>
      </c>
      <c r="S420" s="29">
        <f>K420*INDEX(Parameters!$B$73:$E$73,MATCH(I420,Parameters!$B$30:$E$30,0))/100*IF($F420="yes",Parameters!$C$49,Parameters!$B$49)</f>
        <v/>
      </c>
      <c r="T420" s="29">
        <f>K420*INDEX(Parameters!$B$74:$E$74,MATCH(I420,Parameters!$B$30:$E$30,0))/100*IF($F420="yes",Parameters!$C$49,Parameters!$B$49)</f>
        <v/>
      </c>
      <c r="U420" s="29">
        <f>INDEX(Parameters!$B$32:$E$32,MATCH(I420,Parameters!$B$30:$E$30,0))*Parameters!$B$36/100*IF($F420="yes",Parameters!$E$49,Parameters!$D$49)</f>
        <v/>
      </c>
      <c r="V420" s="29">
        <f>U420*INDEX(Parameters!$B$99:$E$99,MATCH(I420,Parameters!$B$30:$E$30,0))</f>
        <v/>
      </c>
      <c r="W420" s="29">
        <f>U420*INDEX(Parameters!$B$100:$E$100,MATCH(I420,Parameters!$B$30:$E$30,0))</f>
        <v/>
      </c>
      <c r="X420" s="29">
        <f>U420*INDEX(Parameters!$B$101:$E$101,MATCH(I420,Parameters!$B$30:$E$30,0))</f>
        <v/>
      </c>
      <c r="Y420" s="29">
        <f>U420*INDEX(Parameters!$B$102:$E$102,MATCH(I420,Parameters!$B$30:$E$30,0))</f>
        <v/>
      </c>
      <c r="Z420" s="29">
        <f>U420*INDEX(Parameters!$B$103:$E$103,MATCH(I420,Parameters!$B$30:$E$30,0))</f>
        <v/>
      </c>
      <c r="AA420" s="29">
        <f>U420*INDEX(Parameters!$B$104:$E$104,MATCH(I420,Parameters!$B$30:$E$30,0))</f>
        <v/>
      </c>
      <c r="AB420" s="29">
        <f>U420*Parameters!$B$39</f>
        <v/>
      </c>
      <c r="AC420">
        <f>J420</f>
        <v/>
      </c>
      <c r="AD420">
        <f>IF(J420=1,Parameters!$B$40,Parameters!$B$41)</f>
        <v/>
      </c>
      <c r="AE420" s="29">
        <f>AC420*O420+(1-AC420)*L420</f>
        <v/>
      </c>
      <c r="AF420" s="29">
        <f>AC420*P420+(1-AC420)*M420</f>
        <v/>
      </c>
      <c r="AG420" s="29">
        <f>AC420*Q420+(1-AC420)*N420</f>
        <v/>
      </c>
      <c r="AH420" s="29">
        <f>AD420*O420+(1-AD420)*L420</f>
        <v/>
      </c>
      <c r="AI420" s="29">
        <f>AD420*P420+(1-AD420)*M420</f>
        <v/>
      </c>
      <c r="AJ420" s="29">
        <f>AD420*Q420+(1-AD420)*N420</f>
        <v/>
      </c>
      <c r="AK420" s="29">
        <f>AC420*V420+(1-AC420)*U420</f>
        <v/>
      </c>
      <c r="AL420" s="29">
        <f>AC420*W420+(1-AC420)*U420</f>
        <v/>
      </c>
      <c r="AM420" s="29">
        <f>AC420*X420+(1-AC420)*U420</f>
        <v/>
      </c>
      <c r="AN420" s="29">
        <f>AD420*V420+(1-AD420)*U420</f>
        <v/>
      </c>
      <c r="AO420" s="29">
        <f>AD420*W420+(1-AD420)*U420</f>
        <v/>
      </c>
      <c r="AP420" s="29">
        <f>AD420*X420+(1-AD420)*U420</f>
        <v/>
      </c>
      <c r="AQ420">
        <f>IF(OR(Scenario!$B$5="Any",Scenario!$B$5=A420),1,0)</f>
        <v/>
      </c>
      <c r="AR420">
        <f>IF(OR(Scenario!$B$6="Any",Scenario!$B$6=B420),1,0)</f>
        <v/>
      </c>
      <c r="AS420">
        <f>IF(OR(Scenario!$B$7="Any",Scenario!$B$7=C420),1,0)</f>
        <v/>
      </c>
      <c r="AT420">
        <f>IF(OR(Scenario!$B$8="Any",Scenario!$B$8=D420),1,0)</f>
        <v/>
      </c>
      <c r="AU420">
        <f>IF(OR(Scenario!$B$9="Any",Scenario!$B$9=E420),1,0)</f>
        <v/>
      </c>
      <c r="AV420">
        <f>IF(OR(Scenario!$B$10="Any",Scenario!$B$10=F420),1,0)</f>
        <v/>
      </c>
      <c r="AW420">
        <f>G420*AQ420*AR420*AS420*AT420*AU420*AV420</f>
        <v/>
      </c>
      <c r="AX420">
        <f>IF(Scenario!$B$11="mean",L420,IF(Scenario!$B$11="5th pct",M420,N420))</f>
        <v/>
      </c>
      <c r="AY420">
        <f>IF(Scenario!$B$11="mean",O420,IF(Scenario!$B$11="5th pct",P420,Q420))</f>
        <v/>
      </c>
      <c r="AZ420">
        <f>IF(Scenario!$B$11="mean",R420,IF(Scenario!$B$11="5th pct",S420,T420))</f>
        <v/>
      </c>
      <c r="BA420">
        <f>IF(Scenario!$B$11="mean",AE420,IF(Scenario!$B$11="5th pct",AF420,AG420))</f>
        <v/>
      </c>
      <c r="BB420">
        <f>IF(Scenario!$B$11="mean",AH420,IF(Scenario!$B$11="5th pct",AI420,AJ420))</f>
        <v/>
      </c>
      <c r="BC420">
        <f>U420</f>
        <v/>
      </c>
      <c r="BD420">
        <f>IF(Scenario!$B$11="mean",V420,IF(Scenario!$B$11="5th pct",W420,X420))</f>
        <v/>
      </c>
      <c r="BE420">
        <f>IF(Scenario!$B$11="mean",Y420,IF(Scenario!$B$11="5th pct",Z420,AA420))</f>
        <v/>
      </c>
      <c r="BF420">
        <f>IF(Scenario!$B$11="mean",AK420,IF(Scenario!$B$11="5th pct",AL420,AM420))</f>
        <v/>
      </c>
      <c r="BG420">
        <f>IF(Scenario!$B$11="mean",AN420,IF(Scenario!$B$11="5th pct",AO420,AP420))</f>
        <v/>
      </c>
    </row>
    <row r="421">
      <c r="A421" s="7" t="inlineStr">
        <is>
          <t>F</t>
        </is>
      </c>
      <c r="B421" s="7" t="inlineStr">
        <is>
          <t>80+</t>
        </is>
      </c>
      <c r="C421" s="7" t="inlineStr">
        <is>
          <t>110-132</t>
        </is>
      </c>
      <c r="D421" s="7" t="inlineStr">
        <is>
          <t>&lt;1.0</t>
        </is>
      </c>
      <c r="E421" s="7" t="inlineStr">
        <is>
          <t>low parox</t>
        </is>
      </c>
      <c r="F421" s="7" t="inlineStr">
        <is>
          <t>yes</t>
        </is>
      </c>
      <c r="G421" s="30">
        <f>Parameters!$B$5*Parameters!$B$9*Parameters!$C$10/SUM(Parameters!$B$10:$G$10)*Parameters!$H$22*Parameters!$B$51*Parameters!$B$46</f>
        <v/>
      </c>
      <c r="H421" s="31">
        <f>(140-Parameters!$D$25)*Parameters!$C$26*0.45359237*0.85/(72*Parameters!$B$27)</f>
        <v/>
      </c>
      <c r="I421" s="7">
        <f>IF(H421&gt;80,"&gt;80",IF(H421&gt;50,"50-80",IF(H421&gt;=25,"25-50","&lt;25")))</f>
        <v/>
      </c>
      <c r="J421" s="7">
        <f>IF(((B421="80+")+1+(OR(D421="1.5-2.0",D421="&gt;=2.0")))&gt;=2,1,0)</f>
        <v/>
      </c>
      <c r="K421" s="32">
        <f>INDEX(Parameters!$B$31:$E$31,MATCH(I421,Parameters!$B$30:$E$30,0))</f>
        <v/>
      </c>
      <c r="L421" s="33">
        <f>K421*INDEX(Parameters!$B$66:$E$66,MATCH(I421,Parameters!$B$30:$E$30,0))/100*IF($F421="yes",Parameters!$C$49,Parameters!$B$49)</f>
        <v/>
      </c>
      <c r="M421" s="33">
        <f>K421*INDEX(Parameters!$B$67:$E$67,MATCH(I421,Parameters!$B$30:$E$30,0))/100*IF($F421="yes",Parameters!$C$49,Parameters!$B$49)</f>
        <v/>
      </c>
      <c r="N421" s="33">
        <f>K421*INDEX(Parameters!$B$68:$E$68,MATCH(I421,Parameters!$B$30:$E$30,0))/100*IF($F421="yes",Parameters!$C$49,Parameters!$B$49)</f>
        <v/>
      </c>
      <c r="O421" s="33">
        <f>K421*INDEX(Parameters!$B$69:$E$69,MATCH(I421,Parameters!$B$30:$E$30,0))/100*IF($F421="yes",Parameters!$C$49,Parameters!$B$49)</f>
        <v/>
      </c>
      <c r="P421" s="33">
        <f>K421*INDEX(Parameters!$B$70:$E$70,MATCH(I421,Parameters!$B$30:$E$30,0))/100*IF($F421="yes",Parameters!$C$49,Parameters!$B$49)</f>
        <v/>
      </c>
      <c r="Q421" s="33">
        <f>K421*INDEX(Parameters!$B$71:$E$71,MATCH(I421,Parameters!$B$30:$E$30,0))/100*IF($F421="yes",Parameters!$C$49,Parameters!$B$49)</f>
        <v/>
      </c>
      <c r="R421" s="33">
        <f>K421*INDEX(Parameters!$B$72:$E$72,MATCH(I421,Parameters!$B$30:$E$30,0))/100*IF($F421="yes",Parameters!$C$49,Parameters!$B$49)</f>
        <v/>
      </c>
      <c r="S421" s="33">
        <f>K421*INDEX(Parameters!$B$73:$E$73,MATCH(I421,Parameters!$B$30:$E$30,0))/100*IF($F421="yes",Parameters!$C$49,Parameters!$B$49)</f>
        <v/>
      </c>
      <c r="T421" s="33">
        <f>K421*INDEX(Parameters!$B$74:$E$74,MATCH(I421,Parameters!$B$30:$E$30,0))/100*IF($F421="yes",Parameters!$C$49,Parameters!$B$49)</f>
        <v/>
      </c>
      <c r="U421" s="33">
        <f>INDEX(Parameters!$B$32:$E$32,MATCH(I421,Parameters!$B$30:$E$30,0))*Parameters!$B$36/100*IF($F421="yes",Parameters!$E$49,Parameters!$D$49)</f>
        <v/>
      </c>
      <c r="V421" s="33">
        <f>U421*INDEX(Parameters!$B$99:$E$99,MATCH(I421,Parameters!$B$30:$E$30,0))</f>
        <v/>
      </c>
      <c r="W421" s="33">
        <f>U421*INDEX(Parameters!$B$100:$E$100,MATCH(I421,Parameters!$B$30:$E$30,0))</f>
        <v/>
      </c>
      <c r="X421" s="33">
        <f>U421*INDEX(Parameters!$B$101:$E$101,MATCH(I421,Parameters!$B$30:$E$30,0))</f>
        <v/>
      </c>
      <c r="Y421" s="33">
        <f>U421*INDEX(Parameters!$B$102:$E$102,MATCH(I421,Parameters!$B$30:$E$30,0))</f>
        <v/>
      </c>
      <c r="Z421" s="33">
        <f>U421*INDEX(Parameters!$B$103:$E$103,MATCH(I421,Parameters!$B$30:$E$30,0))</f>
        <v/>
      </c>
      <c r="AA421" s="33">
        <f>U421*INDEX(Parameters!$B$104:$E$104,MATCH(I421,Parameters!$B$30:$E$30,0))</f>
        <v/>
      </c>
      <c r="AB421" s="33">
        <f>U421*Parameters!$B$39</f>
        <v/>
      </c>
      <c r="AC421" s="7">
        <f>J421</f>
        <v/>
      </c>
      <c r="AD421" s="7">
        <f>IF(J421=1,Parameters!$B$40,Parameters!$B$41)</f>
        <v/>
      </c>
      <c r="AE421" s="33">
        <f>AC421*O421+(1-AC421)*L421</f>
        <v/>
      </c>
      <c r="AF421" s="33">
        <f>AC421*P421+(1-AC421)*M421</f>
        <v/>
      </c>
      <c r="AG421" s="33">
        <f>AC421*Q421+(1-AC421)*N421</f>
        <v/>
      </c>
      <c r="AH421" s="33">
        <f>AD421*O421+(1-AD421)*L421</f>
        <v/>
      </c>
      <c r="AI421" s="33">
        <f>AD421*P421+(1-AD421)*M421</f>
        <v/>
      </c>
      <c r="AJ421" s="33">
        <f>AD421*Q421+(1-AD421)*N421</f>
        <v/>
      </c>
      <c r="AK421" s="33">
        <f>AC421*V421+(1-AC421)*U421</f>
        <v/>
      </c>
      <c r="AL421" s="33">
        <f>AC421*W421+(1-AC421)*U421</f>
        <v/>
      </c>
      <c r="AM421" s="33">
        <f>AC421*X421+(1-AC421)*U421</f>
        <v/>
      </c>
      <c r="AN421" s="33">
        <f>AD421*V421+(1-AD421)*U421</f>
        <v/>
      </c>
      <c r="AO421" s="33">
        <f>AD421*W421+(1-AD421)*U421</f>
        <v/>
      </c>
      <c r="AP421" s="33">
        <f>AD421*X421+(1-AD421)*U421</f>
        <v/>
      </c>
      <c r="AQ421" s="7">
        <f>IF(OR(Scenario!$B$5="Any",Scenario!$B$5=A421),1,0)</f>
        <v/>
      </c>
      <c r="AR421" s="7">
        <f>IF(OR(Scenario!$B$6="Any",Scenario!$B$6=B421),1,0)</f>
        <v/>
      </c>
      <c r="AS421" s="7">
        <f>IF(OR(Scenario!$B$7="Any",Scenario!$B$7=C421),1,0)</f>
        <v/>
      </c>
      <c r="AT421" s="7">
        <f>IF(OR(Scenario!$B$8="Any",Scenario!$B$8=D421),1,0)</f>
        <v/>
      </c>
      <c r="AU421" s="7">
        <f>IF(OR(Scenario!$B$9="Any",Scenario!$B$9=E421),1,0)</f>
        <v/>
      </c>
      <c r="AV421" s="7">
        <f>IF(OR(Scenario!$B$10="Any",Scenario!$B$10=F421),1,0)</f>
        <v/>
      </c>
      <c r="AW421" s="7">
        <f>G421*AQ421*AR421*AS421*AT421*AU421*AV421</f>
        <v/>
      </c>
      <c r="AX421" s="7">
        <f>IF(Scenario!$B$11="mean",L421,IF(Scenario!$B$11="5th pct",M421,N421))</f>
        <v/>
      </c>
      <c r="AY421" s="7">
        <f>IF(Scenario!$B$11="mean",O421,IF(Scenario!$B$11="5th pct",P421,Q421))</f>
        <v/>
      </c>
      <c r="AZ421" s="7">
        <f>IF(Scenario!$B$11="mean",R421,IF(Scenario!$B$11="5th pct",S421,T421))</f>
        <v/>
      </c>
      <c r="BA421" s="7">
        <f>IF(Scenario!$B$11="mean",AE421,IF(Scenario!$B$11="5th pct",AF421,AG421))</f>
        <v/>
      </c>
      <c r="BB421" s="7">
        <f>IF(Scenario!$B$11="mean",AH421,IF(Scenario!$B$11="5th pct",AI421,AJ421))</f>
        <v/>
      </c>
      <c r="BC421" s="7">
        <f>U421</f>
        <v/>
      </c>
      <c r="BD421" s="7">
        <f>IF(Scenario!$B$11="mean",V421,IF(Scenario!$B$11="5th pct",W421,X421))</f>
        <v/>
      </c>
      <c r="BE421" s="7">
        <f>IF(Scenario!$B$11="mean",Y421,IF(Scenario!$B$11="5th pct",Z421,AA421))</f>
        <v/>
      </c>
      <c r="BF421" s="7">
        <f>IF(Scenario!$B$11="mean",AK421,IF(Scenario!$B$11="5th pct",AL421,AM421))</f>
        <v/>
      </c>
      <c r="BG421" s="7">
        <f>IF(Scenario!$B$11="mean",AN421,IF(Scenario!$B$11="5th pct",AO421,AP421))</f>
        <v/>
      </c>
    </row>
    <row r="422">
      <c r="A422" t="inlineStr">
        <is>
          <t>F</t>
        </is>
      </c>
      <c r="B422" t="inlineStr">
        <is>
          <t>80+</t>
        </is>
      </c>
      <c r="C422" t="inlineStr">
        <is>
          <t>110-132</t>
        </is>
      </c>
      <c r="D422" t="inlineStr">
        <is>
          <t>&lt;1.0</t>
        </is>
      </c>
      <c r="E422" t="inlineStr">
        <is>
          <t>high parox</t>
        </is>
      </c>
      <c r="F422" t="inlineStr">
        <is>
          <t>no</t>
        </is>
      </c>
      <c r="G422" s="26">
        <f>Parameters!$B$5*Parameters!$B$9*Parameters!$C$10/SUM(Parameters!$B$10:$G$10)*Parameters!$H$22*Parameters!$B$52*(1-Parameters!$B$46)</f>
        <v/>
      </c>
      <c r="H422" s="27">
        <f>(140-Parameters!$D$25)*Parameters!$C$26*0.45359237*0.85/(72*Parameters!$B$27)</f>
        <v/>
      </c>
      <c r="I422">
        <f>IF(H422&gt;80,"&gt;80",IF(H422&gt;50,"50-80",IF(H422&gt;=25,"25-50","&lt;25")))</f>
        <v/>
      </c>
      <c r="J422">
        <f>IF(((B422="80+")+1+(OR(D422="1.5-2.0",D422="&gt;=2.0")))&gt;=2,1,0)</f>
        <v/>
      </c>
      <c r="K422" s="28">
        <f>INDEX(Parameters!$B$31:$E$31,MATCH(I422,Parameters!$B$30:$E$30,0))</f>
        <v/>
      </c>
      <c r="L422" s="29">
        <f>K422*INDEX(Parameters!$B$75:$E$75,MATCH(I422,Parameters!$B$30:$E$30,0))/100*IF($F422="yes",Parameters!$C$49,Parameters!$B$49)</f>
        <v/>
      </c>
      <c r="M422" s="29">
        <f>K422*INDEX(Parameters!$B$76:$E$76,MATCH(I422,Parameters!$B$30:$E$30,0))/100*IF($F422="yes",Parameters!$C$49,Parameters!$B$49)</f>
        <v/>
      </c>
      <c r="N422" s="29">
        <f>K422*INDEX(Parameters!$B$77:$E$77,MATCH(I422,Parameters!$B$30:$E$30,0))/100*IF($F422="yes",Parameters!$C$49,Parameters!$B$49)</f>
        <v/>
      </c>
      <c r="O422" s="29">
        <f>K422*INDEX(Parameters!$B$78:$E$78,MATCH(I422,Parameters!$B$30:$E$30,0))/100*IF($F422="yes",Parameters!$C$49,Parameters!$B$49)</f>
        <v/>
      </c>
      <c r="P422" s="29">
        <f>K422*INDEX(Parameters!$B$79:$E$79,MATCH(I422,Parameters!$B$30:$E$30,0))/100*IF($F422="yes",Parameters!$C$49,Parameters!$B$49)</f>
        <v/>
      </c>
      <c r="Q422" s="29">
        <f>K422*INDEX(Parameters!$B$80:$E$80,MATCH(I422,Parameters!$B$30:$E$30,0))/100*IF($F422="yes",Parameters!$C$49,Parameters!$B$49)</f>
        <v/>
      </c>
      <c r="R422" s="29">
        <f>K422*INDEX(Parameters!$B$81:$E$81,MATCH(I422,Parameters!$B$30:$E$30,0))/100*IF($F422="yes",Parameters!$C$49,Parameters!$B$49)</f>
        <v/>
      </c>
      <c r="S422" s="29">
        <f>K422*INDEX(Parameters!$B$82:$E$82,MATCH(I422,Parameters!$B$30:$E$30,0))/100*IF($F422="yes",Parameters!$C$49,Parameters!$B$49)</f>
        <v/>
      </c>
      <c r="T422" s="29">
        <f>K422*INDEX(Parameters!$B$83:$E$83,MATCH(I422,Parameters!$B$30:$E$30,0))/100*IF($F422="yes",Parameters!$C$49,Parameters!$B$49)</f>
        <v/>
      </c>
      <c r="U422" s="29">
        <f>INDEX(Parameters!$B$32:$E$32,MATCH(I422,Parameters!$B$30:$E$30,0))*Parameters!$B$36/100*IF($F422="yes",Parameters!$E$49,Parameters!$D$49)</f>
        <v/>
      </c>
      <c r="V422" s="29">
        <f>U422*INDEX(Parameters!$B$99:$E$99,MATCH(I422,Parameters!$B$30:$E$30,0))</f>
        <v/>
      </c>
      <c r="W422" s="29">
        <f>U422*INDEX(Parameters!$B$100:$E$100,MATCH(I422,Parameters!$B$30:$E$30,0))</f>
        <v/>
      </c>
      <c r="X422" s="29">
        <f>U422*INDEX(Parameters!$B$101:$E$101,MATCH(I422,Parameters!$B$30:$E$30,0))</f>
        <v/>
      </c>
      <c r="Y422" s="29">
        <f>U422*INDEX(Parameters!$B$102:$E$102,MATCH(I422,Parameters!$B$30:$E$30,0))</f>
        <v/>
      </c>
      <c r="Z422" s="29">
        <f>U422*INDEX(Parameters!$B$103:$E$103,MATCH(I422,Parameters!$B$30:$E$30,0))</f>
        <v/>
      </c>
      <c r="AA422" s="29">
        <f>U422*INDEX(Parameters!$B$104:$E$104,MATCH(I422,Parameters!$B$30:$E$30,0))</f>
        <v/>
      </c>
      <c r="AB422" s="29">
        <f>U422*Parameters!$B$39</f>
        <v/>
      </c>
      <c r="AC422">
        <f>J422</f>
        <v/>
      </c>
      <c r="AD422">
        <f>IF(J422=1,Parameters!$B$40,Parameters!$B$41)</f>
        <v/>
      </c>
      <c r="AE422" s="29">
        <f>AC422*O422+(1-AC422)*L422</f>
        <v/>
      </c>
      <c r="AF422" s="29">
        <f>AC422*P422+(1-AC422)*M422</f>
        <v/>
      </c>
      <c r="AG422" s="29">
        <f>AC422*Q422+(1-AC422)*N422</f>
        <v/>
      </c>
      <c r="AH422" s="29">
        <f>AD422*O422+(1-AD422)*L422</f>
        <v/>
      </c>
      <c r="AI422" s="29">
        <f>AD422*P422+(1-AD422)*M422</f>
        <v/>
      </c>
      <c r="AJ422" s="29">
        <f>AD422*Q422+(1-AD422)*N422</f>
        <v/>
      </c>
      <c r="AK422" s="29">
        <f>AC422*V422+(1-AC422)*U422</f>
        <v/>
      </c>
      <c r="AL422" s="29">
        <f>AC422*W422+(1-AC422)*U422</f>
        <v/>
      </c>
      <c r="AM422" s="29">
        <f>AC422*X422+(1-AC422)*U422</f>
        <v/>
      </c>
      <c r="AN422" s="29">
        <f>AD422*V422+(1-AD422)*U422</f>
        <v/>
      </c>
      <c r="AO422" s="29">
        <f>AD422*W422+(1-AD422)*U422</f>
        <v/>
      </c>
      <c r="AP422" s="29">
        <f>AD422*X422+(1-AD422)*U422</f>
        <v/>
      </c>
      <c r="AQ422">
        <f>IF(OR(Scenario!$B$5="Any",Scenario!$B$5=A422),1,0)</f>
        <v/>
      </c>
      <c r="AR422">
        <f>IF(OR(Scenario!$B$6="Any",Scenario!$B$6=B422),1,0)</f>
        <v/>
      </c>
      <c r="AS422">
        <f>IF(OR(Scenario!$B$7="Any",Scenario!$B$7=C422),1,0)</f>
        <v/>
      </c>
      <c r="AT422">
        <f>IF(OR(Scenario!$B$8="Any",Scenario!$B$8=D422),1,0)</f>
        <v/>
      </c>
      <c r="AU422">
        <f>IF(OR(Scenario!$B$9="Any",Scenario!$B$9=E422),1,0)</f>
        <v/>
      </c>
      <c r="AV422">
        <f>IF(OR(Scenario!$B$10="Any",Scenario!$B$10=F422),1,0)</f>
        <v/>
      </c>
      <c r="AW422">
        <f>G422*AQ422*AR422*AS422*AT422*AU422*AV422</f>
        <v/>
      </c>
      <c r="AX422">
        <f>IF(Scenario!$B$11="mean",L422,IF(Scenario!$B$11="5th pct",M422,N422))</f>
        <v/>
      </c>
      <c r="AY422">
        <f>IF(Scenario!$B$11="mean",O422,IF(Scenario!$B$11="5th pct",P422,Q422))</f>
        <v/>
      </c>
      <c r="AZ422">
        <f>IF(Scenario!$B$11="mean",R422,IF(Scenario!$B$11="5th pct",S422,T422))</f>
        <v/>
      </c>
      <c r="BA422">
        <f>IF(Scenario!$B$11="mean",AE422,IF(Scenario!$B$11="5th pct",AF422,AG422))</f>
        <v/>
      </c>
      <c r="BB422">
        <f>IF(Scenario!$B$11="mean",AH422,IF(Scenario!$B$11="5th pct",AI422,AJ422))</f>
        <v/>
      </c>
      <c r="BC422">
        <f>U422</f>
        <v/>
      </c>
      <c r="BD422">
        <f>IF(Scenario!$B$11="mean",V422,IF(Scenario!$B$11="5th pct",W422,X422))</f>
        <v/>
      </c>
      <c r="BE422">
        <f>IF(Scenario!$B$11="mean",Y422,IF(Scenario!$B$11="5th pct",Z422,AA422))</f>
        <v/>
      </c>
      <c r="BF422">
        <f>IF(Scenario!$B$11="mean",AK422,IF(Scenario!$B$11="5th pct",AL422,AM422))</f>
        <v/>
      </c>
      <c r="BG422">
        <f>IF(Scenario!$B$11="mean",AN422,IF(Scenario!$B$11="5th pct",AO422,AP422))</f>
        <v/>
      </c>
    </row>
    <row r="423">
      <c r="A423" s="7" t="inlineStr">
        <is>
          <t>F</t>
        </is>
      </c>
      <c r="B423" s="7" t="inlineStr">
        <is>
          <t>80+</t>
        </is>
      </c>
      <c r="C423" s="7" t="inlineStr">
        <is>
          <t>110-132</t>
        </is>
      </c>
      <c r="D423" s="7" t="inlineStr">
        <is>
          <t>&lt;1.0</t>
        </is>
      </c>
      <c r="E423" s="7" t="inlineStr">
        <is>
          <t>high parox</t>
        </is>
      </c>
      <c r="F423" s="7" t="inlineStr">
        <is>
          <t>yes</t>
        </is>
      </c>
      <c r="G423" s="30">
        <f>Parameters!$B$5*Parameters!$B$9*Parameters!$C$10/SUM(Parameters!$B$10:$G$10)*Parameters!$H$22*Parameters!$B$52*Parameters!$B$46</f>
        <v/>
      </c>
      <c r="H423" s="31">
        <f>(140-Parameters!$D$25)*Parameters!$C$26*0.45359237*0.85/(72*Parameters!$B$27)</f>
        <v/>
      </c>
      <c r="I423" s="7">
        <f>IF(H423&gt;80,"&gt;80",IF(H423&gt;50,"50-80",IF(H423&gt;=25,"25-50","&lt;25")))</f>
        <v/>
      </c>
      <c r="J423" s="7">
        <f>IF(((B423="80+")+1+(OR(D423="1.5-2.0",D423="&gt;=2.0")))&gt;=2,1,0)</f>
        <v/>
      </c>
      <c r="K423" s="32">
        <f>INDEX(Parameters!$B$31:$E$31,MATCH(I423,Parameters!$B$30:$E$30,0))</f>
        <v/>
      </c>
      <c r="L423" s="33">
        <f>K423*INDEX(Parameters!$B$75:$E$75,MATCH(I423,Parameters!$B$30:$E$30,0))/100*IF($F423="yes",Parameters!$C$49,Parameters!$B$49)</f>
        <v/>
      </c>
      <c r="M423" s="33">
        <f>K423*INDEX(Parameters!$B$76:$E$76,MATCH(I423,Parameters!$B$30:$E$30,0))/100*IF($F423="yes",Parameters!$C$49,Parameters!$B$49)</f>
        <v/>
      </c>
      <c r="N423" s="33">
        <f>K423*INDEX(Parameters!$B$77:$E$77,MATCH(I423,Parameters!$B$30:$E$30,0))/100*IF($F423="yes",Parameters!$C$49,Parameters!$B$49)</f>
        <v/>
      </c>
      <c r="O423" s="33">
        <f>K423*INDEX(Parameters!$B$78:$E$78,MATCH(I423,Parameters!$B$30:$E$30,0))/100*IF($F423="yes",Parameters!$C$49,Parameters!$B$49)</f>
        <v/>
      </c>
      <c r="P423" s="33">
        <f>K423*INDEX(Parameters!$B$79:$E$79,MATCH(I423,Parameters!$B$30:$E$30,0))/100*IF($F423="yes",Parameters!$C$49,Parameters!$B$49)</f>
        <v/>
      </c>
      <c r="Q423" s="33">
        <f>K423*INDEX(Parameters!$B$80:$E$80,MATCH(I423,Parameters!$B$30:$E$30,0))/100*IF($F423="yes",Parameters!$C$49,Parameters!$B$49)</f>
        <v/>
      </c>
      <c r="R423" s="33">
        <f>K423*INDEX(Parameters!$B$81:$E$81,MATCH(I423,Parameters!$B$30:$E$30,0))/100*IF($F423="yes",Parameters!$C$49,Parameters!$B$49)</f>
        <v/>
      </c>
      <c r="S423" s="33">
        <f>K423*INDEX(Parameters!$B$82:$E$82,MATCH(I423,Parameters!$B$30:$E$30,0))/100*IF($F423="yes",Parameters!$C$49,Parameters!$B$49)</f>
        <v/>
      </c>
      <c r="T423" s="33">
        <f>K423*INDEX(Parameters!$B$83:$E$83,MATCH(I423,Parameters!$B$30:$E$30,0))/100*IF($F423="yes",Parameters!$C$49,Parameters!$B$49)</f>
        <v/>
      </c>
      <c r="U423" s="33">
        <f>INDEX(Parameters!$B$32:$E$32,MATCH(I423,Parameters!$B$30:$E$30,0))*Parameters!$B$36/100*IF($F423="yes",Parameters!$E$49,Parameters!$D$49)</f>
        <v/>
      </c>
      <c r="V423" s="33">
        <f>U423*INDEX(Parameters!$B$99:$E$99,MATCH(I423,Parameters!$B$30:$E$30,0))</f>
        <v/>
      </c>
      <c r="W423" s="33">
        <f>U423*INDEX(Parameters!$B$100:$E$100,MATCH(I423,Parameters!$B$30:$E$30,0))</f>
        <v/>
      </c>
      <c r="X423" s="33">
        <f>U423*INDEX(Parameters!$B$101:$E$101,MATCH(I423,Parameters!$B$30:$E$30,0))</f>
        <v/>
      </c>
      <c r="Y423" s="33">
        <f>U423*INDEX(Parameters!$B$102:$E$102,MATCH(I423,Parameters!$B$30:$E$30,0))</f>
        <v/>
      </c>
      <c r="Z423" s="33">
        <f>U423*INDEX(Parameters!$B$103:$E$103,MATCH(I423,Parameters!$B$30:$E$30,0))</f>
        <v/>
      </c>
      <c r="AA423" s="33">
        <f>U423*INDEX(Parameters!$B$104:$E$104,MATCH(I423,Parameters!$B$30:$E$30,0))</f>
        <v/>
      </c>
      <c r="AB423" s="33">
        <f>U423*Parameters!$B$39</f>
        <v/>
      </c>
      <c r="AC423" s="7">
        <f>J423</f>
        <v/>
      </c>
      <c r="AD423" s="7">
        <f>IF(J423=1,Parameters!$B$40,Parameters!$B$41)</f>
        <v/>
      </c>
      <c r="AE423" s="33">
        <f>AC423*O423+(1-AC423)*L423</f>
        <v/>
      </c>
      <c r="AF423" s="33">
        <f>AC423*P423+(1-AC423)*M423</f>
        <v/>
      </c>
      <c r="AG423" s="33">
        <f>AC423*Q423+(1-AC423)*N423</f>
        <v/>
      </c>
      <c r="AH423" s="33">
        <f>AD423*O423+(1-AD423)*L423</f>
        <v/>
      </c>
      <c r="AI423" s="33">
        <f>AD423*P423+(1-AD423)*M423</f>
        <v/>
      </c>
      <c r="AJ423" s="33">
        <f>AD423*Q423+(1-AD423)*N423</f>
        <v/>
      </c>
      <c r="AK423" s="33">
        <f>AC423*V423+(1-AC423)*U423</f>
        <v/>
      </c>
      <c r="AL423" s="33">
        <f>AC423*W423+(1-AC423)*U423</f>
        <v/>
      </c>
      <c r="AM423" s="33">
        <f>AC423*X423+(1-AC423)*U423</f>
        <v/>
      </c>
      <c r="AN423" s="33">
        <f>AD423*V423+(1-AD423)*U423</f>
        <v/>
      </c>
      <c r="AO423" s="33">
        <f>AD423*W423+(1-AD423)*U423</f>
        <v/>
      </c>
      <c r="AP423" s="33">
        <f>AD423*X423+(1-AD423)*U423</f>
        <v/>
      </c>
      <c r="AQ423" s="7">
        <f>IF(OR(Scenario!$B$5="Any",Scenario!$B$5=A423),1,0)</f>
        <v/>
      </c>
      <c r="AR423" s="7">
        <f>IF(OR(Scenario!$B$6="Any",Scenario!$B$6=B423),1,0)</f>
        <v/>
      </c>
      <c r="AS423" s="7">
        <f>IF(OR(Scenario!$B$7="Any",Scenario!$B$7=C423),1,0)</f>
        <v/>
      </c>
      <c r="AT423" s="7">
        <f>IF(OR(Scenario!$B$8="Any",Scenario!$B$8=D423),1,0)</f>
        <v/>
      </c>
      <c r="AU423" s="7">
        <f>IF(OR(Scenario!$B$9="Any",Scenario!$B$9=E423),1,0)</f>
        <v/>
      </c>
      <c r="AV423" s="7">
        <f>IF(OR(Scenario!$B$10="Any",Scenario!$B$10=F423),1,0)</f>
        <v/>
      </c>
      <c r="AW423" s="7">
        <f>G423*AQ423*AR423*AS423*AT423*AU423*AV423</f>
        <v/>
      </c>
      <c r="AX423" s="7">
        <f>IF(Scenario!$B$11="mean",L423,IF(Scenario!$B$11="5th pct",M423,N423))</f>
        <v/>
      </c>
      <c r="AY423" s="7">
        <f>IF(Scenario!$B$11="mean",O423,IF(Scenario!$B$11="5th pct",P423,Q423))</f>
        <v/>
      </c>
      <c r="AZ423" s="7">
        <f>IF(Scenario!$B$11="mean",R423,IF(Scenario!$B$11="5th pct",S423,T423))</f>
        <v/>
      </c>
      <c r="BA423" s="7">
        <f>IF(Scenario!$B$11="mean",AE423,IF(Scenario!$B$11="5th pct",AF423,AG423))</f>
        <v/>
      </c>
      <c r="BB423" s="7">
        <f>IF(Scenario!$B$11="mean",AH423,IF(Scenario!$B$11="5th pct",AI423,AJ423))</f>
        <v/>
      </c>
      <c r="BC423" s="7">
        <f>U423</f>
        <v/>
      </c>
      <c r="BD423" s="7">
        <f>IF(Scenario!$B$11="mean",V423,IF(Scenario!$B$11="5th pct",W423,X423))</f>
        <v/>
      </c>
      <c r="BE423" s="7">
        <f>IF(Scenario!$B$11="mean",Y423,IF(Scenario!$B$11="5th pct",Z423,AA423))</f>
        <v/>
      </c>
      <c r="BF423" s="7">
        <f>IF(Scenario!$B$11="mean",AK423,IF(Scenario!$B$11="5th pct",AL423,AM423))</f>
        <v/>
      </c>
      <c r="BG423" s="7">
        <f>IF(Scenario!$B$11="mean",AN423,IF(Scenario!$B$11="5th pct",AO423,AP423))</f>
        <v/>
      </c>
    </row>
    <row r="424">
      <c r="A424" t="inlineStr">
        <is>
          <t>F</t>
        </is>
      </c>
      <c r="B424" t="inlineStr">
        <is>
          <t>80+</t>
        </is>
      </c>
      <c r="C424" t="inlineStr">
        <is>
          <t>110-132</t>
        </is>
      </c>
      <c r="D424" t="inlineStr">
        <is>
          <t>&lt;1.0</t>
        </is>
      </c>
      <c r="E424" t="inlineStr">
        <is>
          <t>persistent</t>
        </is>
      </c>
      <c r="F424" t="inlineStr">
        <is>
          <t>no</t>
        </is>
      </c>
      <c r="G424" s="26">
        <f>Parameters!$B$5*Parameters!$B$9*Parameters!$C$10/SUM(Parameters!$B$10:$G$10)*Parameters!$H$22*Parameters!$B$53*(1-Parameters!$B$46)</f>
        <v/>
      </c>
      <c r="H424" s="27">
        <f>(140-Parameters!$D$25)*Parameters!$C$26*0.45359237*0.85/(72*Parameters!$B$27)</f>
        <v/>
      </c>
      <c r="I424">
        <f>IF(H424&gt;80,"&gt;80",IF(H424&gt;50,"50-80",IF(H424&gt;=25,"25-50","&lt;25")))</f>
        <v/>
      </c>
      <c r="J424">
        <f>IF(((B424="80+")+1+(OR(D424="1.5-2.0",D424="&gt;=2.0")))&gt;=2,1,0)</f>
        <v/>
      </c>
      <c r="K424" s="28">
        <f>INDEX(Parameters!$B$31:$E$31,MATCH(I424,Parameters!$B$30:$E$30,0))</f>
        <v/>
      </c>
      <c r="L424" s="29">
        <f>K424*INDEX(Parameters!$B$84:$E$84,MATCH(I424,Parameters!$B$30:$E$30,0))/100*IF($F424="yes",Parameters!$C$49,Parameters!$B$49)</f>
        <v/>
      </c>
      <c r="M424" s="29">
        <f>K424*INDEX(Parameters!$B$85:$E$85,MATCH(I424,Parameters!$B$30:$E$30,0))/100*IF($F424="yes",Parameters!$C$49,Parameters!$B$49)</f>
        <v/>
      </c>
      <c r="N424" s="29">
        <f>K424*INDEX(Parameters!$B$86:$E$86,MATCH(I424,Parameters!$B$30:$E$30,0))/100*IF($F424="yes",Parameters!$C$49,Parameters!$B$49)</f>
        <v/>
      </c>
      <c r="O424" s="29">
        <f>K424*INDEX(Parameters!$B$87:$E$87,MATCH(I424,Parameters!$B$30:$E$30,0))/100*IF($F424="yes",Parameters!$C$49,Parameters!$B$49)</f>
        <v/>
      </c>
      <c r="P424" s="29">
        <f>K424*INDEX(Parameters!$B$88:$E$88,MATCH(I424,Parameters!$B$30:$E$30,0))/100*IF($F424="yes",Parameters!$C$49,Parameters!$B$49)</f>
        <v/>
      </c>
      <c r="Q424" s="29">
        <f>K424*INDEX(Parameters!$B$89:$E$89,MATCH(I424,Parameters!$B$30:$E$30,0))/100*IF($F424="yes",Parameters!$C$49,Parameters!$B$49)</f>
        <v/>
      </c>
      <c r="R424" s="29">
        <f>K424*INDEX(Parameters!$B$90:$E$90,MATCH(I424,Parameters!$B$30:$E$30,0))/100*IF($F424="yes",Parameters!$C$49,Parameters!$B$49)</f>
        <v/>
      </c>
      <c r="S424" s="29">
        <f>K424*INDEX(Parameters!$B$91:$E$91,MATCH(I424,Parameters!$B$30:$E$30,0))/100*IF($F424="yes",Parameters!$C$49,Parameters!$B$49)</f>
        <v/>
      </c>
      <c r="T424" s="29">
        <f>K424*INDEX(Parameters!$B$92:$E$92,MATCH(I424,Parameters!$B$30:$E$30,0))/100*IF($F424="yes",Parameters!$C$49,Parameters!$B$49)</f>
        <v/>
      </c>
      <c r="U424" s="29">
        <f>INDEX(Parameters!$B$32:$E$32,MATCH(I424,Parameters!$B$30:$E$30,0))*Parameters!$B$36/100*IF($F424="yes",Parameters!$E$49,Parameters!$D$49)</f>
        <v/>
      </c>
      <c r="V424" s="29">
        <f>U424*INDEX(Parameters!$B$99:$E$99,MATCH(I424,Parameters!$B$30:$E$30,0))</f>
        <v/>
      </c>
      <c r="W424" s="29">
        <f>U424*INDEX(Parameters!$B$100:$E$100,MATCH(I424,Parameters!$B$30:$E$30,0))</f>
        <v/>
      </c>
      <c r="X424" s="29">
        <f>U424*INDEX(Parameters!$B$101:$E$101,MATCH(I424,Parameters!$B$30:$E$30,0))</f>
        <v/>
      </c>
      <c r="Y424" s="29">
        <f>U424*INDEX(Parameters!$B$102:$E$102,MATCH(I424,Parameters!$B$30:$E$30,0))</f>
        <v/>
      </c>
      <c r="Z424" s="29">
        <f>U424*INDEX(Parameters!$B$103:$E$103,MATCH(I424,Parameters!$B$30:$E$30,0))</f>
        <v/>
      </c>
      <c r="AA424" s="29">
        <f>U424*INDEX(Parameters!$B$104:$E$104,MATCH(I424,Parameters!$B$30:$E$30,0))</f>
        <v/>
      </c>
      <c r="AB424" s="29">
        <f>U424*Parameters!$B$39</f>
        <v/>
      </c>
      <c r="AC424">
        <f>J424</f>
        <v/>
      </c>
      <c r="AD424">
        <f>IF(J424=1,Parameters!$B$40,Parameters!$B$41)</f>
        <v/>
      </c>
      <c r="AE424" s="29">
        <f>AC424*O424+(1-AC424)*L424</f>
        <v/>
      </c>
      <c r="AF424" s="29">
        <f>AC424*P424+(1-AC424)*M424</f>
        <v/>
      </c>
      <c r="AG424" s="29">
        <f>AC424*Q424+(1-AC424)*N424</f>
        <v/>
      </c>
      <c r="AH424" s="29">
        <f>AD424*O424+(1-AD424)*L424</f>
        <v/>
      </c>
      <c r="AI424" s="29">
        <f>AD424*P424+(1-AD424)*M424</f>
        <v/>
      </c>
      <c r="AJ424" s="29">
        <f>AD424*Q424+(1-AD424)*N424</f>
        <v/>
      </c>
      <c r="AK424" s="29">
        <f>AC424*V424+(1-AC424)*U424</f>
        <v/>
      </c>
      <c r="AL424" s="29">
        <f>AC424*W424+(1-AC424)*U424</f>
        <v/>
      </c>
      <c r="AM424" s="29">
        <f>AC424*X424+(1-AC424)*U424</f>
        <v/>
      </c>
      <c r="AN424" s="29">
        <f>AD424*V424+(1-AD424)*U424</f>
        <v/>
      </c>
      <c r="AO424" s="29">
        <f>AD424*W424+(1-AD424)*U424</f>
        <v/>
      </c>
      <c r="AP424" s="29">
        <f>AD424*X424+(1-AD424)*U424</f>
        <v/>
      </c>
      <c r="AQ424">
        <f>IF(OR(Scenario!$B$5="Any",Scenario!$B$5=A424),1,0)</f>
        <v/>
      </c>
      <c r="AR424">
        <f>IF(OR(Scenario!$B$6="Any",Scenario!$B$6=B424),1,0)</f>
        <v/>
      </c>
      <c r="AS424">
        <f>IF(OR(Scenario!$B$7="Any",Scenario!$B$7=C424),1,0)</f>
        <v/>
      </c>
      <c r="AT424">
        <f>IF(OR(Scenario!$B$8="Any",Scenario!$B$8=D424),1,0)</f>
        <v/>
      </c>
      <c r="AU424">
        <f>IF(OR(Scenario!$B$9="Any",Scenario!$B$9=E424),1,0)</f>
        <v/>
      </c>
      <c r="AV424">
        <f>IF(OR(Scenario!$B$10="Any",Scenario!$B$10=F424),1,0)</f>
        <v/>
      </c>
      <c r="AW424">
        <f>G424*AQ424*AR424*AS424*AT424*AU424*AV424</f>
        <v/>
      </c>
      <c r="AX424">
        <f>IF(Scenario!$B$11="mean",L424,IF(Scenario!$B$11="5th pct",M424,N424))</f>
        <v/>
      </c>
      <c r="AY424">
        <f>IF(Scenario!$B$11="mean",O424,IF(Scenario!$B$11="5th pct",P424,Q424))</f>
        <v/>
      </c>
      <c r="AZ424">
        <f>IF(Scenario!$B$11="mean",R424,IF(Scenario!$B$11="5th pct",S424,T424))</f>
        <v/>
      </c>
      <c r="BA424">
        <f>IF(Scenario!$B$11="mean",AE424,IF(Scenario!$B$11="5th pct",AF424,AG424))</f>
        <v/>
      </c>
      <c r="BB424">
        <f>IF(Scenario!$B$11="mean",AH424,IF(Scenario!$B$11="5th pct",AI424,AJ424))</f>
        <v/>
      </c>
      <c r="BC424">
        <f>U424</f>
        <v/>
      </c>
      <c r="BD424">
        <f>IF(Scenario!$B$11="mean",V424,IF(Scenario!$B$11="5th pct",W424,X424))</f>
        <v/>
      </c>
      <c r="BE424">
        <f>IF(Scenario!$B$11="mean",Y424,IF(Scenario!$B$11="5th pct",Z424,AA424))</f>
        <v/>
      </c>
      <c r="BF424">
        <f>IF(Scenario!$B$11="mean",AK424,IF(Scenario!$B$11="5th pct",AL424,AM424))</f>
        <v/>
      </c>
      <c r="BG424">
        <f>IF(Scenario!$B$11="mean",AN424,IF(Scenario!$B$11="5th pct",AO424,AP424))</f>
        <v/>
      </c>
    </row>
    <row r="425">
      <c r="A425" s="7" t="inlineStr">
        <is>
          <t>F</t>
        </is>
      </c>
      <c r="B425" s="7" t="inlineStr">
        <is>
          <t>80+</t>
        </is>
      </c>
      <c r="C425" s="7" t="inlineStr">
        <is>
          <t>110-132</t>
        </is>
      </c>
      <c r="D425" s="7" t="inlineStr">
        <is>
          <t>&lt;1.0</t>
        </is>
      </c>
      <c r="E425" s="7" t="inlineStr">
        <is>
          <t>persistent</t>
        </is>
      </c>
      <c r="F425" s="7" t="inlineStr">
        <is>
          <t>yes</t>
        </is>
      </c>
      <c r="G425" s="30">
        <f>Parameters!$B$5*Parameters!$B$9*Parameters!$C$10/SUM(Parameters!$B$10:$G$10)*Parameters!$H$22*Parameters!$B$53*Parameters!$B$46</f>
        <v/>
      </c>
      <c r="H425" s="31">
        <f>(140-Parameters!$D$25)*Parameters!$C$26*0.45359237*0.85/(72*Parameters!$B$27)</f>
        <v/>
      </c>
      <c r="I425" s="7">
        <f>IF(H425&gt;80,"&gt;80",IF(H425&gt;50,"50-80",IF(H425&gt;=25,"25-50","&lt;25")))</f>
        <v/>
      </c>
      <c r="J425" s="7">
        <f>IF(((B425="80+")+1+(OR(D425="1.5-2.0",D425="&gt;=2.0")))&gt;=2,1,0)</f>
        <v/>
      </c>
      <c r="K425" s="32">
        <f>INDEX(Parameters!$B$31:$E$31,MATCH(I425,Parameters!$B$30:$E$30,0))</f>
        <v/>
      </c>
      <c r="L425" s="33">
        <f>K425*INDEX(Parameters!$B$84:$E$84,MATCH(I425,Parameters!$B$30:$E$30,0))/100*IF($F425="yes",Parameters!$C$49,Parameters!$B$49)</f>
        <v/>
      </c>
      <c r="M425" s="33">
        <f>K425*INDEX(Parameters!$B$85:$E$85,MATCH(I425,Parameters!$B$30:$E$30,0))/100*IF($F425="yes",Parameters!$C$49,Parameters!$B$49)</f>
        <v/>
      </c>
      <c r="N425" s="33">
        <f>K425*INDEX(Parameters!$B$86:$E$86,MATCH(I425,Parameters!$B$30:$E$30,0))/100*IF($F425="yes",Parameters!$C$49,Parameters!$B$49)</f>
        <v/>
      </c>
      <c r="O425" s="33">
        <f>K425*INDEX(Parameters!$B$87:$E$87,MATCH(I425,Parameters!$B$30:$E$30,0))/100*IF($F425="yes",Parameters!$C$49,Parameters!$B$49)</f>
        <v/>
      </c>
      <c r="P425" s="33">
        <f>K425*INDEX(Parameters!$B$88:$E$88,MATCH(I425,Parameters!$B$30:$E$30,0))/100*IF($F425="yes",Parameters!$C$49,Parameters!$B$49)</f>
        <v/>
      </c>
      <c r="Q425" s="33">
        <f>K425*INDEX(Parameters!$B$89:$E$89,MATCH(I425,Parameters!$B$30:$E$30,0))/100*IF($F425="yes",Parameters!$C$49,Parameters!$B$49)</f>
        <v/>
      </c>
      <c r="R425" s="33">
        <f>K425*INDEX(Parameters!$B$90:$E$90,MATCH(I425,Parameters!$B$30:$E$30,0))/100*IF($F425="yes",Parameters!$C$49,Parameters!$B$49)</f>
        <v/>
      </c>
      <c r="S425" s="33">
        <f>K425*INDEX(Parameters!$B$91:$E$91,MATCH(I425,Parameters!$B$30:$E$30,0))/100*IF($F425="yes",Parameters!$C$49,Parameters!$B$49)</f>
        <v/>
      </c>
      <c r="T425" s="33">
        <f>K425*INDEX(Parameters!$B$92:$E$92,MATCH(I425,Parameters!$B$30:$E$30,0))/100*IF($F425="yes",Parameters!$C$49,Parameters!$B$49)</f>
        <v/>
      </c>
      <c r="U425" s="33">
        <f>INDEX(Parameters!$B$32:$E$32,MATCH(I425,Parameters!$B$30:$E$30,0))*Parameters!$B$36/100*IF($F425="yes",Parameters!$E$49,Parameters!$D$49)</f>
        <v/>
      </c>
      <c r="V425" s="33">
        <f>U425*INDEX(Parameters!$B$99:$E$99,MATCH(I425,Parameters!$B$30:$E$30,0))</f>
        <v/>
      </c>
      <c r="W425" s="33">
        <f>U425*INDEX(Parameters!$B$100:$E$100,MATCH(I425,Parameters!$B$30:$E$30,0))</f>
        <v/>
      </c>
      <c r="X425" s="33">
        <f>U425*INDEX(Parameters!$B$101:$E$101,MATCH(I425,Parameters!$B$30:$E$30,0))</f>
        <v/>
      </c>
      <c r="Y425" s="33">
        <f>U425*INDEX(Parameters!$B$102:$E$102,MATCH(I425,Parameters!$B$30:$E$30,0))</f>
        <v/>
      </c>
      <c r="Z425" s="33">
        <f>U425*INDEX(Parameters!$B$103:$E$103,MATCH(I425,Parameters!$B$30:$E$30,0))</f>
        <v/>
      </c>
      <c r="AA425" s="33">
        <f>U425*INDEX(Parameters!$B$104:$E$104,MATCH(I425,Parameters!$B$30:$E$30,0))</f>
        <v/>
      </c>
      <c r="AB425" s="33">
        <f>U425*Parameters!$B$39</f>
        <v/>
      </c>
      <c r="AC425" s="7">
        <f>J425</f>
        <v/>
      </c>
      <c r="AD425" s="7">
        <f>IF(J425=1,Parameters!$B$40,Parameters!$B$41)</f>
        <v/>
      </c>
      <c r="AE425" s="33">
        <f>AC425*O425+(1-AC425)*L425</f>
        <v/>
      </c>
      <c r="AF425" s="33">
        <f>AC425*P425+(1-AC425)*M425</f>
        <v/>
      </c>
      <c r="AG425" s="33">
        <f>AC425*Q425+(1-AC425)*N425</f>
        <v/>
      </c>
      <c r="AH425" s="33">
        <f>AD425*O425+(1-AD425)*L425</f>
        <v/>
      </c>
      <c r="AI425" s="33">
        <f>AD425*P425+(1-AD425)*M425</f>
        <v/>
      </c>
      <c r="AJ425" s="33">
        <f>AD425*Q425+(1-AD425)*N425</f>
        <v/>
      </c>
      <c r="AK425" s="33">
        <f>AC425*V425+(1-AC425)*U425</f>
        <v/>
      </c>
      <c r="AL425" s="33">
        <f>AC425*W425+(1-AC425)*U425</f>
        <v/>
      </c>
      <c r="AM425" s="33">
        <f>AC425*X425+(1-AC425)*U425</f>
        <v/>
      </c>
      <c r="AN425" s="33">
        <f>AD425*V425+(1-AD425)*U425</f>
        <v/>
      </c>
      <c r="AO425" s="33">
        <f>AD425*W425+(1-AD425)*U425</f>
        <v/>
      </c>
      <c r="AP425" s="33">
        <f>AD425*X425+(1-AD425)*U425</f>
        <v/>
      </c>
      <c r="AQ425" s="7">
        <f>IF(OR(Scenario!$B$5="Any",Scenario!$B$5=A425),1,0)</f>
        <v/>
      </c>
      <c r="AR425" s="7">
        <f>IF(OR(Scenario!$B$6="Any",Scenario!$B$6=B425),1,0)</f>
        <v/>
      </c>
      <c r="AS425" s="7">
        <f>IF(OR(Scenario!$B$7="Any",Scenario!$B$7=C425),1,0)</f>
        <v/>
      </c>
      <c r="AT425" s="7">
        <f>IF(OR(Scenario!$B$8="Any",Scenario!$B$8=D425),1,0)</f>
        <v/>
      </c>
      <c r="AU425" s="7">
        <f>IF(OR(Scenario!$B$9="Any",Scenario!$B$9=E425),1,0)</f>
        <v/>
      </c>
      <c r="AV425" s="7">
        <f>IF(OR(Scenario!$B$10="Any",Scenario!$B$10=F425),1,0)</f>
        <v/>
      </c>
      <c r="AW425" s="7">
        <f>G425*AQ425*AR425*AS425*AT425*AU425*AV425</f>
        <v/>
      </c>
      <c r="AX425" s="7">
        <f>IF(Scenario!$B$11="mean",L425,IF(Scenario!$B$11="5th pct",M425,N425))</f>
        <v/>
      </c>
      <c r="AY425" s="7">
        <f>IF(Scenario!$B$11="mean",O425,IF(Scenario!$B$11="5th pct",P425,Q425))</f>
        <v/>
      </c>
      <c r="AZ425" s="7">
        <f>IF(Scenario!$B$11="mean",R425,IF(Scenario!$B$11="5th pct",S425,T425))</f>
        <v/>
      </c>
      <c r="BA425" s="7">
        <f>IF(Scenario!$B$11="mean",AE425,IF(Scenario!$B$11="5th pct",AF425,AG425))</f>
        <v/>
      </c>
      <c r="BB425" s="7">
        <f>IF(Scenario!$B$11="mean",AH425,IF(Scenario!$B$11="5th pct",AI425,AJ425))</f>
        <v/>
      </c>
      <c r="BC425" s="7">
        <f>U425</f>
        <v/>
      </c>
      <c r="BD425" s="7">
        <f>IF(Scenario!$B$11="mean",V425,IF(Scenario!$B$11="5th pct",W425,X425))</f>
        <v/>
      </c>
      <c r="BE425" s="7">
        <f>IF(Scenario!$B$11="mean",Y425,IF(Scenario!$B$11="5th pct",Z425,AA425))</f>
        <v/>
      </c>
      <c r="BF425" s="7">
        <f>IF(Scenario!$B$11="mean",AK425,IF(Scenario!$B$11="5th pct",AL425,AM425))</f>
        <v/>
      </c>
      <c r="BG425" s="7">
        <f>IF(Scenario!$B$11="mean",AN425,IF(Scenario!$B$11="5th pct",AO425,AP425))</f>
        <v/>
      </c>
    </row>
    <row r="426">
      <c r="A426" t="inlineStr">
        <is>
          <t>F</t>
        </is>
      </c>
      <c r="B426" t="inlineStr">
        <is>
          <t>80+</t>
        </is>
      </c>
      <c r="C426" t="inlineStr">
        <is>
          <t>110-132</t>
        </is>
      </c>
      <c r="D426" t="inlineStr">
        <is>
          <t>1.0-1.5</t>
        </is>
      </c>
      <c r="E426" t="inlineStr">
        <is>
          <t>subclinical</t>
        </is>
      </c>
      <c r="F426" t="inlineStr">
        <is>
          <t>no</t>
        </is>
      </c>
      <c r="G426" s="26">
        <f>Parameters!$B$5*Parameters!$B$9*Parameters!$C$10/SUM(Parameters!$B$10:$G$10)*Parameters!$I$22*Parameters!$B$50*(1-Parameters!$B$46)</f>
        <v/>
      </c>
      <c r="H426" s="27">
        <f>(140-Parameters!$D$25)*Parameters!$C$26*0.45359237*0.85/(72*Parameters!$C$27)</f>
        <v/>
      </c>
      <c r="I426">
        <f>IF(H426&gt;80,"&gt;80",IF(H426&gt;50,"50-80",IF(H426&gt;=25,"25-50","&lt;25")))</f>
        <v/>
      </c>
      <c r="J426">
        <f>IF(((B426="80+")+1+(OR(D426="1.5-2.0",D426="&gt;=2.0")))&gt;=2,1,0)</f>
        <v/>
      </c>
      <c r="K426" s="28">
        <f>INDEX(Parameters!$B$31:$E$31,MATCH(I426,Parameters!$B$30:$E$30,0))</f>
        <v/>
      </c>
      <c r="L426" s="29">
        <f>K426*INDEX(Parameters!$B$57:$E$57,MATCH(I426,Parameters!$B$30:$E$30,0))/100*IF($F426="yes",Parameters!$C$49,Parameters!$B$49)</f>
        <v/>
      </c>
      <c r="M426" s="29">
        <f>K426*INDEX(Parameters!$B$58:$E$58,MATCH(I426,Parameters!$B$30:$E$30,0))/100*IF($F426="yes",Parameters!$C$49,Parameters!$B$49)</f>
        <v/>
      </c>
      <c r="N426" s="29">
        <f>K426*INDEX(Parameters!$B$59:$E$59,MATCH(I426,Parameters!$B$30:$E$30,0))/100*IF($F426="yes",Parameters!$C$49,Parameters!$B$49)</f>
        <v/>
      </c>
      <c r="O426" s="29">
        <f>K426*INDEX(Parameters!$B$60:$E$60,MATCH(I426,Parameters!$B$30:$E$30,0))/100*IF($F426="yes",Parameters!$C$49,Parameters!$B$49)</f>
        <v/>
      </c>
      <c r="P426" s="29">
        <f>K426*INDEX(Parameters!$B$61:$E$61,MATCH(I426,Parameters!$B$30:$E$30,0))/100*IF($F426="yes",Parameters!$C$49,Parameters!$B$49)</f>
        <v/>
      </c>
      <c r="Q426" s="29">
        <f>K426*INDEX(Parameters!$B$62:$E$62,MATCH(I426,Parameters!$B$30:$E$30,0))/100*IF($F426="yes",Parameters!$C$49,Parameters!$B$49)</f>
        <v/>
      </c>
      <c r="R426" s="29">
        <f>K426*INDEX(Parameters!$B$63:$E$63,MATCH(I426,Parameters!$B$30:$E$30,0))/100*IF($F426="yes",Parameters!$C$49,Parameters!$B$49)</f>
        <v/>
      </c>
      <c r="S426" s="29">
        <f>K426*INDEX(Parameters!$B$64:$E$64,MATCH(I426,Parameters!$B$30:$E$30,0))/100*IF($F426="yes",Parameters!$C$49,Parameters!$B$49)</f>
        <v/>
      </c>
      <c r="T426" s="29">
        <f>K426*INDEX(Parameters!$B$65:$E$65,MATCH(I426,Parameters!$B$30:$E$30,0))/100*IF($F426="yes",Parameters!$C$49,Parameters!$B$49)</f>
        <v/>
      </c>
      <c r="U426" s="29">
        <f>INDEX(Parameters!$B$32:$E$32,MATCH(I426,Parameters!$B$30:$E$30,0))*Parameters!$B$36/100*IF($F426="yes",Parameters!$E$49,Parameters!$D$49)</f>
        <v/>
      </c>
      <c r="V426" s="29">
        <f>U426*INDEX(Parameters!$B$99:$E$99,MATCH(I426,Parameters!$B$30:$E$30,0))</f>
        <v/>
      </c>
      <c r="W426" s="29">
        <f>U426*INDEX(Parameters!$B$100:$E$100,MATCH(I426,Parameters!$B$30:$E$30,0))</f>
        <v/>
      </c>
      <c r="X426" s="29">
        <f>U426*INDEX(Parameters!$B$101:$E$101,MATCH(I426,Parameters!$B$30:$E$30,0))</f>
        <v/>
      </c>
      <c r="Y426" s="29">
        <f>U426*INDEX(Parameters!$B$102:$E$102,MATCH(I426,Parameters!$B$30:$E$30,0))</f>
        <v/>
      </c>
      <c r="Z426" s="29">
        <f>U426*INDEX(Parameters!$B$103:$E$103,MATCH(I426,Parameters!$B$30:$E$30,0))</f>
        <v/>
      </c>
      <c r="AA426" s="29">
        <f>U426*INDEX(Parameters!$B$104:$E$104,MATCH(I426,Parameters!$B$30:$E$30,0))</f>
        <v/>
      </c>
      <c r="AB426" s="29">
        <f>U426*Parameters!$B$39</f>
        <v/>
      </c>
      <c r="AC426">
        <f>J426</f>
        <v/>
      </c>
      <c r="AD426">
        <f>IF(J426=1,Parameters!$B$40,Parameters!$B$41)</f>
        <v/>
      </c>
      <c r="AE426" s="29">
        <f>AC426*O426+(1-AC426)*L426</f>
        <v/>
      </c>
      <c r="AF426" s="29">
        <f>AC426*P426+(1-AC426)*M426</f>
        <v/>
      </c>
      <c r="AG426" s="29">
        <f>AC426*Q426+(1-AC426)*N426</f>
        <v/>
      </c>
      <c r="AH426" s="29">
        <f>AD426*O426+(1-AD426)*L426</f>
        <v/>
      </c>
      <c r="AI426" s="29">
        <f>AD426*P426+(1-AD426)*M426</f>
        <v/>
      </c>
      <c r="AJ426" s="29">
        <f>AD426*Q426+(1-AD426)*N426</f>
        <v/>
      </c>
      <c r="AK426" s="29">
        <f>AC426*V426+(1-AC426)*U426</f>
        <v/>
      </c>
      <c r="AL426" s="29">
        <f>AC426*W426+(1-AC426)*U426</f>
        <v/>
      </c>
      <c r="AM426" s="29">
        <f>AC426*X426+(1-AC426)*U426</f>
        <v/>
      </c>
      <c r="AN426" s="29">
        <f>AD426*V426+(1-AD426)*U426</f>
        <v/>
      </c>
      <c r="AO426" s="29">
        <f>AD426*W426+(1-AD426)*U426</f>
        <v/>
      </c>
      <c r="AP426" s="29">
        <f>AD426*X426+(1-AD426)*U426</f>
        <v/>
      </c>
      <c r="AQ426">
        <f>IF(OR(Scenario!$B$5="Any",Scenario!$B$5=A426),1,0)</f>
        <v/>
      </c>
      <c r="AR426">
        <f>IF(OR(Scenario!$B$6="Any",Scenario!$B$6=B426),1,0)</f>
        <v/>
      </c>
      <c r="AS426">
        <f>IF(OR(Scenario!$B$7="Any",Scenario!$B$7=C426),1,0)</f>
        <v/>
      </c>
      <c r="AT426">
        <f>IF(OR(Scenario!$B$8="Any",Scenario!$B$8=D426),1,0)</f>
        <v/>
      </c>
      <c r="AU426">
        <f>IF(OR(Scenario!$B$9="Any",Scenario!$B$9=E426),1,0)</f>
        <v/>
      </c>
      <c r="AV426">
        <f>IF(OR(Scenario!$B$10="Any",Scenario!$B$10=F426),1,0)</f>
        <v/>
      </c>
      <c r="AW426">
        <f>G426*AQ426*AR426*AS426*AT426*AU426*AV426</f>
        <v/>
      </c>
      <c r="AX426">
        <f>IF(Scenario!$B$11="mean",L426,IF(Scenario!$B$11="5th pct",M426,N426))</f>
        <v/>
      </c>
      <c r="AY426">
        <f>IF(Scenario!$B$11="mean",O426,IF(Scenario!$B$11="5th pct",P426,Q426))</f>
        <v/>
      </c>
      <c r="AZ426">
        <f>IF(Scenario!$B$11="mean",R426,IF(Scenario!$B$11="5th pct",S426,T426))</f>
        <v/>
      </c>
      <c r="BA426">
        <f>IF(Scenario!$B$11="mean",AE426,IF(Scenario!$B$11="5th pct",AF426,AG426))</f>
        <v/>
      </c>
      <c r="BB426">
        <f>IF(Scenario!$B$11="mean",AH426,IF(Scenario!$B$11="5th pct",AI426,AJ426))</f>
        <v/>
      </c>
      <c r="BC426">
        <f>U426</f>
        <v/>
      </c>
      <c r="BD426">
        <f>IF(Scenario!$B$11="mean",V426,IF(Scenario!$B$11="5th pct",W426,X426))</f>
        <v/>
      </c>
      <c r="BE426">
        <f>IF(Scenario!$B$11="mean",Y426,IF(Scenario!$B$11="5th pct",Z426,AA426))</f>
        <v/>
      </c>
      <c r="BF426">
        <f>IF(Scenario!$B$11="mean",AK426,IF(Scenario!$B$11="5th pct",AL426,AM426))</f>
        <v/>
      </c>
      <c r="BG426">
        <f>IF(Scenario!$B$11="mean",AN426,IF(Scenario!$B$11="5th pct",AO426,AP426))</f>
        <v/>
      </c>
    </row>
    <row r="427">
      <c r="A427" s="7" t="inlineStr">
        <is>
          <t>F</t>
        </is>
      </c>
      <c r="B427" s="7" t="inlineStr">
        <is>
          <t>80+</t>
        </is>
      </c>
      <c r="C427" s="7" t="inlineStr">
        <is>
          <t>110-132</t>
        </is>
      </c>
      <c r="D427" s="7" t="inlineStr">
        <is>
          <t>1.0-1.5</t>
        </is>
      </c>
      <c r="E427" s="7" t="inlineStr">
        <is>
          <t>subclinical</t>
        </is>
      </c>
      <c r="F427" s="7" t="inlineStr">
        <is>
          <t>yes</t>
        </is>
      </c>
      <c r="G427" s="30">
        <f>Parameters!$B$5*Parameters!$B$9*Parameters!$C$10/SUM(Parameters!$B$10:$G$10)*Parameters!$I$22*Parameters!$B$50*Parameters!$B$46</f>
        <v/>
      </c>
      <c r="H427" s="31">
        <f>(140-Parameters!$D$25)*Parameters!$C$26*0.45359237*0.85/(72*Parameters!$C$27)</f>
        <v/>
      </c>
      <c r="I427" s="7">
        <f>IF(H427&gt;80,"&gt;80",IF(H427&gt;50,"50-80",IF(H427&gt;=25,"25-50","&lt;25")))</f>
        <v/>
      </c>
      <c r="J427" s="7">
        <f>IF(((B427="80+")+1+(OR(D427="1.5-2.0",D427="&gt;=2.0")))&gt;=2,1,0)</f>
        <v/>
      </c>
      <c r="K427" s="32">
        <f>INDEX(Parameters!$B$31:$E$31,MATCH(I427,Parameters!$B$30:$E$30,0))</f>
        <v/>
      </c>
      <c r="L427" s="33">
        <f>K427*INDEX(Parameters!$B$57:$E$57,MATCH(I427,Parameters!$B$30:$E$30,0))/100*IF($F427="yes",Parameters!$C$49,Parameters!$B$49)</f>
        <v/>
      </c>
      <c r="M427" s="33">
        <f>K427*INDEX(Parameters!$B$58:$E$58,MATCH(I427,Parameters!$B$30:$E$30,0))/100*IF($F427="yes",Parameters!$C$49,Parameters!$B$49)</f>
        <v/>
      </c>
      <c r="N427" s="33">
        <f>K427*INDEX(Parameters!$B$59:$E$59,MATCH(I427,Parameters!$B$30:$E$30,0))/100*IF($F427="yes",Parameters!$C$49,Parameters!$B$49)</f>
        <v/>
      </c>
      <c r="O427" s="33">
        <f>K427*INDEX(Parameters!$B$60:$E$60,MATCH(I427,Parameters!$B$30:$E$30,0))/100*IF($F427="yes",Parameters!$C$49,Parameters!$B$49)</f>
        <v/>
      </c>
      <c r="P427" s="33">
        <f>K427*INDEX(Parameters!$B$61:$E$61,MATCH(I427,Parameters!$B$30:$E$30,0))/100*IF($F427="yes",Parameters!$C$49,Parameters!$B$49)</f>
        <v/>
      </c>
      <c r="Q427" s="33">
        <f>K427*INDEX(Parameters!$B$62:$E$62,MATCH(I427,Parameters!$B$30:$E$30,0))/100*IF($F427="yes",Parameters!$C$49,Parameters!$B$49)</f>
        <v/>
      </c>
      <c r="R427" s="33">
        <f>K427*INDEX(Parameters!$B$63:$E$63,MATCH(I427,Parameters!$B$30:$E$30,0))/100*IF($F427="yes",Parameters!$C$49,Parameters!$B$49)</f>
        <v/>
      </c>
      <c r="S427" s="33">
        <f>K427*INDEX(Parameters!$B$64:$E$64,MATCH(I427,Parameters!$B$30:$E$30,0))/100*IF($F427="yes",Parameters!$C$49,Parameters!$B$49)</f>
        <v/>
      </c>
      <c r="T427" s="33">
        <f>K427*INDEX(Parameters!$B$65:$E$65,MATCH(I427,Parameters!$B$30:$E$30,0))/100*IF($F427="yes",Parameters!$C$49,Parameters!$B$49)</f>
        <v/>
      </c>
      <c r="U427" s="33">
        <f>INDEX(Parameters!$B$32:$E$32,MATCH(I427,Parameters!$B$30:$E$30,0))*Parameters!$B$36/100*IF($F427="yes",Parameters!$E$49,Parameters!$D$49)</f>
        <v/>
      </c>
      <c r="V427" s="33">
        <f>U427*INDEX(Parameters!$B$99:$E$99,MATCH(I427,Parameters!$B$30:$E$30,0))</f>
        <v/>
      </c>
      <c r="W427" s="33">
        <f>U427*INDEX(Parameters!$B$100:$E$100,MATCH(I427,Parameters!$B$30:$E$30,0))</f>
        <v/>
      </c>
      <c r="X427" s="33">
        <f>U427*INDEX(Parameters!$B$101:$E$101,MATCH(I427,Parameters!$B$30:$E$30,0))</f>
        <v/>
      </c>
      <c r="Y427" s="33">
        <f>U427*INDEX(Parameters!$B$102:$E$102,MATCH(I427,Parameters!$B$30:$E$30,0))</f>
        <v/>
      </c>
      <c r="Z427" s="33">
        <f>U427*INDEX(Parameters!$B$103:$E$103,MATCH(I427,Parameters!$B$30:$E$30,0))</f>
        <v/>
      </c>
      <c r="AA427" s="33">
        <f>U427*INDEX(Parameters!$B$104:$E$104,MATCH(I427,Parameters!$B$30:$E$30,0))</f>
        <v/>
      </c>
      <c r="AB427" s="33">
        <f>U427*Parameters!$B$39</f>
        <v/>
      </c>
      <c r="AC427" s="7">
        <f>J427</f>
        <v/>
      </c>
      <c r="AD427" s="7">
        <f>IF(J427=1,Parameters!$B$40,Parameters!$B$41)</f>
        <v/>
      </c>
      <c r="AE427" s="33">
        <f>AC427*O427+(1-AC427)*L427</f>
        <v/>
      </c>
      <c r="AF427" s="33">
        <f>AC427*P427+(1-AC427)*M427</f>
        <v/>
      </c>
      <c r="AG427" s="33">
        <f>AC427*Q427+(1-AC427)*N427</f>
        <v/>
      </c>
      <c r="AH427" s="33">
        <f>AD427*O427+(1-AD427)*L427</f>
        <v/>
      </c>
      <c r="AI427" s="33">
        <f>AD427*P427+(1-AD427)*M427</f>
        <v/>
      </c>
      <c r="AJ427" s="33">
        <f>AD427*Q427+(1-AD427)*N427</f>
        <v/>
      </c>
      <c r="AK427" s="33">
        <f>AC427*V427+(1-AC427)*U427</f>
        <v/>
      </c>
      <c r="AL427" s="33">
        <f>AC427*W427+(1-AC427)*U427</f>
        <v/>
      </c>
      <c r="AM427" s="33">
        <f>AC427*X427+(1-AC427)*U427</f>
        <v/>
      </c>
      <c r="AN427" s="33">
        <f>AD427*V427+(1-AD427)*U427</f>
        <v/>
      </c>
      <c r="AO427" s="33">
        <f>AD427*W427+(1-AD427)*U427</f>
        <v/>
      </c>
      <c r="AP427" s="33">
        <f>AD427*X427+(1-AD427)*U427</f>
        <v/>
      </c>
      <c r="AQ427" s="7">
        <f>IF(OR(Scenario!$B$5="Any",Scenario!$B$5=A427),1,0)</f>
        <v/>
      </c>
      <c r="AR427" s="7">
        <f>IF(OR(Scenario!$B$6="Any",Scenario!$B$6=B427),1,0)</f>
        <v/>
      </c>
      <c r="AS427" s="7">
        <f>IF(OR(Scenario!$B$7="Any",Scenario!$B$7=C427),1,0)</f>
        <v/>
      </c>
      <c r="AT427" s="7">
        <f>IF(OR(Scenario!$B$8="Any",Scenario!$B$8=D427),1,0)</f>
        <v/>
      </c>
      <c r="AU427" s="7">
        <f>IF(OR(Scenario!$B$9="Any",Scenario!$B$9=E427),1,0)</f>
        <v/>
      </c>
      <c r="AV427" s="7">
        <f>IF(OR(Scenario!$B$10="Any",Scenario!$B$10=F427),1,0)</f>
        <v/>
      </c>
      <c r="AW427" s="7">
        <f>G427*AQ427*AR427*AS427*AT427*AU427*AV427</f>
        <v/>
      </c>
      <c r="AX427" s="7">
        <f>IF(Scenario!$B$11="mean",L427,IF(Scenario!$B$11="5th pct",M427,N427))</f>
        <v/>
      </c>
      <c r="AY427" s="7">
        <f>IF(Scenario!$B$11="mean",O427,IF(Scenario!$B$11="5th pct",P427,Q427))</f>
        <v/>
      </c>
      <c r="AZ427" s="7">
        <f>IF(Scenario!$B$11="mean",R427,IF(Scenario!$B$11="5th pct",S427,T427))</f>
        <v/>
      </c>
      <c r="BA427" s="7">
        <f>IF(Scenario!$B$11="mean",AE427,IF(Scenario!$B$11="5th pct",AF427,AG427))</f>
        <v/>
      </c>
      <c r="BB427" s="7">
        <f>IF(Scenario!$B$11="mean",AH427,IF(Scenario!$B$11="5th pct",AI427,AJ427))</f>
        <v/>
      </c>
      <c r="BC427" s="7">
        <f>U427</f>
        <v/>
      </c>
      <c r="BD427" s="7">
        <f>IF(Scenario!$B$11="mean",V427,IF(Scenario!$B$11="5th pct",W427,X427))</f>
        <v/>
      </c>
      <c r="BE427" s="7">
        <f>IF(Scenario!$B$11="mean",Y427,IF(Scenario!$B$11="5th pct",Z427,AA427))</f>
        <v/>
      </c>
      <c r="BF427" s="7">
        <f>IF(Scenario!$B$11="mean",AK427,IF(Scenario!$B$11="5th pct",AL427,AM427))</f>
        <v/>
      </c>
      <c r="BG427" s="7">
        <f>IF(Scenario!$B$11="mean",AN427,IF(Scenario!$B$11="5th pct",AO427,AP427))</f>
        <v/>
      </c>
    </row>
    <row r="428">
      <c r="A428" t="inlineStr">
        <is>
          <t>F</t>
        </is>
      </c>
      <c r="B428" t="inlineStr">
        <is>
          <t>80+</t>
        </is>
      </c>
      <c r="C428" t="inlineStr">
        <is>
          <t>110-132</t>
        </is>
      </c>
      <c r="D428" t="inlineStr">
        <is>
          <t>1.0-1.5</t>
        </is>
      </c>
      <c r="E428" t="inlineStr">
        <is>
          <t>low parox</t>
        </is>
      </c>
      <c r="F428" t="inlineStr">
        <is>
          <t>no</t>
        </is>
      </c>
      <c r="G428" s="26">
        <f>Parameters!$B$5*Parameters!$B$9*Parameters!$C$10/SUM(Parameters!$B$10:$G$10)*Parameters!$I$22*Parameters!$B$51*(1-Parameters!$B$46)</f>
        <v/>
      </c>
      <c r="H428" s="27">
        <f>(140-Parameters!$D$25)*Parameters!$C$26*0.45359237*0.85/(72*Parameters!$C$27)</f>
        <v/>
      </c>
      <c r="I428">
        <f>IF(H428&gt;80,"&gt;80",IF(H428&gt;50,"50-80",IF(H428&gt;=25,"25-50","&lt;25")))</f>
        <v/>
      </c>
      <c r="J428">
        <f>IF(((B428="80+")+1+(OR(D428="1.5-2.0",D428="&gt;=2.0")))&gt;=2,1,0)</f>
        <v/>
      </c>
      <c r="K428" s="28">
        <f>INDEX(Parameters!$B$31:$E$31,MATCH(I428,Parameters!$B$30:$E$30,0))</f>
        <v/>
      </c>
      <c r="L428" s="29">
        <f>K428*INDEX(Parameters!$B$66:$E$66,MATCH(I428,Parameters!$B$30:$E$30,0))/100*IF($F428="yes",Parameters!$C$49,Parameters!$B$49)</f>
        <v/>
      </c>
      <c r="M428" s="29">
        <f>K428*INDEX(Parameters!$B$67:$E$67,MATCH(I428,Parameters!$B$30:$E$30,0))/100*IF($F428="yes",Parameters!$C$49,Parameters!$B$49)</f>
        <v/>
      </c>
      <c r="N428" s="29">
        <f>K428*INDEX(Parameters!$B$68:$E$68,MATCH(I428,Parameters!$B$30:$E$30,0))/100*IF($F428="yes",Parameters!$C$49,Parameters!$B$49)</f>
        <v/>
      </c>
      <c r="O428" s="29">
        <f>K428*INDEX(Parameters!$B$69:$E$69,MATCH(I428,Parameters!$B$30:$E$30,0))/100*IF($F428="yes",Parameters!$C$49,Parameters!$B$49)</f>
        <v/>
      </c>
      <c r="P428" s="29">
        <f>K428*INDEX(Parameters!$B$70:$E$70,MATCH(I428,Parameters!$B$30:$E$30,0))/100*IF($F428="yes",Parameters!$C$49,Parameters!$B$49)</f>
        <v/>
      </c>
      <c r="Q428" s="29">
        <f>K428*INDEX(Parameters!$B$71:$E$71,MATCH(I428,Parameters!$B$30:$E$30,0))/100*IF($F428="yes",Parameters!$C$49,Parameters!$B$49)</f>
        <v/>
      </c>
      <c r="R428" s="29">
        <f>K428*INDEX(Parameters!$B$72:$E$72,MATCH(I428,Parameters!$B$30:$E$30,0))/100*IF($F428="yes",Parameters!$C$49,Parameters!$B$49)</f>
        <v/>
      </c>
      <c r="S428" s="29">
        <f>K428*INDEX(Parameters!$B$73:$E$73,MATCH(I428,Parameters!$B$30:$E$30,0))/100*IF($F428="yes",Parameters!$C$49,Parameters!$B$49)</f>
        <v/>
      </c>
      <c r="T428" s="29">
        <f>K428*INDEX(Parameters!$B$74:$E$74,MATCH(I428,Parameters!$B$30:$E$30,0))/100*IF($F428="yes",Parameters!$C$49,Parameters!$B$49)</f>
        <v/>
      </c>
      <c r="U428" s="29">
        <f>INDEX(Parameters!$B$32:$E$32,MATCH(I428,Parameters!$B$30:$E$30,0))*Parameters!$B$36/100*IF($F428="yes",Parameters!$E$49,Parameters!$D$49)</f>
        <v/>
      </c>
      <c r="V428" s="29">
        <f>U428*INDEX(Parameters!$B$99:$E$99,MATCH(I428,Parameters!$B$30:$E$30,0))</f>
        <v/>
      </c>
      <c r="W428" s="29">
        <f>U428*INDEX(Parameters!$B$100:$E$100,MATCH(I428,Parameters!$B$30:$E$30,0))</f>
        <v/>
      </c>
      <c r="X428" s="29">
        <f>U428*INDEX(Parameters!$B$101:$E$101,MATCH(I428,Parameters!$B$30:$E$30,0))</f>
        <v/>
      </c>
      <c r="Y428" s="29">
        <f>U428*INDEX(Parameters!$B$102:$E$102,MATCH(I428,Parameters!$B$30:$E$30,0))</f>
        <v/>
      </c>
      <c r="Z428" s="29">
        <f>U428*INDEX(Parameters!$B$103:$E$103,MATCH(I428,Parameters!$B$30:$E$30,0))</f>
        <v/>
      </c>
      <c r="AA428" s="29">
        <f>U428*INDEX(Parameters!$B$104:$E$104,MATCH(I428,Parameters!$B$30:$E$30,0))</f>
        <v/>
      </c>
      <c r="AB428" s="29">
        <f>U428*Parameters!$B$39</f>
        <v/>
      </c>
      <c r="AC428">
        <f>J428</f>
        <v/>
      </c>
      <c r="AD428">
        <f>IF(J428=1,Parameters!$B$40,Parameters!$B$41)</f>
        <v/>
      </c>
      <c r="AE428" s="29">
        <f>AC428*O428+(1-AC428)*L428</f>
        <v/>
      </c>
      <c r="AF428" s="29">
        <f>AC428*P428+(1-AC428)*M428</f>
        <v/>
      </c>
      <c r="AG428" s="29">
        <f>AC428*Q428+(1-AC428)*N428</f>
        <v/>
      </c>
      <c r="AH428" s="29">
        <f>AD428*O428+(1-AD428)*L428</f>
        <v/>
      </c>
      <c r="AI428" s="29">
        <f>AD428*P428+(1-AD428)*M428</f>
        <v/>
      </c>
      <c r="AJ428" s="29">
        <f>AD428*Q428+(1-AD428)*N428</f>
        <v/>
      </c>
      <c r="AK428" s="29">
        <f>AC428*V428+(1-AC428)*U428</f>
        <v/>
      </c>
      <c r="AL428" s="29">
        <f>AC428*W428+(1-AC428)*U428</f>
        <v/>
      </c>
      <c r="AM428" s="29">
        <f>AC428*X428+(1-AC428)*U428</f>
        <v/>
      </c>
      <c r="AN428" s="29">
        <f>AD428*V428+(1-AD428)*U428</f>
        <v/>
      </c>
      <c r="AO428" s="29">
        <f>AD428*W428+(1-AD428)*U428</f>
        <v/>
      </c>
      <c r="AP428" s="29">
        <f>AD428*X428+(1-AD428)*U428</f>
        <v/>
      </c>
      <c r="AQ428">
        <f>IF(OR(Scenario!$B$5="Any",Scenario!$B$5=A428),1,0)</f>
        <v/>
      </c>
      <c r="AR428">
        <f>IF(OR(Scenario!$B$6="Any",Scenario!$B$6=B428),1,0)</f>
        <v/>
      </c>
      <c r="AS428">
        <f>IF(OR(Scenario!$B$7="Any",Scenario!$B$7=C428),1,0)</f>
        <v/>
      </c>
      <c r="AT428">
        <f>IF(OR(Scenario!$B$8="Any",Scenario!$B$8=D428),1,0)</f>
        <v/>
      </c>
      <c r="AU428">
        <f>IF(OR(Scenario!$B$9="Any",Scenario!$B$9=E428),1,0)</f>
        <v/>
      </c>
      <c r="AV428">
        <f>IF(OR(Scenario!$B$10="Any",Scenario!$B$10=F428),1,0)</f>
        <v/>
      </c>
      <c r="AW428">
        <f>G428*AQ428*AR428*AS428*AT428*AU428*AV428</f>
        <v/>
      </c>
      <c r="AX428">
        <f>IF(Scenario!$B$11="mean",L428,IF(Scenario!$B$11="5th pct",M428,N428))</f>
        <v/>
      </c>
      <c r="AY428">
        <f>IF(Scenario!$B$11="mean",O428,IF(Scenario!$B$11="5th pct",P428,Q428))</f>
        <v/>
      </c>
      <c r="AZ428">
        <f>IF(Scenario!$B$11="mean",R428,IF(Scenario!$B$11="5th pct",S428,T428))</f>
        <v/>
      </c>
      <c r="BA428">
        <f>IF(Scenario!$B$11="mean",AE428,IF(Scenario!$B$11="5th pct",AF428,AG428))</f>
        <v/>
      </c>
      <c r="BB428">
        <f>IF(Scenario!$B$11="mean",AH428,IF(Scenario!$B$11="5th pct",AI428,AJ428))</f>
        <v/>
      </c>
      <c r="BC428">
        <f>U428</f>
        <v/>
      </c>
      <c r="BD428">
        <f>IF(Scenario!$B$11="mean",V428,IF(Scenario!$B$11="5th pct",W428,X428))</f>
        <v/>
      </c>
      <c r="BE428">
        <f>IF(Scenario!$B$11="mean",Y428,IF(Scenario!$B$11="5th pct",Z428,AA428))</f>
        <v/>
      </c>
      <c r="BF428">
        <f>IF(Scenario!$B$11="mean",AK428,IF(Scenario!$B$11="5th pct",AL428,AM428))</f>
        <v/>
      </c>
      <c r="BG428">
        <f>IF(Scenario!$B$11="mean",AN428,IF(Scenario!$B$11="5th pct",AO428,AP428))</f>
        <v/>
      </c>
    </row>
    <row r="429">
      <c r="A429" s="7" t="inlineStr">
        <is>
          <t>F</t>
        </is>
      </c>
      <c r="B429" s="7" t="inlineStr">
        <is>
          <t>80+</t>
        </is>
      </c>
      <c r="C429" s="7" t="inlineStr">
        <is>
          <t>110-132</t>
        </is>
      </c>
      <c r="D429" s="7" t="inlineStr">
        <is>
          <t>1.0-1.5</t>
        </is>
      </c>
      <c r="E429" s="7" t="inlineStr">
        <is>
          <t>low parox</t>
        </is>
      </c>
      <c r="F429" s="7" t="inlineStr">
        <is>
          <t>yes</t>
        </is>
      </c>
      <c r="G429" s="30">
        <f>Parameters!$B$5*Parameters!$B$9*Parameters!$C$10/SUM(Parameters!$B$10:$G$10)*Parameters!$I$22*Parameters!$B$51*Parameters!$B$46</f>
        <v/>
      </c>
      <c r="H429" s="31">
        <f>(140-Parameters!$D$25)*Parameters!$C$26*0.45359237*0.85/(72*Parameters!$C$27)</f>
        <v/>
      </c>
      <c r="I429" s="7">
        <f>IF(H429&gt;80,"&gt;80",IF(H429&gt;50,"50-80",IF(H429&gt;=25,"25-50","&lt;25")))</f>
        <v/>
      </c>
      <c r="J429" s="7">
        <f>IF(((B429="80+")+1+(OR(D429="1.5-2.0",D429="&gt;=2.0")))&gt;=2,1,0)</f>
        <v/>
      </c>
      <c r="K429" s="32">
        <f>INDEX(Parameters!$B$31:$E$31,MATCH(I429,Parameters!$B$30:$E$30,0))</f>
        <v/>
      </c>
      <c r="L429" s="33">
        <f>K429*INDEX(Parameters!$B$66:$E$66,MATCH(I429,Parameters!$B$30:$E$30,0))/100*IF($F429="yes",Parameters!$C$49,Parameters!$B$49)</f>
        <v/>
      </c>
      <c r="M429" s="33">
        <f>K429*INDEX(Parameters!$B$67:$E$67,MATCH(I429,Parameters!$B$30:$E$30,0))/100*IF($F429="yes",Parameters!$C$49,Parameters!$B$49)</f>
        <v/>
      </c>
      <c r="N429" s="33">
        <f>K429*INDEX(Parameters!$B$68:$E$68,MATCH(I429,Parameters!$B$30:$E$30,0))/100*IF($F429="yes",Parameters!$C$49,Parameters!$B$49)</f>
        <v/>
      </c>
      <c r="O429" s="33">
        <f>K429*INDEX(Parameters!$B$69:$E$69,MATCH(I429,Parameters!$B$30:$E$30,0))/100*IF($F429="yes",Parameters!$C$49,Parameters!$B$49)</f>
        <v/>
      </c>
      <c r="P429" s="33">
        <f>K429*INDEX(Parameters!$B$70:$E$70,MATCH(I429,Parameters!$B$30:$E$30,0))/100*IF($F429="yes",Parameters!$C$49,Parameters!$B$49)</f>
        <v/>
      </c>
      <c r="Q429" s="33">
        <f>K429*INDEX(Parameters!$B$71:$E$71,MATCH(I429,Parameters!$B$30:$E$30,0))/100*IF($F429="yes",Parameters!$C$49,Parameters!$B$49)</f>
        <v/>
      </c>
      <c r="R429" s="33">
        <f>K429*INDEX(Parameters!$B$72:$E$72,MATCH(I429,Parameters!$B$30:$E$30,0))/100*IF($F429="yes",Parameters!$C$49,Parameters!$B$49)</f>
        <v/>
      </c>
      <c r="S429" s="33">
        <f>K429*INDEX(Parameters!$B$73:$E$73,MATCH(I429,Parameters!$B$30:$E$30,0))/100*IF($F429="yes",Parameters!$C$49,Parameters!$B$49)</f>
        <v/>
      </c>
      <c r="T429" s="33">
        <f>K429*INDEX(Parameters!$B$74:$E$74,MATCH(I429,Parameters!$B$30:$E$30,0))/100*IF($F429="yes",Parameters!$C$49,Parameters!$B$49)</f>
        <v/>
      </c>
      <c r="U429" s="33">
        <f>INDEX(Parameters!$B$32:$E$32,MATCH(I429,Parameters!$B$30:$E$30,0))*Parameters!$B$36/100*IF($F429="yes",Parameters!$E$49,Parameters!$D$49)</f>
        <v/>
      </c>
      <c r="V429" s="33">
        <f>U429*INDEX(Parameters!$B$99:$E$99,MATCH(I429,Parameters!$B$30:$E$30,0))</f>
        <v/>
      </c>
      <c r="W429" s="33">
        <f>U429*INDEX(Parameters!$B$100:$E$100,MATCH(I429,Parameters!$B$30:$E$30,0))</f>
        <v/>
      </c>
      <c r="X429" s="33">
        <f>U429*INDEX(Parameters!$B$101:$E$101,MATCH(I429,Parameters!$B$30:$E$30,0))</f>
        <v/>
      </c>
      <c r="Y429" s="33">
        <f>U429*INDEX(Parameters!$B$102:$E$102,MATCH(I429,Parameters!$B$30:$E$30,0))</f>
        <v/>
      </c>
      <c r="Z429" s="33">
        <f>U429*INDEX(Parameters!$B$103:$E$103,MATCH(I429,Parameters!$B$30:$E$30,0))</f>
        <v/>
      </c>
      <c r="AA429" s="33">
        <f>U429*INDEX(Parameters!$B$104:$E$104,MATCH(I429,Parameters!$B$30:$E$30,0))</f>
        <v/>
      </c>
      <c r="AB429" s="33">
        <f>U429*Parameters!$B$39</f>
        <v/>
      </c>
      <c r="AC429" s="7">
        <f>J429</f>
        <v/>
      </c>
      <c r="AD429" s="7">
        <f>IF(J429=1,Parameters!$B$40,Parameters!$B$41)</f>
        <v/>
      </c>
      <c r="AE429" s="33">
        <f>AC429*O429+(1-AC429)*L429</f>
        <v/>
      </c>
      <c r="AF429" s="33">
        <f>AC429*P429+(1-AC429)*M429</f>
        <v/>
      </c>
      <c r="AG429" s="33">
        <f>AC429*Q429+(1-AC429)*N429</f>
        <v/>
      </c>
      <c r="AH429" s="33">
        <f>AD429*O429+(1-AD429)*L429</f>
        <v/>
      </c>
      <c r="AI429" s="33">
        <f>AD429*P429+(1-AD429)*M429</f>
        <v/>
      </c>
      <c r="AJ429" s="33">
        <f>AD429*Q429+(1-AD429)*N429</f>
        <v/>
      </c>
      <c r="AK429" s="33">
        <f>AC429*V429+(1-AC429)*U429</f>
        <v/>
      </c>
      <c r="AL429" s="33">
        <f>AC429*W429+(1-AC429)*U429</f>
        <v/>
      </c>
      <c r="AM429" s="33">
        <f>AC429*X429+(1-AC429)*U429</f>
        <v/>
      </c>
      <c r="AN429" s="33">
        <f>AD429*V429+(1-AD429)*U429</f>
        <v/>
      </c>
      <c r="AO429" s="33">
        <f>AD429*W429+(1-AD429)*U429</f>
        <v/>
      </c>
      <c r="AP429" s="33">
        <f>AD429*X429+(1-AD429)*U429</f>
        <v/>
      </c>
      <c r="AQ429" s="7">
        <f>IF(OR(Scenario!$B$5="Any",Scenario!$B$5=A429),1,0)</f>
        <v/>
      </c>
      <c r="AR429" s="7">
        <f>IF(OR(Scenario!$B$6="Any",Scenario!$B$6=B429),1,0)</f>
        <v/>
      </c>
      <c r="AS429" s="7">
        <f>IF(OR(Scenario!$B$7="Any",Scenario!$B$7=C429),1,0)</f>
        <v/>
      </c>
      <c r="AT429" s="7">
        <f>IF(OR(Scenario!$B$8="Any",Scenario!$B$8=D429),1,0)</f>
        <v/>
      </c>
      <c r="AU429" s="7">
        <f>IF(OR(Scenario!$B$9="Any",Scenario!$B$9=E429),1,0)</f>
        <v/>
      </c>
      <c r="AV429" s="7">
        <f>IF(OR(Scenario!$B$10="Any",Scenario!$B$10=F429),1,0)</f>
        <v/>
      </c>
      <c r="AW429" s="7">
        <f>G429*AQ429*AR429*AS429*AT429*AU429*AV429</f>
        <v/>
      </c>
      <c r="AX429" s="7">
        <f>IF(Scenario!$B$11="mean",L429,IF(Scenario!$B$11="5th pct",M429,N429))</f>
        <v/>
      </c>
      <c r="AY429" s="7">
        <f>IF(Scenario!$B$11="mean",O429,IF(Scenario!$B$11="5th pct",P429,Q429))</f>
        <v/>
      </c>
      <c r="AZ429" s="7">
        <f>IF(Scenario!$B$11="mean",R429,IF(Scenario!$B$11="5th pct",S429,T429))</f>
        <v/>
      </c>
      <c r="BA429" s="7">
        <f>IF(Scenario!$B$11="mean",AE429,IF(Scenario!$B$11="5th pct",AF429,AG429))</f>
        <v/>
      </c>
      <c r="BB429" s="7">
        <f>IF(Scenario!$B$11="mean",AH429,IF(Scenario!$B$11="5th pct",AI429,AJ429))</f>
        <v/>
      </c>
      <c r="BC429" s="7">
        <f>U429</f>
        <v/>
      </c>
      <c r="BD429" s="7">
        <f>IF(Scenario!$B$11="mean",V429,IF(Scenario!$B$11="5th pct",W429,X429))</f>
        <v/>
      </c>
      <c r="BE429" s="7">
        <f>IF(Scenario!$B$11="mean",Y429,IF(Scenario!$B$11="5th pct",Z429,AA429))</f>
        <v/>
      </c>
      <c r="BF429" s="7">
        <f>IF(Scenario!$B$11="mean",AK429,IF(Scenario!$B$11="5th pct",AL429,AM429))</f>
        <v/>
      </c>
      <c r="BG429" s="7">
        <f>IF(Scenario!$B$11="mean",AN429,IF(Scenario!$B$11="5th pct",AO429,AP429))</f>
        <v/>
      </c>
    </row>
    <row r="430">
      <c r="A430" t="inlineStr">
        <is>
          <t>F</t>
        </is>
      </c>
      <c r="B430" t="inlineStr">
        <is>
          <t>80+</t>
        </is>
      </c>
      <c r="C430" t="inlineStr">
        <is>
          <t>110-132</t>
        </is>
      </c>
      <c r="D430" t="inlineStr">
        <is>
          <t>1.0-1.5</t>
        </is>
      </c>
      <c r="E430" t="inlineStr">
        <is>
          <t>high parox</t>
        </is>
      </c>
      <c r="F430" t="inlineStr">
        <is>
          <t>no</t>
        </is>
      </c>
      <c r="G430" s="26">
        <f>Parameters!$B$5*Parameters!$B$9*Parameters!$C$10/SUM(Parameters!$B$10:$G$10)*Parameters!$I$22*Parameters!$B$52*(1-Parameters!$B$46)</f>
        <v/>
      </c>
      <c r="H430" s="27">
        <f>(140-Parameters!$D$25)*Parameters!$C$26*0.45359237*0.85/(72*Parameters!$C$27)</f>
        <v/>
      </c>
      <c r="I430">
        <f>IF(H430&gt;80,"&gt;80",IF(H430&gt;50,"50-80",IF(H430&gt;=25,"25-50","&lt;25")))</f>
        <v/>
      </c>
      <c r="J430">
        <f>IF(((B430="80+")+1+(OR(D430="1.5-2.0",D430="&gt;=2.0")))&gt;=2,1,0)</f>
        <v/>
      </c>
      <c r="K430" s="28">
        <f>INDEX(Parameters!$B$31:$E$31,MATCH(I430,Parameters!$B$30:$E$30,0))</f>
        <v/>
      </c>
      <c r="L430" s="29">
        <f>K430*INDEX(Parameters!$B$75:$E$75,MATCH(I430,Parameters!$B$30:$E$30,0))/100*IF($F430="yes",Parameters!$C$49,Parameters!$B$49)</f>
        <v/>
      </c>
      <c r="M430" s="29">
        <f>K430*INDEX(Parameters!$B$76:$E$76,MATCH(I430,Parameters!$B$30:$E$30,0))/100*IF($F430="yes",Parameters!$C$49,Parameters!$B$49)</f>
        <v/>
      </c>
      <c r="N430" s="29">
        <f>K430*INDEX(Parameters!$B$77:$E$77,MATCH(I430,Parameters!$B$30:$E$30,0))/100*IF($F430="yes",Parameters!$C$49,Parameters!$B$49)</f>
        <v/>
      </c>
      <c r="O430" s="29">
        <f>K430*INDEX(Parameters!$B$78:$E$78,MATCH(I430,Parameters!$B$30:$E$30,0))/100*IF($F430="yes",Parameters!$C$49,Parameters!$B$49)</f>
        <v/>
      </c>
      <c r="P430" s="29">
        <f>K430*INDEX(Parameters!$B$79:$E$79,MATCH(I430,Parameters!$B$30:$E$30,0))/100*IF($F430="yes",Parameters!$C$49,Parameters!$B$49)</f>
        <v/>
      </c>
      <c r="Q430" s="29">
        <f>K430*INDEX(Parameters!$B$80:$E$80,MATCH(I430,Parameters!$B$30:$E$30,0))/100*IF($F430="yes",Parameters!$C$49,Parameters!$B$49)</f>
        <v/>
      </c>
      <c r="R430" s="29">
        <f>K430*INDEX(Parameters!$B$81:$E$81,MATCH(I430,Parameters!$B$30:$E$30,0))/100*IF($F430="yes",Parameters!$C$49,Parameters!$B$49)</f>
        <v/>
      </c>
      <c r="S430" s="29">
        <f>K430*INDEX(Parameters!$B$82:$E$82,MATCH(I430,Parameters!$B$30:$E$30,0))/100*IF($F430="yes",Parameters!$C$49,Parameters!$B$49)</f>
        <v/>
      </c>
      <c r="T430" s="29">
        <f>K430*INDEX(Parameters!$B$83:$E$83,MATCH(I430,Parameters!$B$30:$E$30,0))/100*IF($F430="yes",Parameters!$C$49,Parameters!$B$49)</f>
        <v/>
      </c>
      <c r="U430" s="29">
        <f>INDEX(Parameters!$B$32:$E$32,MATCH(I430,Parameters!$B$30:$E$30,0))*Parameters!$B$36/100*IF($F430="yes",Parameters!$E$49,Parameters!$D$49)</f>
        <v/>
      </c>
      <c r="V430" s="29">
        <f>U430*INDEX(Parameters!$B$99:$E$99,MATCH(I430,Parameters!$B$30:$E$30,0))</f>
        <v/>
      </c>
      <c r="W430" s="29">
        <f>U430*INDEX(Parameters!$B$100:$E$100,MATCH(I430,Parameters!$B$30:$E$30,0))</f>
        <v/>
      </c>
      <c r="X430" s="29">
        <f>U430*INDEX(Parameters!$B$101:$E$101,MATCH(I430,Parameters!$B$30:$E$30,0))</f>
        <v/>
      </c>
      <c r="Y430" s="29">
        <f>U430*INDEX(Parameters!$B$102:$E$102,MATCH(I430,Parameters!$B$30:$E$30,0))</f>
        <v/>
      </c>
      <c r="Z430" s="29">
        <f>U430*INDEX(Parameters!$B$103:$E$103,MATCH(I430,Parameters!$B$30:$E$30,0))</f>
        <v/>
      </c>
      <c r="AA430" s="29">
        <f>U430*INDEX(Parameters!$B$104:$E$104,MATCH(I430,Parameters!$B$30:$E$30,0))</f>
        <v/>
      </c>
      <c r="AB430" s="29">
        <f>U430*Parameters!$B$39</f>
        <v/>
      </c>
      <c r="AC430">
        <f>J430</f>
        <v/>
      </c>
      <c r="AD430">
        <f>IF(J430=1,Parameters!$B$40,Parameters!$B$41)</f>
        <v/>
      </c>
      <c r="AE430" s="29">
        <f>AC430*O430+(1-AC430)*L430</f>
        <v/>
      </c>
      <c r="AF430" s="29">
        <f>AC430*P430+(1-AC430)*M430</f>
        <v/>
      </c>
      <c r="AG430" s="29">
        <f>AC430*Q430+(1-AC430)*N430</f>
        <v/>
      </c>
      <c r="AH430" s="29">
        <f>AD430*O430+(1-AD430)*L430</f>
        <v/>
      </c>
      <c r="AI430" s="29">
        <f>AD430*P430+(1-AD430)*M430</f>
        <v/>
      </c>
      <c r="AJ430" s="29">
        <f>AD430*Q430+(1-AD430)*N430</f>
        <v/>
      </c>
      <c r="AK430" s="29">
        <f>AC430*V430+(1-AC430)*U430</f>
        <v/>
      </c>
      <c r="AL430" s="29">
        <f>AC430*W430+(1-AC430)*U430</f>
        <v/>
      </c>
      <c r="AM430" s="29">
        <f>AC430*X430+(1-AC430)*U430</f>
        <v/>
      </c>
      <c r="AN430" s="29">
        <f>AD430*V430+(1-AD430)*U430</f>
        <v/>
      </c>
      <c r="AO430" s="29">
        <f>AD430*W430+(1-AD430)*U430</f>
        <v/>
      </c>
      <c r="AP430" s="29">
        <f>AD430*X430+(1-AD430)*U430</f>
        <v/>
      </c>
      <c r="AQ430">
        <f>IF(OR(Scenario!$B$5="Any",Scenario!$B$5=A430),1,0)</f>
        <v/>
      </c>
      <c r="AR430">
        <f>IF(OR(Scenario!$B$6="Any",Scenario!$B$6=B430),1,0)</f>
        <v/>
      </c>
      <c r="AS430">
        <f>IF(OR(Scenario!$B$7="Any",Scenario!$B$7=C430),1,0)</f>
        <v/>
      </c>
      <c r="AT430">
        <f>IF(OR(Scenario!$B$8="Any",Scenario!$B$8=D430),1,0)</f>
        <v/>
      </c>
      <c r="AU430">
        <f>IF(OR(Scenario!$B$9="Any",Scenario!$B$9=E430),1,0)</f>
        <v/>
      </c>
      <c r="AV430">
        <f>IF(OR(Scenario!$B$10="Any",Scenario!$B$10=F430),1,0)</f>
        <v/>
      </c>
      <c r="AW430">
        <f>G430*AQ430*AR430*AS430*AT430*AU430*AV430</f>
        <v/>
      </c>
      <c r="AX430">
        <f>IF(Scenario!$B$11="mean",L430,IF(Scenario!$B$11="5th pct",M430,N430))</f>
        <v/>
      </c>
      <c r="AY430">
        <f>IF(Scenario!$B$11="mean",O430,IF(Scenario!$B$11="5th pct",P430,Q430))</f>
        <v/>
      </c>
      <c r="AZ430">
        <f>IF(Scenario!$B$11="mean",R430,IF(Scenario!$B$11="5th pct",S430,T430))</f>
        <v/>
      </c>
      <c r="BA430">
        <f>IF(Scenario!$B$11="mean",AE430,IF(Scenario!$B$11="5th pct",AF430,AG430))</f>
        <v/>
      </c>
      <c r="BB430">
        <f>IF(Scenario!$B$11="mean",AH430,IF(Scenario!$B$11="5th pct",AI430,AJ430))</f>
        <v/>
      </c>
      <c r="BC430">
        <f>U430</f>
        <v/>
      </c>
      <c r="BD430">
        <f>IF(Scenario!$B$11="mean",V430,IF(Scenario!$B$11="5th pct",W430,X430))</f>
        <v/>
      </c>
      <c r="BE430">
        <f>IF(Scenario!$B$11="mean",Y430,IF(Scenario!$B$11="5th pct",Z430,AA430))</f>
        <v/>
      </c>
      <c r="BF430">
        <f>IF(Scenario!$B$11="mean",AK430,IF(Scenario!$B$11="5th pct",AL430,AM430))</f>
        <v/>
      </c>
      <c r="BG430">
        <f>IF(Scenario!$B$11="mean",AN430,IF(Scenario!$B$11="5th pct",AO430,AP430))</f>
        <v/>
      </c>
    </row>
    <row r="431">
      <c r="A431" s="7" t="inlineStr">
        <is>
          <t>F</t>
        </is>
      </c>
      <c r="B431" s="7" t="inlineStr">
        <is>
          <t>80+</t>
        </is>
      </c>
      <c r="C431" s="7" t="inlineStr">
        <is>
          <t>110-132</t>
        </is>
      </c>
      <c r="D431" s="7" t="inlineStr">
        <is>
          <t>1.0-1.5</t>
        </is>
      </c>
      <c r="E431" s="7" t="inlineStr">
        <is>
          <t>high parox</t>
        </is>
      </c>
      <c r="F431" s="7" t="inlineStr">
        <is>
          <t>yes</t>
        </is>
      </c>
      <c r="G431" s="30">
        <f>Parameters!$B$5*Parameters!$B$9*Parameters!$C$10/SUM(Parameters!$B$10:$G$10)*Parameters!$I$22*Parameters!$B$52*Parameters!$B$46</f>
        <v/>
      </c>
      <c r="H431" s="31">
        <f>(140-Parameters!$D$25)*Parameters!$C$26*0.45359237*0.85/(72*Parameters!$C$27)</f>
        <v/>
      </c>
      <c r="I431" s="7">
        <f>IF(H431&gt;80,"&gt;80",IF(H431&gt;50,"50-80",IF(H431&gt;=25,"25-50","&lt;25")))</f>
        <v/>
      </c>
      <c r="J431" s="7">
        <f>IF(((B431="80+")+1+(OR(D431="1.5-2.0",D431="&gt;=2.0")))&gt;=2,1,0)</f>
        <v/>
      </c>
      <c r="K431" s="32">
        <f>INDEX(Parameters!$B$31:$E$31,MATCH(I431,Parameters!$B$30:$E$30,0))</f>
        <v/>
      </c>
      <c r="L431" s="33">
        <f>K431*INDEX(Parameters!$B$75:$E$75,MATCH(I431,Parameters!$B$30:$E$30,0))/100*IF($F431="yes",Parameters!$C$49,Parameters!$B$49)</f>
        <v/>
      </c>
      <c r="M431" s="33">
        <f>K431*INDEX(Parameters!$B$76:$E$76,MATCH(I431,Parameters!$B$30:$E$30,0))/100*IF($F431="yes",Parameters!$C$49,Parameters!$B$49)</f>
        <v/>
      </c>
      <c r="N431" s="33">
        <f>K431*INDEX(Parameters!$B$77:$E$77,MATCH(I431,Parameters!$B$30:$E$30,0))/100*IF($F431="yes",Parameters!$C$49,Parameters!$B$49)</f>
        <v/>
      </c>
      <c r="O431" s="33">
        <f>K431*INDEX(Parameters!$B$78:$E$78,MATCH(I431,Parameters!$B$30:$E$30,0))/100*IF($F431="yes",Parameters!$C$49,Parameters!$B$49)</f>
        <v/>
      </c>
      <c r="P431" s="33">
        <f>K431*INDEX(Parameters!$B$79:$E$79,MATCH(I431,Parameters!$B$30:$E$30,0))/100*IF($F431="yes",Parameters!$C$49,Parameters!$B$49)</f>
        <v/>
      </c>
      <c r="Q431" s="33">
        <f>K431*INDEX(Parameters!$B$80:$E$80,MATCH(I431,Parameters!$B$30:$E$30,0))/100*IF($F431="yes",Parameters!$C$49,Parameters!$B$49)</f>
        <v/>
      </c>
      <c r="R431" s="33">
        <f>K431*INDEX(Parameters!$B$81:$E$81,MATCH(I431,Parameters!$B$30:$E$30,0))/100*IF($F431="yes",Parameters!$C$49,Parameters!$B$49)</f>
        <v/>
      </c>
      <c r="S431" s="33">
        <f>K431*INDEX(Parameters!$B$82:$E$82,MATCH(I431,Parameters!$B$30:$E$30,0))/100*IF($F431="yes",Parameters!$C$49,Parameters!$B$49)</f>
        <v/>
      </c>
      <c r="T431" s="33">
        <f>K431*INDEX(Parameters!$B$83:$E$83,MATCH(I431,Parameters!$B$30:$E$30,0))/100*IF($F431="yes",Parameters!$C$49,Parameters!$B$49)</f>
        <v/>
      </c>
      <c r="U431" s="33">
        <f>INDEX(Parameters!$B$32:$E$32,MATCH(I431,Parameters!$B$30:$E$30,0))*Parameters!$B$36/100*IF($F431="yes",Parameters!$E$49,Parameters!$D$49)</f>
        <v/>
      </c>
      <c r="V431" s="33">
        <f>U431*INDEX(Parameters!$B$99:$E$99,MATCH(I431,Parameters!$B$30:$E$30,0))</f>
        <v/>
      </c>
      <c r="W431" s="33">
        <f>U431*INDEX(Parameters!$B$100:$E$100,MATCH(I431,Parameters!$B$30:$E$30,0))</f>
        <v/>
      </c>
      <c r="X431" s="33">
        <f>U431*INDEX(Parameters!$B$101:$E$101,MATCH(I431,Parameters!$B$30:$E$30,0))</f>
        <v/>
      </c>
      <c r="Y431" s="33">
        <f>U431*INDEX(Parameters!$B$102:$E$102,MATCH(I431,Parameters!$B$30:$E$30,0))</f>
        <v/>
      </c>
      <c r="Z431" s="33">
        <f>U431*INDEX(Parameters!$B$103:$E$103,MATCH(I431,Parameters!$B$30:$E$30,0))</f>
        <v/>
      </c>
      <c r="AA431" s="33">
        <f>U431*INDEX(Parameters!$B$104:$E$104,MATCH(I431,Parameters!$B$30:$E$30,0))</f>
        <v/>
      </c>
      <c r="AB431" s="33">
        <f>U431*Parameters!$B$39</f>
        <v/>
      </c>
      <c r="AC431" s="7">
        <f>J431</f>
        <v/>
      </c>
      <c r="AD431" s="7">
        <f>IF(J431=1,Parameters!$B$40,Parameters!$B$41)</f>
        <v/>
      </c>
      <c r="AE431" s="33">
        <f>AC431*O431+(1-AC431)*L431</f>
        <v/>
      </c>
      <c r="AF431" s="33">
        <f>AC431*P431+(1-AC431)*M431</f>
        <v/>
      </c>
      <c r="AG431" s="33">
        <f>AC431*Q431+(1-AC431)*N431</f>
        <v/>
      </c>
      <c r="AH431" s="33">
        <f>AD431*O431+(1-AD431)*L431</f>
        <v/>
      </c>
      <c r="AI431" s="33">
        <f>AD431*P431+(1-AD431)*M431</f>
        <v/>
      </c>
      <c r="AJ431" s="33">
        <f>AD431*Q431+(1-AD431)*N431</f>
        <v/>
      </c>
      <c r="AK431" s="33">
        <f>AC431*V431+(1-AC431)*U431</f>
        <v/>
      </c>
      <c r="AL431" s="33">
        <f>AC431*W431+(1-AC431)*U431</f>
        <v/>
      </c>
      <c r="AM431" s="33">
        <f>AC431*X431+(1-AC431)*U431</f>
        <v/>
      </c>
      <c r="AN431" s="33">
        <f>AD431*V431+(1-AD431)*U431</f>
        <v/>
      </c>
      <c r="AO431" s="33">
        <f>AD431*W431+(1-AD431)*U431</f>
        <v/>
      </c>
      <c r="AP431" s="33">
        <f>AD431*X431+(1-AD431)*U431</f>
        <v/>
      </c>
      <c r="AQ431" s="7">
        <f>IF(OR(Scenario!$B$5="Any",Scenario!$B$5=A431),1,0)</f>
        <v/>
      </c>
      <c r="AR431" s="7">
        <f>IF(OR(Scenario!$B$6="Any",Scenario!$B$6=B431),1,0)</f>
        <v/>
      </c>
      <c r="AS431" s="7">
        <f>IF(OR(Scenario!$B$7="Any",Scenario!$B$7=C431),1,0)</f>
        <v/>
      </c>
      <c r="AT431" s="7">
        <f>IF(OR(Scenario!$B$8="Any",Scenario!$B$8=D431),1,0)</f>
        <v/>
      </c>
      <c r="AU431" s="7">
        <f>IF(OR(Scenario!$B$9="Any",Scenario!$B$9=E431),1,0)</f>
        <v/>
      </c>
      <c r="AV431" s="7">
        <f>IF(OR(Scenario!$B$10="Any",Scenario!$B$10=F431),1,0)</f>
        <v/>
      </c>
      <c r="AW431" s="7">
        <f>G431*AQ431*AR431*AS431*AT431*AU431*AV431</f>
        <v/>
      </c>
      <c r="AX431" s="7">
        <f>IF(Scenario!$B$11="mean",L431,IF(Scenario!$B$11="5th pct",M431,N431))</f>
        <v/>
      </c>
      <c r="AY431" s="7">
        <f>IF(Scenario!$B$11="mean",O431,IF(Scenario!$B$11="5th pct",P431,Q431))</f>
        <v/>
      </c>
      <c r="AZ431" s="7">
        <f>IF(Scenario!$B$11="mean",R431,IF(Scenario!$B$11="5th pct",S431,T431))</f>
        <v/>
      </c>
      <c r="BA431" s="7">
        <f>IF(Scenario!$B$11="mean",AE431,IF(Scenario!$B$11="5th pct",AF431,AG431))</f>
        <v/>
      </c>
      <c r="BB431" s="7">
        <f>IF(Scenario!$B$11="mean",AH431,IF(Scenario!$B$11="5th pct",AI431,AJ431))</f>
        <v/>
      </c>
      <c r="BC431" s="7">
        <f>U431</f>
        <v/>
      </c>
      <c r="BD431" s="7">
        <f>IF(Scenario!$B$11="mean",V431,IF(Scenario!$B$11="5th pct",W431,X431))</f>
        <v/>
      </c>
      <c r="BE431" s="7">
        <f>IF(Scenario!$B$11="mean",Y431,IF(Scenario!$B$11="5th pct",Z431,AA431))</f>
        <v/>
      </c>
      <c r="BF431" s="7">
        <f>IF(Scenario!$B$11="mean",AK431,IF(Scenario!$B$11="5th pct",AL431,AM431))</f>
        <v/>
      </c>
      <c r="BG431" s="7">
        <f>IF(Scenario!$B$11="mean",AN431,IF(Scenario!$B$11="5th pct",AO431,AP431))</f>
        <v/>
      </c>
    </row>
    <row r="432">
      <c r="A432" t="inlineStr">
        <is>
          <t>F</t>
        </is>
      </c>
      <c r="B432" t="inlineStr">
        <is>
          <t>80+</t>
        </is>
      </c>
      <c r="C432" t="inlineStr">
        <is>
          <t>110-132</t>
        </is>
      </c>
      <c r="D432" t="inlineStr">
        <is>
          <t>1.0-1.5</t>
        </is>
      </c>
      <c r="E432" t="inlineStr">
        <is>
          <t>persistent</t>
        </is>
      </c>
      <c r="F432" t="inlineStr">
        <is>
          <t>no</t>
        </is>
      </c>
      <c r="G432" s="26">
        <f>Parameters!$B$5*Parameters!$B$9*Parameters!$C$10/SUM(Parameters!$B$10:$G$10)*Parameters!$I$22*Parameters!$B$53*(1-Parameters!$B$46)</f>
        <v/>
      </c>
      <c r="H432" s="27">
        <f>(140-Parameters!$D$25)*Parameters!$C$26*0.45359237*0.85/(72*Parameters!$C$27)</f>
        <v/>
      </c>
      <c r="I432">
        <f>IF(H432&gt;80,"&gt;80",IF(H432&gt;50,"50-80",IF(H432&gt;=25,"25-50","&lt;25")))</f>
        <v/>
      </c>
      <c r="J432">
        <f>IF(((B432="80+")+1+(OR(D432="1.5-2.0",D432="&gt;=2.0")))&gt;=2,1,0)</f>
        <v/>
      </c>
      <c r="K432" s="28">
        <f>INDEX(Parameters!$B$31:$E$31,MATCH(I432,Parameters!$B$30:$E$30,0))</f>
        <v/>
      </c>
      <c r="L432" s="29">
        <f>K432*INDEX(Parameters!$B$84:$E$84,MATCH(I432,Parameters!$B$30:$E$30,0))/100*IF($F432="yes",Parameters!$C$49,Parameters!$B$49)</f>
        <v/>
      </c>
      <c r="M432" s="29">
        <f>K432*INDEX(Parameters!$B$85:$E$85,MATCH(I432,Parameters!$B$30:$E$30,0))/100*IF($F432="yes",Parameters!$C$49,Parameters!$B$49)</f>
        <v/>
      </c>
      <c r="N432" s="29">
        <f>K432*INDEX(Parameters!$B$86:$E$86,MATCH(I432,Parameters!$B$30:$E$30,0))/100*IF($F432="yes",Parameters!$C$49,Parameters!$B$49)</f>
        <v/>
      </c>
      <c r="O432" s="29">
        <f>K432*INDEX(Parameters!$B$87:$E$87,MATCH(I432,Parameters!$B$30:$E$30,0))/100*IF($F432="yes",Parameters!$C$49,Parameters!$B$49)</f>
        <v/>
      </c>
      <c r="P432" s="29">
        <f>K432*INDEX(Parameters!$B$88:$E$88,MATCH(I432,Parameters!$B$30:$E$30,0))/100*IF($F432="yes",Parameters!$C$49,Parameters!$B$49)</f>
        <v/>
      </c>
      <c r="Q432" s="29">
        <f>K432*INDEX(Parameters!$B$89:$E$89,MATCH(I432,Parameters!$B$30:$E$30,0))/100*IF($F432="yes",Parameters!$C$49,Parameters!$B$49)</f>
        <v/>
      </c>
      <c r="R432" s="29">
        <f>K432*INDEX(Parameters!$B$90:$E$90,MATCH(I432,Parameters!$B$30:$E$30,0))/100*IF($F432="yes",Parameters!$C$49,Parameters!$B$49)</f>
        <v/>
      </c>
      <c r="S432" s="29">
        <f>K432*INDEX(Parameters!$B$91:$E$91,MATCH(I432,Parameters!$B$30:$E$30,0))/100*IF($F432="yes",Parameters!$C$49,Parameters!$B$49)</f>
        <v/>
      </c>
      <c r="T432" s="29">
        <f>K432*INDEX(Parameters!$B$92:$E$92,MATCH(I432,Parameters!$B$30:$E$30,0))/100*IF($F432="yes",Parameters!$C$49,Parameters!$B$49)</f>
        <v/>
      </c>
      <c r="U432" s="29">
        <f>INDEX(Parameters!$B$32:$E$32,MATCH(I432,Parameters!$B$30:$E$30,0))*Parameters!$B$36/100*IF($F432="yes",Parameters!$E$49,Parameters!$D$49)</f>
        <v/>
      </c>
      <c r="V432" s="29">
        <f>U432*INDEX(Parameters!$B$99:$E$99,MATCH(I432,Parameters!$B$30:$E$30,0))</f>
        <v/>
      </c>
      <c r="W432" s="29">
        <f>U432*INDEX(Parameters!$B$100:$E$100,MATCH(I432,Parameters!$B$30:$E$30,0))</f>
        <v/>
      </c>
      <c r="X432" s="29">
        <f>U432*INDEX(Parameters!$B$101:$E$101,MATCH(I432,Parameters!$B$30:$E$30,0))</f>
        <v/>
      </c>
      <c r="Y432" s="29">
        <f>U432*INDEX(Parameters!$B$102:$E$102,MATCH(I432,Parameters!$B$30:$E$30,0))</f>
        <v/>
      </c>
      <c r="Z432" s="29">
        <f>U432*INDEX(Parameters!$B$103:$E$103,MATCH(I432,Parameters!$B$30:$E$30,0))</f>
        <v/>
      </c>
      <c r="AA432" s="29">
        <f>U432*INDEX(Parameters!$B$104:$E$104,MATCH(I432,Parameters!$B$30:$E$30,0))</f>
        <v/>
      </c>
      <c r="AB432" s="29">
        <f>U432*Parameters!$B$39</f>
        <v/>
      </c>
      <c r="AC432">
        <f>J432</f>
        <v/>
      </c>
      <c r="AD432">
        <f>IF(J432=1,Parameters!$B$40,Parameters!$B$41)</f>
        <v/>
      </c>
      <c r="AE432" s="29">
        <f>AC432*O432+(1-AC432)*L432</f>
        <v/>
      </c>
      <c r="AF432" s="29">
        <f>AC432*P432+(1-AC432)*M432</f>
        <v/>
      </c>
      <c r="AG432" s="29">
        <f>AC432*Q432+(1-AC432)*N432</f>
        <v/>
      </c>
      <c r="AH432" s="29">
        <f>AD432*O432+(1-AD432)*L432</f>
        <v/>
      </c>
      <c r="AI432" s="29">
        <f>AD432*P432+(1-AD432)*M432</f>
        <v/>
      </c>
      <c r="AJ432" s="29">
        <f>AD432*Q432+(1-AD432)*N432</f>
        <v/>
      </c>
      <c r="AK432" s="29">
        <f>AC432*V432+(1-AC432)*U432</f>
        <v/>
      </c>
      <c r="AL432" s="29">
        <f>AC432*W432+(1-AC432)*U432</f>
        <v/>
      </c>
      <c r="AM432" s="29">
        <f>AC432*X432+(1-AC432)*U432</f>
        <v/>
      </c>
      <c r="AN432" s="29">
        <f>AD432*V432+(1-AD432)*U432</f>
        <v/>
      </c>
      <c r="AO432" s="29">
        <f>AD432*W432+(1-AD432)*U432</f>
        <v/>
      </c>
      <c r="AP432" s="29">
        <f>AD432*X432+(1-AD432)*U432</f>
        <v/>
      </c>
      <c r="AQ432">
        <f>IF(OR(Scenario!$B$5="Any",Scenario!$B$5=A432),1,0)</f>
        <v/>
      </c>
      <c r="AR432">
        <f>IF(OR(Scenario!$B$6="Any",Scenario!$B$6=B432),1,0)</f>
        <v/>
      </c>
      <c r="AS432">
        <f>IF(OR(Scenario!$B$7="Any",Scenario!$B$7=C432),1,0)</f>
        <v/>
      </c>
      <c r="AT432">
        <f>IF(OR(Scenario!$B$8="Any",Scenario!$B$8=D432),1,0)</f>
        <v/>
      </c>
      <c r="AU432">
        <f>IF(OR(Scenario!$B$9="Any",Scenario!$B$9=E432),1,0)</f>
        <v/>
      </c>
      <c r="AV432">
        <f>IF(OR(Scenario!$B$10="Any",Scenario!$B$10=F432),1,0)</f>
        <v/>
      </c>
      <c r="AW432">
        <f>G432*AQ432*AR432*AS432*AT432*AU432*AV432</f>
        <v/>
      </c>
      <c r="AX432">
        <f>IF(Scenario!$B$11="mean",L432,IF(Scenario!$B$11="5th pct",M432,N432))</f>
        <v/>
      </c>
      <c r="AY432">
        <f>IF(Scenario!$B$11="mean",O432,IF(Scenario!$B$11="5th pct",P432,Q432))</f>
        <v/>
      </c>
      <c r="AZ432">
        <f>IF(Scenario!$B$11="mean",R432,IF(Scenario!$B$11="5th pct",S432,T432))</f>
        <v/>
      </c>
      <c r="BA432">
        <f>IF(Scenario!$B$11="mean",AE432,IF(Scenario!$B$11="5th pct",AF432,AG432))</f>
        <v/>
      </c>
      <c r="BB432">
        <f>IF(Scenario!$B$11="mean",AH432,IF(Scenario!$B$11="5th pct",AI432,AJ432))</f>
        <v/>
      </c>
      <c r="BC432">
        <f>U432</f>
        <v/>
      </c>
      <c r="BD432">
        <f>IF(Scenario!$B$11="mean",V432,IF(Scenario!$B$11="5th pct",W432,X432))</f>
        <v/>
      </c>
      <c r="BE432">
        <f>IF(Scenario!$B$11="mean",Y432,IF(Scenario!$B$11="5th pct",Z432,AA432))</f>
        <v/>
      </c>
      <c r="BF432">
        <f>IF(Scenario!$B$11="mean",AK432,IF(Scenario!$B$11="5th pct",AL432,AM432))</f>
        <v/>
      </c>
      <c r="BG432">
        <f>IF(Scenario!$B$11="mean",AN432,IF(Scenario!$B$11="5th pct",AO432,AP432))</f>
        <v/>
      </c>
    </row>
    <row r="433">
      <c r="A433" s="7" t="inlineStr">
        <is>
          <t>F</t>
        </is>
      </c>
      <c r="B433" s="7" t="inlineStr">
        <is>
          <t>80+</t>
        </is>
      </c>
      <c r="C433" s="7" t="inlineStr">
        <is>
          <t>110-132</t>
        </is>
      </c>
      <c r="D433" s="7" t="inlineStr">
        <is>
          <t>1.0-1.5</t>
        </is>
      </c>
      <c r="E433" s="7" t="inlineStr">
        <is>
          <t>persistent</t>
        </is>
      </c>
      <c r="F433" s="7" t="inlineStr">
        <is>
          <t>yes</t>
        </is>
      </c>
      <c r="G433" s="30">
        <f>Parameters!$B$5*Parameters!$B$9*Parameters!$C$10/SUM(Parameters!$B$10:$G$10)*Parameters!$I$22*Parameters!$B$53*Parameters!$B$46</f>
        <v/>
      </c>
      <c r="H433" s="31">
        <f>(140-Parameters!$D$25)*Parameters!$C$26*0.45359237*0.85/(72*Parameters!$C$27)</f>
        <v/>
      </c>
      <c r="I433" s="7">
        <f>IF(H433&gt;80,"&gt;80",IF(H433&gt;50,"50-80",IF(H433&gt;=25,"25-50","&lt;25")))</f>
        <v/>
      </c>
      <c r="J433" s="7">
        <f>IF(((B433="80+")+1+(OR(D433="1.5-2.0",D433="&gt;=2.0")))&gt;=2,1,0)</f>
        <v/>
      </c>
      <c r="K433" s="32">
        <f>INDEX(Parameters!$B$31:$E$31,MATCH(I433,Parameters!$B$30:$E$30,0))</f>
        <v/>
      </c>
      <c r="L433" s="33">
        <f>K433*INDEX(Parameters!$B$84:$E$84,MATCH(I433,Parameters!$B$30:$E$30,0))/100*IF($F433="yes",Parameters!$C$49,Parameters!$B$49)</f>
        <v/>
      </c>
      <c r="M433" s="33">
        <f>K433*INDEX(Parameters!$B$85:$E$85,MATCH(I433,Parameters!$B$30:$E$30,0))/100*IF($F433="yes",Parameters!$C$49,Parameters!$B$49)</f>
        <v/>
      </c>
      <c r="N433" s="33">
        <f>K433*INDEX(Parameters!$B$86:$E$86,MATCH(I433,Parameters!$B$30:$E$30,0))/100*IF($F433="yes",Parameters!$C$49,Parameters!$B$49)</f>
        <v/>
      </c>
      <c r="O433" s="33">
        <f>K433*INDEX(Parameters!$B$87:$E$87,MATCH(I433,Parameters!$B$30:$E$30,0))/100*IF($F433="yes",Parameters!$C$49,Parameters!$B$49)</f>
        <v/>
      </c>
      <c r="P433" s="33">
        <f>K433*INDEX(Parameters!$B$88:$E$88,MATCH(I433,Parameters!$B$30:$E$30,0))/100*IF($F433="yes",Parameters!$C$49,Parameters!$B$49)</f>
        <v/>
      </c>
      <c r="Q433" s="33">
        <f>K433*INDEX(Parameters!$B$89:$E$89,MATCH(I433,Parameters!$B$30:$E$30,0))/100*IF($F433="yes",Parameters!$C$49,Parameters!$B$49)</f>
        <v/>
      </c>
      <c r="R433" s="33">
        <f>K433*INDEX(Parameters!$B$90:$E$90,MATCH(I433,Parameters!$B$30:$E$30,0))/100*IF($F433="yes",Parameters!$C$49,Parameters!$B$49)</f>
        <v/>
      </c>
      <c r="S433" s="33">
        <f>K433*INDEX(Parameters!$B$91:$E$91,MATCH(I433,Parameters!$B$30:$E$30,0))/100*IF($F433="yes",Parameters!$C$49,Parameters!$B$49)</f>
        <v/>
      </c>
      <c r="T433" s="33">
        <f>K433*INDEX(Parameters!$B$92:$E$92,MATCH(I433,Parameters!$B$30:$E$30,0))/100*IF($F433="yes",Parameters!$C$49,Parameters!$B$49)</f>
        <v/>
      </c>
      <c r="U433" s="33">
        <f>INDEX(Parameters!$B$32:$E$32,MATCH(I433,Parameters!$B$30:$E$30,0))*Parameters!$B$36/100*IF($F433="yes",Parameters!$E$49,Parameters!$D$49)</f>
        <v/>
      </c>
      <c r="V433" s="33">
        <f>U433*INDEX(Parameters!$B$99:$E$99,MATCH(I433,Parameters!$B$30:$E$30,0))</f>
        <v/>
      </c>
      <c r="W433" s="33">
        <f>U433*INDEX(Parameters!$B$100:$E$100,MATCH(I433,Parameters!$B$30:$E$30,0))</f>
        <v/>
      </c>
      <c r="X433" s="33">
        <f>U433*INDEX(Parameters!$B$101:$E$101,MATCH(I433,Parameters!$B$30:$E$30,0))</f>
        <v/>
      </c>
      <c r="Y433" s="33">
        <f>U433*INDEX(Parameters!$B$102:$E$102,MATCH(I433,Parameters!$B$30:$E$30,0))</f>
        <v/>
      </c>
      <c r="Z433" s="33">
        <f>U433*INDEX(Parameters!$B$103:$E$103,MATCH(I433,Parameters!$B$30:$E$30,0))</f>
        <v/>
      </c>
      <c r="AA433" s="33">
        <f>U433*INDEX(Parameters!$B$104:$E$104,MATCH(I433,Parameters!$B$30:$E$30,0))</f>
        <v/>
      </c>
      <c r="AB433" s="33">
        <f>U433*Parameters!$B$39</f>
        <v/>
      </c>
      <c r="AC433" s="7">
        <f>J433</f>
        <v/>
      </c>
      <c r="AD433" s="7">
        <f>IF(J433=1,Parameters!$B$40,Parameters!$B$41)</f>
        <v/>
      </c>
      <c r="AE433" s="33">
        <f>AC433*O433+(1-AC433)*L433</f>
        <v/>
      </c>
      <c r="AF433" s="33">
        <f>AC433*P433+(1-AC433)*M433</f>
        <v/>
      </c>
      <c r="AG433" s="33">
        <f>AC433*Q433+(1-AC433)*N433</f>
        <v/>
      </c>
      <c r="AH433" s="33">
        <f>AD433*O433+(1-AD433)*L433</f>
        <v/>
      </c>
      <c r="AI433" s="33">
        <f>AD433*P433+(1-AD433)*M433</f>
        <v/>
      </c>
      <c r="AJ433" s="33">
        <f>AD433*Q433+(1-AD433)*N433</f>
        <v/>
      </c>
      <c r="AK433" s="33">
        <f>AC433*V433+(1-AC433)*U433</f>
        <v/>
      </c>
      <c r="AL433" s="33">
        <f>AC433*W433+(1-AC433)*U433</f>
        <v/>
      </c>
      <c r="AM433" s="33">
        <f>AC433*X433+(1-AC433)*U433</f>
        <v/>
      </c>
      <c r="AN433" s="33">
        <f>AD433*V433+(1-AD433)*U433</f>
        <v/>
      </c>
      <c r="AO433" s="33">
        <f>AD433*W433+(1-AD433)*U433</f>
        <v/>
      </c>
      <c r="AP433" s="33">
        <f>AD433*X433+(1-AD433)*U433</f>
        <v/>
      </c>
      <c r="AQ433" s="7">
        <f>IF(OR(Scenario!$B$5="Any",Scenario!$B$5=A433),1,0)</f>
        <v/>
      </c>
      <c r="AR433" s="7">
        <f>IF(OR(Scenario!$B$6="Any",Scenario!$B$6=B433),1,0)</f>
        <v/>
      </c>
      <c r="AS433" s="7">
        <f>IF(OR(Scenario!$B$7="Any",Scenario!$B$7=C433),1,0)</f>
        <v/>
      </c>
      <c r="AT433" s="7">
        <f>IF(OR(Scenario!$B$8="Any",Scenario!$B$8=D433),1,0)</f>
        <v/>
      </c>
      <c r="AU433" s="7">
        <f>IF(OR(Scenario!$B$9="Any",Scenario!$B$9=E433),1,0)</f>
        <v/>
      </c>
      <c r="AV433" s="7">
        <f>IF(OR(Scenario!$B$10="Any",Scenario!$B$10=F433),1,0)</f>
        <v/>
      </c>
      <c r="AW433" s="7">
        <f>G433*AQ433*AR433*AS433*AT433*AU433*AV433</f>
        <v/>
      </c>
      <c r="AX433" s="7">
        <f>IF(Scenario!$B$11="mean",L433,IF(Scenario!$B$11="5th pct",M433,N433))</f>
        <v/>
      </c>
      <c r="AY433" s="7">
        <f>IF(Scenario!$B$11="mean",O433,IF(Scenario!$B$11="5th pct",P433,Q433))</f>
        <v/>
      </c>
      <c r="AZ433" s="7">
        <f>IF(Scenario!$B$11="mean",R433,IF(Scenario!$B$11="5th pct",S433,T433))</f>
        <v/>
      </c>
      <c r="BA433" s="7">
        <f>IF(Scenario!$B$11="mean",AE433,IF(Scenario!$B$11="5th pct",AF433,AG433))</f>
        <v/>
      </c>
      <c r="BB433" s="7">
        <f>IF(Scenario!$B$11="mean",AH433,IF(Scenario!$B$11="5th pct",AI433,AJ433))</f>
        <v/>
      </c>
      <c r="BC433" s="7">
        <f>U433</f>
        <v/>
      </c>
      <c r="BD433" s="7">
        <f>IF(Scenario!$B$11="mean",V433,IF(Scenario!$B$11="5th pct",W433,X433))</f>
        <v/>
      </c>
      <c r="BE433" s="7">
        <f>IF(Scenario!$B$11="mean",Y433,IF(Scenario!$B$11="5th pct",Z433,AA433))</f>
        <v/>
      </c>
      <c r="BF433" s="7">
        <f>IF(Scenario!$B$11="mean",AK433,IF(Scenario!$B$11="5th pct",AL433,AM433))</f>
        <v/>
      </c>
      <c r="BG433" s="7">
        <f>IF(Scenario!$B$11="mean",AN433,IF(Scenario!$B$11="5th pct",AO433,AP433))</f>
        <v/>
      </c>
    </row>
    <row r="434">
      <c r="A434" t="inlineStr">
        <is>
          <t>F</t>
        </is>
      </c>
      <c r="B434" t="inlineStr">
        <is>
          <t>80+</t>
        </is>
      </c>
      <c r="C434" t="inlineStr">
        <is>
          <t>110-132</t>
        </is>
      </c>
      <c r="D434" t="inlineStr">
        <is>
          <t>1.5-2.0</t>
        </is>
      </c>
      <c r="E434" t="inlineStr">
        <is>
          <t>subclinical</t>
        </is>
      </c>
      <c r="F434" t="inlineStr">
        <is>
          <t>no</t>
        </is>
      </c>
      <c r="G434" s="26">
        <f>Parameters!$B$5*Parameters!$B$9*Parameters!$C$10/SUM(Parameters!$B$10:$G$10)*Parameters!$J$22*Parameters!$B$50*(1-Parameters!$B$46)</f>
        <v/>
      </c>
      <c r="H434" s="27">
        <f>(140-Parameters!$D$25)*Parameters!$C$26*0.45359237*0.85/(72*Parameters!$D$27)</f>
        <v/>
      </c>
      <c r="I434">
        <f>IF(H434&gt;80,"&gt;80",IF(H434&gt;50,"50-80",IF(H434&gt;=25,"25-50","&lt;25")))</f>
        <v/>
      </c>
      <c r="J434">
        <f>IF(((B434="80+")+1+(OR(D434="1.5-2.0",D434="&gt;=2.0")))&gt;=2,1,0)</f>
        <v/>
      </c>
      <c r="K434" s="28">
        <f>INDEX(Parameters!$B$31:$E$31,MATCH(I434,Parameters!$B$30:$E$30,0))</f>
        <v/>
      </c>
      <c r="L434" s="29">
        <f>K434*INDEX(Parameters!$B$57:$E$57,MATCH(I434,Parameters!$B$30:$E$30,0))/100*IF($F434="yes",Parameters!$C$49,Parameters!$B$49)</f>
        <v/>
      </c>
      <c r="M434" s="29">
        <f>K434*INDEX(Parameters!$B$58:$E$58,MATCH(I434,Parameters!$B$30:$E$30,0))/100*IF($F434="yes",Parameters!$C$49,Parameters!$B$49)</f>
        <v/>
      </c>
      <c r="N434" s="29">
        <f>K434*INDEX(Parameters!$B$59:$E$59,MATCH(I434,Parameters!$B$30:$E$30,0))/100*IF($F434="yes",Parameters!$C$49,Parameters!$B$49)</f>
        <v/>
      </c>
      <c r="O434" s="29">
        <f>K434*INDEX(Parameters!$B$60:$E$60,MATCH(I434,Parameters!$B$30:$E$30,0))/100*IF($F434="yes",Parameters!$C$49,Parameters!$B$49)</f>
        <v/>
      </c>
      <c r="P434" s="29">
        <f>K434*INDEX(Parameters!$B$61:$E$61,MATCH(I434,Parameters!$B$30:$E$30,0))/100*IF($F434="yes",Parameters!$C$49,Parameters!$B$49)</f>
        <v/>
      </c>
      <c r="Q434" s="29">
        <f>K434*INDEX(Parameters!$B$62:$E$62,MATCH(I434,Parameters!$B$30:$E$30,0))/100*IF($F434="yes",Parameters!$C$49,Parameters!$B$49)</f>
        <v/>
      </c>
      <c r="R434" s="29">
        <f>K434*INDEX(Parameters!$B$63:$E$63,MATCH(I434,Parameters!$B$30:$E$30,0))/100*IF($F434="yes",Parameters!$C$49,Parameters!$B$49)</f>
        <v/>
      </c>
      <c r="S434" s="29">
        <f>K434*INDEX(Parameters!$B$64:$E$64,MATCH(I434,Parameters!$B$30:$E$30,0))/100*IF($F434="yes",Parameters!$C$49,Parameters!$B$49)</f>
        <v/>
      </c>
      <c r="T434" s="29">
        <f>K434*INDEX(Parameters!$B$65:$E$65,MATCH(I434,Parameters!$B$30:$E$30,0))/100*IF($F434="yes",Parameters!$C$49,Parameters!$B$49)</f>
        <v/>
      </c>
      <c r="U434" s="29">
        <f>INDEX(Parameters!$B$32:$E$32,MATCH(I434,Parameters!$B$30:$E$30,0))*Parameters!$B$36/100*IF($F434="yes",Parameters!$E$49,Parameters!$D$49)</f>
        <v/>
      </c>
      <c r="V434" s="29">
        <f>U434*INDEX(Parameters!$B$99:$E$99,MATCH(I434,Parameters!$B$30:$E$30,0))</f>
        <v/>
      </c>
      <c r="W434" s="29">
        <f>U434*INDEX(Parameters!$B$100:$E$100,MATCH(I434,Parameters!$B$30:$E$30,0))</f>
        <v/>
      </c>
      <c r="X434" s="29">
        <f>U434*INDEX(Parameters!$B$101:$E$101,MATCH(I434,Parameters!$B$30:$E$30,0))</f>
        <v/>
      </c>
      <c r="Y434" s="29">
        <f>U434*INDEX(Parameters!$B$102:$E$102,MATCH(I434,Parameters!$B$30:$E$30,0))</f>
        <v/>
      </c>
      <c r="Z434" s="29">
        <f>U434*INDEX(Parameters!$B$103:$E$103,MATCH(I434,Parameters!$B$30:$E$30,0))</f>
        <v/>
      </c>
      <c r="AA434" s="29">
        <f>U434*INDEX(Parameters!$B$104:$E$104,MATCH(I434,Parameters!$B$30:$E$30,0))</f>
        <v/>
      </c>
      <c r="AB434" s="29">
        <f>U434*Parameters!$B$39</f>
        <v/>
      </c>
      <c r="AC434">
        <f>J434</f>
        <v/>
      </c>
      <c r="AD434">
        <f>IF(J434=1,Parameters!$B$40,Parameters!$B$41)</f>
        <v/>
      </c>
      <c r="AE434" s="29">
        <f>AC434*O434+(1-AC434)*L434</f>
        <v/>
      </c>
      <c r="AF434" s="29">
        <f>AC434*P434+(1-AC434)*M434</f>
        <v/>
      </c>
      <c r="AG434" s="29">
        <f>AC434*Q434+(1-AC434)*N434</f>
        <v/>
      </c>
      <c r="AH434" s="29">
        <f>AD434*O434+(1-AD434)*L434</f>
        <v/>
      </c>
      <c r="AI434" s="29">
        <f>AD434*P434+(1-AD434)*M434</f>
        <v/>
      </c>
      <c r="AJ434" s="29">
        <f>AD434*Q434+(1-AD434)*N434</f>
        <v/>
      </c>
      <c r="AK434" s="29">
        <f>AC434*V434+(1-AC434)*U434</f>
        <v/>
      </c>
      <c r="AL434" s="29">
        <f>AC434*W434+(1-AC434)*U434</f>
        <v/>
      </c>
      <c r="AM434" s="29">
        <f>AC434*X434+(1-AC434)*U434</f>
        <v/>
      </c>
      <c r="AN434" s="29">
        <f>AD434*V434+(1-AD434)*U434</f>
        <v/>
      </c>
      <c r="AO434" s="29">
        <f>AD434*W434+(1-AD434)*U434</f>
        <v/>
      </c>
      <c r="AP434" s="29">
        <f>AD434*X434+(1-AD434)*U434</f>
        <v/>
      </c>
      <c r="AQ434">
        <f>IF(OR(Scenario!$B$5="Any",Scenario!$B$5=A434),1,0)</f>
        <v/>
      </c>
      <c r="AR434">
        <f>IF(OR(Scenario!$B$6="Any",Scenario!$B$6=B434),1,0)</f>
        <v/>
      </c>
      <c r="AS434">
        <f>IF(OR(Scenario!$B$7="Any",Scenario!$B$7=C434),1,0)</f>
        <v/>
      </c>
      <c r="AT434">
        <f>IF(OR(Scenario!$B$8="Any",Scenario!$B$8=D434),1,0)</f>
        <v/>
      </c>
      <c r="AU434">
        <f>IF(OR(Scenario!$B$9="Any",Scenario!$B$9=E434),1,0)</f>
        <v/>
      </c>
      <c r="AV434">
        <f>IF(OR(Scenario!$B$10="Any",Scenario!$B$10=F434),1,0)</f>
        <v/>
      </c>
      <c r="AW434">
        <f>G434*AQ434*AR434*AS434*AT434*AU434*AV434</f>
        <v/>
      </c>
      <c r="AX434">
        <f>IF(Scenario!$B$11="mean",L434,IF(Scenario!$B$11="5th pct",M434,N434))</f>
        <v/>
      </c>
      <c r="AY434">
        <f>IF(Scenario!$B$11="mean",O434,IF(Scenario!$B$11="5th pct",P434,Q434))</f>
        <v/>
      </c>
      <c r="AZ434">
        <f>IF(Scenario!$B$11="mean",R434,IF(Scenario!$B$11="5th pct",S434,T434))</f>
        <v/>
      </c>
      <c r="BA434">
        <f>IF(Scenario!$B$11="mean",AE434,IF(Scenario!$B$11="5th pct",AF434,AG434))</f>
        <v/>
      </c>
      <c r="BB434">
        <f>IF(Scenario!$B$11="mean",AH434,IF(Scenario!$B$11="5th pct",AI434,AJ434))</f>
        <v/>
      </c>
      <c r="BC434">
        <f>U434</f>
        <v/>
      </c>
      <c r="BD434">
        <f>IF(Scenario!$B$11="mean",V434,IF(Scenario!$B$11="5th pct",W434,X434))</f>
        <v/>
      </c>
      <c r="BE434">
        <f>IF(Scenario!$B$11="mean",Y434,IF(Scenario!$B$11="5th pct",Z434,AA434))</f>
        <v/>
      </c>
      <c r="BF434">
        <f>IF(Scenario!$B$11="mean",AK434,IF(Scenario!$B$11="5th pct",AL434,AM434))</f>
        <v/>
      </c>
      <c r="BG434">
        <f>IF(Scenario!$B$11="mean",AN434,IF(Scenario!$B$11="5th pct",AO434,AP434))</f>
        <v/>
      </c>
    </row>
    <row r="435">
      <c r="A435" s="7" t="inlineStr">
        <is>
          <t>F</t>
        </is>
      </c>
      <c r="B435" s="7" t="inlineStr">
        <is>
          <t>80+</t>
        </is>
      </c>
      <c r="C435" s="7" t="inlineStr">
        <is>
          <t>110-132</t>
        </is>
      </c>
      <c r="D435" s="7" t="inlineStr">
        <is>
          <t>1.5-2.0</t>
        </is>
      </c>
      <c r="E435" s="7" t="inlineStr">
        <is>
          <t>subclinical</t>
        </is>
      </c>
      <c r="F435" s="7" t="inlineStr">
        <is>
          <t>yes</t>
        </is>
      </c>
      <c r="G435" s="30">
        <f>Parameters!$B$5*Parameters!$B$9*Parameters!$C$10/SUM(Parameters!$B$10:$G$10)*Parameters!$J$22*Parameters!$B$50*Parameters!$B$46</f>
        <v/>
      </c>
      <c r="H435" s="31">
        <f>(140-Parameters!$D$25)*Parameters!$C$26*0.45359237*0.85/(72*Parameters!$D$27)</f>
        <v/>
      </c>
      <c r="I435" s="7">
        <f>IF(H435&gt;80,"&gt;80",IF(H435&gt;50,"50-80",IF(H435&gt;=25,"25-50","&lt;25")))</f>
        <v/>
      </c>
      <c r="J435" s="7">
        <f>IF(((B435="80+")+1+(OR(D435="1.5-2.0",D435="&gt;=2.0")))&gt;=2,1,0)</f>
        <v/>
      </c>
      <c r="K435" s="32">
        <f>INDEX(Parameters!$B$31:$E$31,MATCH(I435,Parameters!$B$30:$E$30,0))</f>
        <v/>
      </c>
      <c r="L435" s="33">
        <f>K435*INDEX(Parameters!$B$57:$E$57,MATCH(I435,Parameters!$B$30:$E$30,0))/100*IF($F435="yes",Parameters!$C$49,Parameters!$B$49)</f>
        <v/>
      </c>
      <c r="M435" s="33">
        <f>K435*INDEX(Parameters!$B$58:$E$58,MATCH(I435,Parameters!$B$30:$E$30,0))/100*IF($F435="yes",Parameters!$C$49,Parameters!$B$49)</f>
        <v/>
      </c>
      <c r="N435" s="33">
        <f>K435*INDEX(Parameters!$B$59:$E$59,MATCH(I435,Parameters!$B$30:$E$30,0))/100*IF($F435="yes",Parameters!$C$49,Parameters!$B$49)</f>
        <v/>
      </c>
      <c r="O435" s="33">
        <f>K435*INDEX(Parameters!$B$60:$E$60,MATCH(I435,Parameters!$B$30:$E$30,0))/100*IF($F435="yes",Parameters!$C$49,Parameters!$B$49)</f>
        <v/>
      </c>
      <c r="P435" s="33">
        <f>K435*INDEX(Parameters!$B$61:$E$61,MATCH(I435,Parameters!$B$30:$E$30,0))/100*IF($F435="yes",Parameters!$C$49,Parameters!$B$49)</f>
        <v/>
      </c>
      <c r="Q435" s="33">
        <f>K435*INDEX(Parameters!$B$62:$E$62,MATCH(I435,Parameters!$B$30:$E$30,0))/100*IF($F435="yes",Parameters!$C$49,Parameters!$B$49)</f>
        <v/>
      </c>
      <c r="R435" s="33">
        <f>K435*INDEX(Parameters!$B$63:$E$63,MATCH(I435,Parameters!$B$30:$E$30,0))/100*IF($F435="yes",Parameters!$C$49,Parameters!$B$49)</f>
        <v/>
      </c>
      <c r="S435" s="33">
        <f>K435*INDEX(Parameters!$B$64:$E$64,MATCH(I435,Parameters!$B$30:$E$30,0))/100*IF($F435="yes",Parameters!$C$49,Parameters!$B$49)</f>
        <v/>
      </c>
      <c r="T435" s="33">
        <f>K435*INDEX(Parameters!$B$65:$E$65,MATCH(I435,Parameters!$B$30:$E$30,0))/100*IF($F435="yes",Parameters!$C$49,Parameters!$B$49)</f>
        <v/>
      </c>
      <c r="U435" s="33">
        <f>INDEX(Parameters!$B$32:$E$32,MATCH(I435,Parameters!$B$30:$E$30,0))*Parameters!$B$36/100*IF($F435="yes",Parameters!$E$49,Parameters!$D$49)</f>
        <v/>
      </c>
      <c r="V435" s="33">
        <f>U435*INDEX(Parameters!$B$99:$E$99,MATCH(I435,Parameters!$B$30:$E$30,0))</f>
        <v/>
      </c>
      <c r="W435" s="33">
        <f>U435*INDEX(Parameters!$B$100:$E$100,MATCH(I435,Parameters!$B$30:$E$30,0))</f>
        <v/>
      </c>
      <c r="X435" s="33">
        <f>U435*INDEX(Parameters!$B$101:$E$101,MATCH(I435,Parameters!$B$30:$E$30,0))</f>
        <v/>
      </c>
      <c r="Y435" s="33">
        <f>U435*INDEX(Parameters!$B$102:$E$102,MATCH(I435,Parameters!$B$30:$E$30,0))</f>
        <v/>
      </c>
      <c r="Z435" s="33">
        <f>U435*INDEX(Parameters!$B$103:$E$103,MATCH(I435,Parameters!$B$30:$E$30,0))</f>
        <v/>
      </c>
      <c r="AA435" s="33">
        <f>U435*INDEX(Parameters!$B$104:$E$104,MATCH(I435,Parameters!$B$30:$E$30,0))</f>
        <v/>
      </c>
      <c r="AB435" s="33">
        <f>U435*Parameters!$B$39</f>
        <v/>
      </c>
      <c r="AC435" s="7">
        <f>J435</f>
        <v/>
      </c>
      <c r="AD435" s="7">
        <f>IF(J435=1,Parameters!$B$40,Parameters!$B$41)</f>
        <v/>
      </c>
      <c r="AE435" s="33">
        <f>AC435*O435+(1-AC435)*L435</f>
        <v/>
      </c>
      <c r="AF435" s="33">
        <f>AC435*P435+(1-AC435)*M435</f>
        <v/>
      </c>
      <c r="AG435" s="33">
        <f>AC435*Q435+(1-AC435)*N435</f>
        <v/>
      </c>
      <c r="AH435" s="33">
        <f>AD435*O435+(1-AD435)*L435</f>
        <v/>
      </c>
      <c r="AI435" s="33">
        <f>AD435*P435+(1-AD435)*M435</f>
        <v/>
      </c>
      <c r="AJ435" s="33">
        <f>AD435*Q435+(1-AD435)*N435</f>
        <v/>
      </c>
      <c r="AK435" s="33">
        <f>AC435*V435+(1-AC435)*U435</f>
        <v/>
      </c>
      <c r="AL435" s="33">
        <f>AC435*W435+(1-AC435)*U435</f>
        <v/>
      </c>
      <c r="AM435" s="33">
        <f>AC435*X435+(1-AC435)*U435</f>
        <v/>
      </c>
      <c r="AN435" s="33">
        <f>AD435*V435+(1-AD435)*U435</f>
        <v/>
      </c>
      <c r="AO435" s="33">
        <f>AD435*W435+(1-AD435)*U435</f>
        <v/>
      </c>
      <c r="AP435" s="33">
        <f>AD435*X435+(1-AD435)*U435</f>
        <v/>
      </c>
      <c r="AQ435" s="7">
        <f>IF(OR(Scenario!$B$5="Any",Scenario!$B$5=A435),1,0)</f>
        <v/>
      </c>
      <c r="AR435" s="7">
        <f>IF(OR(Scenario!$B$6="Any",Scenario!$B$6=B435),1,0)</f>
        <v/>
      </c>
      <c r="AS435" s="7">
        <f>IF(OR(Scenario!$B$7="Any",Scenario!$B$7=C435),1,0)</f>
        <v/>
      </c>
      <c r="AT435" s="7">
        <f>IF(OR(Scenario!$B$8="Any",Scenario!$B$8=D435),1,0)</f>
        <v/>
      </c>
      <c r="AU435" s="7">
        <f>IF(OR(Scenario!$B$9="Any",Scenario!$B$9=E435),1,0)</f>
        <v/>
      </c>
      <c r="AV435" s="7">
        <f>IF(OR(Scenario!$B$10="Any",Scenario!$B$10=F435),1,0)</f>
        <v/>
      </c>
      <c r="AW435" s="7">
        <f>G435*AQ435*AR435*AS435*AT435*AU435*AV435</f>
        <v/>
      </c>
      <c r="AX435" s="7">
        <f>IF(Scenario!$B$11="mean",L435,IF(Scenario!$B$11="5th pct",M435,N435))</f>
        <v/>
      </c>
      <c r="AY435" s="7">
        <f>IF(Scenario!$B$11="mean",O435,IF(Scenario!$B$11="5th pct",P435,Q435))</f>
        <v/>
      </c>
      <c r="AZ435" s="7">
        <f>IF(Scenario!$B$11="mean",R435,IF(Scenario!$B$11="5th pct",S435,T435))</f>
        <v/>
      </c>
      <c r="BA435" s="7">
        <f>IF(Scenario!$B$11="mean",AE435,IF(Scenario!$B$11="5th pct",AF435,AG435))</f>
        <v/>
      </c>
      <c r="BB435" s="7">
        <f>IF(Scenario!$B$11="mean",AH435,IF(Scenario!$B$11="5th pct",AI435,AJ435))</f>
        <v/>
      </c>
      <c r="BC435" s="7">
        <f>U435</f>
        <v/>
      </c>
      <c r="BD435" s="7">
        <f>IF(Scenario!$B$11="mean",V435,IF(Scenario!$B$11="5th pct",W435,X435))</f>
        <v/>
      </c>
      <c r="BE435" s="7">
        <f>IF(Scenario!$B$11="mean",Y435,IF(Scenario!$B$11="5th pct",Z435,AA435))</f>
        <v/>
      </c>
      <c r="BF435" s="7">
        <f>IF(Scenario!$B$11="mean",AK435,IF(Scenario!$B$11="5th pct",AL435,AM435))</f>
        <v/>
      </c>
      <c r="BG435" s="7">
        <f>IF(Scenario!$B$11="mean",AN435,IF(Scenario!$B$11="5th pct",AO435,AP435))</f>
        <v/>
      </c>
    </row>
    <row r="436">
      <c r="A436" t="inlineStr">
        <is>
          <t>F</t>
        </is>
      </c>
      <c r="B436" t="inlineStr">
        <is>
          <t>80+</t>
        </is>
      </c>
      <c r="C436" t="inlineStr">
        <is>
          <t>110-132</t>
        </is>
      </c>
      <c r="D436" t="inlineStr">
        <is>
          <t>1.5-2.0</t>
        </is>
      </c>
      <c r="E436" t="inlineStr">
        <is>
          <t>low parox</t>
        </is>
      </c>
      <c r="F436" t="inlineStr">
        <is>
          <t>no</t>
        </is>
      </c>
      <c r="G436" s="26">
        <f>Parameters!$B$5*Parameters!$B$9*Parameters!$C$10/SUM(Parameters!$B$10:$G$10)*Parameters!$J$22*Parameters!$B$51*(1-Parameters!$B$46)</f>
        <v/>
      </c>
      <c r="H436" s="27">
        <f>(140-Parameters!$D$25)*Parameters!$C$26*0.45359237*0.85/(72*Parameters!$D$27)</f>
        <v/>
      </c>
      <c r="I436">
        <f>IF(H436&gt;80,"&gt;80",IF(H436&gt;50,"50-80",IF(H436&gt;=25,"25-50","&lt;25")))</f>
        <v/>
      </c>
      <c r="J436">
        <f>IF(((B436="80+")+1+(OR(D436="1.5-2.0",D436="&gt;=2.0")))&gt;=2,1,0)</f>
        <v/>
      </c>
      <c r="K436" s="28">
        <f>INDEX(Parameters!$B$31:$E$31,MATCH(I436,Parameters!$B$30:$E$30,0))</f>
        <v/>
      </c>
      <c r="L436" s="29">
        <f>K436*INDEX(Parameters!$B$66:$E$66,MATCH(I436,Parameters!$B$30:$E$30,0))/100*IF($F436="yes",Parameters!$C$49,Parameters!$B$49)</f>
        <v/>
      </c>
      <c r="M436" s="29">
        <f>K436*INDEX(Parameters!$B$67:$E$67,MATCH(I436,Parameters!$B$30:$E$30,0))/100*IF($F436="yes",Parameters!$C$49,Parameters!$B$49)</f>
        <v/>
      </c>
      <c r="N436" s="29">
        <f>K436*INDEX(Parameters!$B$68:$E$68,MATCH(I436,Parameters!$B$30:$E$30,0))/100*IF($F436="yes",Parameters!$C$49,Parameters!$B$49)</f>
        <v/>
      </c>
      <c r="O436" s="29">
        <f>K436*INDEX(Parameters!$B$69:$E$69,MATCH(I436,Parameters!$B$30:$E$30,0))/100*IF($F436="yes",Parameters!$C$49,Parameters!$B$49)</f>
        <v/>
      </c>
      <c r="P436" s="29">
        <f>K436*INDEX(Parameters!$B$70:$E$70,MATCH(I436,Parameters!$B$30:$E$30,0))/100*IF($F436="yes",Parameters!$C$49,Parameters!$B$49)</f>
        <v/>
      </c>
      <c r="Q436" s="29">
        <f>K436*INDEX(Parameters!$B$71:$E$71,MATCH(I436,Parameters!$B$30:$E$30,0))/100*IF($F436="yes",Parameters!$C$49,Parameters!$B$49)</f>
        <v/>
      </c>
      <c r="R436" s="29">
        <f>K436*INDEX(Parameters!$B$72:$E$72,MATCH(I436,Parameters!$B$30:$E$30,0))/100*IF($F436="yes",Parameters!$C$49,Parameters!$B$49)</f>
        <v/>
      </c>
      <c r="S436" s="29">
        <f>K436*INDEX(Parameters!$B$73:$E$73,MATCH(I436,Parameters!$B$30:$E$30,0))/100*IF($F436="yes",Parameters!$C$49,Parameters!$B$49)</f>
        <v/>
      </c>
      <c r="T436" s="29">
        <f>K436*INDEX(Parameters!$B$74:$E$74,MATCH(I436,Parameters!$B$30:$E$30,0))/100*IF($F436="yes",Parameters!$C$49,Parameters!$B$49)</f>
        <v/>
      </c>
      <c r="U436" s="29">
        <f>INDEX(Parameters!$B$32:$E$32,MATCH(I436,Parameters!$B$30:$E$30,0))*Parameters!$B$36/100*IF($F436="yes",Parameters!$E$49,Parameters!$D$49)</f>
        <v/>
      </c>
      <c r="V436" s="29">
        <f>U436*INDEX(Parameters!$B$99:$E$99,MATCH(I436,Parameters!$B$30:$E$30,0))</f>
        <v/>
      </c>
      <c r="W436" s="29">
        <f>U436*INDEX(Parameters!$B$100:$E$100,MATCH(I436,Parameters!$B$30:$E$30,0))</f>
        <v/>
      </c>
      <c r="X436" s="29">
        <f>U436*INDEX(Parameters!$B$101:$E$101,MATCH(I436,Parameters!$B$30:$E$30,0))</f>
        <v/>
      </c>
      <c r="Y436" s="29">
        <f>U436*INDEX(Parameters!$B$102:$E$102,MATCH(I436,Parameters!$B$30:$E$30,0))</f>
        <v/>
      </c>
      <c r="Z436" s="29">
        <f>U436*INDEX(Parameters!$B$103:$E$103,MATCH(I436,Parameters!$B$30:$E$30,0))</f>
        <v/>
      </c>
      <c r="AA436" s="29">
        <f>U436*INDEX(Parameters!$B$104:$E$104,MATCH(I436,Parameters!$B$30:$E$30,0))</f>
        <v/>
      </c>
      <c r="AB436" s="29">
        <f>U436*Parameters!$B$39</f>
        <v/>
      </c>
      <c r="AC436">
        <f>J436</f>
        <v/>
      </c>
      <c r="AD436">
        <f>IF(J436=1,Parameters!$B$40,Parameters!$B$41)</f>
        <v/>
      </c>
      <c r="AE436" s="29">
        <f>AC436*O436+(1-AC436)*L436</f>
        <v/>
      </c>
      <c r="AF436" s="29">
        <f>AC436*P436+(1-AC436)*M436</f>
        <v/>
      </c>
      <c r="AG436" s="29">
        <f>AC436*Q436+(1-AC436)*N436</f>
        <v/>
      </c>
      <c r="AH436" s="29">
        <f>AD436*O436+(1-AD436)*L436</f>
        <v/>
      </c>
      <c r="AI436" s="29">
        <f>AD436*P436+(1-AD436)*M436</f>
        <v/>
      </c>
      <c r="AJ436" s="29">
        <f>AD436*Q436+(1-AD436)*N436</f>
        <v/>
      </c>
      <c r="AK436" s="29">
        <f>AC436*V436+(1-AC436)*U436</f>
        <v/>
      </c>
      <c r="AL436" s="29">
        <f>AC436*W436+(1-AC436)*U436</f>
        <v/>
      </c>
      <c r="AM436" s="29">
        <f>AC436*X436+(1-AC436)*U436</f>
        <v/>
      </c>
      <c r="AN436" s="29">
        <f>AD436*V436+(1-AD436)*U436</f>
        <v/>
      </c>
      <c r="AO436" s="29">
        <f>AD436*W436+(1-AD436)*U436</f>
        <v/>
      </c>
      <c r="AP436" s="29">
        <f>AD436*X436+(1-AD436)*U436</f>
        <v/>
      </c>
      <c r="AQ436">
        <f>IF(OR(Scenario!$B$5="Any",Scenario!$B$5=A436),1,0)</f>
        <v/>
      </c>
      <c r="AR436">
        <f>IF(OR(Scenario!$B$6="Any",Scenario!$B$6=B436),1,0)</f>
        <v/>
      </c>
      <c r="AS436">
        <f>IF(OR(Scenario!$B$7="Any",Scenario!$B$7=C436),1,0)</f>
        <v/>
      </c>
      <c r="AT436">
        <f>IF(OR(Scenario!$B$8="Any",Scenario!$B$8=D436),1,0)</f>
        <v/>
      </c>
      <c r="AU436">
        <f>IF(OR(Scenario!$B$9="Any",Scenario!$B$9=E436),1,0)</f>
        <v/>
      </c>
      <c r="AV436">
        <f>IF(OR(Scenario!$B$10="Any",Scenario!$B$10=F436),1,0)</f>
        <v/>
      </c>
      <c r="AW436">
        <f>G436*AQ436*AR436*AS436*AT436*AU436*AV436</f>
        <v/>
      </c>
      <c r="AX436">
        <f>IF(Scenario!$B$11="mean",L436,IF(Scenario!$B$11="5th pct",M436,N436))</f>
        <v/>
      </c>
      <c r="AY436">
        <f>IF(Scenario!$B$11="mean",O436,IF(Scenario!$B$11="5th pct",P436,Q436))</f>
        <v/>
      </c>
      <c r="AZ436">
        <f>IF(Scenario!$B$11="mean",R436,IF(Scenario!$B$11="5th pct",S436,T436))</f>
        <v/>
      </c>
      <c r="BA436">
        <f>IF(Scenario!$B$11="mean",AE436,IF(Scenario!$B$11="5th pct",AF436,AG436))</f>
        <v/>
      </c>
      <c r="BB436">
        <f>IF(Scenario!$B$11="mean",AH436,IF(Scenario!$B$11="5th pct",AI436,AJ436))</f>
        <v/>
      </c>
      <c r="BC436">
        <f>U436</f>
        <v/>
      </c>
      <c r="BD436">
        <f>IF(Scenario!$B$11="mean",V436,IF(Scenario!$B$11="5th pct",W436,X436))</f>
        <v/>
      </c>
      <c r="BE436">
        <f>IF(Scenario!$B$11="mean",Y436,IF(Scenario!$B$11="5th pct",Z436,AA436))</f>
        <v/>
      </c>
      <c r="BF436">
        <f>IF(Scenario!$B$11="mean",AK436,IF(Scenario!$B$11="5th pct",AL436,AM436))</f>
        <v/>
      </c>
      <c r="BG436">
        <f>IF(Scenario!$B$11="mean",AN436,IF(Scenario!$B$11="5th pct",AO436,AP436))</f>
        <v/>
      </c>
    </row>
    <row r="437">
      <c r="A437" s="7" t="inlineStr">
        <is>
          <t>F</t>
        </is>
      </c>
      <c r="B437" s="7" t="inlineStr">
        <is>
          <t>80+</t>
        </is>
      </c>
      <c r="C437" s="7" t="inlineStr">
        <is>
          <t>110-132</t>
        </is>
      </c>
      <c r="D437" s="7" t="inlineStr">
        <is>
          <t>1.5-2.0</t>
        </is>
      </c>
      <c r="E437" s="7" t="inlineStr">
        <is>
          <t>low parox</t>
        </is>
      </c>
      <c r="F437" s="7" t="inlineStr">
        <is>
          <t>yes</t>
        </is>
      </c>
      <c r="G437" s="30">
        <f>Parameters!$B$5*Parameters!$B$9*Parameters!$C$10/SUM(Parameters!$B$10:$G$10)*Parameters!$J$22*Parameters!$B$51*Parameters!$B$46</f>
        <v/>
      </c>
      <c r="H437" s="31">
        <f>(140-Parameters!$D$25)*Parameters!$C$26*0.45359237*0.85/(72*Parameters!$D$27)</f>
        <v/>
      </c>
      <c r="I437" s="7">
        <f>IF(H437&gt;80,"&gt;80",IF(H437&gt;50,"50-80",IF(H437&gt;=25,"25-50","&lt;25")))</f>
        <v/>
      </c>
      <c r="J437" s="7">
        <f>IF(((B437="80+")+1+(OR(D437="1.5-2.0",D437="&gt;=2.0")))&gt;=2,1,0)</f>
        <v/>
      </c>
      <c r="K437" s="32">
        <f>INDEX(Parameters!$B$31:$E$31,MATCH(I437,Parameters!$B$30:$E$30,0))</f>
        <v/>
      </c>
      <c r="L437" s="33">
        <f>K437*INDEX(Parameters!$B$66:$E$66,MATCH(I437,Parameters!$B$30:$E$30,0))/100*IF($F437="yes",Parameters!$C$49,Parameters!$B$49)</f>
        <v/>
      </c>
      <c r="M437" s="33">
        <f>K437*INDEX(Parameters!$B$67:$E$67,MATCH(I437,Parameters!$B$30:$E$30,0))/100*IF($F437="yes",Parameters!$C$49,Parameters!$B$49)</f>
        <v/>
      </c>
      <c r="N437" s="33">
        <f>K437*INDEX(Parameters!$B$68:$E$68,MATCH(I437,Parameters!$B$30:$E$30,0))/100*IF($F437="yes",Parameters!$C$49,Parameters!$B$49)</f>
        <v/>
      </c>
      <c r="O437" s="33">
        <f>K437*INDEX(Parameters!$B$69:$E$69,MATCH(I437,Parameters!$B$30:$E$30,0))/100*IF($F437="yes",Parameters!$C$49,Parameters!$B$49)</f>
        <v/>
      </c>
      <c r="P437" s="33">
        <f>K437*INDEX(Parameters!$B$70:$E$70,MATCH(I437,Parameters!$B$30:$E$30,0))/100*IF($F437="yes",Parameters!$C$49,Parameters!$B$49)</f>
        <v/>
      </c>
      <c r="Q437" s="33">
        <f>K437*INDEX(Parameters!$B$71:$E$71,MATCH(I437,Parameters!$B$30:$E$30,0))/100*IF($F437="yes",Parameters!$C$49,Parameters!$B$49)</f>
        <v/>
      </c>
      <c r="R437" s="33">
        <f>K437*INDEX(Parameters!$B$72:$E$72,MATCH(I437,Parameters!$B$30:$E$30,0))/100*IF($F437="yes",Parameters!$C$49,Parameters!$B$49)</f>
        <v/>
      </c>
      <c r="S437" s="33">
        <f>K437*INDEX(Parameters!$B$73:$E$73,MATCH(I437,Parameters!$B$30:$E$30,0))/100*IF($F437="yes",Parameters!$C$49,Parameters!$B$49)</f>
        <v/>
      </c>
      <c r="T437" s="33">
        <f>K437*INDEX(Parameters!$B$74:$E$74,MATCH(I437,Parameters!$B$30:$E$30,0))/100*IF($F437="yes",Parameters!$C$49,Parameters!$B$49)</f>
        <v/>
      </c>
      <c r="U437" s="33">
        <f>INDEX(Parameters!$B$32:$E$32,MATCH(I437,Parameters!$B$30:$E$30,0))*Parameters!$B$36/100*IF($F437="yes",Parameters!$E$49,Parameters!$D$49)</f>
        <v/>
      </c>
      <c r="V437" s="33">
        <f>U437*INDEX(Parameters!$B$99:$E$99,MATCH(I437,Parameters!$B$30:$E$30,0))</f>
        <v/>
      </c>
      <c r="W437" s="33">
        <f>U437*INDEX(Parameters!$B$100:$E$100,MATCH(I437,Parameters!$B$30:$E$30,0))</f>
        <v/>
      </c>
      <c r="X437" s="33">
        <f>U437*INDEX(Parameters!$B$101:$E$101,MATCH(I437,Parameters!$B$30:$E$30,0))</f>
        <v/>
      </c>
      <c r="Y437" s="33">
        <f>U437*INDEX(Parameters!$B$102:$E$102,MATCH(I437,Parameters!$B$30:$E$30,0))</f>
        <v/>
      </c>
      <c r="Z437" s="33">
        <f>U437*INDEX(Parameters!$B$103:$E$103,MATCH(I437,Parameters!$B$30:$E$30,0))</f>
        <v/>
      </c>
      <c r="AA437" s="33">
        <f>U437*INDEX(Parameters!$B$104:$E$104,MATCH(I437,Parameters!$B$30:$E$30,0))</f>
        <v/>
      </c>
      <c r="AB437" s="33">
        <f>U437*Parameters!$B$39</f>
        <v/>
      </c>
      <c r="AC437" s="7">
        <f>J437</f>
        <v/>
      </c>
      <c r="AD437" s="7">
        <f>IF(J437=1,Parameters!$B$40,Parameters!$B$41)</f>
        <v/>
      </c>
      <c r="AE437" s="33">
        <f>AC437*O437+(1-AC437)*L437</f>
        <v/>
      </c>
      <c r="AF437" s="33">
        <f>AC437*P437+(1-AC437)*M437</f>
        <v/>
      </c>
      <c r="AG437" s="33">
        <f>AC437*Q437+(1-AC437)*N437</f>
        <v/>
      </c>
      <c r="AH437" s="33">
        <f>AD437*O437+(1-AD437)*L437</f>
        <v/>
      </c>
      <c r="AI437" s="33">
        <f>AD437*P437+(1-AD437)*M437</f>
        <v/>
      </c>
      <c r="AJ437" s="33">
        <f>AD437*Q437+(1-AD437)*N437</f>
        <v/>
      </c>
      <c r="AK437" s="33">
        <f>AC437*V437+(1-AC437)*U437</f>
        <v/>
      </c>
      <c r="AL437" s="33">
        <f>AC437*W437+(1-AC437)*U437</f>
        <v/>
      </c>
      <c r="AM437" s="33">
        <f>AC437*X437+(1-AC437)*U437</f>
        <v/>
      </c>
      <c r="AN437" s="33">
        <f>AD437*V437+(1-AD437)*U437</f>
        <v/>
      </c>
      <c r="AO437" s="33">
        <f>AD437*W437+(1-AD437)*U437</f>
        <v/>
      </c>
      <c r="AP437" s="33">
        <f>AD437*X437+(1-AD437)*U437</f>
        <v/>
      </c>
      <c r="AQ437" s="7">
        <f>IF(OR(Scenario!$B$5="Any",Scenario!$B$5=A437),1,0)</f>
        <v/>
      </c>
      <c r="AR437" s="7">
        <f>IF(OR(Scenario!$B$6="Any",Scenario!$B$6=B437),1,0)</f>
        <v/>
      </c>
      <c r="AS437" s="7">
        <f>IF(OR(Scenario!$B$7="Any",Scenario!$B$7=C437),1,0)</f>
        <v/>
      </c>
      <c r="AT437" s="7">
        <f>IF(OR(Scenario!$B$8="Any",Scenario!$B$8=D437),1,0)</f>
        <v/>
      </c>
      <c r="AU437" s="7">
        <f>IF(OR(Scenario!$B$9="Any",Scenario!$B$9=E437),1,0)</f>
        <v/>
      </c>
      <c r="AV437" s="7">
        <f>IF(OR(Scenario!$B$10="Any",Scenario!$B$10=F437),1,0)</f>
        <v/>
      </c>
      <c r="AW437" s="7">
        <f>G437*AQ437*AR437*AS437*AT437*AU437*AV437</f>
        <v/>
      </c>
      <c r="AX437" s="7">
        <f>IF(Scenario!$B$11="mean",L437,IF(Scenario!$B$11="5th pct",M437,N437))</f>
        <v/>
      </c>
      <c r="AY437" s="7">
        <f>IF(Scenario!$B$11="mean",O437,IF(Scenario!$B$11="5th pct",P437,Q437))</f>
        <v/>
      </c>
      <c r="AZ437" s="7">
        <f>IF(Scenario!$B$11="mean",R437,IF(Scenario!$B$11="5th pct",S437,T437))</f>
        <v/>
      </c>
      <c r="BA437" s="7">
        <f>IF(Scenario!$B$11="mean",AE437,IF(Scenario!$B$11="5th pct",AF437,AG437))</f>
        <v/>
      </c>
      <c r="BB437" s="7">
        <f>IF(Scenario!$B$11="mean",AH437,IF(Scenario!$B$11="5th pct",AI437,AJ437))</f>
        <v/>
      </c>
      <c r="BC437" s="7">
        <f>U437</f>
        <v/>
      </c>
      <c r="BD437" s="7">
        <f>IF(Scenario!$B$11="mean",V437,IF(Scenario!$B$11="5th pct",W437,X437))</f>
        <v/>
      </c>
      <c r="BE437" s="7">
        <f>IF(Scenario!$B$11="mean",Y437,IF(Scenario!$B$11="5th pct",Z437,AA437))</f>
        <v/>
      </c>
      <c r="BF437" s="7">
        <f>IF(Scenario!$B$11="mean",AK437,IF(Scenario!$B$11="5th pct",AL437,AM437))</f>
        <v/>
      </c>
      <c r="BG437" s="7">
        <f>IF(Scenario!$B$11="mean",AN437,IF(Scenario!$B$11="5th pct",AO437,AP437))</f>
        <v/>
      </c>
    </row>
    <row r="438">
      <c r="A438" t="inlineStr">
        <is>
          <t>F</t>
        </is>
      </c>
      <c r="B438" t="inlineStr">
        <is>
          <t>80+</t>
        </is>
      </c>
      <c r="C438" t="inlineStr">
        <is>
          <t>110-132</t>
        </is>
      </c>
      <c r="D438" t="inlineStr">
        <is>
          <t>1.5-2.0</t>
        </is>
      </c>
      <c r="E438" t="inlineStr">
        <is>
          <t>high parox</t>
        </is>
      </c>
      <c r="F438" t="inlineStr">
        <is>
          <t>no</t>
        </is>
      </c>
      <c r="G438" s="26">
        <f>Parameters!$B$5*Parameters!$B$9*Parameters!$C$10/SUM(Parameters!$B$10:$G$10)*Parameters!$J$22*Parameters!$B$52*(1-Parameters!$B$46)</f>
        <v/>
      </c>
      <c r="H438" s="27">
        <f>(140-Parameters!$D$25)*Parameters!$C$26*0.45359237*0.85/(72*Parameters!$D$27)</f>
        <v/>
      </c>
      <c r="I438">
        <f>IF(H438&gt;80,"&gt;80",IF(H438&gt;50,"50-80",IF(H438&gt;=25,"25-50","&lt;25")))</f>
        <v/>
      </c>
      <c r="J438">
        <f>IF(((B438="80+")+1+(OR(D438="1.5-2.0",D438="&gt;=2.0")))&gt;=2,1,0)</f>
        <v/>
      </c>
      <c r="K438" s="28">
        <f>INDEX(Parameters!$B$31:$E$31,MATCH(I438,Parameters!$B$30:$E$30,0))</f>
        <v/>
      </c>
      <c r="L438" s="29">
        <f>K438*INDEX(Parameters!$B$75:$E$75,MATCH(I438,Parameters!$B$30:$E$30,0))/100*IF($F438="yes",Parameters!$C$49,Parameters!$B$49)</f>
        <v/>
      </c>
      <c r="M438" s="29">
        <f>K438*INDEX(Parameters!$B$76:$E$76,MATCH(I438,Parameters!$B$30:$E$30,0))/100*IF($F438="yes",Parameters!$C$49,Parameters!$B$49)</f>
        <v/>
      </c>
      <c r="N438" s="29">
        <f>K438*INDEX(Parameters!$B$77:$E$77,MATCH(I438,Parameters!$B$30:$E$30,0))/100*IF($F438="yes",Parameters!$C$49,Parameters!$B$49)</f>
        <v/>
      </c>
      <c r="O438" s="29">
        <f>K438*INDEX(Parameters!$B$78:$E$78,MATCH(I438,Parameters!$B$30:$E$30,0))/100*IF($F438="yes",Parameters!$C$49,Parameters!$B$49)</f>
        <v/>
      </c>
      <c r="P438" s="29">
        <f>K438*INDEX(Parameters!$B$79:$E$79,MATCH(I438,Parameters!$B$30:$E$30,0))/100*IF($F438="yes",Parameters!$C$49,Parameters!$B$49)</f>
        <v/>
      </c>
      <c r="Q438" s="29">
        <f>K438*INDEX(Parameters!$B$80:$E$80,MATCH(I438,Parameters!$B$30:$E$30,0))/100*IF($F438="yes",Parameters!$C$49,Parameters!$B$49)</f>
        <v/>
      </c>
      <c r="R438" s="29">
        <f>K438*INDEX(Parameters!$B$81:$E$81,MATCH(I438,Parameters!$B$30:$E$30,0))/100*IF($F438="yes",Parameters!$C$49,Parameters!$B$49)</f>
        <v/>
      </c>
      <c r="S438" s="29">
        <f>K438*INDEX(Parameters!$B$82:$E$82,MATCH(I438,Parameters!$B$30:$E$30,0))/100*IF($F438="yes",Parameters!$C$49,Parameters!$B$49)</f>
        <v/>
      </c>
      <c r="T438" s="29">
        <f>K438*INDEX(Parameters!$B$83:$E$83,MATCH(I438,Parameters!$B$30:$E$30,0))/100*IF($F438="yes",Parameters!$C$49,Parameters!$B$49)</f>
        <v/>
      </c>
      <c r="U438" s="29">
        <f>INDEX(Parameters!$B$32:$E$32,MATCH(I438,Parameters!$B$30:$E$30,0))*Parameters!$B$36/100*IF($F438="yes",Parameters!$E$49,Parameters!$D$49)</f>
        <v/>
      </c>
      <c r="V438" s="29">
        <f>U438*INDEX(Parameters!$B$99:$E$99,MATCH(I438,Parameters!$B$30:$E$30,0))</f>
        <v/>
      </c>
      <c r="W438" s="29">
        <f>U438*INDEX(Parameters!$B$100:$E$100,MATCH(I438,Parameters!$B$30:$E$30,0))</f>
        <v/>
      </c>
      <c r="X438" s="29">
        <f>U438*INDEX(Parameters!$B$101:$E$101,MATCH(I438,Parameters!$B$30:$E$30,0))</f>
        <v/>
      </c>
      <c r="Y438" s="29">
        <f>U438*INDEX(Parameters!$B$102:$E$102,MATCH(I438,Parameters!$B$30:$E$30,0))</f>
        <v/>
      </c>
      <c r="Z438" s="29">
        <f>U438*INDEX(Parameters!$B$103:$E$103,MATCH(I438,Parameters!$B$30:$E$30,0))</f>
        <v/>
      </c>
      <c r="AA438" s="29">
        <f>U438*INDEX(Parameters!$B$104:$E$104,MATCH(I438,Parameters!$B$30:$E$30,0))</f>
        <v/>
      </c>
      <c r="AB438" s="29">
        <f>U438*Parameters!$B$39</f>
        <v/>
      </c>
      <c r="AC438">
        <f>J438</f>
        <v/>
      </c>
      <c r="AD438">
        <f>IF(J438=1,Parameters!$B$40,Parameters!$B$41)</f>
        <v/>
      </c>
      <c r="AE438" s="29">
        <f>AC438*O438+(1-AC438)*L438</f>
        <v/>
      </c>
      <c r="AF438" s="29">
        <f>AC438*P438+(1-AC438)*M438</f>
        <v/>
      </c>
      <c r="AG438" s="29">
        <f>AC438*Q438+(1-AC438)*N438</f>
        <v/>
      </c>
      <c r="AH438" s="29">
        <f>AD438*O438+(1-AD438)*L438</f>
        <v/>
      </c>
      <c r="AI438" s="29">
        <f>AD438*P438+(1-AD438)*M438</f>
        <v/>
      </c>
      <c r="AJ438" s="29">
        <f>AD438*Q438+(1-AD438)*N438</f>
        <v/>
      </c>
      <c r="AK438" s="29">
        <f>AC438*V438+(1-AC438)*U438</f>
        <v/>
      </c>
      <c r="AL438" s="29">
        <f>AC438*W438+(1-AC438)*U438</f>
        <v/>
      </c>
      <c r="AM438" s="29">
        <f>AC438*X438+(1-AC438)*U438</f>
        <v/>
      </c>
      <c r="AN438" s="29">
        <f>AD438*V438+(1-AD438)*U438</f>
        <v/>
      </c>
      <c r="AO438" s="29">
        <f>AD438*W438+(1-AD438)*U438</f>
        <v/>
      </c>
      <c r="AP438" s="29">
        <f>AD438*X438+(1-AD438)*U438</f>
        <v/>
      </c>
      <c r="AQ438">
        <f>IF(OR(Scenario!$B$5="Any",Scenario!$B$5=A438),1,0)</f>
        <v/>
      </c>
      <c r="AR438">
        <f>IF(OR(Scenario!$B$6="Any",Scenario!$B$6=B438),1,0)</f>
        <v/>
      </c>
      <c r="AS438">
        <f>IF(OR(Scenario!$B$7="Any",Scenario!$B$7=C438),1,0)</f>
        <v/>
      </c>
      <c r="AT438">
        <f>IF(OR(Scenario!$B$8="Any",Scenario!$B$8=D438),1,0)</f>
        <v/>
      </c>
      <c r="AU438">
        <f>IF(OR(Scenario!$B$9="Any",Scenario!$B$9=E438),1,0)</f>
        <v/>
      </c>
      <c r="AV438">
        <f>IF(OR(Scenario!$B$10="Any",Scenario!$B$10=F438),1,0)</f>
        <v/>
      </c>
      <c r="AW438">
        <f>G438*AQ438*AR438*AS438*AT438*AU438*AV438</f>
        <v/>
      </c>
      <c r="AX438">
        <f>IF(Scenario!$B$11="mean",L438,IF(Scenario!$B$11="5th pct",M438,N438))</f>
        <v/>
      </c>
      <c r="AY438">
        <f>IF(Scenario!$B$11="mean",O438,IF(Scenario!$B$11="5th pct",P438,Q438))</f>
        <v/>
      </c>
      <c r="AZ438">
        <f>IF(Scenario!$B$11="mean",R438,IF(Scenario!$B$11="5th pct",S438,T438))</f>
        <v/>
      </c>
      <c r="BA438">
        <f>IF(Scenario!$B$11="mean",AE438,IF(Scenario!$B$11="5th pct",AF438,AG438))</f>
        <v/>
      </c>
      <c r="BB438">
        <f>IF(Scenario!$B$11="mean",AH438,IF(Scenario!$B$11="5th pct",AI438,AJ438))</f>
        <v/>
      </c>
      <c r="BC438">
        <f>U438</f>
        <v/>
      </c>
      <c r="BD438">
        <f>IF(Scenario!$B$11="mean",V438,IF(Scenario!$B$11="5th pct",W438,X438))</f>
        <v/>
      </c>
      <c r="BE438">
        <f>IF(Scenario!$B$11="mean",Y438,IF(Scenario!$B$11="5th pct",Z438,AA438))</f>
        <v/>
      </c>
      <c r="BF438">
        <f>IF(Scenario!$B$11="mean",AK438,IF(Scenario!$B$11="5th pct",AL438,AM438))</f>
        <v/>
      </c>
      <c r="BG438">
        <f>IF(Scenario!$B$11="mean",AN438,IF(Scenario!$B$11="5th pct",AO438,AP438))</f>
        <v/>
      </c>
    </row>
    <row r="439">
      <c r="A439" s="7" t="inlineStr">
        <is>
          <t>F</t>
        </is>
      </c>
      <c r="B439" s="7" t="inlineStr">
        <is>
          <t>80+</t>
        </is>
      </c>
      <c r="C439" s="7" t="inlineStr">
        <is>
          <t>110-132</t>
        </is>
      </c>
      <c r="D439" s="7" t="inlineStr">
        <is>
          <t>1.5-2.0</t>
        </is>
      </c>
      <c r="E439" s="7" t="inlineStr">
        <is>
          <t>high parox</t>
        </is>
      </c>
      <c r="F439" s="7" t="inlineStr">
        <is>
          <t>yes</t>
        </is>
      </c>
      <c r="G439" s="30">
        <f>Parameters!$B$5*Parameters!$B$9*Parameters!$C$10/SUM(Parameters!$B$10:$G$10)*Parameters!$J$22*Parameters!$B$52*Parameters!$B$46</f>
        <v/>
      </c>
      <c r="H439" s="31">
        <f>(140-Parameters!$D$25)*Parameters!$C$26*0.45359237*0.85/(72*Parameters!$D$27)</f>
        <v/>
      </c>
      <c r="I439" s="7">
        <f>IF(H439&gt;80,"&gt;80",IF(H439&gt;50,"50-80",IF(H439&gt;=25,"25-50","&lt;25")))</f>
        <v/>
      </c>
      <c r="J439" s="7">
        <f>IF(((B439="80+")+1+(OR(D439="1.5-2.0",D439="&gt;=2.0")))&gt;=2,1,0)</f>
        <v/>
      </c>
      <c r="K439" s="32">
        <f>INDEX(Parameters!$B$31:$E$31,MATCH(I439,Parameters!$B$30:$E$30,0))</f>
        <v/>
      </c>
      <c r="L439" s="33">
        <f>K439*INDEX(Parameters!$B$75:$E$75,MATCH(I439,Parameters!$B$30:$E$30,0))/100*IF($F439="yes",Parameters!$C$49,Parameters!$B$49)</f>
        <v/>
      </c>
      <c r="M439" s="33">
        <f>K439*INDEX(Parameters!$B$76:$E$76,MATCH(I439,Parameters!$B$30:$E$30,0))/100*IF($F439="yes",Parameters!$C$49,Parameters!$B$49)</f>
        <v/>
      </c>
      <c r="N439" s="33">
        <f>K439*INDEX(Parameters!$B$77:$E$77,MATCH(I439,Parameters!$B$30:$E$30,0))/100*IF($F439="yes",Parameters!$C$49,Parameters!$B$49)</f>
        <v/>
      </c>
      <c r="O439" s="33">
        <f>K439*INDEX(Parameters!$B$78:$E$78,MATCH(I439,Parameters!$B$30:$E$30,0))/100*IF($F439="yes",Parameters!$C$49,Parameters!$B$49)</f>
        <v/>
      </c>
      <c r="P439" s="33">
        <f>K439*INDEX(Parameters!$B$79:$E$79,MATCH(I439,Parameters!$B$30:$E$30,0))/100*IF($F439="yes",Parameters!$C$49,Parameters!$B$49)</f>
        <v/>
      </c>
      <c r="Q439" s="33">
        <f>K439*INDEX(Parameters!$B$80:$E$80,MATCH(I439,Parameters!$B$30:$E$30,0))/100*IF($F439="yes",Parameters!$C$49,Parameters!$B$49)</f>
        <v/>
      </c>
      <c r="R439" s="33">
        <f>K439*INDEX(Parameters!$B$81:$E$81,MATCH(I439,Parameters!$B$30:$E$30,0))/100*IF($F439="yes",Parameters!$C$49,Parameters!$B$49)</f>
        <v/>
      </c>
      <c r="S439" s="33">
        <f>K439*INDEX(Parameters!$B$82:$E$82,MATCH(I439,Parameters!$B$30:$E$30,0))/100*IF($F439="yes",Parameters!$C$49,Parameters!$B$49)</f>
        <v/>
      </c>
      <c r="T439" s="33">
        <f>K439*INDEX(Parameters!$B$83:$E$83,MATCH(I439,Parameters!$B$30:$E$30,0))/100*IF($F439="yes",Parameters!$C$49,Parameters!$B$49)</f>
        <v/>
      </c>
      <c r="U439" s="33">
        <f>INDEX(Parameters!$B$32:$E$32,MATCH(I439,Parameters!$B$30:$E$30,0))*Parameters!$B$36/100*IF($F439="yes",Parameters!$E$49,Parameters!$D$49)</f>
        <v/>
      </c>
      <c r="V439" s="33">
        <f>U439*INDEX(Parameters!$B$99:$E$99,MATCH(I439,Parameters!$B$30:$E$30,0))</f>
        <v/>
      </c>
      <c r="W439" s="33">
        <f>U439*INDEX(Parameters!$B$100:$E$100,MATCH(I439,Parameters!$B$30:$E$30,0))</f>
        <v/>
      </c>
      <c r="X439" s="33">
        <f>U439*INDEX(Parameters!$B$101:$E$101,MATCH(I439,Parameters!$B$30:$E$30,0))</f>
        <v/>
      </c>
      <c r="Y439" s="33">
        <f>U439*INDEX(Parameters!$B$102:$E$102,MATCH(I439,Parameters!$B$30:$E$30,0))</f>
        <v/>
      </c>
      <c r="Z439" s="33">
        <f>U439*INDEX(Parameters!$B$103:$E$103,MATCH(I439,Parameters!$B$30:$E$30,0))</f>
        <v/>
      </c>
      <c r="AA439" s="33">
        <f>U439*INDEX(Parameters!$B$104:$E$104,MATCH(I439,Parameters!$B$30:$E$30,0))</f>
        <v/>
      </c>
      <c r="AB439" s="33">
        <f>U439*Parameters!$B$39</f>
        <v/>
      </c>
      <c r="AC439" s="7">
        <f>J439</f>
        <v/>
      </c>
      <c r="AD439" s="7">
        <f>IF(J439=1,Parameters!$B$40,Parameters!$B$41)</f>
        <v/>
      </c>
      <c r="AE439" s="33">
        <f>AC439*O439+(1-AC439)*L439</f>
        <v/>
      </c>
      <c r="AF439" s="33">
        <f>AC439*P439+(1-AC439)*M439</f>
        <v/>
      </c>
      <c r="AG439" s="33">
        <f>AC439*Q439+(1-AC439)*N439</f>
        <v/>
      </c>
      <c r="AH439" s="33">
        <f>AD439*O439+(1-AD439)*L439</f>
        <v/>
      </c>
      <c r="AI439" s="33">
        <f>AD439*P439+(1-AD439)*M439</f>
        <v/>
      </c>
      <c r="AJ439" s="33">
        <f>AD439*Q439+(1-AD439)*N439</f>
        <v/>
      </c>
      <c r="AK439" s="33">
        <f>AC439*V439+(1-AC439)*U439</f>
        <v/>
      </c>
      <c r="AL439" s="33">
        <f>AC439*W439+(1-AC439)*U439</f>
        <v/>
      </c>
      <c r="AM439" s="33">
        <f>AC439*X439+(1-AC439)*U439</f>
        <v/>
      </c>
      <c r="AN439" s="33">
        <f>AD439*V439+(1-AD439)*U439</f>
        <v/>
      </c>
      <c r="AO439" s="33">
        <f>AD439*W439+(1-AD439)*U439</f>
        <v/>
      </c>
      <c r="AP439" s="33">
        <f>AD439*X439+(1-AD439)*U439</f>
        <v/>
      </c>
      <c r="AQ439" s="7">
        <f>IF(OR(Scenario!$B$5="Any",Scenario!$B$5=A439),1,0)</f>
        <v/>
      </c>
      <c r="AR439" s="7">
        <f>IF(OR(Scenario!$B$6="Any",Scenario!$B$6=B439),1,0)</f>
        <v/>
      </c>
      <c r="AS439" s="7">
        <f>IF(OR(Scenario!$B$7="Any",Scenario!$B$7=C439),1,0)</f>
        <v/>
      </c>
      <c r="AT439" s="7">
        <f>IF(OR(Scenario!$B$8="Any",Scenario!$B$8=D439),1,0)</f>
        <v/>
      </c>
      <c r="AU439" s="7">
        <f>IF(OR(Scenario!$B$9="Any",Scenario!$B$9=E439),1,0)</f>
        <v/>
      </c>
      <c r="AV439" s="7">
        <f>IF(OR(Scenario!$B$10="Any",Scenario!$B$10=F439),1,0)</f>
        <v/>
      </c>
      <c r="AW439" s="7">
        <f>G439*AQ439*AR439*AS439*AT439*AU439*AV439</f>
        <v/>
      </c>
      <c r="AX439" s="7">
        <f>IF(Scenario!$B$11="mean",L439,IF(Scenario!$B$11="5th pct",M439,N439))</f>
        <v/>
      </c>
      <c r="AY439" s="7">
        <f>IF(Scenario!$B$11="mean",O439,IF(Scenario!$B$11="5th pct",P439,Q439))</f>
        <v/>
      </c>
      <c r="AZ439" s="7">
        <f>IF(Scenario!$B$11="mean",R439,IF(Scenario!$B$11="5th pct",S439,T439))</f>
        <v/>
      </c>
      <c r="BA439" s="7">
        <f>IF(Scenario!$B$11="mean",AE439,IF(Scenario!$B$11="5th pct",AF439,AG439))</f>
        <v/>
      </c>
      <c r="BB439" s="7">
        <f>IF(Scenario!$B$11="mean",AH439,IF(Scenario!$B$11="5th pct",AI439,AJ439))</f>
        <v/>
      </c>
      <c r="BC439" s="7">
        <f>U439</f>
        <v/>
      </c>
      <c r="BD439" s="7">
        <f>IF(Scenario!$B$11="mean",V439,IF(Scenario!$B$11="5th pct",W439,X439))</f>
        <v/>
      </c>
      <c r="BE439" s="7">
        <f>IF(Scenario!$B$11="mean",Y439,IF(Scenario!$B$11="5th pct",Z439,AA439))</f>
        <v/>
      </c>
      <c r="BF439" s="7">
        <f>IF(Scenario!$B$11="mean",AK439,IF(Scenario!$B$11="5th pct",AL439,AM439))</f>
        <v/>
      </c>
      <c r="BG439" s="7">
        <f>IF(Scenario!$B$11="mean",AN439,IF(Scenario!$B$11="5th pct",AO439,AP439))</f>
        <v/>
      </c>
    </row>
    <row r="440">
      <c r="A440" t="inlineStr">
        <is>
          <t>F</t>
        </is>
      </c>
      <c r="B440" t="inlineStr">
        <is>
          <t>80+</t>
        </is>
      </c>
      <c r="C440" t="inlineStr">
        <is>
          <t>110-132</t>
        </is>
      </c>
      <c r="D440" t="inlineStr">
        <is>
          <t>1.5-2.0</t>
        </is>
      </c>
      <c r="E440" t="inlineStr">
        <is>
          <t>persistent</t>
        </is>
      </c>
      <c r="F440" t="inlineStr">
        <is>
          <t>no</t>
        </is>
      </c>
      <c r="G440" s="26">
        <f>Parameters!$B$5*Parameters!$B$9*Parameters!$C$10/SUM(Parameters!$B$10:$G$10)*Parameters!$J$22*Parameters!$B$53*(1-Parameters!$B$46)</f>
        <v/>
      </c>
      <c r="H440" s="27">
        <f>(140-Parameters!$D$25)*Parameters!$C$26*0.45359237*0.85/(72*Parameters!$D$27)</f>
        <v/>
      </c>
      <c r="I440">
        <f>IF(H440&gt;80,"&gt;80",IF(H440&gt;50,"50-80",IF(H440&gt;=25,"25-50","&lt;25")))</f>
        <v/>
      </c>
      <c r="J440">
        <f>IF(((B440="80+")+1+(OR(D440="1.5-2.0",D440="&gt;=2.0")))&gt;=2,1,0)</f>
        <v/>
      </c>
      <c r="K440" s="28">
        <f>INDEX(Parameters!$B$31:$E$31,MATCH(I440,Parameters!$B$30:$E$30,0))</f>
        <v/>
      </c>
      <c r="L440" s="29">
        <f>K440*INDEX(Parameters!$B$84:$E$84,MATCH(I440,Parameters!$B$30:$E$30,0))/100*IF($F440="yes",Parameters!$C$49,Parameters!$B$49)</f>
        <v/>
      </c>
      <c r="M440" s="29">
        <f>K440*INDEX(Parameters!$B$85:$E$85,MATCH(I440,Parameters!$B$30:$E$30,0))/100*IF($F440="yes",Parameters!$C$49,Parameters!$B$49)</f>
        <v/>
      </c>
      <c r="N440" s="29">
        <f>K440*INDEX(Parameters!$B$86:$E$86,MATCH(I440,Parameters!$B$30:$E$30,0))/100*IF($F440="yes",Parameters!$C$49,Parameters!$B$49)</f>
        <v/>
      </c>
      <c r="O440" s="29">
        <f>K440*INDEX(Parameters!$B$87:$E$87,MATCH(I440,Parameters!$B$30:$E$30,0))/100*IF($F440="yes",Parameters!$C$49,Parameters!$B$49)</f>
        <v/>
      </c>
      <c r="P440" s="29">
        <f>K440*INDEX(Parameters!$B$88:$E$88,MATCH(I440,Parameters!$B$30:$E$30,0))/100*IF($F440="yes",Parameters!$C$49,Parameters!$B$49)</f>
        <v/>
      </c>
      <c r="Q440" s="29">
        <f>K440*INDEX(Parameters!$B$89:$E$89,MATCH(I440,Parameters!$B$30:$E$30,0))/100*IF($F440="yes",Parameters!$C$49,Parameters!$B$49)</f>
        <v/>
      </c>
      <c r="R440" s="29">
        <f>K440*INDEX(Parameters!$B$90:$E$90,MATCH(I440,Parameters!$B$30:$E$30,0))/100*IF($F440="yes",Parameters!$C$49,Parameters!$B$49)</f>
        <v/>
      </c>
      <c r="S440" s="29">
        <f>K440*INDEX(Parameters!$B$91:$E$91,MATCH(I440,Parameters!$B$30:$E$30,0))/100*IF($F440="yes",Parameters!$C$49,Parameters!$B$49)</f>
        <v/>
      </c>
      <c r="T440" s="29">
        <f>K440*INDEX(Parameters!$B$92:$E$92,MATCH(I440,Parameters!$B$30:$E$30,0))/100*IF($F440="yes",Parameters!$C$49,Parameters!$B$49)</f>
        <v/>
      </c>
      <c r="U440" s="29">
        <f>INDEX(Parameters!$B$32:$E$32,MATCH(I440,Parameters!$B$30:$E$30,0))*Parameters!$B$36/100*IF($F440="yes",Parameters!$E$49,Parameters!$D$49)</f>
        <v/>
      </c>
      <c r="V440" s="29">
        <f>U440*INDEX(Parameters!$B$99:$E$99,MATCH(I440,Parameters!$B$30:$E$30,0))</f>
        <v/>
      </c>
      <c r="W440" s="29">
        <f>U440*INDEX(Parameters!$B$100:$E$100,MATCH(I440,Parameters!$B$30:$E$30,0))</f>
        <v/>
      </c>
      <c r="X440" s="29">
        <f>U440*INDEX(Parameters!$B$101:$E$101,MATCH(I440,Parameters!$B$30:$E$30,0))</f>
        <v/>
      </c>
      <c r="Y440" s="29">
        <f>U440*INDEX(Parameters!$B$102:$E$102,MATCH(I440,Parameters!$B$30:$E$30,0))</f>
        <v/>
      </c>
      <c r="Z440" s="29">
        <f>U440*INDEX(Parameters!$B$103:$E$103,MATCH(I440,Parameters!$B$30:$E$30,0))</f>
        <v/>
      </c>
      <c r="AA440" s="29">
        <f>U440*INDEX(Parameters!$B$104:$E$104,MATCH(I440,Parameters!$B$30:$E$30,0))</f>
        <v/>
      </c>
      <c r="AB440" s="29">
        <f>U440*Parameters!$B$39</f>
        <v/>
      </c>
      <c r="AC440">
        <f>J440</f>
        <v/>
      </c>
      <c r="AD440">
        <f>IF(J440=1,Parameters!$B$40,Parameters!$B$41)</f>
        <v/>
      </c>
      <c r="AE440" s="29">
        <f>AC440*O440+(1-AC440)*L440</f>
        <v/>
      </c>
      <c r="AF440" s="29">
        <f>AC440*P440+(1-AC440)*M440</f>
        <v/>
      </c>
      <c r="AG440" s="29">
        <f>AC440*Q440+(1-AC440)*N440</f>
        <v/>
      </c>
      <c r="AH440" s="29">
        <f>AD440*O440+(1-AD440)*L440</f>
        <v/>
      </c>
      <c r="AI440" s="29">
        <f>AD440*P440+(1-AD440)*M440</f>
        <v/>
      </c>
      <c r="AJ440" s="29">
        <f>AD440*Q440+(1-AD440)*N440</f>
        <v/>
      </c>
      <c r="AK440" s="29">
        <f>AC440*V440+(1-AC440)*U440</f>
        <v/>
      </c>
      <c r="AL440" s="29">
        <f>AC440*W440+(1-AC440)*U440</f>
        <v/>
      </c>
      <c r="AM440" s="29">
        <f>AC440*X440+(1-AC440)*U440</f>
        <v/>
      </c>
      <c r="AN440" s="29">
        <f>AD440*V440+(1-AD440)*U440</f>
        <v/>
      </c>
      <c r="AO440" s="29">
        <f>AD440*W440+(1-AD440)*U440</f>
        <v/>
      </c>
      <c r="AP440" s="29">
        <f>AD440*X440+(1-AD440)*U440</f>
        <v/>
      </c>
      <c r="AQ440">
        <f>IF(OR(Scenario!$B$5="Any",Scenario!$B$5=A440),1,0)</f>
        <v/>
      </c>
      <c r="AR440">
        <f>IF(OR(Scenario!$B$6="Any",Scenario!$B$6=B440),1,0)</f>
        <v/>
      </c>
      <c r="AS440">
        <f>IF(OR(Scenario!$B$7="Any",Scenario!$B$7=C440),1,0)</f>
        <v/>
      </c>
      <c r="AT440">
        <f>IF(OR(Scenario!$B$8="Any",Scenario!$B$8=D440),1,0)</f>
        <v/>
      </c>
      <c r="AU440">
        <f>IF(OR(Scenario!$B$9="Any",Scenario!$B$9=E440),1,0)</f>
        <v/>
      </c>
      <c r="AV440">
        <f>IF(OR(Scenario!$B$10="Any",Scenario!$B$10=F440),1,0)</f>
        <v/>
      </c>
      <c r="AW440">
        <f>G440*AQ440*AR440*AS440*AT440*AU440*AV440</f>
        <v/>
      </c>
      <c r="AX440">
        <f>IF(Scenario!$B$11="mean",L440,IF(Scenario!$B$11="5th pct",M440,N440))</f>
        <v/>
      </c>
      <c r="AY440">
        <f>IF(Scenario!$B$11="mean",O440,IF(Scenario!$B$11="5th pct",P440,Q440))</f>
        <v/>
      </c>
      <c r="AZ440">
        <f>IF(Scenario!$B$11="mean",R440,IF(Scenario!$B$11="5th pct",S440,T440))</f>
        <v/>
      </c>
      <c r="BA440">
        <f>IF(Scenario!$B$11="mean",AE440,IF(Scenario!$B$11="5th pct",AF440,AG440))</f>
        <v/>
      </c>
      <c r="BB440">
        <f>IF(Scenario!$B$11="mean",AH440,IF(Scenario!$B$11="5th pct",AI440,AJ440))</f>
        <v/>
      </c>
      <c r="BC440">
        <f>U440</f>
        <v/>
      </c>
      <c r="BD440">
        <f>IF(Scenario!$B$11="mean",V440,IF(Scenario!$B$11="5th pct",W440,X440))</f>
        <v/>
      </c>
      <c r="BE440">
        <f>IF(Scenario!$B$11="mean",Y440,IF(Scenario!$B$11="5th pct",Z440,AA440))</f>
        <v/>
      </c>
      <c r="BF440">
        <f>IF(Scenario!$B$11="mean",AK440,IF(Scenario!$B$11="5th pct",AL440,AM440))</f>
        <v/>
      </c>
      <c r="BG440">
        <f>IF(Scenario!$B$11="mean",AN440,IF(Scenario!$B$11="5th pct",AO440,AP440))</f>
        <v/>
      </c>
    </row>
    <row r="441">
      <c r="A441" s="7" t="inlineStr">
        <is>
          <t>F</t>
        </is>
      </c>
      <c r="B441" s="7" t="inlineStr">
        <is>
          <t>80+</t>
        </is>
      </c>
      <c r="C441" s="7" t="inlineStr">
        <is>
          <t>110-132</t>
        </is>
      </c>
      <c r="D441" s="7" t="inlineStr">
        <is>
          <t>1.5-2.0</t>
        </is>
      </c>
      <c r="E441" s="7" t="inlineStr">
        <is>
          <t>persistent</t>
        </is>
      </c>
      <c r="F441" s="7" t="inlineStr">
        <is>
          <t>yes</t>
        </is>
      </c>
      <c r="G441" s="30">
        <f>Parameters!$B$5*Parameters!$B$9*Parameters!$C$10/SUM(Parameters!$B$10:$G$10)*Parameters!$J$22*Parameters!$B$53*Parameters!$B$46</f>
        <v/>
      </c>
      <c r="H441" s="31">
        <f>(140-Parameters!$D$25)*Parameters!$C$26*0.45359237*0.85/(72*Parameters!$D$27)</f>
        <v/>
      </c>
      <c r="I441" s="7">
        <f>IF(H441&gt;80,"&gt;80",IF(H441&gt;50,"50-80",IF(H441&gt;=25,"25-50","&lt;25")))</f>
        <v/>
      </c>
      <c r="J441" s="7">
        <f>IF(((B441="80+")+1+(OR(D441="1.5-2.0",D441="&gt;=2.0")))&gt;=2,1,0)</f>
        <v/>
      </c>
      <c r="K441" s="32">
        <f>INDEX(Parameters!$B$31:$E$31,MATCH(I441,Parameters!$B$30:$E$30,0))</f>
        <v/>
      </c>
      <c r="L441" s="33">
        <f>K441*INDEX(Parameters!$B$84:$E$84,MATCH(I441,Parameters!$B$30:$E$30,0))/100*IF($F441="yes",Parameters!$C$49,Parameters!$B$49)</f>
        <v/>
      </c>
      <c r="M441" s="33">
        <f>K441*INDEX(Parameters!$B$85:$E$85,MATCH(I441,Parameters!$B$30:$E$30,0))/100*IF($F441="yes",Parameters!$C$49,Parameters!$B$49)</f>
        <v/>
      </c>
      <c r="N441" s="33">
        <f>K441*INDEX(Parameters!$B$86:$E$86,MATCH(I441,Parameters!$B$30:$E$30,0))/100*IF($F441="yes",Parameters!$C$49,Parameters!$B$49)</f>
        <v/>
      </c>
      <c r="O441" s="33">
        <f>K441*INDEX(Parameters!$B$87:$E$87,MATCH(I441,Parameters!$B$30:$E$30,0))/100*IF($F441="yes",Parameters!$C$49,Parameters!$B$49)</f>
        <v/>
      </c>
      <c r="P441" s="33">
        <f>K441*INDEX(Parameters!$B$88:$E$88,MATCH(I441,Parameters!$B$30:$E$30,0))/100*IF($F441="yes",Parameters!$C$49,Parameters!$B$49)</f>
        <v/>
      </c>
      <c r="Q441" s="33">
        <f>K441*INDEX(Parameters!$B$89:$E$89,MATCH(I441,Parameters!$B$30:$E$30,0))/100*IF($F441="yes",Parameters!$C$49,Parameters!$B$49)</f>
        <v/>
      </c>
      <c r="R441" s="33">
        <f>K441*INDEX(Parameters!$B$90:$E$90,MATCH(I441,Parameters!$B$30:$E$30,0))/100*IF($F441="yes",Parameters!$C$49,Parameters!$B$49)</f>
        <v/>
      </c>
      <c r="S441" s="33">
        <f>K441*INDEX(Parameters!$B$91:$E$91,MATCH(I441,Parameters!$B$30:$E$30,0))/100*IF($F441="yes",Parameters!$C$49,Parameters!$B$49)</f>
        <v/>
      </c>
      <c r="T441" s="33">
        <f>K441*INDEX(Parameters!$B$92:$E$92,MATCH(I441,Parameters!$B$30:$E$30,0))/100*IF($F441="yes",Parameters!$C$49,Parameters!$B$49)</f>
        <v/>
      </c>
      <c r="U441" s="33">
        <f>INDEX(Parameters!$B$32:$E$32,MATCH(I441,Parameters!$B$30:$E$30,0))*Parameters!$B$36/100*IF($F441="yes",Parameters!$E$49,Parameters!$D$49)</f>
        <v/>
      </c>
      <c r="V441" s="33">
        <f>U441*INDEX(Parameters!$B$99:$E$99,MATCH(I441,Parameters!$B$30:$E$30,0))</f>
        <v/>
      </c>
      <c r="W441" s="33">
        <f>U441*INDEX(Parameters!$B$100:$E$100,MATCH(I441,Parameters!$B$30:$E$30,0))</f>
        <v/>
      </c>
      <c r="X441" s="33">
        <f>U441*INDEX(Parameters!$B$101:$E$101,MATCH(I441,Parameters!$B$30:$E$30,0))</f>
        <v/>
      </c>
      <c r="Y441" s="33">
        <f>U441*INDEX(Parameters!$B$102:$E$102,MATCH(I441,Parameters!$B$30:$E$30,0))</f>
        <v/>
      </c>
      <c r="Z441" s="33">
        <f>U441*INDEX(Parameters!$B$103:$E$103,MATCH(I441,Parameters!$B$30:$E$30,0))</f>
        <v/>
      </c>
      <c r="AA441" s="33">
        <f>U441*INDEX(Parameters!$B$104:$E$104,MATCH(I441,Parameters!$B$30:$E$30,0))</f>
        <v/>
      </c>
      <c r="AB441" s="33">
        <f>U441*Parameters!$B$39</f>
        <v/>
      </c>
      <c r="AC441" s="7">
        <f>J441</f>
        <v/>
      </c>
      <c r="AD441" s="7">
        <f>IF(J441=1,Parameters!$B$40,Parameters!$B$41)</f>
        <v/>
      </c>
      <c r="AE441" s="33">
        <f>AC441*O441+(1-AC441)*L441</f>
        <v/>
      </c>
      <c r="AF441" s="33">
        <f>AC441*P441+(1-AC441)*M441</f>
        <v/>
      </c>
      <c r="AG441" s="33">
        <f>AC441*Q441+(1-AC441)*N441</f>
        <v/>
      </c>
      <c r="AH441" s="33">
        <f>AD441*O441+(1-AD441)*L441</f>
        <v/>
      </c>
      <c r="AI441" s="33">
        <f>AD441*P441+(1-AD441)*M441</f>
        <v/>
      </c>
      <c r="AJ441" s="33">
        <f>AD441*Q441+(1-AD441)*N441</f>
        <v/>
      </c>
      <c r="AK441" s="33">
        <f>AC441*V441+(1-AC441)*U441</f>
        <v/>
      </c>
      <c r="AL441" s="33">
        <f>AC441*W441+(1-AC441)*U441</f>
        <v/>
      </c>
      <c r="AM441" s="33">
        <f>AC441*X441+(1-AC441)*U441</f>
        <v/>
      </c>
      <c r="AN441" s="33">
        <f>AD441*V441+(1-AD441)*U441</f>
        <v/>
      </c>
      <c r="AO441" s="33">
        <f>AD441*W441+(1-AD441)*U441</f>
        <v/>
      </c>
      <c r="AP441" s="33">
        <f>AD441*X441+(1-AD441)*U441</f>
        <v/>
      </c>
      <c r="AQ441" s="7">
        <f>IF(OR(Scenario!$B$5="Any",Scenario!$B$5=A441),1,0)</f>
        <v/>
      </c>
      <c r="AR441" s="7">
        <f>IF(OR(Scenario!$B$6="Any",Scenario!$B$6=B441),1,0)</f>
        <v/>
      </c>
      <c r="AS441" s="7">
        <f>IF(OR(Scenario!$B$7="Any",Scenario!$B$7=C441),1,0)</f>
        <v/>
      </c>
      <c r="AT441" s="7">
        <f>IF(OR(Scenario!$B$8="Any",Scenario!$B$8=D441),1,0)</f>
        <v/>
      </c>
      <c r="AU441" s="7">
        <f>IF(OR(Scenario!$B$9="Any",Scenario!$B$9=E441),1,0)</f>
        <v/>
      </c>
      <c r="AV441" s="7">
        <f>IF(OR(Scenario!$B$10="Any",Scenario!$B$10=F441),1,0)</f>
        <v/>
      </c>
      <c r="AW441" s="7">
        <f>G441*AQ441*AR441*AS441*AT441*AU441*AV441</f>
        <v/>
      </c>
      <c r="AX441" s="7">
        <f>IF(Scenario!$B$11="mean",L441,IF(Scenario!$B$11="5th pct",M441,N441))</f>
        <v/>
      </c>
      <c r="AY441" s="7">
        <f>IF(Scenario!$B$11="mean",O441,IF(Scenario!$B$11="5th pct",P441,Q441))</f>
        <v/>
      </c>
      <c r="AZ441" s="7">
        <f>IF(Scenario!$B$11="mean",R441,IF(Scenario!$B$11="5th pct",S441,T441))</f>
        <v/>
      </c>
      <c r="BA441" s="7">
        <f>IF(Scenario!$B$11="mean",AE441,IF(Scenario!$B$11="5th pct",AF441,AG441))</f>
        <v/>
      </c>
      <c r="BB441" s="7">
        <f>IF(Scenario!$B$11="mean",AH441,IF(Scenario!$B$11="5th pct",AI441,AJ441))</f>
        <v/>
      </c>
      <c r="BC441" s="7">
        <f>U441</f>
        <v/>
      </c>
      <c r="BD441" s="7">
        <f>IF(Scenario!$B$11="mean",V441,IF(Scenario!$B$11="5th pct",W441,X441))</f>
        <v/>
      </c>
      <c r="BE441" s="7">
        <f>IF(Scenario!$B$11="mean",Y441,IF(Scenario!$B$11="5th pct",Z441,AA441))</f>
        <v/>
      </c>
      <c r="BF441" s="7">
        <f>IF(Scenario!$B$11="mean",AK441,IF(Scenario!$B$11="5th pct",AL441,AM441))</f>
        <v/>
      </c>
      <c r="BG441" s="7">
        <f>IF(Scenario!$B$11="mean",AN441,IF(Scenario!$B$11="5th pct",AO441,AP441))</f>
        <v/>
      </c>
    </row>
    <row r="442">
      <c r="A442" t="inlineStr">
        <is>
          <t>F</t>
        </is>
      </c>
      <c r="B442" t="inlineStr">
        <is>
          <t>80+</t>
        </is>
      </c>
      <c r="C442" t="inlineStr">
        <is>
          <t>110-132</t>
        </is>
      </c>
      <c r="D442" t="inlineStr">
        <is>
          <t>&gt;=2.0</t>
        </is>
      </c>
      <c r="E442" t="inlineStr">
        <is>
          <t>subclinical</t>
        </is>
      </c>
      <c r="F442" t="inlineStr">
        <is>
          <t>no</t>
        </is>
      </c>
      <c r="G442" s="26">
        <f>Parameters!$B$5*Parameters!$B$9*Parameters!$C$10/SUM(Parameters!$B$10:$G$10)*Parameters!$K$22*Parameters!$B$50*(1-Parameters!$B$46)</f>
        <v/>
      </c>
      <c r="H442" s="27">
        <f>(140-Parameters!$D$25)*Parameters!$C$26*0.45359237*0.85/(72*Parameters!$E$27)</f>
        <v/>
      </c>
      <c r="I442">
        <f>IF(H442&gt;80,"&gt;80",IF(H442&gt;50,"50-80",IF(H442&gt;=25,"25-50","&lt;25")))</f>
        <v/>
      </c>
      <c r="J442">
        <f>IF(((B442="80+")+1+(OR(D442="1.5-2.0",D442="&gt;=2.0")))&gt;=2,1,0)</f>
        <v/>
      </c>
      <c r="K442" s="28">
        <f>INDEX(Parameters!$B$31:$E$31,MATCH(I442,Parameters!$B$30:$E$30,0))</f>
        <v/>
      </c>
      <c r="L442" s="29">
        <f>K442*INDEX(Parameters!$B$57:$E$57,MATCH(I442,Parameters!$B$30:$E$30,0))/100*IF($F442="yes",Parameters!$C$49,Parameters!$B$49)</f>
        <v/>
      </c>
      <c r="M442" s="29">
        <f>K442*INDEX(Parameters!$B$58:$E$58,MATCH(I442,Parameters!$B$30:$E$30,0))/100*IF($F442="yes",Parameters!$C$49,Parameters!$B$49)</f>
        <v/>
      </c>
      <c r="N442" s="29">
        <f>K442*INDEX(Parameters!$B$59:$E$59,MATCH(I442,Parameters!$B$30:$E$30,0))/100*IF($F442="yes",Parameters!$C$49,Parameters!$B$49)</f>
        <v/>
      </c>
      <c r="O442" s="29">
        <f>K442*INDEX(Parameters!$B$60:$E$60,MATCH(I442,Parameters!$B$30:$E$30,0))/100*IF($F442="yes",Parameters!$C$49,Parameters!$B$49)</f>
        <v/>
      </c>
      <c r="P442" s="29">
        <f>K442*INDEX(Parameters!$B$61:$E$61,MATCH(I442,Parameters!$B$30:$E$30,0))/100*IF($F442="yes",Parameters!$C$49,Parameters!$B$49)</f>
        <v/>
      </c>
      <c r="Q442" s="29">
        <f>K442*INDEX(Parameters!$B$62:$E$62,MATCH(I442,Parameters!$B$30:$E$30,0))/100*IF($F442="yes",Parameters!$C$49,Parameters!$B$49)</f>
        <v/>
      </c>
      <c r="R442" s="29">
        <f>K442*INDEX(Parameters!$B$63:$E$63,MATCH(I442,Parameters!$B$30:$E$30,0))/100*IF($F442="yes",Parameters!$C$49,Parameters!$B$49)</f>
        <v/>
      </c>
      <c r="S442" s="29">
        <f>K442*INDEX(Parameters!$B$64:$E$64,MATCH(I442,Parameters!$B$30:$E$30,0))/100*IF($F442="yes",Parameters!$C$49,Parameters!$B$49)</f>
        <v/>
      </c>
      <c r="T442" s="29">
        <f>K442*INDEX(Parameters!$B$65:$E$65,MATCH(I442,Parameters!$B$30:$E$30,0))/100*IF($F442="yes",Parameters!$C$49,Parameters!$B$49)</f>
        <v/>
      </c>
      <c r="U442" s="29">
        <f>INDEX(Parameters!$B$32:$E$32,MATCH(I442,Parameters!$B$30:$E$30,0))*Parameters!$B$36/100*IF($F442="yes",Parameters!$E$49,Parameters!$D$49)</f>
        <v/>
      </c>
      <c r="V442" s="29">
        <f>U442*INDEX(Parameters!$B$99:$E$99,MATCH(I442,Parameters!$B$30:$E$30,0))</f>
        <v/>
      </c>
      <c r="W442" s="29">
        <f>U442*INDEX(Parameters!$B$100:$E$100,MATCH(I442,Parameters!$B$30:$E$30,0))</f>
        <v/>
      </c>
      <c r="X442" s="29">
        <f>U442*INDEX(Parameters!$B$101:$E$101,MATCH(I442,Parameters!$B$30:$E$30,0))</f>
        <v/>
      </c>
      <c r="Y442" s="29">
        <f>U442*INDEX(Parameters!$B$102:$E$102,MATCH(I442,Parameters!$B$30:$E$30,0))</f>
        <v/>
      </c>
      <c r="Z442" s="29">
        <f>U442*INDEX(Parameters!$B$103:$E$103,MATCH(I442,Parameters!$B$30:$E$30,0))</f>
        <v/>
      </c>
      <c r="AA442" s="29">
        <f>U442*INDEX(Parameters!$B$104:$E$104,MATCH(I442,Parameters!$B$30:$E$30,0))</f>
        <v/>
      </c>
      <c r="AB442" s="29">
        <f>U442*Parameters!$B$39</f>
        <v/>
      </c>
      <c r="AC442">
        <f>J442</f>
        <v/>
      </c>
      <c r="AD442">
        <f>IF(J442=1,Parameters!$B$40,Parameters!$B$41)</f>
        <v/>
      </c>
      <c r="AE442" s="29">
        <f>AC442*O442+(1-AC442)*L442</f>
        <v/>
      </c>
      <c r="AF442" s="29">
        <f>AC442*P442+(1-AC442)*M442</f>
        <v/>
      </c>
      <c r="AG442" s="29">
        <f>AC442*Q442+(1-AC442)*N442</f>
        <v/>
      </c>
      <c r="AH442" s="29">
        <f>AD442*O442+(1-AD442)*L442</f>
        <v/>
      </c>
      <c r="AI442" s="29">
        <f>AD442*P442+(1-AD442)*M442</f>
        <v/>
      </c>
      <c r="AJ442" s="29">
        <f>AD442*Q442+(1-AD442)*N442</f>
        <v/>
      </c>
      <c r="AK442" s="29">
        <f>AC442*V442+(1-AC442)*U442</f>
        <v/>
      </c>
      <c r="AL442" s="29">
        <f>AC442*W442+(1-AC442)*U442</f>
        <v/>
      </c>
      <c r="AM442" s="29">
        <f>AC442*X442+(1-AC442)*U442</f>
        <v/>
      </c>
      <c r="AN442" s="29">
        <f>AD442*V442+(1-AD442)*U442</f>
        <v/>
      </c>
      <c r="AO442" s="29">
        <f>AD442*W442+(1-AD442)*U442</f>
        <v/>
      </c>
      <c r="AP442" s="29">
        <f>AD442*X442+(1-AD442)*U442</f>
        <v/>
      </c>
      <c r="AQ442">
        <f>IF(OR(Scenario!$B$5="Any",Scenario!$B$5=A442),1,0)</f>
        <v/>
      </c>
      <c r="AR442">
        <f>IF(OR(Scenario!$B$6="Any",Scenario!$B$6=B442),1,0)</f>
        <v/>
      </c>
      <c r="AS442">
        <f>IF(OR(Scenario!$B$7="Any",Scenario!$B$7=C442),1,0)</f>
        <v/>
      </c>
      <c r="AT442">
        <f>IF(OR(Scenario!$B$8="Any",Scenario!$B$8=D442),1,0)</f>
        <v/>
      </c>
      <c r="AU442">
        <f>IF(OR(Scenario!$B$9="Any",Scenario!$B$9=E442),1,0)</f>
        <v/>
      </c>
      <c r="AV442">
        <f>IF(OR(Scenario!$B$10="Any",Scenario!$B$10=F442),1,0)</f>
        <v/>
      </c>
      <c r="AW442">
        <f>G442*AQ442*AR442*AS442*AT442*AU442*AV442</f>
        <v/>
      </c>
      <c r="AX442">
        <f>IF(Scenario!$B$11="mean",L442,IF(Scenario!$B$11="5th pct",M442,N442))</f>
        <v/>
      </c>
      <c r="AY442">
        <f>IF(Scenario!$B$11="mean",O442,IF(Scenario!$B$11="5th pct",P442,Q442))</f>
        <v/>
      </c>
      <c r="AZ442">
        <f>IF(Scenario!$B$11="mean",R442,IF(Scenario!$B$11="5th pct",S442,T442))</f>
        <v/>
      </c>
      <c r="BA442">
        <f>IF(Scenario!$B$11="mean",AE442,IF(Scenario!$B$11="5th pct",AF442,AG442))</f>
        <v/>
      </c>
      <c r="BB442">
        <f>IF(Scenario!$B$11="mean",AH442,IF(Scenario!$B$11="5th pct",AI442,AJ442))</f>
        <v/>
      </c>
      <c r="BC442">
        <f>U442</f>
        <v/>
      </c>
      <c r="BD442">
        <f>IF(Scenario!$B$11="mean",V442,IF(Scenario!$B$11="5th pct",W442,X442))</f>
        <v/>
      </c>
      <c r="BE442">
        <f>IF(Scenario!$B$11="mean",Y442,IF(Scenario!$B$11="5th pct",Z442,AA442))</f>
        <v/>
      </c>
      <c r="BF442">
        <f>IF(Scenario!$B$11="mean",AK442,IF(Scenario!$B$11="5th pct",AL442,AM442))</f>
        <v/>
      </c>
      <c r="BG442">
        <f>IF(Scenario!$B$11="mean",AN442,IF(Scenario!$B$11="5th pct",AO442,AP442))</f>
        <v/>
      </c>
    </row>
    <row r="443">
      <c r="A443" s="7" t="inlineStr">
        <is>
          <t>F</t>
        </is>
      </c>
      <c r="B443" s="7" t="inlineStr">
        <is>
          <t>80+</t>
        </is>
      </c>
      <c r="C443" s="7" t="inlineStr">
        <is>
          <t>110-132</t>
        </is>
      </c>
      <c r="D443" s="7" t="inlineStr">
        <is>
          <t>&gt;=2.0</t>
        </is>
      </c>
      <c r="E443" s="7" t="inlineStr">
        <is>
          <t>subclinical</t>
        </is>
      </c>
      <c r="F443" s="7" t="inlineStr">
        <is>
          <t>yes</t>
        </is>
      </c>
      <c r="G443" s="30">
        <f>Parameters!$B$5*Parameters!$B$9*Parameters!$C$10/SUM(Parameters!$B$10:$G$10)*Parameters!$K$22*Parameters!$B$50*Parameters!$B$46</f>
        <v/>
      </c>
      <c r="H443" s="31">
        <f>(140-Parameters!$D$25)*Parameters!$C$26*0.45359237*0.85/(72*Parameters!$E$27)</f>
        <v/>
      </c>
      <c r="I443" s="7">
        <f>IF(H443&gt;80,"&gt;80",IF(H443&gt;50,"50-80",IF(H443&gt;=25,"25-50","&lt;25")))</f>
        <v/>
      </c>
      <c r="J443" s="7">
        <f>IF(((B443="80+")+1+(OR(D443="1.5-2.0",D443="&gt;=2.0")))&gt;=2,1,0)</f>
        <v/>
      </c>
      <c r="K443" s="32">
        <f>INDEX(Parameters!$B$31:$E$31,MATCH(I443,Parameters!$B$30:$E$30,0))</f>
        <v/>
      </c>
      <c r="L443" s="33">
        <f>K443*INDEX(Parameters!$B$57:$E$57,MATCH(I443,Parameters!$B$30:$E$30,0))/100*IF($F443="yes",Parameters!$C$49,Parameters!$B$49)</f>
        <v/>
      </c>
      <c r="M443" s="33">
        <f>K443*INDEX(Parameters!$B$58:$E$58,MATCH(I443,Parameters!$B$30:$E$30,0))/100*IF($F443="yes",Parameters!$C$49,Parameters!$B$49)</f>
        <v/>
      </c>
      <c r="N443" s="33">
        <f>K443*INDEX(Parameters!$B$59:$E$59,MATCH(I443,Parameters!$B$30:$E$30,0))/100*IF($F443="yes",Parameters!$C$49,Parameters!$B$49)</f>
        <v/>
      </c>
      <c r="O443" s="33">
        <f>K443*INDEX(Parameters!$B$60:$E$60,MATCH(I443,Parameters!$B$30:$E$30,0))/100*IF($F443="yes",Parameters!$C$49,Parameters!$B$49)</f>
        <v/>
      </c>
      <c r="P443" s="33">
        <f>K443*INDEX(Parameters!$B$61:$E$61,MATCH(I443,Parameters!$B$30:$E$30,0))/100*IF($F443="yes",Parameters!$C$49,Parameters!$B$49)</f>
        <v/>
      </c>
      <c r="Q443" s="33">
        <f>K443*INDEX(Parameters!$B$62:$E$62,MATCH(I443,Parameters!$B$30:$E$30,0))/100*IF($F443="yes",Parameters!$C$49,Parameters!$B$49)</f>
        <v/>
      </c>
      <c r="R443" s="33">
        <f>K443*INDEX(Parameters!$B$63:$E$63,MATCH(I443,Parameters!$B$30:$E$30,0))/100*IF($F443="yes",Parameters!$C$49,Parameters!$B$49)</f>
        <v/>
      </c>
      <c r="S443" s="33">
        <f>K443*INDEX(Parameters!$B$64:$E$64,MATCH(I443,Parameters!$B$30:$E$30,0))/100*IF($F443="yes",Parameters!$C$49,Parameters!$B$49)</f>
        <v/>
      </c>
      <c r="T443" s="33">
        <f>K443*INDEX(Parameters!$B$65:$E$65,MATCH(I443,Parameters!$B$30:$E$30,0))/100*IF($F443="yes",Parameters!$C$49,Parameters!$B$49)</f>
        <v/>
      </c>
      <c r="U443" s="33">
        <f>INDEX(Parameters!$B$32:$E$32,MATCH(I443,Parameters!$B$30:$E$30,0))*Parameters!$B$36/100*IF($F443="yes",Parameters!$E$49,Parameters!$D$49)</f>
        <v/>
      </c>
      <c r="V443" s="33">
        <f>U443*INDEX(Parameters!$B$99:$E$99,MATCH(I443,Parameters!$B$30:$E$30,0))</f>
        <v/>
      </c>
      <c r="W443" s="33">
        <f>U443*INDEX(Parameters!$B$100:$E$100,MATCH(I443,Parameters!$B$30:$E$30,0))</f>
        <v/>
      </c>
      <c r="X443" s="33">
        <f>U443*INDEX(Parameters!$B$101:$E$101,MATCH(I443,Parameters!$B$30:$E$30,0))</f>
        <v/>
      </c>
      <c r="Y443" s="33">
        <f>U443*INDEX(Parameters!$B$102:$E$102,MATCH(I443,Parameters!$B$30:$E$30,0))</f>
        <v/>
      </c>
      <c r="Z443" s="33">
        <f>U443*INDEX(Parameters!$B$103:$E$103,MATCH(I443,Parameters!$B$30:$E$30,0))</f>
        <v/>
      </c>
      <c r="AA443" s="33">
        <f>U443*INDEX(Parameters!$B$104:$E$104,MATCH(I443,Parameters!$B$30:$E$30,0))</f>
        <v/>
      </c>
      <c r="AB443" s="33">
        <f>U443*Parameters!$B$39</f>
        <v/>
      </c>
      <c r="AC443" s="7">
        <f>J443</f>
        <v/>
      </c>
      <c r="AD443" s="7">
        <f>IF(J443=1,Parameters!$B$40,Parameters!$B$41)</f>
        <v/>
      </c>
      <c r="AE443" s="33">
        <f>AC443*O443+(1-AC443)*L443</f>
        <v/>
      </c>
      <c r="AF443" s="33">
        <f>AC443*P443+(1-AC443)*M443</f>
        <v/>
      </c>
      <c r="AG443" s="33">
        <f>AC443*Q443+(1-AC443)*N443</f>
        <v/>
      </c>
      <c r="AH443" s="33">
        <f>AD443*O443+(1-AD443)*L443</f>
        <v/>
      </c>
      <c r="AI443" s="33">
        <f>AD443*P443+(1-AD443)*M443</f>
        <v/>
      </c>
      <c r="AJ443" s="33">
        <f>AD443*Q443+(1-AD443)*N443</f>
        <v/>
      </c>
      <c r="AK443" s="33">
        <f>AC443*V443+(1-AC443)*U443</f>
        <v/>
      </c>
      <c r="AL443" s="33">
        <f>AC443*W443+(1-AC443)*U443</f>
        <v/>
      </c>
      <c r="AM443" s="33">
        <f>AC443*X443+(1-AC443)*U443</f>
        <v/>
      </c>
      <c r="AN443" s="33">
        <f>AD443*V443+(1-AD443)*U443</f>
        <v/>
      </c>
      <c r="AO443" s="33">
        <f>AD443*W443+(1-AD443)*U443</f>
        <v/>
      </c>
      <c r="AP443" s="33">
        <f>AD443*X443+(1-AD443)*U443</f>
        <v/>
      </c>
      <c r="AQ443" s="7">
        <f>IF(OR(Scenario!$B$5="Any",Scenario!$B$5=A443),1,0)</f>
        <v/>
      </c>
      <c r="AR443" s="7">
        <f>IF(OR(Scenario!$B$6="Any",Scenario!$B$6=B443),1,0)</f>
        <v/>
      </c>
      <c r="AS443" s="7">
        <f>IF(OR(Scenario!$B$7="Any",Scenario!$B$7=C443),1,0)</f>
        <v/>
      </c>
      <c r="AT443" s="7">
        <f>IF(OR(Scenario!$B$8="Any",Scenario!$B$8=D443),1,0)</f>
        <v/>
      </c>
      <c r="AU443" s="7">
        <f>IF(OR(Scenario!$B$9="Any",Scenario!$B$9=E443),1,0)</f>
        <v/>
      </c>
      <c r="AV443" s="7">
        <f>IF(OR(Scenario!$B$10="Any",Scenario!$B$10=F443),1,0)</f>
        <v/>
      </c>
      <c r="AW443" s="7">
        <f>G443*AQ443*AR443*AS443*AT443*AU443*AV443</f>
        <v/>
      </c>
      <c r="AX443" s="7">
        <f>IF(Scenario!$B$11="mean",L443,IF(Scenario!$B$11="5th pct",M443,N443))</f>
        <v/>
      </c>
      <c r="AY443" s="7">
        <f>IF(Scenario!$B$11="mean",O443,IF(Scenario!$B$11="5th pct",P443,Q443))</f>
        <v/>
      </c>
      <c r="AZ443" s="7">
        <f>IF(Scenario!$B$11="mean",R443,IF(Scenario!$B$11="5th pct",S443,T443))</f>
        <v/>
      </c>
      <c r="BA443" s="7">
        <f>IF(Scenario!$B$11="mean",AE443,IF(Scenario!$B$11="5th pct",AF443,AG443))</f>
        <v/>
      </c>
      <c r="BB443" s="7">
        <f>IF(Scenario!$B$11="mean",AH443,IF(Scenario!$B$11="5th pct",AI443,AJ443))</f>
        <v/>
      </c>
      <c r="BC443" s="7">
        <f>U443</f>
        <v/>
      </c>
      <c r="BD443" s="7">
        <f>IF(Scenario!$B$11="mean",V443,IF(Scenario!$B$11="5th pct",W443,X443))</f>
        <v/>
      </c>
      <c r="BE443" s="7">
        <f>IF(Scenario!$B$11="mean",Y443,IF(Scenario!$B$11="5th pct",Z443,AA443))</f>
        <v/>
      </c>
      <c r="BF443" s="7">
        <f>IF(Scenario!$B$11="mean",AK443,IF(Scenario!$B$11="5th pct",AL443,AM443))</f>
        <v/>
      </c>
      <c r="BG443" s="7">
        <f>IF(Scenario!$B$11="mean",AN443,IF(Scenario!$B$11="5th pct",AO443,AP443))</f>
        <v/>
      </c>
    </row>
    <row r="444">
      <c r="A444" t="inlineStr">
        <is>
          <t>F</t>
        </is>
      </c>
      <c r="B444" t="inlineStr">
        <is>
          <t>80+</t>
        </is>
      </c>
      <c r="C444" t="inlineStr">
        <is>
          <t>110-132</t>
        </is>
      </c>
      <c r="D444" t="inlineStr">
        <is>
          <t>&gt;=2.0</t>
        </is>
      </c>
      <c r="E444" t="inlineStr">
        <is>
          <t>low parox</t>
        </is>
      </c>
      <c r="F444" t="inlineStr">
        <is>
          <t>no</t>
        </is>
      </c>
      <c r="G444" s="26">
        <f>Parameters!$B$5*Parameters!$B$9*Parameters!$C$10/SUM(Parameters!$B$10:$G$10)*Parameters!$K$22*Parameters!$B$51*(1-Parameters!$B$46)</f>
        <v/>
      </c>
      <c r="H444" s="27">
        <f>(140-Parameters!$D$25)*Parameters!$C$26*0.45359237*0.85/(72*Parameters!$E$27)</f>
        <v/>
      </c>
      <c r="I444">
        <f>IF(H444&gt;80,"&gt;80",IF(H444&gt;50,"50-80",IF(H444&gt;=25,"25-50","&lt;25")))</f>
        <v/>
      </c>
      <c r="J444">
        <f>IF(((B444="80+")+1+(OR(D444="1.5-2.0",D444="&gt;=2.0")))&gt;=2,1,0)</f>
        <v/>
      </c>
      <c r="K444" s="28">
        <f>INDEX(Parameters!$B$31:$E$31,MATCH(I444,Parameters!$B$30:$E$30,0))</f>
        <v/>
      </c>
      <c r="L444" s="29">
        <f>K444*INDEX(Parameters!$B$66:$E$66,MATCH(I444,Parameters!$B$30:$E$30,0))/100*IF($F444="yes",Parameters!$C$49,Parameters!$B$49)</f>
        <v/>
      </c>
      <c r="M444" s="29">
        <f>K444*INDEX(Parameters!$B$67:$E$67,MATCH(I444,Parameters!$B$30:$E$30,0))/100*IF($F444="yes",Parameters!$C$49,Parameters!$B$49)</f>
        <v/>
      </c>
      <c r="N444" s="29">
        <f>K444*INDEX(Parameters!$B$68:$E$68,MATCH(I444,Parameters!$B$30:$E$30,0))/100*IF($F444="yes",Parameters!$C$49,Parameters!$B$49)</f>
        <v/>
      </c>
      <c r="O444" s="29">
        <f>K444*INDEX(Parameters!$B$69:$E$69,MATCH(I444,Parameters!$B$30:$E$30,0))/100*IF($F444="yes",Parameters!$C$49,Parameters!$B$49)</f>
        <v/>
      </c>
      <c r="P444" s="29">
        <f>K444*INDEX(Parameters!$B$70:$E$70,MATCH(I444,Parameters!$B$30:$E$30,0))/100*IF($F444="yes",Parameters!$C$49,Parameters!$B$49)</f>
        <v/>
      </c>
      <c r="Q444" s="29">
        <f>K444*INDEX(Parameters!$B$71:$E$71,MATCH(I444,Parameters!$B$30:$E$30,0))/100*IF($F444="yes",Parameters!$C$49,Parameters!$B$49)</f>
        <v/>
      </c>
      <c r="R444" s="29">
        <f>K444*INDEX(Parameters!$B$72:$E$72,MATCH(I444,Parameters!$B$30:$E$30,0))/100*IF($F444="yes",Parameters!$C$49,Parameters!$B$49)</f>
        <v/>
      </c>
      <c r="S444" s="29">
        <f>K444*INDEX(Parameters!$B$73:$E$73,MATCH(I444,Parameters!$B$30:$E$30,0))/100*IF($F444="yes",Parameters!$C$49,Parameters!$B$49)</f>
        <v/>
      </c>
      <c r="T444" s="29">
        <f>K444*INDEX(Parameters!$B$74:$E$74,MATCH(I444,Parameters!$B$30:$E$30,0))/100*IF($F444="yes",Parameters!$C$49,Parameters!$B$49)</f>
        <v/>
      </c>
      <c r="U444" s="29">
        <f>INDEX(Parameters!$B$32:$E$32,MATCH(I444,Parameters!$B$30:$E$30,0))*Parameters!$B$36/100*IF($F444="yes",Parameters!$E$49,Parameters!$D$49)</f>
        <v/>
      </c>
      <c r="V444" s="29">
        <f>U444*INDEX(Parameters!$B$99:$E$99,MATCH(I444,Parameters!$B$30:$E$30,0))</f>
        <v/>
      </c>
      <c r="W444" s="29">
        <f>U444*INDEX(Parameters!$B$100:$E$100,MATCH(I444,Parameters!$B$30:$E$30,0))</f>
        <v/>
      </c>
      <c r="X444" s="29">
        <f>U444*INDEX(Parameters!$B$101:$E$101,MATCH(I444,Parameters!$B$30:$E$30,0))</f>
        <v/>
      </c>
      <c r="Y444" s="29">
        <f>U444*INDEX(Parameters!$B$102:$E$102,MATCH(I444,Parameters!$B$30:$E$30,0))</f>
        <v/>
      </c>
      <c r="Z444" s="29">
        <f>U444*INDEX(Parameters!$B$103:$E$103,MATCH(I444,Parameters!$B$30:$E$30,0))</f>
        <v/>
      </c>
      <c r="AA444" s="29">
        <f>U444*INDEX(Parameters!$B$104:$E$104,MATCH(I444,Parameters!$B$30:$E$30,0))</f>
        <v/>
      </c>
      <c r="AB444" s="29">
        <f>U444*Parameters!$B$39</f>
        <v/>
      </c>
      <c r="AC444">
        <f>J444</f>
        <v/>
      </c>
      <c r="AD444">
        <f>IF(J444=1,Parameters!$B$40,Parameters!$B$41)</f>
        <v/>
      </c>
      <c r="AE444" s="29">
        <f>AC444*O444+(1-AC444)*L444</f>
        <v/>
      </c>
      <c r="AF444" s="29">
        <f>AC444*P444+(1-AC444)*M444</f>
        <v/>
      </c>
      <c r="AG444" s="29">
        <f>AC444*Q444+(1-AC444)*N444</f>
        <v/>
      </c>
      <c r="AH444" s="29">
        <f>AD444*O444+(1-AD444)*L444</f>
        <v/>
      </c>
      <c r="AI444" s="29">
        <f>AD444*P444+(1-AD444)*M444</f>
        <v/>
      </c>
      <c r="AJ444" s="29">
        <f>AD444*Q444+(1-AD444)*N444</f>
        <v/>
      </c>
      <c r="AK444" s="29">
        <f>AC444*V444+(1-AC444)*U444</f>
        <v/>
      </c>
      <c r="AL444" s="29">
        <f>AC444*W444+(1-AC444)*U444</f>
        <v/>
      </c>
      <c r="AM444" s="29">
        <f>AC444*X444+(1-AC444)*U444</f>
        <v/>
      </c>
      <c r="AN444" s="29">
        <f>AD444*V444+(1-AD444)*U444</f>
        <v/>
      </c>
      <c r="AO444" s="29">
        <f>AD444*W444+(1-AD444)*U444</f>
        <v/>
      </c>
      <c r="AP444" s="29">
        <f>AD444*X444+(1-AD444)*U444</f>
        <v/>
      </c>
      <c r="AQ444">
        <f>IF(OR(Scenario!$B$5="Any",Scenario!$B$5=A444),1,0)</f>
        <v/>
      </c>
      <c r="AR444">
        <f>IF(OR(Scenario!$B$6="Any",Scenario!$B$6=B444),1,0)</f>
        <v/>
      </c>
      <c r="AS444">
        <f>IF(OR(Scenario!$B$7="Any",Scenario!$B$7=C444),1,0)</f>
        <v/>
      </c>
      <c r="AT444">
        <f>IF(OR(Scenario!$B$8="Any",Scenario!$B$8=D444),1,0)</f>
        <v/>
      </c>
      <c r="AU444">
        <f>IF(OR(Scenario!$B$9="Any",Scenario!$B$9=E444),1,0)</f>
        <v/>
      </c>
      <c r="AV444">
        <f>IF(OR(Scenario!$B$10="Any",Scenario!$B$10=F444),1,0)</f>
        <v/>
      </c>
      <c r="AW444">
        <f>G444*AQ444*AR444*AS444*AT444*AU444*AV444</f>
        <v/>
      </c>
      <c r="AX444">
        <f>IF(Scenario!$B$11="mean",L444,IF(Scenario!$B$11="5th pct",M444,N444))</f>
        <v/>
      </c>
      <c r="AY444">
        <f>IF(Scenario!$B$11="mean",O444,IF(Scenario!$B$11="5th pct",P444,Q444))</f>
        <v/>
      </c>
      <c r="AZ444">
        <f>IF(Scenario!$B$11="mean",R444,IF(Scenario!$B$11="5th pct",S444,T444))</f>
        <v/>
      </c>
      <c r="BA444">
        <f>IF(Scenario!$B$11="mean",AE444,IF(Scenario!$B$11="5th pct",AF444,AG444))</f>
        <v/>
      </c>
      <c r="BB444">
        <f>IF(Scenario!$B$11="mean",AH444,IF(Scenario!$B$11="5th pct",AI444,AJ444))</f>
        <v/>
      </c>
      <c r="BC444">
        <f>U444</f>
        <v/>
      </c>
      <c r="BD444">
        <f>IF(Scenario!$B$11="mean",V444,IF(Scenario!$B$11="5th pct",W444,X444))</f>
        <v/>
      </c>
      <c r="BE444">
        <f>IF(Scenario!$B$11="mean",Y444,IF(Scenario!$B$11="5th pct",Z444,AA444))</f>
        <v/>
      </c>
      <c r="BF444">
        <f>IF(Scenario!$B$11="mean",AK444,IF(Scenario!$B$11="5th pct",AL444,AM444))</f>
        <v/>
      </c>
      <c r="BG444">
        <f>IF(Scenario!$B$11="mean",AN444,IF(Scenario!$B$11="5th pct",AO444,AP444))</f>
        <v/>
      </c>
    </row>
    <row r="445">
      <c r="A445" s="7" t="inlineStr">
        <is>
          <t>F</t>
        </is>
      </c>
      <c r="B445" s="7" t="inlineStr">
        <is>
          <t>80+</t>
        </is>
      </c>
      <c r="C445" s="7" t="inlineStr">
        <is>
          <t>110-132</t>
        </is>
      </c>
      <c r="D445" s="7" t="inlineStr">
        <is>
          <t>&gt;=2.0</t>
        </is>
      </c>
      <c r="E445" s="7" t="inlineStr">
        <is>
          <t>low parox</t>
        </is>
      </c>
      <c r="F445" s="7" t="inlineStr">
        <is>
          <t>yes</t>
        </is>
      </c>
      <c r="G445" s="30">
        <f>Parameters!$B$5*Parameters!$B$9*Parameters!$C$10/SUM(Parameters!$B$10:$G$10)*Parameters!$K$22*Parameters!$B$51*Parameters!$B$46</f>
        <v/>
      </c>
      <c r="H445" s="31">
        <f>(140-Parameters!$D$25)*Parameters!$C$26*0.45359237*0.85/(72*Parameters!$E$27)</f>
        <v/>
      </c>
      <c r="I445" s="7">
        <f>IF(H445&gt;80,"&gt;80",IF(H445&gt;50,"50-80",IF(H445&gt;=25,"25-50","&lt;25")))</f>
        <v/>
      </c>
      <c r="J445" s="7">
        <f>IF(((B445="80+")+1+(OR(D445="1.5-2.0",D445="&gt;=2.0")))&gt;=2,1,0)</f>
        <v/>
      </c>
      <c r="K445" s="32">
        <f>INDEX(Parameters!$B$31:$E$31,MATCH(I445,Parameters!$B$30:$E$30,0))</f>
        <v/>
      </c>
      <c r="L445" s="33">
        <f>K445*INDEX(Parameters!$B$66:$E$66,MATCH(I445,Parameters!$B$30:$E$30,0))/100*IF($F445="yes",Parameters!$C$49,Parameters!$B$49)</f>
        <v/>
      </c>
      <c r="M445" s="33">
        <f>K445*INDEX(Parameters!$B$67:$E$67,MATCH(I445,Parameters!$B$30:$E$30,0))/100*IF($F445="yes",Parameters!$C$49,Parameters!$B$49)</f>
        <v/>
      </c>
      <c r="N445" s="33">
        <f>K445*INDEX(Parameters!$B$68:$E$68,MATCH(I445,Parameters!$B$30:$E$30,0))/100*IF($F445="yes",Parameters!$C$49,Parameters!$B$49)</f>
        <v/>
      </c>
      <c r="O445" s="33">
        <f>K445*INDEX(Parameters!$B$69:$E$69,MATCH(I445,Parameters!$B$30:$E$30,0))/100*IF($F445="yes",Parameters!$C$49,Parameters!$B$49)</f>
        <v/>
      </c>
      <c r="P445" s="33">
        <f>K445*INDEX(Parameters!$B$70:$E$70,MATCH(I445,Parameters!$B$30:$E$30,0))/100*IF($F445="yes",Parameters!$C$49,Parameters!$B$49)</f>
        <v/>
      </c>
      <c r="Q445" s="33">
        <f>K445*INDEX(Parameters!$B$71:$E$71,MATCH(I445,Parameters!$B$30:$E$30,0))/100*IF($F445="yes",Parameters!$C$49,Parameters!$B$49)</f>
        <v/>
      </c>
      <c r="R445" s="33">
        <f>K445*INDEX(Parameters!$B$72:$E$72,MATCH(I445,Parameters!$B$30:$E$30,0))/100*IF($F445="yes",Parameters!$C$49,Parameters!$B$49)</f>
        <v/>
      </c>
      <c r="S445" s="33">
        <f>K445*INDEX(Parameters!$B$73:$E$73,MATCH(I445,Parameters!$B$30:$E$30,0))/100*IF($F445="yes",Parameters!$C$49,Parameters!$B$49)</f>
        <v/>
      </c>
      <c r="T445" s="33">
        <f>K445*INDEX(Parameters!$B$74:$E$74,MATCH(I445,Parameters!$B$30:$E$30,0))/100*IF($F445="yes",Parameters!$C$49,Parameters!$B$49)</f>
        <v/>
      </c>
      <c r="U445" s="33">
        <f>INDEX(Parameters!$B$32:$E$32,MATCH(I445,Parameters!$B$30:$E$30,0))*Parameters!$B$36/100*IF($F445="yes",Parameters!$E$49,Parameters!$D$49)</f>
        <v/>
      </c>
      <c r="V445" s="33">
        <f>U445*INDEX(Parameters!$B$99:$E$99,MATCH(I445,Parameters!$B$30:$E$30,0))</f>
        <v/>
      </c>
      <c r="W445" s="33">
        <f>U445*INDEX(Parameters!$B$100:$E$100,MATCH(I445,Parameters!$B$30:$E$30,0))</f>
        <v/>
      </c>
      <c r="X445" s="33">
        <f>U445*INDEX(Parameters!$B$101:$E$101,MATCH(I445,Parameters!$B$30:$E$30,0))</f>
        <v/>
      </c>
      <c r="Y445" s="33">
        <f>U445*INDEX(Parameters!$B$102:$E$102,MATCH(I445,Parameters!$B$30:$E$30,0))</f>
        <v/>
      </c>
      <c r="Z445" s="33">
        <f>U445*INDEX(Parameters!$B$103:$E$103,MATCH(I445,Parameters!$B$30:$E$30,0))</f>
        <v/>
      </c>
      <c r="AA445" s="33">
        <f>U445*INDEX(Parameters!$B$104:$E$104,MATCH(I445,Parameters!$B$30:$E$30,0))</f>
        <v/>
      </c>
      <c r="AB445" s="33">
        <f>U445*Parameters!$B$39</f>
        <v/>
      </c>
      <c r="AC445" s="7">
        <f>J445</f>
        <v/>
      </c>
      <c r="AD445" s="7">
        <f>IF(J445=1,Parameters!$B$40,Parameters!$B$41)</f>
        <v/>
      </c>
      <c r="AE445" s="33">
        <f>AC445*O445+(1-AC445)*L445</f>
        <v/>
      </c>
      <c r="AF445" s="33">
        <f>AC445*P445+(1-AC445)*M445</f>
        <v/>
      </c>
      <c r="AG445" s="33">
        <f>AC445*Q445+(1-AC445)*N445</f>
        <v/>
      </c>
      <c r="AH445" s="33">
        <f>AD445*O445+(1-AD445)*L445</f>
        <v/>
      </c>
      <c r="AI445" s="33">
        <f>AD445*P445+(1-AD445)*M445</f>
        <v/>
      </c>
      <c r="AJ445" s="33">
        <f>AD445*Q445+(1-AD445)*N445</f>
        <v/>
      </c>
      <c r="AK445" s="33">
        <f>AC445*V445+(1-AC445)*U445</f>
        <v/>
      </c>
      <c r="AL445" s="33">
        <f>AC445*W445+(1-AC445)*U445</f>
        <v/>
      </c>
      <c r="AM445" s="33">
        <f>AC445*X445+(1-AC445)*U445</f>
        <v/>
      </c>
      <c r="AN445" s="33">
        <f>AD445*V445+(1-AD445)*U445</f>
        <v/>
      </c>
      <c r="AO445" s="33">
        <f>AD445*W445+(1-AD445)*U445</f>
        <v/>
      </c>
      <c r="AP445" s="33">
        <f>AD445*X445+(1-AD445)*U445</f>
        <v/>
      </c>
      <c r="AQ445" s="7">
        <f>IF(OR(Scenario!$B$5="Any",Scenario!$B$5=A445),1,0)</f>
        <v/>
      </c>
      <c r="AR445" s="7">
        <f>IF(OR(Scenario!$B$6="Any",Scenario!$B$6=B445),1,0)</f>
        <v/>
      </c>
      <c r="AS445" s="7">
        <f>IF(OR(Scenario!$B$7="Any",Scenario!$B$7=C445),1,0)</f>
        <v/>
      </c>
      <c r="AT445" s="7">
        <f>IF(OR(Scenario!$B$8="Any",Scenario!$B$8=D445),1,0)</f>
        <v/>
      </c>
      <c r="AU445" s="7">
        <f>IF(OR(Scenario!$B$9="Any",Scenario!$B$9=E445),1,0)</f>
        <v/>
      </c>
      <c r="AV445" s="7">
        <f>IF(OR(Scenario!$B$10="Any",Scenario!$B$10=F445),1,0)</f>
        <v/>
      </c>
      <c r="AW445" s="7">
        <f>G445*AQ445*AR445*AS445*AT445*AU445*AV445</f>
        <v/>
      </c>
      <c r="AX445" s="7">
        <f>IF(Scenario!$B$11="mean",L445,IF(Scenario!$B$11="5th pct",M445,N445))</f>
        <v/>
      </c>
      <c r="AY445" s="7">
        <f>IF(Scenario!$B$11="mean",O445,IF(Scenario!$B$11="5th pct",P445,Q445))</f>
        <v/>
      </c>
      <c r="AZ445" s="7">
        <f>IF(Scenario!$B$11="mean",R445,IF(Scenario!$B$11="5th pct",S445,T445))</f>
        <v/>
      </c>
      <c r="BA445" s="7">
        <f>IF(Scenario!$B$11="mean",AE445,IF(Scenario!$B$11="5th pct",AF445,AG445))</f>
        <v/>
      </c>
      <c r="BB445" s="7">
        <f>IF(Scenario!$B$11="mean",AH445,IF(Scenario!$B$11="5th pct",AI445,AJ445))</f>
        <v/>
      </c>
      <c r="BC445" s="7">
        <f>U445</f>
        <v/>
      </c>
      <c r="BD445" s="7">
        <f>IF(Scenario!$B$11="mean",V445,IF(Scenario!$B$11="5th pct",W445,X445))</f>
        <v/>
      </c>
      <c r="BE445" s="7">
        <f>IF(Scenario!$B$11="mean",Y445,IF(Scenario!$B$11="5th pct",Z445,AA445))</f>
        <v/>
      </c>
      <c r="BF445" s="7">
        <f>IF(Scenario!$B$11="mean",AK445,IF(Scenario!$B$11="5th pct",AL445,AM445))</f>
        <v/>
      </c>
      <c r="BG445" s="7">
        <f>IF(Scenario!$B$11="mean",AN445,IF(Scenario!$B$11="5th pct",AO445,AP445))</f>
        <v/>
      </c>
    </row>
    <row r="446">
      <c r="A446" t="inlineStr">
        <is>
          <t>F</t>
        </is>
      </c>
      <c r="B446" t="inlineStr">
        <is>
          <t>80+</t>
        </is>
      </c>
      <c r="C446" t="inlineStr">
        <is>
          <t>110-132</t>
        </is>
      </c>
      <c r="D446" t="inlineStr">
        <is>
          <t>&gt;=2.0</t>
        </is>
      </c>
      <c r="E446" t="inlineStr">
        <is>
          <t>high parox</t>
        </is>
      </c>
      <c r="F446" t="inlineStr">
        <is>
          <t>no</t>
        </is>
      </c>
      <c r="G446" s="26">
        <f>Parameters!$B$5*Parameters!$B$9*Parameters!$C$10/SUM(Parameters!$B$10:$G$10)*Parameters!$K$22*Parameters!$B$52*(1-Parameters!$B$46)</f>
        <v/>
      </c>
      <c r="H446" s="27">
        <f>(140-Parameters!$D$25)*Parameters!$C$26*0.45359237*0.85/(72*Parameters!$E$27)</f>
        <v/>
      </c>
      <c r="I446">
        <f>IF(H446&gt;80,"&gt;80",IF(H446&gt;50,"50-80",IF(H446&gt;=25,"25-50","&lt;25")))</f>
        <v/>
      </c>
      <c r="J446">
        <f>IF(((B446="80+")+1+(OR(D446="1.5-2.0",D446="&gt;=2.0")))&gt;=2,1,0)</f>
        <v/>
      </c>
      <c r="K446" s="28">
        <f>INDEX(Parameters!$B$31:$E$31,MATCH(I446,Parameters!$B$30:$E$30,0))</f>
        <v/>
      </c>
      <c r="L446" s="29">
        <f>K446*INDEX(Parameters!$B$75:$E$75,MATCH(I446,Parameters!$B$30:$E$30,0))/100*IF($F446="yes",Parameters!$C$49,Parameters!$B$49)</f>
        <v/>
      </c>
      <c r="M446" s="29">
        <f>K446*INDEX(Parameters!$B$76:$E$76,MATCH(I446,Parameters!$B$30:$E$30,0))/100*IF($F446="yes",Parameters!$C$49,Parameters!$B$49)</f>
        <v/>
      </c>
      <c r="N446" s="29">
        <f>K446*INDEX(Parameters!$B$77:$E$77,MATCH(I446,Parameters!$B$30:$E$30,0))/100*IF($F446="yes",Parameters!$C$49,Parameters!$B$49)</f>
        <v/>
      </c>
      <c r="O446" s="29">
        <f>K446*INDEX(Parameters!$B$78:$E$78,MATCH(I446,Parameters!$B$30:$E$30,0))/100*IF($F446="yes",Parameters!$C$49,Parameters!$B$49)</f>
        <v/>
      </c>
      <c r="P446" s="29">
        <f>K446*INDEX(Parameters!$B$79:$E$79,MATCH(I446,Parameters!$B$30:$E$30,0))/100*IF($F446="yes",Parameters!$C$49,Parameters!$B$49)</f>
        <v/>
      </c>
      <c r="Q446" s="29">
        <f>K446*INDEX(Parameters!$B$80:$E$80,MATCH(I446,Parameters!$B$30:$E$30,0))/100*IF($F446="yes",Parameters!$C$49,Parameters!$B$49)</f>
        <v/>
      </c>
      <c r="R446" s="29">
        <f>K446*INDEX(Parameters!$B$81:$E$81,MATCH(I446,Parameters!$B$30:$E$30,0))/100*IF($F446="yes",Parameters!$C$49,Parameters!$B$49)</f>
        <v/>
      </c>
      <c r="S446" s="29">
        <f>K446*INDEX(Parameters!$B$82:$E$82,MATCH(I446,Parameters!$B$30:$E$30,0))/100*IF($F446="yes",Parameters!$C$49,Parameters!$B$49)</f>
        <v/>
      </c>
      <c r="T446" s="29">
        <f>K446*INDEX(Parameters!$B$83:$E$83,MATCH(I446,Parameters!$B$30:$E$30,0))/100*IF($F446="yes",Parameters!$C$49,Parameters!$B$49)</f>
        <v/>
      </c>
      <c r="U446" s="29">
        <f>INDEX(Parameters!$B$32:$E$32,MATCH(I446,Parameters!$B$30:$E$30,0))*Parameters!$B$36/100*IF($F446="yes",Parameters!$E$49,Parameters!$D$49)</f>
        <v/>
      </c>
      <c r="V446" s="29">
        <f>U446*INDEX(Parameters!$B$99:$E$99,MATCH(I446,Parameters!$B$30:$E$30,0))</f>
        <v/>
      </c>
      <c r="W446" s="29">
        <f>U446*INDEX(Parameters!$B$100:$E$100,MATCH(I446,Parameters!$B$30:$E$30,0))</f>
        <v/>
      </c>
      <c r="X446" s="29">
        <f>U446*INDEX(Parameters!$B$101:$E$101,MATCH(I446,Parameters!$B$30:$E$30,0))</f>
        <v/>
      </c>
      <c r="Y446" s="29">
        <f>U446*INDEX(Parameters!$B$102:$E$102,MATCH(I446,Parameters!$B$30:$E$30,0))</f>
        <v/>
      </c>
      <c r="Z446" s="29">
        <f>U446*INDEX(Parameters!$B$103:$E$103,MATCH(I446,Parameters!$B$30:$E$30,0))</f>
        <v/>
      </c>
      <c r="AA446" s="29">
        <f>U446*INDEX(Parameters!$B$104:$E$104,MATCH(I446,Parameters!$B$30:$E$30,0))</f>
        <v/>
      </c>
      <c r="AB446" s="29">
        <f>U446*Parameters!$B$39</f>
        <v/>
      </c>
      <c r="AC446">
        <f>J446</f>
        <v/>
      </c>
      <c r="AD446">
        <f>IF(J446=1,Parameters!$B$40,Parameters!$B$41)</f>
        <v/>
      </c>
      <c r="AE446" s="29">
        <f>AC446*O446+(1-AC446)*L446</f>
        <v/>
      </c>
      <c r="AF446" s="29">
        <f>AC446*P446+(1-AC446)*M446</f>
        <v/>
      </c>
      <c r="AG446" s="29">
        <f>AC446*Q446+(1-AC446)*N446</f>
        <v/>
      </c>
      <c r="AH446" s="29">
        <f>AD446*O446+(1-AD446)*L446</f>
        <v/>
      </c>
      <c r="AI446" s="29">
        <f>AD446*P446+(1-AD446)*M446</f>
        <v/>
      </c>
      <c r="AJ446" s="29">
        <f>AD446*Q446+(1-AD446)*N446</f>
        <v/>
      </c>
      <c r="AK446" s="29">
        <f>AC446*V446+(1-AC446)*U446</f>
        <v/>
      </c>
      <c r="AL446" s="29">
        <f>AC446*W446+(1-AC446)*U446</f>
        <v/>
      </c>
      <c r="AM446" s="29">
        <f>AC446*X446+(1-AC446)*U446</f>
        <v/>
      </c>
      <c r="AN446" s="29">
        <f>AD446*V446+(1-AD446)*U446</f>
        <v/>
      </c>
      <c r="AO446" s="29">
        <f>AD446*W446+(1-AD446)*U446</f>
        <v/>
      </c>
      <c r="AP446" s="29">
        <f>AD446*X446+(1-AD446)*U446</f>
        <v/>
      </c>
      <c r="AQ446">
        <f>IF(OR(Scenario!$B$5="Any",Scenario!$B$5=A446),1,0)</f>
        <v/>
      </c>
      <c r="AR446">
        <f>IF(OR(Scenario!$B$6="Any",Scenario!$B$6=B446),1,0)</f>
        <v/>
      </c>
      <c r="AS446">
        <f>IF(OR(Scenario!$B$7="Any",Scenario!$B$7=C446),1,0)</f>
        <v/>
      </c>
      <c r="AT446">
        <f>IF(OR(Scenario!$B$8="Any",Scenario!$B$8=D446),1,0)</f>
        <v/>
      </c>
      <c r="AU446">
        <f>IF(OR(Scenario!$B$9="Any",Scenario!$B$9=E446),1,0)</f>
        <v/>
      </c>
      <c r="AV446">
        <f>IF(OR(Scenario!$B$10="Any",Scenario!$B$10=F446),1,0)</f>
        <v/>
      </c>
      <c r="AW446">
        <f>G446*AQ446*AR446*AS446*AT446*AU446*AV446</f>
        <v/>
      </c>
      <c r="AX446">
        <f>IF(Scenario!$B$11="mean",L446,IF(Scenario!$B$11="5th pct",M446,N446))</f>
        <v/>
      </c>
      <c r="AY446">
        <f>IF(Scenario!$B$11="mean",O446,IF(Scenario!$B$11="5th pct",P446,Q446))</f>
        <v/>
      </c>
      <c r="AZ446">
        <f>IF(Scenario!$B$11="mean",R446,IF(Scenario!$B$11="5th pct",S446,T446))</f>
        <v/>
      </c>
      <c r="BA446">
        <f>IF(Scenario!$B$11="mean",AE446,IF(Scenario!$B$11="5th pct",AF446,AG446))</f>
        <v/>
      </c>
      <c r="BB446">
        <f>IF(Scenario!$B$11="mean",AH446,IF(Scenario!$B$11="5th pct",AI446,AJ446))</f>
        <v/>
      </c>
      <c r="BC446">
        <f>U446</f>
        <v/>
      </c>
      <c r="BD446">
        <f>IF(Scenario!$B$11="mean",V446,IF(Scenario!$B$11="5th pct",W446,X446))</f>
        <v/>
      </c>
      <c r="BE446">
        <f>IF(Scenario!$B$11="mean",Y446,IF(Scenario!$B$11="5th pct",Z446,AA446))</f>
        <v/>
      </c>
      <c r="BF446">
        <f>IF(Scenario!$B$11="mean",AK446,IF(Scenario!$B$11="5th pct",AL446,AM446))</f>
        <v/>
      </c>
      <c r="BG446">
        <f>IF(Scenario!$B$11="mean",AN446,IF(Scenario!$B$11="5th pct",AO446,AP446))</f>
        <v/>
      </c>
    </row>
    <row r="447">
      <c r="A447" s="7" t="inlineStr">
        <is>
          <t>F</t>
        </is>
      </c>
      <c r="B447" s="7" t="inlineStr">
        <is>
          <t>80+</t>
        </is>
      </c>
      <c r="C447" s="7" t="inlineStr">
        <is>
          <t>110-132</t>
        </is>
      </c>
      <c r="D447" s="7" t="inlineStr">
        <is>
          <t>&gt;=2.0</t>
        </is>
      </c>
      <c r="E447" s="7" t="inlineStr">
        <is>
          <t>high parox</t>
        </is>
      </c>
      <c r="F447" s="7" t="inlineStr">
        <is>
          <t>yes</t>
        </is>
      </c>
      <c r="G447" s="30">
        <f>Parameters!$B$5*Parameters!$B$9*Parameters!$C$10/SUM(Parameters!$B$10:$G$10)*Parameters!$K$22*Parameters!$B$52*Parameters!$B$46</f>
        <v/>
      </c>
      <c r="H447" s="31">
        <f>(140-Parameters!$D$25)*Parameters!$C$26*0.45359237*0.85/(72*Parameters!$E$27)</f>
        <v/>
      </c>
      <c r="I447" s="7">
        <f>IF(H447&gt;80,"&gt;80",IF(H447&gt;50,"50-80",IF(H447&gt;=25,"25-50","&lt;25")))</f>
        <v/>
      </c>
      <c r="J447" s="7">
        <f>IF(((B447="80+")+1+(OR(D447="1.5-2.0",D447="&gt;=2.0")))&gt;=2,1,0)</f>
        <v/>
      </c>
      <c r="K447" s="32">
        <f>INDEX(Parameters!$B$31:$E$31,MATCH(I447,Parameters!$B$30:$E$30,0))</f>
        <v/>
      </c>
      <c r="L447" s="33">
        <f>K447*INDEX(Parameters!$B$75:$E$75,MATCH(I447,Parameters!$B$30:$E$30,0))/100*IF($F447="yes",Parameters!$C$49,Parameters!$B$49)</f>
        <v/>
      </c>
      <c r="M447" s="33">
        <f>K447*INDEX(Parameters!$B$76:$E$76,MATCH(I447,Parameters!$B$30:$E$30,0))/100*IF($F447="yes",Parameters!$C$49,Parameters!$B$49)</f>
        <v/>
      </c>
      <c r="N447" s="33">
        <f>K447*INDEX(Parameters!$B$77:$E$77,MATCH(I447,Parameters!$B$30:$E$30,0))/100*IF($F447="yes",Parameters!$C$49,Parameters!$B$49)</f>
        <v/>
      </c>
      <c r="O447" s="33">
        <f>K447*INDEX(Parameters!$B$78:$E$78,MATCH(I447,Parameters!$B$30:$E$30,0))/100*IF($F447="yes",Parameters!$C$49,Parameters!$B$49)</f>
        <v/>
      </c>
      <c r="P447" s="33">
        <f>K447*INDEX(Parameters!$B$79:$E$79,MATCH(I447,Parameters!$B$30:$E$30,0))/100*IF($F447="yes",Parameters!$C$49,Parameters!$B$49)</f>
        <v/>
      </c>
      <c r="Q447" s="33">
        <f>K447*INDEX(Parameters!$B$80:$E$80,MATCH(I447,Parameters!$B$30:$E$30,0))/100*IF($F447="yes",Parameters!$C$49,Parameters!$B$49)</f>
        <v/>
      </c>
      <c r="R447" s="33">
        <f>K447*INDEX(Parameters!$B$81:$E$81,MATCH(I447,Parameters!$B$30:$E$30,0))/100*IF($F447="yes",Parameters!$C$49,Parameters!$B$49)</f>
        <v/>
      </c>
      <c r="S447" s="33">
        <f>K447*INDEX(Parameters!$B$82:$E$82,MATCH(I447,Parameters!$B$30:$E$30,0))/100*IF($F447="yes",Parameters!$C$49,Parameters!$B$49)</f>
        <v/>
      </c>
      <c r="T447" s="33">
        <f>K447*INDEX(Parameters!$B$83:$E$83,MATCH(I447,Parameters!$B$30:$E$30,0))/100*IF($F447="yes",Parameters!$C$49,Parameters!$B$49)</f>
        <v/>
      </c>
      <c r="U447" s="33">
        <f>INDEX(Parameters!$B$32:$E$32,MATCH(I447,Parameters!$B$30:$E$30,0))*Parameters!$B$36/100*IF($F447="yes",Parameters!$E$49,Parameters!$D$49)</f>
        <v/>
      </c>
      <c r="V447" s="33">
        <f>U447*INDEX(Parameters!$B$99:$E$99,MATCH(I447,Parameters!$B$30:$E$30,0))</f>
        <v/>
      </c>
      <c r="W447" s="33">
        <f>U447*INDEX(Parameters!$B$100:$E$100,MATCH(I447,Parameters!$B$30:$E$30,0))</f>
        <v/>
      </c>
      <c r="X447" s="33">
        <f>U447*INDEX(Parameters!$B$101:$E$101,MATCH(I447,Parameters!$B$30:$E$30,0))</f>
        <v/>
      </c>
      <c r="Y447" s="33">
        <f>U447*INDEX(Parameters!$B$102:$E$102,MATCH(I447,Parameters!$B$30:$E$30,0))</f>
        <v/>
      </c>
      <c r="Z447" s="33">
        <f>U447*INDEX(Parameters!$B$103:$E$103,MATCH(I447,Parameters!$B$30:$E$30,0))</f>
        <v/>
      </c>
      <c r="AA447" s="33">
        <f>U447*INDEX(Parameters!$B$104:$E$104,MATCH(I447,Parameters!$B$30:$E$30,0))</f>
        <v/>
      </c>
      <c r="AB447" s="33">
        <f>U447*Parameters!$B$39</f>
        <v/>
      </c>
      <c r="AC447" s="7">
        <f>J447</f>
        <v/>
      </c>
      <c r="AD447" s="7">
        <f>IF(J447=1,Parameters!$B$40,Parameters!$B$41)</f>
        <v/>
      </c>
      <c r="AE447" s="33">
        <f>AC447*O447+(1-AC447)*L447</f>
        <v/>
      </c>
      <c r="AF447" s="33">
        <f>AC447*P447+(1-AC447)*M447</f>
        <v/>
      </c>
      <c r="AG447" s="33">
        <f>AC447*Q447+(1-AC447)*N447</f>
        <v/>
      </c>
      <c r="AH447" s="33">
        <f>AD447*O447+(1-AD447)*L447</f>
        <v/>
      </c>
      <c r="AI447" s="33">
        <f>AD447*P447+(1-AD447)*M447</f>
        <v/>
      </c>
      <c r="AJ447" s="33">
        <f>AD447*Q447+(1-AD447)*N447</f>
        <v/>
      </c>
      <c r="AK447" s="33">
        <f>AC447*V447+(1-AC447)*U447</f>
        <v/>
      </c>
      <c r="AL447" s="33">
        <f>AC447*W447+(1-AC447)*U447</f>
        <v/>
      </c>
      <c r="AM447" s="33">
        <f>AC447*X447+(1-AC447)*U447</f>
        <v/>
      </c>
      <c r="AN447" s="33">
        <f>AD447*V447+(1-AD447)*U447</f>
        <v/>
      </c>
      <c r="AO447" s="33">
        <f>AD447*W447+(1-AD447)*U447</f>
        <v/>
      </c>
      <c r="AP447" s="33">
        <f>AD447*X447+(1-AD447)*U447</f>
        <v/>
      </c>
      <c r="AQ447" s="7">
        <f>IF(OR(Scenario!$B$5="Any",Scenario!$B$5=A447),1,0)</f>
        <v/>
      </c>
      <c r="AR447" s="7">
        <f>IF(OR(Scenario!$B$6="Any",Scenario!$B$6=B447),1,0)</f>
        <v/>
      </c>
      <c r="AS447" s="7">
        <f>IF(OR(Scenario!$B$7="Any",Scenario!$B$7=C447),1,0)</f>
        <v/>
      </c>
      <c r="AT447" s="7">
        <f>IF(OR(Scenario!$B$8="Any",Scenario!$B$8=D447),1,0)</f>
        <v/>
      </c>
      <c r="AU447" s="7">
        <f>IF(OR(Scenario!$B$9="Any",Scenario!$B$9=E447),1,0)</f>
        <v/>
      </c>
      <c r="AV447" s="7">
        <f>IF(OR(Scenario!$B$10="Any",Scenario!$B$10=F447),1,0)</f>
        <v/>
      </c>
      <c r="AW447" s="7">
        <f>G447*AQ447*AR447*AS447*AT447*AU447*AV447</f>
        <v/>
      </c>
      <c r="AX447" s="7">
        <f>IF(Scenario!$B$11="mean",L447,IF(Scenario!$B$11="5th pct",M447,N447))</f>
        <v/>
      </c>
      <c r="AY447" s="7">
        <f>IF(Scenario!$B$11="mean",O447,IF(Scenario!$B$11="5th pct",P447,Q447))</f>
        <v/>
      </c>
      <c r="AZ447" s="7">
        <f>IF(Scenario!$B$11="mean",R447,IF(Scenario!$B$11="5th pct",S447,T447))</f>
        <v/>
      </c>
      <c r="BA447" s="7">
        <f>IF(Scenario!$B$11="mean",AE447,IF(Scenario!$B$11="5th pct",AF447,AG447))</f>
        <v/>
      </c>
      <c r="BB447" s="7">
        <f>IF(Scenario!$B$11="mean",AH447,IF(Scenario!$B$11="5th pct",AI447,AJ447))</f>
        <v/>
      </c>
      <c r="BC447" s="7">
        <f>U447</f>
        <v/>
      </c>
      <c r="BD447" s="7">
        <f>IF(Scenario!$B$11="mean",V447,IF(Scenario!$B$11="5th pct",W447,X447))</f>
        <v/>
      </c>
      <c r="BE447" s="7">
        <f>IF(Scenario!$B$11="mean",Y447,IF(Scenario!$B$11="5th pct",Z447,AA447))</f>
        <v/>
      </c>
      <c r="BF447" s="7">
        <f>IF(Scenario!$B$11="mean",AK447,IF(Scenario!$B$11="5th pct",AL447,AM447))</f>
        <v/>
      </c>
      <c r="BG447" s="7">
        <f>IF(Scenario!$B$11="mean",AN447,IF(Scenario!$B$11="5th pct",AO447,AP447))</f>
        <v/>
      </c>
    </row>
    <row r="448">
      <c r="A448" t="inlineStr">
        <is>
          <t>F</t>
        </is>
      </c>
      <c r="B448" t="inlineStr">
        <is>
          <t>80+</t>
        </is>
      </c>
      <c r="C448" t="inlineStr">
        <is>
          <t>110-132</t>
        </is>
      </c>
      <c r="D448" t="inlineStr">
        <is>
          <t>&gt;=2.0</t>
        </is>
      </c>
      <c r="E448" t="inlineStr">
        <is>
          <t>persistent</t>
        </is>
      </c>
      <c r="F448" t="inlineStr">
        <is>
          <t>no</t>
        </is>
      </c>
      <c r="G448" s="26">
        <f>Parameters!$B$5*Parameters!$B$9*Parameters!$C$10/SUM(Parameters!$B$10:$G$10)*Parameters!$K$22*Parameters!$B$53*(1-Parameters!$B$46)</f>
        <v/>
      </c>
      <c r="H448" s="27">
        <f>(140-Parameters!$D$25)*Parameters!$C$26*0.45359237*0.85/(72*Parameters!$E$27)</f>
        <v/>
      </c>
      <c r="I448">
        <f>IF(H448&gt;80,"&gt;80",IF(H448&gt;50,"50-80",IF(H448&gt;=25,"25-50","&lt;25")))</f>
        <v/>
      </c>
      <c r="J448">
        <f>IF(((B448="80+")+1+(OR(D448="1.5-2.0",D448="&gt;=2.0")))&gt;=2,1,0)</f>
        <v/>
      </c>
      <c r="K448" s="28">
        <f>INDEX(Parameters!$B$31:$E$31,MATCH(I448,Parameters!$B$30:$E$30,0))</f>
        <v/>
      </c>
      <c r="L448" s="29">
        <f>K448*INDEX(Parameters!$B$84:$E$84,MATCH(I448,Parameters!$B$30:$E$30,0))/100*IF($F448="yes",Parameters!$C$49,Parameters!$B$49)</f>
        <v/>
      </c>
      <c r="M448" s="29">
        <f>K448*INDEX(Parameters!$B$85:$E$85,MATCH(I448,Parameters!$B$30:$E$30,0))/100*IF($F448="yes",Parameters!$C$49,Parameters!$B$49)</f>
        <v/>
      </c>
      <c r="N448" s="29">
        <f>K448*INDEX(Parameters!$B$86:$E$86,MATCH(I448,Parameters!$B$30:$E$30,0))/100*IF($F448="yes",Parameters!$C$49,Parameters!$B$49)</f>
        <v/>
      </c>
      <c r="O448" s="29">
        <f>K448*INDEX(Parameters!$B$87:$E$87,MATCH(I448,Parameters!$B$30:$E$30,0))/100*IF($F448="yes",Parameters!$C$49,Parameters!$B$49)</f>
        <v/>
      </c>
      <c r="P448" s="29">
        <f>K448*INDEX(Parameters!$B$88:$E$88,MATCH(I448,Parameters!$B$30:$E$30,0))/100*IF($F448="yes",Parameters!$C$49,Parameters!$B$49)</f>
        <v/>
      </c>
      <c r="Q448" s="29">
        <f>K448*INDEX(Parameters!$B$89:$E$89,MATCH(I448,Parameters!$B$30:$E$30,0))/100*IF($F448="yes",Parameters!$C$49,Parameters!$B$49)</f>
        <v/>
      </c>
      <c r="R448" s="29">
        <f>K448*INDEX(Parameters!$B$90:$E$90,MATCH(I448,Parameters!$B$30:$E$30,0))/100*IF($F448="yes",Parameters!$C$49,Parameters!$B$49)</f>
        <v/>
      </c>
      <c r="S448" s="29">
        <f>K448*INDEX(Parameters!$B$91:$E$91,MATCH(I448,Parameters!$B$30:$E$30,0))/100*IF($F448="yes",Parameters!$C$49,Parameters!$B$49)</f>
        <v/>
      </c>
      <c r="T448" s="29">
        <f>K448*INDEX(Parameters!$B$92:$E$92,MATCH(I448,Parameters!$B$30:$E$30,0))/100*IF($F448="yes",Parameters!$C$49,Parameters!$B$49)</f>
        <v/>
      </c>
      <c r="U448" s="29">
        <f>INDEX(Parameters!$B$32:$E$32,MATCH(I448,Parameters!$B$30:$E$30,0))*Parameters!$B$36/100*IF($F448="yes",Parameters!$E$49,Parameters!$D$49)</f>
        <v/>
      </c>
      <c r="V448" s="29">
        <f>U448*INDEX(Parameters!$B$99:$E$99,MATCH(I448,Parameters!$B$30:$E$30,0))</f>
        <v/>
      </c>
      <c r="W448" s="29">
        <f>U448*INDEX(Parameters!$B$100:$E$100,MATCH(I448,Parameters!$B$30:$E$30,0))</f>
        <v/>
      </c>
      <c r="X448" s="29">
        <f>U448*INDEX(Parameters!$B$101:$E$101,MATCH(I448,Parameters!$B$30:$E$30,0))</f>
        <v/>
      </c>
      <c r="Y448" s="29">
        <f>U448*INDEX(Parameters!$B$102:$E$102,MATCH(I448,Parameters!$B$30:$E$30,0))</f>
        <v/>
      </c>
      <c r="Z448" s="29">
        <f>U448*INDEX(Parameters!$B$103:$E$103,MATCH(I448,Parameters!$B$30:$E$30,0))</f>
        <v/>
      </c>
      <c r="AA448" s="29">
        <f>U448*INDEX(Parameters!$B$104:$E$104,MATCH(I448,Parameters!$B$30:$E$30,0))</f>
        <v/>
      </c>
      <c r="AB448" s="29">
        <f>U448*Parameters!$B$39</f>
        <v/>
      </c>
      <c r="AC448">
        <f>J448</f>
        <v/>
      </c>
      <c r="AD448">
        <f>IF(J448=1,Parameters!$B$40,Parameters!$B$41)</f>
        <v/>
      </c>
      <c r="AE448" s="29">
        <f>AC448*O448+(1-AC448)*L448</f>
        <v/>
      </c>
      <c r="AF448" s="29">
        <f>AC448*P448+(1-AC448)*M448</f>
        <v/>
      </c>
      <c r="AG448" s="29">
        <f>AC448*Q448+(1-AC448)*N448</f>
        <v/>
      </c>
      <c r="AH448" s="29">
        <f>AD448*O448+(1-AD448)*L448</f>
        <v/>
      </c>
      <c r="AI448" s="29">
        <f>AD448*P448+(1-AD448)*M448</f>
        <v/>
      </c>
      <c r="AJ448" s="29">
        <f>AD448*Q448+(1-AD448)*N448</f>
        <v/>
      </c>
      <c r="AK448" s="29">
        <f>AC448*V448+(1-AC448)*U448</f>
        <v/>
      </c>
      <c r="AL448" s="29">
        <f>AC448*W448+(1-AC448)*U448</f>
        <v/>
      </c>
      <c r="AM448" s="29">
        <f>AC448*X448+(1-AC448)*U448</f>
        <v/>
      </c>
      <c r="AN448" s="29">
        <f>AD448*V448+(1-AD448)*U448</f>
        <v/>
      </c>
      <c r="AO448" s="29">
        <f>AD448*W448+(1-AD448)*U448</f>
        <v/>
      </c>
      <c r="AP448" s="29">
        <f>AD448*X448+(1-AD448)*U448</f>
        <v/>
      </c>
      <c r="AQ448">
        <f>IF(OR(Scenario!$B$5="Any",Scenario!$B$5=A448),1,0)</f>
        <v/>
      </c>
      <c r="AR448">
        <f>IF(OR(Scenario!$B$6="Any",Scenario!$B$6=B448),1,0)</f>
        <v/>
      </c>
      <c r="AS448">
        <f>IF(OR(Scenario!$B$7="Any",Scenario!$B$7=C448),1,0)</f>
        <v/>
      </c>
      <c r="AT448">
        <f>IF(OR(Scenario!$B$8="Any",Scenario!$B$8=D448),1,0)</f>
        <v/>
      </c>
      <c r="AU448">
        <f>IF(OR(Scenario!$B$9="Any",Scenario!$B$9=E448),1,0)</f>
        <v/>
      </c>
      <c r="AV448">
        <f>IF(OR(Scenario!$B$10="Any",Scenario!$B$10=F448),1,0)</f>
        <v/>
      </c>
      <c r="AW448">
        <f>G448*AQ448*AR448*AS448*AT448*AU448*AV448</f>
        <v/>
      </c>
      <c r="AX448">
        <f>IF(Scenario!$B$11="mean",L448,IF(Scenario!$B$11="5th pct",M448,N448))</f>
        <v/>
      </c>
      <c r="AY448">
        <f>IF(Scenario!$B$11="mean",O448,IF(Scenario!$B$11="5th pct",P448,Q448))</f>
        <v/>
      </c>
      <c r="AZ448">
        <f>IF(Scenario!$B$11="mean",R448,IF(Scenario!$B$11="5th pct",S448,T448))</f>
        <v/>
      </c>
      <c r="BA448">
        <f>IF(Scenario!$B$11="mean",AE448,IF(Scenario!$B$11="5th pct",AF448,AG448))</f>
        <v/>
      </c>
      <c r="BB448">
        <f>IF(Scenario!$B$11="mean",AH448,IF(Scenario!$B$11="5th pct",AI448,AJ448))</f>
        <v/>
      </c>
      <c r="BC448">
        <f>U448</f>
        <v/>
      </c>
      <c r="BD448">
        <f>IF(Scenario!$B$11="mean",V448,IF(Scenario!$B$11="5th pct",W448,X448))</f>
        <v/>
      </c>
      <c r="BE448">
        <f>IF(Scenario!$B$11="mean",Y448,IF(Scenario!$B$11="5th pct",Z448,AA448))</f>
        <v/>
      </c>
      <c r="BF448">
        <f>IF(Scenario!$B$11="mean",AK448,IF(Scenario!$B$11="5th pct",AL448,AM448))</f>
        <v/>
      </c>
      <c r="BG448">
        <f>IF(Scenario!$B$11="mean",AN448,IF(Scenario!$B$11="5th pct",AO448,AP448))</f>
        <v/>
      </c>
    </row>
    <row r="449">
      <c r="A449" s="7" t="inlineStr">
        <is>
          <t>F</t>
        </is>
      </c>
      <c r="B449" s="7" t="inlineStr">
        <is>
          <t>80+</t>
        </is>
      </c>
      <c r="C449" s="7" t="inlineStr">
        <is>
          <t>110-132</t>
        </is>
      </c>
      <c r="D449" s="7" t="inlineStr">
        <is>
          <t>&gt;=2.0</t>
        </is>
      </c>
      <c r="E449" s="7" t="inlineStr">
        <is>
          <t>persistent</t>
        </is>
      </c>
      <c r="F449" s="7" t="inlineStr">
        <is>
          <t>yes</t>
        </is>
      </c>
      <c r="G449" s="30">
        <f>Parameters!$B$5*Parameters!$B$9*Parameters!$C$10/SUM(Parameters!$B$10:$G$10)*Parameters!$K$22*Parameters!$B$53*Parameters!$B$46</f>
        <v/>
      </c>
      <c r="H449" s="31">
        <f>(140-Parameters!$D$25)*Parameters!$C$26*0.45359237*0.85/(72*Parameters!$E$27)</f>
        <v/>
      </c>
      <c r="I449" s="7">
        <f>IF(H449&gt;80,"&gt;80",IF(H449&gt;50,"50-80",IF(H449&gt;=25,"25-50","&lt;25")))</f>
        <v/>
      </c>
      <c r="J449" s="7">
        <f>IF(((B449="80+")+1+(OR(D449="1.5-2.0",D449="&gt;=2.0")))&gt;=2,1,0)</f>
        <v/>
      </c>
      <c r="K449" s="32">
        <f>INDEX(Parameters!$B$31:$E$31,MATCH(I449,Parameters!$B$30:$E$30,0))</f>
        <v/>
      </c>
      <c r="L449" s="33">
        <f>K449*INDEX(Parameters!$B$84:$E$84,MATCH(I449,Parameters!$B$30:$E$30,0))/100*IF($F449="yes",Parameters!$C$49,Parameters!$B$49)</f>
        <v/>
      </c>
      <c r="M449" s="33">
        <f>K449*INDEX(Parameters!$B$85:$E$85,MATCH(I449,Parameters!$B$30:$E$30,0))/100*IF($F449="yes",Parameters!$C$49,Parameters!$B$49)</f>
        <v/>
      </c>
      <c r="N449" s="33">
        <f>K449*INDEX(Parameters!$B$86:$E$86,MATCH(I449,Parameters!$B$30:$E$30,0))/100*IF($F449="yes",Parameters!$C$49,Parameters!$B$49)</f>
        <v/>
      </c>
      <c r="O449" s="33">
        <f>K449*INDEX(Parameters!$B$87:$E$87,MATCH(I449,Parameters!$B$30:$E$30,0))/100*IF($F449="yes",Parameters!$C$49,Parameters!$B$49)</f>
        <v/>
      </c>
      <c r="P449" s="33">
        <f>K449*INDEX(Parameters!$B$88:$E$88,MATCH(I449,Parameters!$B$30:$E$30,0))/100*IF($F449="yes",Parameters!$C$49,Parameters!$B$49)</f>
        <v/>
      </c>
      <c r="Q449" s="33">
        <f>K449*INDEX(Parameters!$B$89:$E$89,MATCH(I449,Parameters!$B$30:$E$30,0))/100*IF($F449="yes",Parameters!$C$49,Parameters!$B$49)</f>
        <v/>
      </c>
      <c r="R449" s="33">
        <f>K449*INDEX(Parameters!$B$90:$E$90,MATCH(I449,Parameters!$B$30:$E$30,0))/100*IF($F449="yes",Parameters!$C$49,Parameters!$B$49)</f>
        <v/>
      </c>
      <c r="S449" s="33">
        <f>K449*INDEX(Parameters!$B$91:$E$91,MATCH(I449,Parameters!$B$30:$E$30,0))/100*IF($F449="yes",Parameters!$C$49,Parameters!$B$49)</f>
        <v/>
      </c>
      <c r="T449" s="33">
        <f>K449*INDEX(Parameters!$B$92:$E$92,MATCH(I449,Parameters!$B$30:$E$30,0))/100*IF($F449="yes",Parameters!$C$49,Parameters!$B$49)</f>
        <v/>
      </c>
      <c r="U449" s="33">
        <f>INDEX(Parameters!$B$32:$E$32,MATCH(I449,Parameters!$B$30:$E$30,0))*Parameters!$B$36/100*IF($F449="yes",Parameters!$E$49,Parameters!$D$49)</f>
        <v/>
      </c>
      <c r="V449" s="33">
        <f>U449*INDEX(Parameters!$B$99:$E$99,MATCH(I449,Parameters!$B$30:$E$30,0))</f>
        <v/>
      </c>
      <c r="W449" s="33">
        <f>U449*INDEX(Parameters!$B$100:$E$100,MATCH(I449,Parameters!$B$30:$E$30,0))</f>
        <v/>
      </c>
      <c r="X449" s="33">
        <f>U449*INDEX(Parameters!$B$101:$E$101,MATCH(I449,Parameters!$B$30:$E$30,0))</f>
        <v/>
      </c>
      <c r="Y449" s="33">
        <f>U449*INDEX(Parameters!$B$102:$E$102,MATCH(I449,Parameters!$B$30:$E$30,0))</f>
        <v/>
      </c>
      <c r="Z449" s="33">
        <f>U449*INDEX(Parameters!$B$103:$E$103,MATCH(I449,Parameters!$B$30:$E$30,0))</f>
        <v/>
      </c>
      <c r="AA449" s="33">
        <f>U449*INDEX(Parameters!$B$104:$E$104,MATCH(I449,Parameters!$B$30:$E$30,0))</f>
        <v/>
      </c>
      <c r="AB449" s="33">
        <f>U449*Parameters!$B$39</f>
        <v/>
      </c>
      <c r="AC449" s="7">
        <f>J449</f>
        <v/>
      </c>
      <c r="AD449" s="7">
        <f>IF(J449=1,Parameters!$B$40,Parameters!$B$41)</f>
        <v/>
      </c>
      <c r="AE449" s="33">
        <f>AC449*O449+(1-AC449)*L449</f>
        <v/>
      </c>
      <c r="AF449" s="33">
        <f>AC449*P449+(1-AC449)*M449</f>
        <v/>
      </c>
      <c r="AG449" s="33">
        <f>AC449*Q449+(1-AC449)*N449</f>
        <v/>
      </c>
      <c r="AH449" s="33">
        <f>AD449*O449+(1-AD449)*L449</f>
        <v/>
      </c>
      <c r="AI449" s="33">
        <f>AD449*P449+(1-AD449)*M449</f>
        <v/>
      </c>
      <c r="AJ449" s="33">
        <f>AD449*Q449+(1-AD449)*N449</f>
        <v/>
      </c>
      <c r="AK449" s="33">
        <f>AC449*V449+(1-AC449)*U449</f>
        <v/>
      </c>
      <c r="AL449" s="33">
        <f>AC449*W449+(1-AC449)*U449</f>
        <v/>
      </c>
      <c r="AM449" s="33">
        <f>AC449*X449+(1-AC449)*U449</f>
        <v/>
      </c>
      <c r="AN449" s="33">
        <f>AD449*V449+(1-AD449)*U449</f>
        <v/>
      </c>
      <c r="AO449" s="33">
        <f>AD449*W449+(1-AD449)*U449</f>
        <v/>
      </c>
      <c r="AP449" s="33">
        <f>AD449*X449+(1-AD449)*U449</f>
        <v/>
      </c>
      <c r="AQ449" s="7">
        <f>IF(OR(Scenario!$B$5="Any",Scenario!$B$5=A449),1,0)</f>
        <v/>
      </c>
      <c r="AR449" s="7">
        <f>IF(OR(Scenario!$B$6="Any",Scenario!$B$6=B449),1,0)</f>
        <v/>
      </c>
      <c r="AS449" s="7">
        <f>IF(OR(Scenario!$B$7="Any",Scenario!$B$7=C449),1,0)</f>
        <v/>
      </c>
      <c r="AT449" s="7">
        <f>IF(OR(Scenario!$B$8="Any",Scenario!$B$8=D449),1,0)</f>
        <v/>
      </c>
      <c r="AU449" s="7">
        <f>IF(OR(Scenario!$B$9="Any",Scenario!$B$9=E449),1,0)</f>
        <v/>
      </c>
      <c r="AV449" s="7">
        <f>IF(OR(Scenario!$B$10="Any",Scenario!$B$10=F449),1,0)</f>
        <v/>
      </c>
      <c r="AW449" s="7">
        <f>G449*AQ449*AR449*AS449*AT449*AU449*AV449</f>
        <v/>
      </c>
      <c r="AX449" s="7">
        <f>IF(Scenario!$B$11="mean",L449,IF(Scenario!$B$11="5th pct",M449,N449))</f>
        <v/>
      </c>
      <c r="AY449" s="7">
        <f>IF(Scenario!$B$11="mean",O449,IF(Scenario!$B$11="5th pct",P449,Q449))</f>
        <v/>
      </c>
      <c r="AZ449" s="7">
        <f>IF(Scenario!$B$11="mean",R449,IF(Scenario!$B$11="5th pct",S449,T449))</f>
        <v/>
      </c>
      <c r="BA449" s="7">
        <f>IF(Scenario!$B$11="mean",AE449,IF(Scenario!$B$11="5th pct",AF449,AG449))</f>
        <v/>
      </c>
      <c r="BB449" s="7">
        <f>IF(Scenario!$B$11="mean",AH449,IF(Scenario!$B$11="5th pct",AI449,AJ449))</f>
        <v/>
      </c>
      <c r="BC449" s="7">
        <f>U449</f>
        <v/>
      </c>
      <c r="BD449" s="7">
        <f>IF(Scenario!$B$11="mean",V449,IF(Scenario!$B$11="5th pct",W449,X449))</f>
        <v/>
      </c>
      <c r="BE449" s="7">
        <f>IF(Scenario!$B$11="mean",Y449,IF(Scenario!$B$11="5th pct",Z449,AA449))</f>
        <v/>
      </c>
      <c r="BF449" s="7">
        <f>IF(Scenario!$B$11="mean",AK449,IF(Scenario!$B$11="5th pct",AL449,AM449))</f>
        <v/>
      </c>
      <c r="BG449" s="7">
        <f>IF(Scenario!$B$11="mean",AN449,IF(Scenario!$B$11="5th pct",AO449,AP449))</f>
        <v/>
      </c>
    </row>
    <row r="450">
      <c r="A450" t="inlineStr">
        <is>
          <t>F</t>
        </is>
      </c>
      <c r="B450" t="inlineStr">
        <is>
          <t>80+</t>
        </is>
      </c>
      <c r="C450" t="inlineStr">
        <is>
          <t>132-154</t>
        </is>
      </c>
      <c r="D450" t="inlineStr">
        <is>
          <t>&lt;1.0</t>
        </is>
      </c>
      <c r="E450" t="inlineStr">
        <is>
          <t>subclinical</t>
        </is>
      </c>
      <c r="F450" t="inlineStr">
        <is>
          <t>no</t>
        </is>
      </c>
      <c r="G450" s="26">
        <f>Parameters!$B$5*Parameters!$B$9*Parameters!$D$10/SUM(Parameters!$B$10:$G$10)*Parameters!$H$22*Parameters!$B$50*(1-Parameters!$B$46)</f>
        <v/>
      </c>
      <c r="H450" s="27">
        <f>(140-Parameters!$D$25)*Parameters!$D$26*0.45359237*0.85/(72*Parameters!$B$27)</f>
        <v/>
      </c>
      <c r="I450">
        <f>IF(H450&gt;80,"&gt;80",IF(H450&gt;50,"50-80",IF(H450&gt;=25,"25-50","&lt;25")))</f>
        <v/>
      </c>
      <c r="J450">
        <f>IF(((B450="80+")+0+(OR(D450="1.5-2.0",D450="&gt;=2.0")))&gt;=2,1,0)</f>
        <v/>
      </c>
      <c r="K450" s="28">
        <f>INDEX(Parameters!$B$31:$E$31,MATCH(I450,Parameters!$B$30:$E$30,0))</f>
        <v/>
      </c>
      <c r="L450" s="29">
        <f>K450*INDEX(Parameters!$B$57:$E$57,MATCH(I450,Parameters!$B$30:$E$30,0))/100*IF($F450="yes",Parameters!$C$49,Parameters!$B$49)</f>
        <v/>
      </c>
      <c r="M450" s="29">
        <f>K450*INDEX(Parameters!$B$58:$E$58,MATCH(I450,Parameters!$B$30:$E$30,0))/100*IF($F450="yes",Parameters!$C$49,Parameters!$B$49)</f>
        <v/>
      </c>
      <c r="N450" s="29">
        <f>K450*INDEX(Parameters!$B$59:$E$59,MATCH(I450,Parameters!$B$30:$E$30,0))/100*IF($F450="yes",Parameters!$C$49,Parameters!$B$49)</f>
        <v/>
      </c>
      <c r="O450" s="29">
        <f>K450*INDEX(Parameters!$B$60:$E$60,MATCH(I450,Parameters!$B$30:$E$30,0))/100*IF($F450="yes",Parameters!$C$49,Parameters!$B$49)</f>
        <v/>
      </c>
      <c r="P450" s="29">
        <f>K450*INDEX(Parameters!$B$61:$E$61,MATCH(I450,Parameters!$B$30:$E$30,0))/100*IF($F450="yes",Parameters!$C$49,Parameters!$B$49)</f>
        <v/>
      </c>
      <c r="Q450" s="29">
        <f>K450*INDEX(Parameters!$B$62:$E$62,MATCH(I450,Parameters!$B$30:$E$30,0))/100*IF($F450="yes",Parameters!$C$49,Parameters!$B$49)</f>
        <v/>
      </c>
      <c r="R450" s="29">
        <f>K450*INDEX(Parameters!$B$63:$E$63,MATCH(I450,Parameters!$B$30:$E$30,0))/100*IF($F450="yes",Parameters!$C$49,Parameters!$B$49)</f>
        <v/>
      </c>
      <c r="S450" s="29">
        <f>K450*INDEX(Parameters!$B$64:$E$64,MATCH(I450,Parameters!$B$30:$E$30,0))/100*IF($F450="yes",Parameters!$C$49,Parameters!$B$49)</f>
        <v/>
      </c>
      <c r="T450" s="29">
        <f>K450*INDEX(Parameters!$B$65:$E$65,MATCH(I450,Parameters!$B$30:$E$30,0))/100*IF($F450="yes",Parameters!$C$49,Parameters!$B$49)</f>
        <v/>
      </c>
      <c r="U450" s="29">
        <f>INDEX(Parameters!$B$32:$E$32,MATCH(I450,Parameters!$B$30:$E$30,0))*Parameters!$B$36/100*IF($F450="yes",Parameters!$E$49,Parameters!$D$49)</f>
        <v/>
      </c>
      <c r="V450" s="29">
        <f>U450*INDEX(Parameters!$B$99:$E$99,MATCH(I450,Parameters!$B$30:$E$30,0))</f>
        <v/>
      </c>
      <c r="W450" s="29">
        <f>U450*INDEX(Parameters!$B$100:$E$100,MATCH(I450,Parameters!$B$30:$E$30,0))</f>
        <v/>
      </c>
      <c r="X450" s="29">
        <f>U450*INDEX(Parameters!$B$101:$E$101,MATCH(I450,Parameters!$B$30:$E$30,0))</f>
        <v/>
      </c>
      <c r="Y450" s="29">
        <f>U450*INDEX(Parameters!$B$102:$E$102,MATCH(I450,Parameters!$B$30:$E$30,0))</f>
        <v/>
      </c>
      <c r="Z450" s="29">
        <f>U450*INDEX(Parameters!$B$103:$E$103,MATCH(I450,Parameters!$B$30:$E$30,0))</f>
        <v/>
      </c>
      <c r="AA450" s="29">
        <f>U450*INDEX(Parameters!$B$104:$E$104,MATCH(I450,Parameters!$B$30:$E$30,0))</f>
        <v/>
      </c>
      <c r="AB450" s="29">
        <f>U450*Parameters!$B$39</f>
        <v/>
      </c>
      <c r="AC450">
        <f>J450</f>
        <v/>
      </c>
      <c r="AD450">
        <f>IF(J450=1,Parameters!$B$40,Parameters!$B$41)</f>
        <v/>
      </c>
      <c r="AE450" s="29">
        <f>AC450*O450+(1-AC450)*L450</f>
        <v/>
      </c>
      <c r="AF450" s="29">
        <f>AC450*P450+(1-AC450)*M450</f>
        <v/>
      </c>
      <c r="AG450" s="29">
        <f>AC450*Q450+(1-AC450)*N450</f>
        <v/>
      </c>
      <c r="AH450" s="29">
        <f>AD450*O450+(1-AD450)*L450</f>
        <v/>
      </c>
      <c r="AI450" s="29">
        <f>AD450*P450+(1-AD450)*M450</f>
        <v/>
      </c>
      <c r="AJ450" s="29">
        <f>AD450*Q450+(1-AD450)*N450</f>
        <v/>
      </c>
      <c r="AK450" s="29">
        <f>AC450*V450+(1-AC450)*U450</f>
        <v/>
      </c>
      <c r="AL450" s="29">
        <f>AC450*W450+(1-AC450)*U450</f>
        <v/>
      </c>
      <c r="AM450" s="29">
        <f>AC450*X450+(1-AC450)*U450</f>
        <v/>
      </c>
      <c r="AN450" s="29">
        <f>AD450*V450+(1-AD450)*U450</f>
        <v/>
      </c>
      <c r="AO450" s="29">
        <f>AD450*W450+(1-AD450)*U450</f>
        <v/>
      </c>
      <c r="AP450" s="29">
        <f>AD450*X450+(1-AD450)*U450</f>
        <v/>
      </c>
      <c r="AQ450">
        <f>IF(OR(Scenario!$B$5="Any",Scenario!$B$5=A450),1,0)</f>
        <v/>
      </c>
      <c r="AR450">
        <f>IF(OR(Scenario!$B$6="Any",Scenario!$B$6=B450),1,0)</f>
        <v/>
      </c>
      <c r="AS450">
        <f>IF(OR(Scenario!$B$7="Any",Scenario!$B$7=C450),1,0)</f>
        <v/>
      </c>
      <c r="AT450">
        <f>IF(OR(Scenario!$B$8="Any",Scenario!$B$8=D450),1,0)</f>
        <v/>
      </c>
      <c r="AU450">
        <f>IF(OR(Scenario!$B$9="Any",Scenario!$B$9=E450),1,0)</f>
        <v/>
      </c>
      <c r="AV450">
        <f>IF(OR(Scenario!$B$10="Any",Scenario!$B$10=F450),1,0)</f>
        <v/>
      </c>
      <c r="AW450">
        <f>G450*AQ450*AR450*AS450*AT450*AU450*AV450</f>
        <v/>
      </c>
      <c r="AX450">
        <f>IF(Scenario!$B$11="mean",L450,IF(Scenario!$B$11="5th pct",M450,N450))</f>
        <v/>
      </c>
      <c r="AY450">
        <f>IF(Scenario!$B$11="mean",O450,IF(Scenario!$B$11="5th pct",P450,Q450))</f>
        <v/>
      </c>
      <c r="AZ450">
        <f>IF(Scenario!$B$11="mean",R450,IF(Scenario!$B$11="5th pct",S450,T450))</f>
        <v/>
      </c>
      <c r="BA450">
        <f>IF(Scenario!$B$11="mean",AE450,IF(Scenario!$B$11="5th pct",AF450,AG450))</f>
        <v/>
      </c>
      <c r="BB450">
        <f>IF(Scenario!$B$11="mean",AH450,IF(Scenario!$B$11="5th pct",AI450,AJ450))</f>
        <v/>
      </c>
      <c r="BC450">
        <f>U450</f>
        <v/>
      </c>
      <c r="BD450">
        <f>IF(Scenario!$B$11="mean",V450,IF(Scenario!$B$11="5th pct",W450,X450))</f>
        <v/>
      </c>
      <c r="BE450">
        <f>IF(Scenario!$B$11="mean",Y450,IF(Scenario!$B$11="5th pct",Z450,AA450))</f>
        <v/>
      </c>
      <c r="BF450">
        <f>IF(Scenario!$B$11="mean",AK450,IF(Scenario!$B$11="5th pct",AL450,AM450))</f>
        <v/>
      </c>
      <c r="BG450">
        <f>IF(Scenario!$B$11="mean",AN450,IF(Scenario!$B$11="5th pct",AO450,AP450))</f>
        <v/>
      </c>
    </row>
    <row r="451">
      <c r="A451" s="7" t="inlineStr">
        <is>
          <t>F</t>
        </is>
      </c>
      <c r="B451" s="7" t="inlineStr">
        <is>
          <t>80+</t>
        </is>
      </c>
      <c r="C451" s="7" t="inlineStr">
        <is>
          <t>132-154</t>
        </is>
      </c>
      <c r="D451" s="7" t="inlineStr">
        <is>
          <t>&lt;1.0</t>
        </is>
      </c>
      <c r="E451" s="7" t="inlineStr">
        <is>
          <t>subclinical</t>
        </is>
      </c>
      <c r="F451" s="7" t="inlineStr">
        <is>
          <t>yes</t>
        </is>
      </c>
      <c r="G451" s="30">
        <f>Parameters!$B$5*Parameters!$B$9*Parameters!$D$10/SUM(Parameters!$B$10:$G$10)*Parameters!$H$22*Parameters!$B$50*Parameters!$B$46</f>
        <v/>
      </c>
      <c r="H451" s="31">
        <f>(140-Parameters!$D$25)*Parameters!$D$26*0.45359237*0.85/(72*Parameters!$B$27)</f>
        <v/>
      </c>
      <c r="I451" s="7">
        <f>IF(H451&gt;80,"&gt;80",IF(H451&gt;50,"50-80",IF(H451&gt;=25,"25-50","&lt;25")))</f>
        <v/>
      </c>
      <c r="J451" s="7">
        <f>IF(((B451="80+")+0+(OR(D451="1.5-2.0",D451="&gt;=2.0")))&gt;=2,1,0)</f>
        <v/>
      </c>
      <c r="K451" s="32">
        <f>INDEX(Parameters!$B$31:$E$31,MATCH(I451,Parameters!$B$30:$E$30,0))</f>
        <v/>
      </c>
      <c r="L451" s="33">
        <f>K451*INDEX(Parameters!$B$57:$E$57,MATCH(I451,Parameters!$B$30:$E$30,0))/100*IF($F451="yes",Parameters!$C$49,Parameters!$B$49)</f>
        <v/>
      </c>
      <c r="M451" s="33">
        <f>K451*INDEX(Parameters!$B$58:$E$58,MATCH(I451,Parameters!$B$30:$E$30,0))/100*IF($F451="yes",Parameters!$C$49,Parameters!$B$49)</f>
        <v/>
      </c>
      <c r="N451" s="33">
        <f>K451*INDEX(Parameters!$B$59:$E$59,MATCH(I451,Parameters!$B$30:$E$30,0))/100*IF($F451="yes",Parameters!$C$49,Parameters!$B$49)</f>
        <v/>
      </c>
      <c r="O451" s="33">
        <f>K451*INDEX(Parameters!$B$60:$E$60,MATCH(I451,Parameters!$B$30:$E$30,0))/100*IF($F451="yes",Parameters!$C$49,Parameters!$B$49)</f>
        <v/>
      </c>
      <c r="P451" s="33">
        <f>K451*INDEX(Parameters!$B$61:$E$61,MATCH(I451,Parameters!$B$30:$E$30,0))/100*IF($F451="yes",Parameters!$C$49,Parameters!$B$49)</f>
        <v/>
      </c>
      <c r="Q451" s="33">
        <f>K451*INDEX(Parameters!$B$62:$E$62,MATCH(I451,Parameters!$B$30:$E$30,0))/100*IF($F451="yes",Parameters!$C$49,Parameters!$B$49)</f>
        <v/>
      </c>
      <c r="R451" s="33">
        <f>K451*INDEX(Parameters!$B$63:$E$63,MATCH(I451,Parameters!$B$30:$E$30,0))/100*IF($F451="yes",Parameters!$C$49,Parameters!$B$49)</f>
        <v/>
      </c>
      <c r="S451" s="33">
        <f>K451*INDEX(Parameters!$B$64:$E$64,MATCH(I451,Parameters!$B$30:$E$30,0))/100*IF($F451="yes",Parameters!$C$49,Parameters!$B$49)</f>
        <v/>
      </c>
      <c r="T451" s="33">
        <f>K451*INDEX(Parameters!$B$65:$E$65,MATCH(I451,Parameters!$B$30:$E$30,0))/100*IF($F451="yes",Parameters!$C$49,Parameters!$B$49)</f>
        <v/>
      </c>
      <c r="U451" s="33">
        <f>INDEX(Parameters!$B$32:$E$32,MATCH(I451,Parameters!$B$30:$E$30,0))*Parameters!$B$36/100*IF($F451="yes",Parameters!$E$49,Parameters!$D$49)</f>
        <v/>
      </c>
      <c r="V451" s="33">
        <f>U451*INDEX(Parameters!$B$99:$E$99,MATCH(I451,Parameters!$B$30:$E$30,0))</f>
        <v/>
      </c>
      <c r="W451" s="33">
        <f>U451*INDEX(Parameters!$B$100:$E$100,MATCH(I451,Parameters!$B$30:$E$30,0))</f>
        <v/>
      </c>
      <c r="X451" s="33">
        <f>U451*INDEX(Parameters!$B$101:$E$101,MATCH(I451,Parameters!$B$30:$E$30,0))</f>
        <v/>
      </c>
      <c r="Y451" s="33">
        <f>U451*INDEX(Parameters!$B$102:$E$102,MATCH(I451,Parameters!$B$30:$E$30,0))</f>
        <v/>
      </c>
      <c r="Z451" s="33">
        <f>U451*INDEX(Parameters!$B$103:$E$103,MATCH(I451,Parameters!$B$30:$E$30,0))</f>
        <v/>
      </c>
      <c r="AA451" s="33">
        <f>U451*INDEX(Parameters!$B$104:$E$104,MATCH(I451,Parameters!$B$30:$E$30,0))</f>
        <v/>
      </c>
      <c r="AB451" s="33">
        <f>U451*Parameters!$B$39</f>
        <v/>
      </c>
      <c r="AC451" s="7">
        <f>J451</f>
        <v/>
      </c>
      <c r="AD451" s="7">
        <f>IF(J451=1,Parameters!$B$40,Parameters!$B$41)</f>
        <v/>
      </c>
      <c r="AE451" s="33">
        <f>AC451*O451+(1-AC451)*L451</f>
        <v/>
      </c>
      <c r="AF451" s="33">
        <f>AC451*P451+(1-AC451)*M451</f>
        <v/>
      </c>
      <c r="AG451" s="33">
        <f>AC451*Q451+(1-AC451)*N451</f>
        <v/>
      </c>
      <c r="AH451" s="33">
        <f>AD451*O451+(1-AD451)*L451</f>
        <v/>
      </c>
      <c r="AI451" s="33">
        <f>AD451*P451+(1-AD451)*M451</f>
        <v/>
      </c>
      <c r="AJ451" s="33">
        <f>AD451*Q451+(1-AD451)*N451</f>
        <v/>
      </c>
      <c r="AK451" s="33">
        <f>AC451*V451+(1-AC451)*U451</f>
        <v/>
      </c>
      <c r="AL451" s="33">
        <f>AC451*W451+(1-AC451)*U451</f>
        <v/>
      </c>
      <c r="AM451" s="33">
        <f>AC451*X451+(1-AC451)*U451</f>
        <v/>
      </c>
      <c r="AN451" s="33">
        <f>AD451*V451+(1-AD451)*U451</f>
        <v/>
      </c>
      <c r="AO451" s="33">
        <f>AD451*W451+(1-AD451)*U451</f>
        <v/>
      </c>
      <c r="AP451" s="33">
        <f>AD451*X451+(1-AD451)*U451</f>
        <v/>
      </c>
      <c r="AQ451" s="7">
        <f>IF(OR(Scenario!$B$5="Any",Scenario!$B$5=A451),1,0)</f>
        <v/>
      </c>
      <c r="AR451" s="7">
        <f>IF(OR(Scenario!$B$6="Any",Scenario!$B$6=B451),1,0)</f>
        <v/>
      </c>
      <c r="AS451" s="7">
        <f>IF(OR(Scenario!$B$7="Any",Scenario!$B$7=C451),1,0)</f>
        <v/>
      </c>
      <c r="AT451" s="7">
        <f>IF(OR(Scenario!$B$8="Any",Scenario!$B$8=D451),1,0)</f>
        <v/>
      </c>
      <c r="AU451" s="7">
        <f>IF(OR(Scenario!$B$9="Any",Scenario!$B$9=E451),1,0)</f>
        <v/>
      </c>
      <c r="AV451" s="7">
        <f>IF(OR(Scenario!$B$10="Any",Scenario!$B$10=F451),1,0)</f>
        <v/>
      </c>
      <c r="AW451" s="7">
        <f>G451*AQ451*AR451*AS451*AT451*AU451*AV451</f>
        <v/>
      </c>
      <c r="AX451" s="7">
        <f>IF(Scenario!$B$11="mean",L451,IF(Scenario!$B$11="5th pct",M451,N451))</f>
        <v/>
      </c>
      <c r="AY451" s="7">
        <f>IF(Scenario!$B$11="mean",O451,IF(Scenario!$B$11="5th pct",P451,Q451))</f>
        <v/>
      </c>
      <c r="AZ451" s="7">
        <f>IF(Scenario!$B$11="mean",R451,IF(Scenario!$B$11="5th pct",S451,T451))</f>
        <v/>
      </c>
      <c r="BA451" s="7">
        <f>IF(Scenario!$B$11="mean",AE451,IF(Scenario!$B$11="5th pct",AF451,AG451))</f>
        <v/>
      </c>
      <c r="BB451" s="7">
        <f>IF(Scenario!$B$11="mean",AH451,IF(Scenario!$B$11="5th pct",AI451,AJ451))</f>
        <v/>
      </c>
      <c r="BC451" s="7">
        <f>U451</f>
        <v/>
      </c>
      <c r="BD451" s="7">
        <f>IF(Scenario!$B$11="mean",V451,IF(Scenario!$B$11="5th pct",W451,X451))</f>
        <v/>
      </c>
      <c r="BE451" s="7">
        <f>IF(Scenario!$B$11="mean",Y451,IF(Scenario!$B$11="5th pct",Z451,AA451))</f>
        <v/>
      </c>
      <c r="BF451" s="7">
        <f>IF(Scenario!$B$11="mean",AK451,IF(Scenario!$B$11="5th pct",AL451,AM451))</f>
        <v/>
      </c>
      <c r="BG451" s="7">
        <f>IF(Scenario!$B$11="mean",AN451,IF(Scenario!$B$11="5th pct",AO451,AP451))</f>
        <v/>
      </c>
    </row>
    <row r="452">
      <c r="A452" t="inlineStr">
        <is>
          <t>F</t>
        </is>
      </c>
      <c r="B452" t="inlineStr">
        <is>
          <t>80+</t>
        </is>
      </c>
      <c r="C452" t="inlineStr">
        <is>
          <t>132-154</t>
        </is>
      </c>
      <c r="D452" t="inlineStr">
        <is>
          <t>&lt;1.0</t>
        </is>
      </c>
      <c r="E452" t="inlineStr">
        <is>
          <t>low parox</t>
        </is>
      </c>
      <c r="F452" t="inlineStr">
        <is>
          <t>no</t>
        </is>
      </c>
      <c r="G452" s="26">
        <f>Parameters!$B$5*Parameters!$B$9*Parameters!$D$10/SUM(Parameters!$B$10:$G$10)*Parameters!$H$22*Parameters!$B$51*(1-Parameters!$B$46)</f>
        <v/>
      </c>
      <c r="H452" s="27">
        <f>(140-Parameters!$D$25)*Parameters!$D$26*0.45359237*0.85/(72*Parameters!$B$27)</f>
        <v/>
      </c>
      <c r="I452">
        <f>IF(H452&gt;80,"&gt;80",IF(H452&gt;50,"50-80",IF(H452&gt;=25,"25-50","&lt;25")))</f>
        <v/>
      </c>
      <c r="J452">
        <f>IF(((B452="80+")+0+(OR(D452="1.5-2.0",D452="&gt;=2.0")))&gt;=2,1,0)</f>
        <v/>
      </c>
      <c r="K452" s="28">
        <f>INDEX(Parameters!$B$31:$E$31,MATCH(I452,Parameters!$B$30:$E$30,0))</f>
        <v/>
      </c>
      <c r="L452" s="29">
        <f>K452*INDEX(Parameters!$B$66:$E$66,MATCH(I452,Parameters!$B$30:$E$30,0))/100*IF($F452="yes",Parameters!$C$49,Parameters!$B$49)</f>
        <v/>
      </c>
      <c r="M452" s="29">
        <f>K452*INDEX(Parameters!$B$67:$E$67,MATCH(I452,Parameters!$B$30:$E$30,0))/100*IF($F452="yes",Parameters!$C$49,Parameters!$B$49)</f>
        <v/>
      </c>
      <c r="N452" s="29">
        <f>K452*INDEX(Parameters!$B$68:$E$68,MATCH(I452,Parameters!$B$30:$E$30,0))/100*IF($F452="yes",Parameters!$C$49,Parameters!$B$49)</f>
        <v/>
      </c>
      <c r="O452" s="29">
        <f>K452*INDEX(Parameters!$B$69:$E$69,MATCH(I452,Parameters!$B$30:$E$30,0))/100*IF($F452="yes",Parameters!$C$49,Parameters!$B$49)</f>
        <v/>
      </c>
      <c r="P452" s="29">
        <f>K452*INDEX(Parameters!$B$70:$E$70,MATCH(I452,Parameters!$B$30:$E$30,0))/100*IF($F452="yes",Parameters!$C$49,Parameters!$B$49)</f>
        <v/>
      </c>
      <c r="Q452" s="29">
        <f>K452*INDEX(Parameters!$B$71:$E$71,MATCH(I452,Parameters!$B$30:$E$30,0))/100*IF($F452="yes",Parameters!$C$49,Parameters!$B$49)</f>
        <v/>
      </c>
      <c r="R452" s="29">
        <f>K452*INDEX(Parameters!$B$72:$E$72,MATCH(I452,Parameters!$B$30:$E$30,0))/100*IF($F452="yes",Parameters!$C$49,Parameters!$B$49)</f>
        <v/>
      </c>
      <c r="S452" s="29">
        <f>K452*INDEX(Parameters!$B$73:$E$73,MATCH(I452,Parameters!$B$30:$E$30,0))/100*IF($F452="yes",Parameters!$C$49,Parameters!$B$49)</f>
        <v/>
      </c>
      <c r="T452" s="29">
        <f>K452*INDEX(Parameters!$B$74:$E$74,MATCH(I452,Parameters!$B$30:$E$30,0))/100*IF($F452="yes",Parameters!$C$49,Parameters!$B$49)</f>
        <v/>
      </c>
      <c r="U452" s="29">
        <f>INDEX(Parameters!$B$32:$E$32,MATCH(I452,Parameters!$B$30:$E$30,0))*Parameters!$B$36/100*IF($F452="yes",Parameters!$E$49,Parameters!$D$49)</f>
        <v/>
      </c>
      <c r="V452" s="29">
        <f>U452*INDEX(Parameters!$B$99:$E$99,MATCH(I452,Parameters!$B$30:$E$30,0))</f>
        <v/>
      </c>
      <c r="W452" s="29">
        <f>U452*INDEX(Parameters!$B$100:$E$100,MATCH(I452,Parameters!$B$30:$E$30,0))</f>
        <v/>
      </c>
      <c r="X452" s="29">
        <f>U452*INDEX(Parameters!$B$101:$E$101,MATCH(I452,Parameters!$B$30:$E$30,0))</f>
        <v/>
      </c>
      <c r="Y452" s="29">
        <f>U452*INDEX(Parameters!$B$102:$E$102,MATCH(I452,Parameters!$B$30:$E$30,0))</f>
        <v/>
      </c>
      <c r="Z452" s="29">
        <f>U452*INDEX(Parameters!$B$103:$E$103,MATCH(I452,Parameters!$B$30:$E$30,0))</f>
        <v/>
      </c>
      <c r="AA452" s="29">
        <f>U452*INDEX(Parameters!$B$104:$E$104,MATCH(I452,Parameters!$B$30:$E$30,0))</f>
        <v/>
      </c>
      <c r="AB452" s="29">
        <f>U452*Parameters!$B$39</f>
        <v/>
      </c>
      <c r="AC452">
        <f>J452</f>
        <v/>
      </c>
      <c r="AD452">
        <f>IF(J452=1,Parameters!$B$40,Parameters!$B$41)</f>
        <v/>
      </c>
      <c r="AE452" s="29">
        <f>AC452*O452+(1-AC452)*L452</f>
        <v/>
      </c>
      <c r="AF452" s="29">
        <f>AC452*P452+(1-AC452)*M452</f>
        <v/>
      </c>
      <c r="AG452" s="29">
        <f>AC452*Q452+(1-AC452)*N452</f>
        <v/>
      </c>
      <c r="AH452" s="29">
        <f>AD452*O452+(1-AD452)*L452</f>
        <v/>
      </c>
      <c r="AI452" s="29">
        <f>AD452*P452+(1-AD452)*M452</f>
        <v/>
      </c>
      <c r="AJ452" s="29">
        <f>AD452*Q452+(1-AD452)*N452</f>
        <v/>
      </c>
      <c r="AK452" s="29">
        <f>AC452*V452+(1-AC452)*U452</f>
        <v/>
      </c>
      <c r="AL452" s="29">
        <f>AC452*W452+(1-AC452)*U452</f>
        <v/>
      </c>
      <c r="AM452" s="29">
        <f>AC452*X452+(1-AC452)*U452</f>
        <v/>
      </c>
      <c r="AN452" s="29">
        <f>AD452*V452+(1-AD452)*U452</f>
        <v/>
      </c>
      <c r="AO452" s="29">
        <f>AD452*W452+(1-AD452)*U452</f>
        <v/>
      </c>
      <c r="AP452" s="29">
        <f>AD452*X452+(1-AD452)*U452</f>
        <v/>
      </c>
      <c r="AQ452">
        <f>IF(OR(Scenario!$B$5="Any",Scenario!$B$5=A452),1,0)</f>
        <v/>
      </c>
      <c r="AR452">
        <f>IF(OR(Scenario!$B$6="Any",Scenario!$B$6=B452),1,0)</f>
        <v/>
      </c>
      <c r="AS452">
        <f>IF(OR(Scenario!$B$7="Any",Scenario!$B$7=C452),1,0)</f>
        <v/>
      </c>
      <c r="AT452">
        <f>IF(OR(Scenario!$B$8="Any",Scenario!$B$8=D452),1,0)</f>
        <v/>
      </c>
      <c r="AU452">
        <f>IF(OR(Scenario!$B$9="Any",Scenario!$B$9=E452),1,0)</f>
        <v/>
      </c>
      <c r="AV452">
        <f>IF(OR(Scenario!$B$10="Any",Scenario!$B$10=F452),1,0)</f>
        <v/>
      </c>
      <c r="AW452">
        <f>G452*AQ452*AR452*AS452*AT452*AU452*AV452</f>
        <v/>
      </c>
      <c r="AX452">
        <f>IF(Scenario!$B$11="mean",L452,IF(Scenario!$B$11="5th pct",M452,N452))</f>
        <v/>
      </c>
      <c r="AY452">
        <f>IF(Scenario!$B$11="mean",O452,IF(Scenario!$B$11="5th pct",P452,Q452))</f>
        <v/>
      </c>
      <c r="AZ452">
        <f>IF(Scenario!$B$11="mean",R452,IF(Scenario!$B$11="5th pct",S452,T452))</f>
        <v/>
      </c>
      <c r="BA452">
        <f>IF(Scenario!$B$11="mean",AE452,IF(Scenario!$B$11="5th pct",AF452,AG452))</f>
        <v/>
      </c>
      <c r="BB452">
        <f>IF(Scenario!$B$11="mean",AH452,IF(Scenario!$B$11="5th pct",AI452,AJ452))</f>
        <v/>
      </c>
      <c r="BC452">
        <f>U452</f>
        <v/>
      </c>
      <c r="BD452">
        <f>IF(Scenario!$B$11="mean",V452,IF(Scenario!$B$11="5th pct",W452,X452))</f>
        <v/>
      </c>
      <c r="BE452">
        <f>IF(Scenario!$B$11="mean",Y452,IF(Scenario!$B$11="5th pct",Z452,AA452))</f>
        <v/>
      </c>
      <c r="BF452">
        <f>IF(Scenario!$B$11="mean",AK452,IF(Scenario!$B$11="5th pct",AL452,AM452))</f>
        <v/>
      </c>
      <c r="BG452">
        <f>IF(Scenario!$B$11="mean",AN452,IF(Scenario!$B$11="5th pct",AO452,AP452))</f>
        <v/>
      </c>
    </row>
    <row r="453">
      <c r="A453" s="7" t="inlineStr">
        <is>
          <t>F</t>
        </is>
      </c>
      <c r="B453" s="7" t="inlineStr">
        <is>
          <t>80+</t>
        </is>
      </c>
      <c r="C453" s="7" t="inlineStr">
        <is>
          <t>132-154</t>
        </is>
      </c>
      <c r="D453" s="7" t="inlineStr">
        <is>
          <t>&lt;1.0</t>
        </is>
      </c>
      <c r="E453" s="7" t="inlineStr">
        <is>
          <t>low parox</t>
        </is>
      </c>
      <c r="F453" s="7" t="inlineStr">
        <is>
          <t>yes</t>
        </is>
      </c>
      <c r="G453" s="30">
        <f>Parameters!$B$5*Parameters!$B$9*Parameters!$D$10/SUM(Parameters!$B$10:$G$10)*Parameters!$H$22*Parameters!$B$51*Parameters!$B$46</f>
        <v/>
      </c>
      <c r="H453" s="31">
        <f>(140-Parameters!$D$25)*Parameters!$D$26*0.45359237*0.85/(72*Parameters!$B$27)</f>
        <v/>
      </c>
      <c r="I453" s="7">
        <f>IF(H453&gt;80,"&gt;80",IF(H453&gt;50,"50-80",IF(H453&gt;=25,"25-50","&lt;25")))</f>
        <v/>
      </c>
      <c r="J453" s="7">
        <f>IF(((B453="80+")+0+(OR(D453="1.5-2.0",D453="&gt;=2.0")))&gt;=2,1,0)</f>
        <v/>
      </c>
      <c r="K453" s="32">
        <f>INDEX(Parameters!$B$31:$E$31,MATCH(I453,Parameters!$B$30:$E$30,0))</f>
        <v/>
      </c>
      <c r="L453" s="33">
        <f>K453*INDEX(Parameters!$B$66:$E$66,MATCH(I453,Parameters!$B$30:$E$30,0))/100*IF($F453="yes",Parameters!$C$49,Parameters!$B$49)</f>
        <v/>
      </c>
      <c r="M453" s="33">
        <f>K453*INDEX(Parameters!$B$67:$E$67,MATCH(I453,Parameters!$B$30:$E$30,0))/100*IF($F453="yes",Parameters!$C$49,Parameters!$B$49)</f>
        <v/>
      </c>
      <c r="N453" s="33">
        <f>K453*INDEX(Parameters!$B$68:$E$68,MATCH(I453,Parameters!$B$30:$E$30,0))/100*IF($F453="yes",Parameters!$C$49,Parameters!$B$49)</f>
        <v/>
      </c>
      <c r="O453" s="33">
        <f>K453*INDEX(Parameters!$B$69:$E$69,MATCH(I453,Parameters!$B$30:$E$30,0))/100*IF($F453="yes",Parameters!$C$49,Parameters!$B$49)</f>
        <v/>
      </c>
      <c r="P453" s="33">
        <f>K453*INDEX(Parameters!$B$70:$E$70,MATCH(I453,Parameters!$B$30:$E$30,0))/100*IF($F453="yes",Parameters!$C$49,Parameters!$B$49)</f>
        <v/>
      </c>
      <c r="Q453" s="33">
        <f>K453*INDEX(Parameters!$B$71:$E$71,MATCH(I453,Parameters!$B$30:$E$30,0))/100*IF($F453="yes",Parameters!$C$49,Parameters!$B$49)</f>
        <v/>
      </c>
      <c r="R453" s="33">
        <f>K453*INDEX(Parameters!$B$72:$E$72,MATCH(I453,Parameters!$B$30:$E$30,0))/100*IF($F453="yes",Parameters!$C$49,Parameters!$B$49)</f>
        <v/>
      </c>
      <c r="S453" s="33">
        <f>K453*INDEX(Parameters!$B$73:$E$73,MATCH(I453,Parameters!$B$30:$E$30,0))/100*IF($F453="yes",Parameters!$C$49,Parameters!$B$49)</f>
        <v/>
      </c>
      <c r="T453" s="33">
        <f>K453*INDEX(Parameters!$B$74:$E$74,MATCH(I453,Parameters!$B$30:$E$30,0))/100*IF($F453="yes",Parameters!$C$49,Parameters!$B$49)</f>
        <v/>
      </c>
      <c r="U453" s="33">
        <f>INDEX(Parameters!$B$32:$E$32,MATCH(I453,Parameters!$B$30:$E$30,0))*Parameters!$B$36/100*IF($F453="yes",Parameters!$E$49,Parameters!$D$49)</f>
        <v/>
      </c>
      <c r="V453" s="33">
        <f>U453*INDEX(Parameters!$B$99:$E$99,MATCH(I453,Parameters!$B$30:$E$30,0))</f>
        <v/>
      </c>
      <c r="W453" s="33">
        <f>U453*INDEX(Parameters!$B$100:$E$100,MATCH(I453,Parameters!$B$30:$E$30,0))</f>
        <v/>
      </c>
      <c r="X453" s="33">
        <f>U453*INDEX(Parameters!$B$101:$E$101,MATCH(I453,Parameters!$B$30:$E$30,0))</f>
        <v/>
      </c>
      <c r="Y453" s="33">
        <f>U453*INDEX(Parameters!$B$102:$E$102,MATCH(I453,Parameters!$B$30:$E$30,0))</f>
        <v/>
      </c>
      <c r="Z453" s="33">
        <f>U453*INDEX(Parameters!$B$103:$E$103,MATCH(I453,Parameters!$B$30:$E$30,0))</f>
        <v/>
      </c>
      <c r="AA453" s="33">
        <f>U453*INDEX(Parameters!$B$104:$E$104,MATCH(I453,Parameters!$B$30:$E$30,0))</f>
        <v/>
      </c>
      <c r="AB453" s="33">
        <f>U453*Parameters!$B$39</f>
        <v/>
      </c>
      <c r="AC453" s="7">
        <f>J453</f>
        <v/>
      </c>
      <c r="AD453" s="7">
        <f>IF(J453=1,Parameters!$B$40,Parameters!$B$41)</f>
        <v/>
      </c>
      <c r="AE453" s="33">
        <f>AC453*O453+(1-AC453)*L453</f>
        <v/>
      </c>
      <c r="AF453" s="33">
        <f>AC453*P453+(1-AC453)*M453</f>
        <v/>
      </c>
      <c r="AG453" s="33">
        <f>AC453*Q453+(1-AC453)*N453</f>
        <v/>
      </c>
      <c r="AH453" s="33">
        <f>AD453*O453+(1-AD453)*L453</f>
        <v/>
      </c>
      <c r="AI453" s="33">
        <f>AD453*P453+(1-AD453)*M453</f>
        <v/>
      </c>
      <c r="AJ453" s="33">
        <f>AD453*Q453+(1-AD453)*N453</f>
        <v/>
      </c>
      <c r="AK453" s="33">
        <f>AC453*V453+(1-AC453)*U453</f>
        <v/>
      </c>
      <c r="AL453" s="33">
        <f>AC453*W453+(1-AC453)*U453</f>
        <v/>
      </c>
      <c r="AM453" s="33">
        <f>AC453*X453+(1-AC453)*U453</f>
        <v/>
      </c>
      <c r="AN453" s="33">
        <f>AD453*V453+(1-AD453)*U453</f>
        <v/>
      </c>
      <c r="AO453" s="33">
        <f>AD453*W453+(1-AD453)*U453</f>
        <v/>
      </c>
      <c r="AP453" s="33">
        <f>AD453*X453+(1-AD453)*U453</f>
        <v/>
      </c>
      <c r="AQ453" s="7">
        <f>IF(OR(Scenario!$B$5="Any",Scenario!$B$5=A453),1,0)</f>
        <v/>
      </c>
      <c r="AR453" s="7">
        <f>IF(OR(Scenario!$B$6="Any",Scenario!$B$6=B453),1,0)</f>
        <v/>
      </c>
      <c r="AS453" s="7">
        <f>IF(OR(Scenario!$B$7="Any",Scenario!$B$7=C453),1,0)</f>
        <v/>
      </c>
      <c r="AT453" s="7">
        <f>IF(OR(Scenario!$B$8="Any",Scenario!$B$8=D453),1,0)</f>
        <v/>
      </c>
      <c r="AU453" s="7">
        <f>IF(OR(Scenario!$B$9="Any",Scenario!$B$9=E453),1,0)</f>
        <v/>
      </c>
      <c r="AV453" s="7">
        <f>IF(OR(Scenario!$B$10="Any",Scenario!$B$10=F453),1,0)</f>
        <v/>
      </c>
      <c r="AW453" s="7">
        <f>G453*AQ453*AR453*AS453*AT453*AU453*AV453</f>
        <v/>
      </c>
      <c r="AX453" s="7">
        <f>IF(Scenario!$B$11="mean",L453,IF(Scenario!$B$11="5th pct",M453,N453))</f>
        <v/>
      </c>
      <c r="AY453" s="7">
        <f>IF(Scenario!$B$11="mean",O453,IF(Scenario!$B$11="5th pct",P453,Q453))</f>
        <v/>
      </c>
      <c r="AZ453" s="7">
        <f>IF(Scenario!$B$11="mean",R453,IF(Scenario!$B$11="5th pct",S453,T453))</f>
        <v/>
      </c>
      <c r="BA453" s="7">
        <f>IF(Scenario!$B$11="mean",AE453,IF(Scenario!$B$11="5th pct",AF453,AG453))</f>
        <v/>
      </c>
      <c r="BB453" s="7">
        <f>IF(Scenario!$B$11="mean",AH453,IF(Scenario!$B$11="5th pct",AI453,AJ453))</f>
        <v/>
      </c>
      <c r="BC453" s="7">
        <f>U453</f>
        <v/>
      </c>
      <c r="BD453" s="7">
        <f>IF(Scenario!$B$11="mean",V453,IF(Scenario!$B$11="5th pct",W453,X453))</f>
        <v/>
      </c>
      <c r="BE453" s="7">
        <f>IF(Scenario!$B$11="mean",Y453,IF(Scenario!$B$11="5th pct",Z453,AA453))</f>
        <v/>
      </c>
      <c r="BF453" s="7">
        <f>IF(Scenario!$B$11="mean",AK453,IF(Scenario!$B$11="5th pct",AL453,AM453))</f>
        <v/>
      </c>
      <c r="BG453" s="7">
        <f>IF(Scenario!$B$11="mean",AN453,IF(Scenario!$B$11="5th pct",AO453,AP453))</f>
        <v/>
      </c>
    </row>
    <row r="454">
      <c r="A454" t="inlineStr">
        <is>
          <t>F</t>
        </is>
      </c>
      <c r="B454" t="inlineStr">
        <is>
          <t>80+</t>
        </is>
      </c>
      <c r="C454" t="inlineStr">
        <is>
          <t>132-154</t>
        </is>
      </c>
      <c r="D454" t="inlineStr">
        <is>
          <t>&lt;1.0</t>
        </is>
      </c>
      <c r="E454" t="inlineStr">
        <is>
          <t>high parox</t>
        </is>
      </c>
      <c r="F454" t="inlineStr">
        <is>
          <t>no</t>
        </is>
      </c>
      <c r="G454" s="26">
        <f>Parameters!$B$5*Parameters!$B$9*Parameters!$D$10/SUM(Parameters!$B$10:$G$10)*Parameters!$H$22*Parameters!$B$52*(1-Parameters!$B$46)</f>
        <v/>
      </c>
      <c r="H454" s="27">
        <f>(140-Parameters!$D$25)*Parameters!$D$26*0.45359237*0.85/(72*Parameters!$B$27)</f>
        <v/>
      </c>
      <c r="I454">
        <f>IF(H454&gt;80,"&gt;80",IF(H454&gt;50,"50-80",IF(H454&gt;=25,"25-50","&lt;25")))</f>
        <v/>
      </c>
      <c r="J454">
        <f>IF(((B454="80+")+0+(OR(D454="1.5-2.0",D454="&gt;=2.0")))&gt;=2,1,0)</f>
        <v/>
      </c>
      <c r="K454" s="28">
        <f>INDEX(Parameters!$B$31:$E$31,MATCH(I454,Parameters!$B$30:$E$30,0))</f>
        <v/>
      </c>
      <c r="L454" s="29">
        <f>K454*INDEX(Parameters!$B$75:$E$75,MATCH(I454,Parameters!$B$30:$E$30,0))/100*IF($F454="yes",Parameters!$C$49,Parameters!$B$49)</f>
        <v/>
      </c>
      <c r="M454" s="29">
        <f>K454*INDEX(Parameters!$B$76:$E$76,MATCH(I454,Parameters!$B$30:$E$30,0))/100*IF($F454="yes",Parameters!$C$49,Parameters!$B$49)</f>
        <v/>
      </c>
      <c r="N454" s="29">
        <f>K454*INDEX(Parameters!$B$77:$E$77,MATCH(I454,Parameters!$B$30:$E$30,0))/100*IF($F454="yes",Parameters!$C$49,Parameters!$B$49)</f>
        <v/>
      </c>
      <c r="O454" s="29">
        <f>K454*INDEX(Parameters!$B$78:$E$78,MATCH(I454,Parameters!$B$30:$E$30,0))/100*IF($F454="yes",Parameters!$C$49,Parameters!$B$49)</f>
        <v/>
      </c>
      <c r="P454" s="29">
        <f>K454*INDEX(Parameters!$B$79:$E$79,MATCH(I454,Parameters!$B$30:$E$30,0))/100*IF($F454="yes",Parameters!$C$49,Parameters!$B$49)</f>
        <v/>
      </c>
      <c r="Q454" s="29">
        <f>K454*INDEX(Parameters!$B$80:$E$80,MATCH(I454,Parameters!$B$30:$E$30,0))/100*IF($F454="yes",Parameters!$C$49,Parameters!$B$49)</f>
        <v/>
      </c>
      <c r="R454" s="29">
        <f>K454*INDEX(Parameters!$B$81:$E$81,MATCH(I454,Parameters!$B$30:$E$30,0))/100*IF($F454="yes",Parameters!$C$49,Parameters!$B$49)</f>
        <v/>
      </c>
      <c r="S454" s="29">
        <f>K454*INDEX(Parameters!$B$82:$E$82,MATCH(I454,Parameters!$B$30:$E$30,0))/100*IF($F454="yes",Parameters!$C$49,Parameters!$B$49)</f>
        <v/>
      </c>
      <c r="T454" s="29">
        <f>K454*INDEX(Parameters!$B$83:$E$83,MATCH(I454,Parameters!$B$30:$E$30,0))/100*IF($F454="yes",Parameters!$C$49,Parameters!$B$49)</f>
        <v/>
      </c>
      <c r="U454" s="29">
        <f>INDEX(Parameters!$B$32:$E$32,MATCH(I454,Parameters!$B$30:$E$30,0))*Parameters!$B$36/100*IF($F454="yes",Parameters!$E$49,Parameters!$D$49)</f>
        <v/>
      </c>
      <c r="V454" s="29">
        <f>U454*INDEX(Parameters!$B$99:$E$99,MATCH(I454,Parameters!$B$30:$E$30,0))</f>
        <v/>
      </c>
      <c r="W454" s="29">
        <f>U454*INDEX(Parameters!$B$100:$E$100,MATCH(I454,Parameters!$B$30:$E$30,0))</f>
        <v/>
      </c>
      <c r="X454" s="29">
        <f>U454*INDEX(Parameters!$B$101:$E$101,MATCH(I454,Parameters!$B$30:$E$30,0))</f>
        <v/>
      </c>
      <c r="Y454" s="29">
        <f>U454*INDEX(Parameters!$B$102:$E$102,MATCH(I454,Parameters!$B$30:$E$30,0))</f>
        <v/>
      </c>
      <c r="Z454" s="29">
        <f>U454*INDEX(Parameters!$B$103:$E$103,MATCH(I454,Parameters!$B$30:$E$30,0))</f>
        <v/>
      </c>
      <c r="AA454" s="29">
        <f>U454*INDEX(Parameters!$B$104:$E$104,MATCH(I454,Parameters!$B$30:$E$30,0))</f>
        <v/>
      </c>
      <c r="AB454" s="29">
        <f>U454*Parameters!$B$39</f>
        <v/>
      </c>
      <c r="AC454">
        <f>J454</f>
        <v/>
      </c>
      <c r="AD454">
        <f>IF(J454=1,Parameters!$B$40,Parameters!$B$41)</f>
        <v/>
      </c>
      <c r="AE454" s="29">
        <f>AC454*O454+(1-AC454)*L454</f>
        <v/>
      </c>
      <c r="AF454" s="29">
        <f>AC454*P454+(1-AC454)*M454</f>
        <v/>
      </c>
      <c r="AG454" s="29">
        <f>AC454*Q454+(1-AC454)*N454</f>
        <v/>
      </c>
      <c r="AH454" s="29">
        <f>AD454*O454+(1-AD454)*L454</f>
        <v/>
      </c>
      <c r="AI454" s="29">
        <f>AD454*P454+(1-AD454)*M454</f>
        <v/>
      </c>
      <c r="AJ454" s="29">
        <f>AD454*Q454+(1-AD454)*N454</f>
        <v/>
      </c>
      <c r="AK454" s="29">
        <f>AC454*V454+(1-AC454)*U454</f>
        <v/>
      </c>
      <c r="AL454" s="29">
        <f>AC454*W454+(1-AC454)*U454</f>
        <v/>
      </c>
      <c r="AM454" s="29">
        <f>AC454*X454+(1-AC454)*U454</f>
        <v/>
      </c>
      <c r="AN454" s="29">
        <f>AD454*V454+(1-AD454)*U454</f>
        <v/>
      </c>
      <c r="AO454" s="29">
        <f>AD454*W454+(1-AD454)*U454</f>
        <v/>
      </c>
      <c r="AP454" s="29">
        <f>AD454*X454+(1-AD454)*U454</f>
        <v/>
      </c>
      <c r="AQ454">
        <f>IF(OR(Scenario!$B$5="Any",Scenario!$B$5=A454),1,0)</f>
        <v/>
      </c>
      <c r="AR454">
        <f>IF(OR(Scenario!$B$6="Any",Scenario!$B$6=B454),1,0)</f>
        <v/>
      </c>
      <c r="AS454">
        <f>IF(OR(Scenario!$B$7="Any",Scenario!$B$7=C454),1,0)</f>
        <v/>
      </c>
      <c r="AT454">
        <f>IF(OR(Scenario!$B$8="Any",Scenario!$B$8=D454),1,0)</f>
        <v/>
      </c>
      <c r="AU454">
        <f>IF(OR(Scenario!$B$9="Any",Scenario!$B$9=E454),1,0)</f>
        <v/>
      </c>
      <c r="AV454">
        <f>IF(OR(Scenario!$B$10="Any",Scenario!$B$10=F454),1,0)</f>
        <v/>
      </c>
      <c r="AW454">
        <f>G454*AQ454*AR454*AS454*AT454*AU454*AV454</f>
        <v/>
      </c>
      <c r="AX454">
        <f>IF(Scenario!$B$11="mean",L454,IF(Scenario!$B$11="5th pct",M454,N454))</f>
        <v/>
      </c>
      <c r="AY454">
        <f>IF(Scenario!$B$11="mean",O454,IF(Scenario!$B$11="5th pct",P454,Q454))</f>
        <v/>
      </c>
      <c r="AZ454">
        <f>IF(Scenario!$B$11="mean",R454,IF(Scenario!$B$11="5th pct",S454,T454))</f>
        <v/>
      </c>
      <c r="BA454">
        <f>IF(Scenario!$B$11="mean",AE454,IF(Scenario!$B$11="5th pct",AF454,AG454))</f>
        <v/>
      </c>
      <c r="BB454">
        <f>IF(Scenario!$B$11="mean",AH454,IF(Scenario!$B$11="5th pct",AI454,AJ454))</f>
        <v/>
      </c>
      <c r="BC454">
        <f>U454</f>
        <v/>
      </c>
      <c r="BD454">
        <f>IF(Scenario!$B$11="mean",V454,IF(Scenario!$B$11="5th pct",W454,X454))</f>
        <v/>
      </c>
      <c r="BE454">
        <f>IF(Scenario!$B$11="mean",Y454,IF(Scenario!$B$11="5th pct",Z454,AA454))</f>
        <v/>
      </c>
      <c r="BF454">
        <f>IF(Scenario!$B$11="mean",AK454,IF(Scenario!$B$11="5th pct",AL454,AM454))</f>
        <v/>
      </c>
      <c r="BG454">
        <f>IF(Scenario!$B$11="mean",AN454,IF(Scenario!$B$11="5th pct",AO454,AP454))</f>
        <v/>
      </c>
    </row>
    <row r="455">
      <c r="A455" s="7" t="inlineStr">
        <is>
          <t>F</t>
        </is>
      </c>
      <c r="B455" s="7" t="inlineStr">
        <is>
          <t>80+</t>
        </is>
      </c>
      <c r="C455" s="7" t="inlineStr">
        <is>
          <t>132-154</t>
        </is>
      </c>
      <c r="D455" s="7" t="inlineStr">
        <is>
          <t>&lt;1.0</t>
        </is>
      </c>
      <c r="E455" s="7" t="inlineStr">
        <is>
          <t>high parox</t>
        </is>
      </c>
      <c r="F455" s="7" t="inlineStr">
        <is>
          <t>yes</t>
        </is>
      </c>
      <c r="G455" s="30">
        <f>Parameters!$B$5*Parameters!$B$9*Parameters!$D$10/SUM(Parameters!$B$10:$G$10)*Parameters!$H$22*Parameters!$B$52*Parameters!$B$46</f>
        <v/>
      </c>
      <c r="H455" s="31">
        <f>(140-Parameters!$D$25)*Parameters!$D$26*0.45359237*0.85/(72*Parameters!$B$27)</f>
        <v/>
      </c>
      <c r="I455" s="7">
        <f>IF(H455&gt;80,"&gt;80",IF(H455&gt;50,"50-80",IF(H455&gt;=25,"25-50","&lt;25")))</f>
        <v/>
      </c>
      <c r="J455" s="7">
        <f>IF(((B455="80+")+0+(OR(D455="1.5-2.0",D455="&gt;=2.0")))&gt;=2,1,0)</f>
        <v/>
      </c>
      <c r="K455" s="32">
        <f>INDEX(Parameters!$B$31:$E$31,MATCH(I455,Parameters!$B$30:$E$30,0))</f>
        <v/>
      </c>
      <c r="L455" s="33">
        <f>K455*INDEX(Parameters!$B$75:$E$75,MATCH(I455,Parameters!$B$30:$E$30,0))/100*IF($F455="yes",Parameters!$C$49,Parameters!$B$49)</f>
        <v/>
      </c>
      <c r="M455" s="33">
        <f>K455*INDEX(Parameters!$B$76:$E$76,MATCH(I455,Parameters!$B$30:$E$30,0))/100*IF($F455="yes",Parameters!$C$49,Parameters!$B$49)</f>
        <v/>
      </c>
      <c r="N455" s="33">
        <f>K455*INDEX(Parameters!$B$77:$E$77,MATCH(I455,Parameters!$B$30:$E$30,0))/100*IF($F455="yes",Parameters!$C$49,Parameters!$B$49)</f>
        <v/>
      </c>
      <c r="O455" s="33">
        <f>K455*INDEX(Parameters!$B$78:$E$78,MATCH(I455,Parameters!$B$30:$E$30,0))/100*IF($F455="yes",Parameters!$C$49,Parameters!$B$49)</f>
        <v/>
      </c>
      <c r="P455" s="33">
        <f>K455*INDEX(Parameters!$B$79:$E$79,MATCH(I455,Parameters!$B$30:$E$30,0))/100*IF($F455="yes",Parameters!$C$49,Parameters!$B$49)</f>
        <v/>
      </c>
      <c r="Q455" s="33">
        <f>K455*INDEX(Parameters!$B$80:$E$80,MATCH(I455,Parameters!$B$30:$E$30,0))/100*IF($F455="yes",Parameters!$C$49,Parameters!$B$49)</f>
        <v/>
      </c>
      <c r="R455" s="33">
        <f>K455*INDEX(Parameters!$B$81:$E$81,MATCH(I455,Parameters!$B$30:$E$30,0))/100*IF($F455="yes",Parameters!$C$49,Parameters!$B$49)</f>
        <v/>
      </c>
      <c r="S455" s="33">
        <f>K455*INDEX(Parameters!$B$82:$E$82,MATCH(I455,Parameters!$B$30:$E$30,0))/100*IF($F455="yes",Parameters!$C$49,Parameters!$B$49)</f>
        <v/>
      </c>
      <c r="T455" s="33">
        <f>K455*INDEX(Parameters!$B$83:$E$83,MATCH(I455,Parameters!$B$30:$E$30,0))/100*IF($F455="yes",Parameters!$C$49,Parameters!$B$49)</f>
        <v/>
      </c>
      <c r="U455" s="33">
        <f>INDEX(Parameters!$B$32:$E$32,MATCH(I455,Parameters!$B$30:$E$30,0))*Parameters!$B$36/100*IF($F455="yes",Parameters!$E$49,Parameters!$D$49)</f>
        <v/>
      </c>
      <c r="V455" s="33">
        <f>U455*INDEX(Parameters!$B$99:$E$99,MATCH(I455,Parameters!$B$30:$E$30,0))</f>
        <v/>
      </c>
      <c r="W455" s="33">
        <f>U455*INDEX(Parameters!$B$100:$E$100,MATCH(I455,Parameters!$B$30:$E$30,0))</f>
        <v/>
      </c>
      <c r="X455" s="33">
        <f>U455*INDEX(Parameters!$B$101:$E$101,MATCH(I455,Parameters!$B$30:$E$30,0))</f>
        <v/>
      </c>
      <c r="Y455" s="33">
        <f>U455*INDEX(Parameters!$B$102:$E$102,MATCH(I455,Parameters!$B$30:$E$30,0))</f>
        <v/>
      </c>
      <c r="Z455" s="33">
        <f>U455*INDEX(Parameters!$B$103:$E$103,MATCH(I455,Parameters!$B$30:$E$30,0))</f>
        <v/>
      </c>
      <c r="AA455" s="33">
        <f>U455*INDEX(Parameters!$B$104:$E$104,MATCH(I455,Parameters!$B$30:$E$30,0))</f>
        <v/>
      </c>
      <c r="AB455" s="33">
        <f>U455*Parameters!$B$39</f>
        <v/>
      </c>
      <c r="AC455" s="7">
        <f>J455</f>
        <v/>
      </c>
      <c r="AD455" s="7">
        <f>IF(J455=1,Parameters!$B$40,Parameters!$B$41)</f>
        <v/>
      </c>
      <c r="AE455" s="33">
        <f>AC455*O455+(1-AC455)*L455</f>
        <v/>
      </c>
      <c r="AF455" s="33">
        <f>AC455*P455+(1-AC455)*M455</f>
        <v/>
      </c>
      <c r="AG455" s="33">
        <f>AC455*Q455+(1-AC455)*N455</f>
        <v/>
      </c>
      <c r="AH455" s="33">
        <f>AD455*O455+(1-AD455)*L455</f>
        <v/>
      </c>
      <c r="AI455" s="33">
        <f>AD455*P455+(1-AD455)*M455</f>
        <v/>
      </c>
      <c r="AJ455" s="33">
        <f>AD455*Q455+(1-AD455)*N455</f>
        <v/>
      </c>
      <c r="AK455" s="33">
        <f>AC455*V455+(1-AC455)*U455</f>
        <v/>
      </c>
      <c r="AL455" s="33">
        <f>AC455*W455+(1-AC455)*U455</f>
        <v/>
      </c>
      <c r="AM455" s="33">
        <f>AC455*X455+(1-AC455)*U455</f>
        <v/>
      </c>
      <c r="AN455" s="33">
        <f>AD455*V455+(1-AD455)*U455</f>
        <v/>
      </c>
      <c r="AO455" s="33">
        <f>AD455*W455+(1-AD455)*U455</f>
        <v/>
      </c>
      <c r="AP455" s="33">
        <f>AD455*X455+(1-AD455)*U455</f>
        <v/>
      </c>
      <c r="AQ455" s="7">
        <f>IF(OR(Scenario!$B$5="Any",Scenario!$B$5=A455),1,0)</f>
        <v/>
      </c>
      <c r="AR455" s="7">
        <f>IF(OR(Scenario!$B$6="Any",Scenario!$B$6=B455),1,0)</f>
        <v/>
      </c>
      <c r="AS455" s="7">
        <f>IF(OR(Scenario!$B$7="Any",Scenario!$B$7=C455),1,0)</f>
        <v/>
      </c>
      <c r="AT455" s="7">
        <f>IF(OR(Scenario!$B$8="Any",Scenario!$B$8=D455),1,0)</f>
        <v/>
      </c>
      <c r="AU455" s="7">
        <f>IF(OR(Scenario!$B$9="Any",Scenario!$B$9=E455),1,0)</f>
        <v/>
      </c>
      <c r="AV455" s="7">
        <f>IF(OR(Scenario!$B$10="Any",Scenario!$B$10=F455),1,0)</f>
        <v/>
      </c>
      <c r="AW455" s="7">
        <f>G455*AQ455*AR455*AS455*AT455*AU455*AV455</f>
        <v/>
      </c>
      <c r="AX455" s="7">
        <f>IF(Scenario!$B$11="mean",L455,IF(Scenario!$B$11="5th pct",M455,N455))</f>
        <v/>
      </c>
      <c r="AY455" s="7">
        <f>IF(Scenario!$B$11="mean",O455,IF(Scenario!$B$11="5th pct",P455,Q455))</f>
        <v/>
      </c>
      <c r="AZ455" s="7">
        <f>IF(Scenario!$B$11="mean",R455,IF(Scenario!$B$11="5th pct",S455,T455))</f>
        <v/>
      </c>
      <c r="BA455" s="7">
        <f>IF(Scenario!$B$11="mean",AE455,IF(Scenario!$B$11="5th pct",AF455,AG455))</f>
        <v/>
      </c>
      <c r="BB455" s="7">
        <f>IF(Scenario!$B$11="mean",AH455,IF(Scenario!$B$11="5th pct",AI455,AJ455))</f>
        <v/>
      </c>
      <c r="BC455" s="7">
        <f>U455</f>
        <v/>
      </c>
      <c r="BD455" s="7">
        <f>IF(Scenario!$B$11="mean",V455,IF(Scenario!$B$11="5th pct",W455,X455))</f>
        <v/>
      </c>
      <c r="BE455" s="7">
        <f>IF(Scenario!$B$11="mean",Y455,IF(Scenario!$B$11="5th pct",Z455,AA455))</f>
        <v/>
      </c>
      <c r="BF455" s="7">
        <f>IF(Scenario!$B$11="mean",AK455,IF(Scenario!$B$11="5th pct",AL455,AM455))</f>
        <v/>
      </c>
      <c r="BG455" s="7">
        <f>IF(Scenario!$B$11="mean",AN455,IF(Scenario!$B$11="5th pct",AO455,AP455))</f>
        <v/>
      </c>
    </row>
    <row r="456">
      <c r="A456" t="inlineStr">
        <is>
          <t>F</t>
        </is>
      </c>
      <c r="B456" t="inlineStr">
        <is>
          <t>80+</t>
        </is>
      </c>
      <c r="C456" t="inlineStr">
        <is>
          <t>132-154</t>
        </is>
      </c>
      <c r="D456" t="inlineStr">
        <is>
          <t>&lt;1.0</t>
        </is>
      </c>
      <c r="E456" t="inlineStr">
        <is>
          <t>persistent</t>
        </is>
      </c>
      <c r="F456" t="inlineStr">
        <is>
          <t>no</t>
        </is>
      </c>
      <c r="G456" s="26">
        <f>Parameters!$B$5*Parameters!$B$9*Parameters!$D$10/SUM(Parameters!$B$10:$G$10)*Parameters!$H$22*Parameters!$B$53*(1-Parameters!$B$46)</f>
        <v/>
      </c>
      <c r="H456" s="27">
        <f>(140-Parameters!$D$25)*Parameters!$D$26*0.45359237*0.85/(72*Parameters!$B$27)</f>
        <v/>
      </c>
      <c r="I456">
        <f>IF(H456&gt;80,"&gt;80",IF(H456&gt;50,"50-80",IF(H456&gt;=25,"25-50","&lt;25")))</f>
        <v/>
      </c>
      <c r="J456">
        <f>IF(((B456="80+")+0+(OR(D456="1.5-2.0",D456="&gt;=2.0")))&gt;=2,1,0)</f>
        <v/>
      </c>
      <c r="K456" s="28">
        <f>INDEX(Parameters!$B$31:$E$31,MATCH(I456,Parameters!$B$30:$E$30,0))</f>
        <v/>
      </c>
      <c r="L456" s="29">
        <f>K456*INDEX(Parameters!$B$84:$E$84,MATCH(I456,Parameters!$B$30:$E$30,0))/100*IF($F456="yes",Parameters!$C$49,Parameters!$B$49)</f>
        <v/>
      </c>
      <c r="M456" s="29">
        <f>K456*INDEX(Parameters!$B$85:$E$85,MATCH(I456,Parameters!$B$30:$E$30,0))/100*IF($F456="yes",Parameters!$C$49,Parameters!$B$49)</f>
        <v/>
      </c>
      <c r="N456" s="29">
        <f>K456*INDEX(Parameters!$B$86:$E$86,MATCH(I456,Parameters!$B$30:$E$30,0))/100*IF($F456="yes",Parameters!$C$49,Parameters!$B$49)</f>
        <v/>
      </c>
      <c r="O456" s="29">
        <f>K456*INDEX(Parameters!$B$87:$E$87,MATCH(I456,Parameters!$B$30:$E$30,0))/100*IF($F456="yes",Parameters!$C$49,Parameters!$B$49)</f>
        <v/>
      </c>
      <c r="P456" s="29">
        <f>K456*INDEX(Parameters!$B$88:$E$88,MATCH(I456,Parameters!$B$30:$E$30,0))/100*IF($F456="yes",Parameters!$C$49,Parameters!$B$49)</f>
        <v/>
      </c>
      <c r="Q456" s="29">
        <f>K456*INDEX(Parameters!$B$89:$E$89,MATCH(I456,Parameters!$B$30:$E$30,0))/100*IF($F456="yes",Parameters!$C$49,Parameters!$B$49)</f>
        <v/>
      </c>
      <c r="R456" s="29">
        <f>K456*INDEX(Parameters!$B$90:$E$90,MATCH(I456,Parameters!$B$30:$E$30,0))/100*IF($F456="yes",Parameters!$C$49,Parameters!$B$49)</f>
        <v/>
      </c>
      <c r="S456" s="29">
        <f>K456*INDEX(Parameters!$B$91:$E$91,MATCH(I456,Parameters!$B$30:$E$30,0))/100*IF($F456="yes",Parameters!$C$49,Parameters!$B$49)</f>
        <v/>
      </c>
      <c r="T456" s="29">
        <f>K456*INDEX(Parameters!$B$92:$E$92,MATCH(I456,Parameters!$B$30:$E$30,0))/100*IF($F456="yes",Parameters!$C$49,Parameters!$B$49)</f>
        <v/>
      </c>
      <c r="U456" s="29">
        <f>INDEX(Parameters!$B$32:$E$32,MATCH(I456,Parameters!$B$30:$E$30,0))*Parameters!$B$36/100*IF($F456="yes",Parameters!$E$49,Parameters!$D$49)</f>
        <v/>
      </c>
      <c r="V456" s="29">
        <f>U456*INDEX(Parameters!$B$99:$E$99,MATCH(I456,Parameters!$B$30:$E$30,0))</f>
        <v/>
      </c>
      <c r="W456" s="29">
        <f>U456*INDEX(Parameters!$B$100:$E$100,MATCH(I456,Parameters!$B$30:$E$30,0))</f>
        <v/>
      </c>
      <c r="X456" s="29">
        <f>U456*INDEX(Parameters!$B$101:$E$101,MATCH(I456,Parameters!$B$30:$E$30,0))</f>
        <v/>
      </c>
      <c r="Y456" s="29">
        <f>U456*INDEX(Parameters!$B$102:$E$102,MATCH(I456,Parameters!$B$30:$E$30,0))</f>
        <v/>
      </c>
      <c r="Z456" s="29">
        <f>U456*INDEX(Parameters!$B$103:$E$103,MATCH(I456,Parameters!$B$30:$E$30,0))</f>
        <v/>
      </c>
      <c r="AA456" s="29">
        <f>U456*INDEX(Parameters!$B$104:$E$104,MATCH(I456,Parameters!$B$30:$E$30,0))</f>
        <v/>
      </c>
      <c r="AB456" s="29">
        <f>U456*Parameters!$B$39</f>
        <v/>
      </c>
      <c r="AC456">
        <f>J456</f>
        <v/>
      </c>
      <c r="AD456">
        <f>IF(J456=1,Parameters!$B$40,Parameters!$B$41)</f>
        <v/>
      </c>
      <c r="AE456" s="29">
        <f>AC456*O456+(1-AC456)*L456</f>
        <v/>
      </c>
      <c r="AF456" s="29">
        <f>AC456*P456+(1-AC456)*M456</f>
        <v/>
      </c>
      <c r="AG456" s="29">
        <f>AC456*Q456+(1-AC456)*N456</f>
        <v/>
      </c>
      <c r="AH456" s="29">
        <f>AD456*O456+(1-AD456)*L456</f>
        <v/>
      </c>
      <c r="AI456" s="29">
        <f>AD456*P456+(1-AD456)*M456</f>
        <v/>
      </c>
      <c r="AJ456" s="29">
        <f>AD456*Q456+(1-AD456)*N456</f>
        <v/>
      </c>
      <c r="AK456" s="29">
        <f>AC456*V456+(1-AC456)*U456</f>
        <v/>
      </c>
      <c r="AL456" s="29">
        <f>AC456*W456+(1-AC456)*U456</f>
        <v/>
      </c>
      <c r="AM456" s="29">
        <f>AC456*X456+(1-AC456)*U456</f>
        <v/>
      </c>
      <c r="AN456" s="29">
        <f>AD456*V456+(1-AD456)*U456</f>
        <v/>
      </c>
      <c r="AO456" s="29">
        <f>AD456*W456+(1-AD456)*U456</f>
        <v/>
      </c>
      <c r="AP456" s="29">
        <f>AD456*X456+(1-AD456)*U456</f>
        <v/>
      </c>
      <c r="AQ456">
        <f>IF(OR(Scenario!$B$5="Any",Scenario!$B$5=A456),1,0)</f>
        <v/>
      </c>
      <c r="AR456">
        <f>IF(OR(Scenario!$B$6="Any",Scenario!$B$6=B456),1,0)</f>
        <v/>
      </c>
      <c r="AS456">
        <f>IF(OR(Scenario!$B$7="Any",Scenario!$B$7=C456),1,0)</f>
        <v/>
      </c>
      <c r="AT456">
        <f>IF(OR(Scenario!$B$8="Any",Scenario!$B$8=D456),1,0)</f>
        <v/>
      </c>
      <c r="AU456">
        <f>IF(OR(Scenario!$B$9="Any",Scenario!$B$9=E456),1,0)</f>
        <v/>
      </c>
      <c r="AV456">
        <f>IF(OR(Scenario!$B$10="Any",Scenario!$B$10=F456),1,0)</f>
        <v/>
      </c>
      <c r="AW456">
        <f>G456*AQ456*AR456*AS456*AT456*AU456*AV456</f>
        <v/>
      </c>
      <c r="AX456">
        <f>IF(Scenario!$B$11="mean",L456,IF(Scenario!$B$11="5th pct",M456,N456))</f>
        <v/>
      </c>
      <c r="AY456">
        <f>IF(Scenario!$B$11="mean",O456,IF(Scenario!$B$11="5th pct",P456,Q456))</f>
        <v/>
      </c>
      <c r="AZ456">
        <f>IF(Scenario!$B$11="mean",R456,IF(Scenario!$B$11="5th pct",S456,T456))</f>
        <v/>
      </c>
      <c r="BA456">
        <f>IF(Scenario!$B$11="mean",AE456,IF(Scenario!$B$11="5th pct",AF456,AG456))</f>
        <v/>
      </c>
      <c r="BB456">
        <f>IF(Scenario!$B$11="mean",AH456,IF(Scenario!$B$11="5th pct",AI456,AJ456))</f>
        <v/>
      </c>
      <c r="BC456">
        <f>U456</f>
        <v/>
      </c>
      <c r="BD456">
        <f>IF(Scenario!$B$11="mean",V456,IF(Scenario!$B$11="5th pct",W456,X456))</f>
        <v/>
      </c>
      <c r="BE456">
        <f>IF(Scenario!$B$11="mean",Y456,IF(Scenario!$B$11="5th pct",Z456,AA456))</f>
        <v/>
      </c>
      <c r="BF456">
        <f>IF(Scenario!$B$11="mean",AK456,IF(Scenario!$B$11="5th pct",AL456,AM456))</f>
        <v/>
      </c>
      <c r="BG456">
        <f>IF(Scenario!$B$11="mean",AN456,IF(Scenario!$B$11="5th pct",AO456,AP456))</f>
        <v/>
      </c>
    </row>
    <row r="457">
      <c r="A457" s="7" t="inlineStr">
        <is>
          <t>F</t>
        </is>
      </c>
      <c r="B457" s="7" t="inlineStr">
        <is>
          <t>80+</t>
        </is>
      </c>
      <c r="C457" s="7" t="inlineStr">
        <is>
          <t>132-154</t>
        </is>
      </c>
      <c r="D457" s="7" t="inlineStr">
        <is>
          <t>&lt;1.0</t>
        </is>
      </c>
      <c r="E457" s="7" t="inlineStr">
        <is>
          <t>persistent</t>
        </is>
      </c>
      <c r="F457" s="7" t="inlineStr">
        <is>
          <t>yes</t>
        </is>
      </c>
      <c r="G457" s="30">
        <f>Parameters!$B$5*Parameters!$B$9*Parameters!$D$10/SUM(Parameters!$B$10:$G$10)*Parameters!$H$22*Parameters!$B$53*Parameters!$B$46</f>
        <v/>
      </c>
      <c r="H457" s="31">
        <f>(140-Parameters!$D$25)*Parameters!$D$26*0.45359237*0.85/(72*Parameters!$B$27)</f>
        <v/>
      </c>
      <c r="I457" s="7">
        <f>IF(H457&gt;80,"&gt;80",IF(H457&gt;50,"50-80",IF(H457&gt;=25,"25-50","&lt;25")))</f>
        <v/>
      </c>
      <c r="J457" s="7">
        <f>IF(((B457="80+")+0+(OR(D457="1.5-2.0",D457="&gt;=2.0")))&gt;=2,1,0)</f>
        <v/>
      </c>
      <c r="K457" s="32">
        <f>INDEX(Parameters!$B$31:$E$31,MATCH(I457,Parameters!$B$30:$E$30,0))</f>
        <v/>
      </c>
      <c r="L457" s="33">
        <f>K457*INDEX(Parameters!$B$84:$E$84,MATCH(I457,Parameters!$B$30:$E$30,0))/100*IF($F457="yes",Parameters!$C$49,Parameters!$B$49)</f>
        <v/>
      </c>
      <c r="M457" s="33">
        <f>K457*INDEX(Parameters!$B$85:$E$85,MATCH(I457,Parameters!$B$30:$E$30,0))/100*IF($F457="yes",Parameters!$C$49,Parameters!$B$49)</f>
        <v/>
      </c>
      <c r="N457" s="33">
        <f>K457*INDEX(Parameters!$B$86:$E$86,MATCH(I457,Parameters!$B$30:$E$30,0))/100*IF($F457="yes",Parameters!$C$49,Parameters!$B$49)</f>
        <v/>
      </c>
      <c r="O457" s="33">
        <f>K457*INDEX(Parameters!$B$87:$E$87,MATCH(I457,Parameters!$B$30:$E$30,0))/100*IF($F457="yes",Parameters!$C$49,Parameters!$B$49)</f>
        <v/>
      </c>
      <c r="P457" s="33">
        <f>K457*INDEX(Parameters!$B$88:$E$88,MATCH(I457,Parameters!$B$30:$E$30,0))/100*IF($F457="yes",Parameters!$C$49,Parameters!$B$49)</f>
        <v/>
      </c>
      <c r="Q457" s="33">
        <f>K457*INDEX(Parameters!$B$89:$E$89,MATCH(I457,Parameters!$B$30:$E$30,0))/100*IF($F457="yes",Parameters!$C$49,Parameters!$B$49)</f>
        <v/>
      </c>
      <c r="R457" s="33">
        <f>K457*INDEX(Parameters!$B$90:$E$90,MATCH(I457,Parameters!$B$30:$E$30,0))/100*IF($F457="yes",Parameters!$C$49,Parameters!$B$49)</f>
        <v/>
      </c>
      <c r="S457" s="33">
        <f>K457*INDEX(Parameters!$B$91:$E$91,MATCH(I457,Parameters!$B$30:$E$30,0))/100*IF($F457="yes",Parameters!$C$49,Parameters!$B$49)</f>
        <v/>
      </c>
      <c r="T457" s="33">
        <f>K457*INDEX(Parameters!$B$92:$E$92,MATCH(I457,Parameters!$B$30:$E$30,0))/100*IF($F457="yes",Parameters!$C$49,Parameters!$B$49)</f>
        <v/>
      </c>
      <c r="U457" s="33">
        <f>INDEX(Parameters!$B$32:$E$32,MATCH(I457,Parameters!$B$30:$E$30,0))*Parameters!$B$36/100*IF($F457="yes",Parameters!$E$49,Parameters!$D$49)</f>
        <v/>
      </c>
      <c r="V457" s="33">
        <f>U457*INDEX(Parameters!$B$99:$E$99,MATCH(I457,Parameters!$B$30:$E$30,0))</f>
        <v/>
      </c>
      <c r="W457" s="33">
        <f>U457*INDEX(Parameters!$B$100:$E$100,MATCH(I457,Parameters!$B$30:$E$30,0))</f>
        <v/>
      </c>
      <c r="X457" s="33">
        <f>U457*INDEX(Parameters!$B$101:$E$101,MATCH(I457,Parameters!$B$30:$E$30,0))</f>
        <v/>
      </c>
      <c r="Y457" s="33">
        <f>U457*INDEX(Parameters!$B$102:$E$102,MATCH(I457,Parameters!$B$30:$E$30,0))</f>
        <v/>
      </c>
      <c r="Z457" s="33">
        <f>U457*INDEX(Parameters!$B$103:$E$103,MATCH(I457,Parameters!$B$30:$E$30,0))</f>
        <v/>
      </c>
      <c r="AA457" s="33">
        <f>U457*INDEX(Parameters!$B$104:$E$104,MATCH(I457,Parameters!$B$30:$E$30,0))</f>
        <v/>
      </c>
      <c r="AB457" s="33">
        <f>U457*Parameters!$B$39</f>
        <v/>
      </c>
      <c r="AC457" s="7">
        <f>J457</f>
        <v/>
      </c>
      <c r="AD457" s="7">
        <f>IF(J457=1,Parameters!$B$40,Parameters!$B$41)</f>
        <v/>
      </c>
      <c r="AE457" s="33">
        <f>AC457*O457+(1-AC457)*L457</f>
        <v/>
      </c>
      <c r="AF457" s="33">
        <f>AC457*P457+(1-AC457)*M457</f>
        <v/>
      </c>
      <c r="AG457" s="33">
        <f>AC457*Q457+(1-AC457)*N457</f>
        <v/>
      </c>
      <c r="AH457" s="33">
        <f>AD457*O457+(1-AD457)*L457</f>
        <v/>
      </c>
      <c r="AI457" s="33">
        <f>AD457*P457+(1-AD457)*M457</f>
        <v/>
      </c>
      <c r="AJ457" s="33">
        <f>AD457*Q457+(1-AD457)*N457</f>
        <v/>
      </c>
      <c r="AK457" s="33">
        <f>AC457*V457+(1-AC457)*U457</f>
        <v/>
      </c>
      <c r="AL457" s="33">
        <f>AC457*W457+(1-AC457)*U457</f>
        <v/>
      </c>
      <c r="AM457" s="33">
        <f>AC457*X457+(1-AC457)*U457</f>
        <v/>
      </c>
      <c r="AN457" s="33">
        <f>AD457*V457+(1-AD457)*U457</f>
        <v/>
      </c>
      <c r="AO457" s="33">
        <f>AD457*W457+(1-AD457)*U457</f>
        <v/>
      </c>
      <c r="AP457" s="33">
        <f>AD457*X457+(1-AD457)*U457</f>
        <v/>
      </c>
      <c r="AQ457" s="7">
        <f>IF(OR(Scenario!$B$5="Any",Scenario!$B$5=A457),1,0)</f>
        <v/>
      </c>
      <c r="AR457" s="7">
        <f>IF(OR(Scenario!$B$6="Any",Scenario!$B$6=B457),1,0)</f>
        <v/>
      </c>
      <c r="AS457" s="7">
        <f>IF(OR(Scenario!$B$7="Any",Scenario!$B$7=C457),1,0)</f>
        <v/>
      </c>
      <c r="AT457" s="7">
        <f>IF(OR(Scenario!$B$8="Any",Scenario!$B$8=D457),1,0)</f>
        <v/>
      </c>
      <c r="AU457" s="7">
        <f>IF(OR(Scenario!$B$9="Any",Scenario!$B$9=E457),1,0)</f>
        <v/>
      </c>
      <c r="AV457" s="7">
        <f>IF(OR(Scenario!$B$10="Any",Scenario!$B$10=F457),1,0)</f>
        <v/>
      </c>
      <c r="AW457" s="7">
        <f>G457*AQ457*AR457*AS457*AT457*AU457*AV457</f>
        <v/>
      </c>
      <c r="AX457" s="7">
        <f>IF(Scenario!$B$11="mean",L457,IF(Scenario!$B$11="5th pct",M457,N457))</f>
        <v/>
      </c>
      <c r="AY457" s="7">
        <f>IF(Scenario!$B$11="mean",O457,IF(Scenario!$B$11="5th pct",P457,Q457))</f>
        <v/>
      </c>
      <c r="AZ457" s="7">
        <f>IF(Scenario!$B$11="mean",R457,IF(Scenario!$B$11="5th pct",S457,T457))</f>
        <v/>
      </c>
      <c r="BA457" s="7">
        <f>IF(Scenario!$B$11="mean",AE457,IF(Scenario!$B$11="5th pct",AF457,AG457))</f>
        <v/>
      </c>
      <c r="BB457" s="7">
        <f>IF(Scenario!$B$11="mean",AH457,IF(Scenario!$B$11="5th pct",AI457,AJ457))</f>
        <v/>
      </c>
      <c r="BC457" s="7">
        <f>U457</f>
        <v/>
      </c>
      <c r="BD457" s="7">
        <f>IF(Scenario!$B$11="mean",V457,IF(Scenario!$B$11="5th pct",W457,X457))</f>
        <v/>
      </c>
      <c r="BE457" s="7">
        <f>IF(Scenario!$B$11="mean",Y457,IF(Scenario!$B$11="5th pct",Z457,AA457))</f>
        <v/>
      </c>
      <c r="BF457" s="7">
        <f>IF(Scenario!$B$11="mean",AK457,IF(Scenario!$B$11="5th pct",AL457,AM457))</f>
        <v/>
      </c>
      <c r="BG457" s="7">
        <f>IF(Scenario!$B$11="mean",AN457,IF(Scenario!$B$11="5th pct",AO457,AP457))</f>
        <v/>
      </c>
    </row>
    <row r="458">
      <c r="A458" t="inlineStr">
        <is>
          <t>F</t>
        </is>
      </c>
      <c r="B458" t="inlineStr">
        <is>
          <t>80+</t>
        </is>
      </c>
      <c r="C458" t="inlineStr">
        <is>
          <t>132-154</t>
        </is>
      </c>
      <c r="D458" t="inlineStr">
        <is>
          <t>1.0-1.5</t>
        </is>
      </c>
      <c r="E458" t="inlineStr">
        <is>
          <t>subclinical</t>
        </is>
      </c>
      <c r="F458" t="inlineStr">
        <is>
          <t>no</t>
        </is>
      </c>
      <c r="G458" s="26">
        <f>Parameters!$B$5*Parameters!$B$9*Parameters!$D$10/SUM(Parameters!$B$10:$G$10)*Parameters!$I$22*Parameters!$B$50*(1-Parameters!$B$46)</f>
        <v/>
      </c>
      <c r="H458" s="27">
        <f>(140-Parameters!$D$25)*Parameters!$D$26*0.45359237*0.85/(72*Parameters!$C$27)</f>
        <v/>
      </c>
      <c r="I458">
        <f>IF(H458&gt;80,"&gt;80",IF(H458&gt;50,"50-80",IF(H458&gt;=25,"25-50","&lt;25")))</f>
        <v/>
      </c>
      <c r="J458">
        <f>IF(((B458="80+")+0+(OR(D458="1.5-2.0",D458="&gt;=2.0")))&gt;=2,1,0)</f>
        <v/>
      </c>
      <c r="K458" s="28">
        <f>INDEX(Parameters!$B$31:$E$31,MATCH(I458,Parameters!$B$30:$E$30,0))</f>
        <v/>
      </c>
      <c r="L458" s="29">
        <f>K458*INDEX(Parameters!$B$57:$E$57,MATCH(I458,Parameters!$B$30:$E$30,0))/100*IF($F458="yes",Parameters!$C$49,Parameters!$B$49)</f>
        <v/>
      </c>
      <c r="M458" s="29">
        <f>K458*INDEX(Parameters!$B$58:$E$58,MATCH(I458,Parameters!$B$30:$E$30,0))/100*IF($F458="yes",Parameters!$C$49,Parameters!$B$49)</f>
        <v/>
      </c>
      <c r="N458" s="29">
        <f>K458*INDEX(Parameters!$B$59:$E$59,MATCH(I458,Parameters!$B$30:$E$30,0))/100*IF($F458="yes",Parameters!$C$49,Parameters!$B$49)</f>
        <v/>
      </c>
      <c r="O458" s="29">
        <f>K458*INDEX(Parameters!$B$60:$E$60,MATCH(I458,Parameters!$B$30:$E$30,0))/100*IF($F458="yes",Parameters!$C$49,Parameters!$B$49)</f>
        <v/>
      </c>
      <c r="P458" s="29">
        <f>K458*INDEX(Parameters!$B$61:$E$61,MATCH(I458,Parameters!$B$30:$E$30,0))/100*IF($F458="yes",Parameters!$C$49,Parameters!$B$49)</f>
        <v/>
      </c>
      <c r="Q458" s="29">
        <f>K458*INDEX(Parameters!$B$62:$E$62,MATCH(I458,Parameters!$B$30:$E$30,0))/100*IF($F458="yes",Parameters!$C$49,Parameters!$B$49)</f>
        <v/>
      </c>
      <c r="R458" s="29">
        <f>K458*INDEX(Parameters!$B$63:$E$63,MATCH(I458,Parameters!$B$30:$E$30,0))/100*IF($F458="yes",Parameters!$C$49,Parameters!$B$49)</f>
        <v/>
      </c>
      <c r="S458" s="29">
        <f>K458*INDEX(Parameters!$B$64:$E$64,MATCH(I458,Parameters!$B$30:$E$30,0))/100*IF($F458="yes",Parameters!$C$49,Parameters!$B$49)</f>
        <v/>
      </c>
      <c r="T458" s="29">
        <f>K458*INDEX(Parameters!$B$65:$E$65,MATCH(I458,Parameters!$B$30:$E$30,0))/100*IF($F458="yes",Parameters!$C$49,Parameters!$B$49)</f>
        <v/>
      </c>
      <c r="U458" s="29">
        <f>INDEX(Parameters!$B$32:$E$32,MATCH(I458,Parameters!$B$30:$E$30,0))*Parameters!$B$36/100*IF($F458="yes",Parameters!$E$49,Parameters!$D$49)</f>
        <v/>
      </c>
      <c r="V458" s="29">
        <f>U458*INDEX(Parameters!$B$99:$E$99,MATCH(I458,Parameters!$B$30:$E$30,0))</f>
        <v/>
      </c>
      <c r="W458" s="29">
        <f>U458*INDEX(Parameters!$B$100:$E$100,MATCH(I458,Parameters!$B$30:$E$30,0))</f>
        <v/>
      </c>
      <c r="X458" s="29">
        <f>U458*INDEX(Parameters!$B$101:$E$101,MATCH(I458,Parameters!$B$30:$E$30,0))</f>
        <v/>
      </c>
      <c r="Y458" s="29">
        <f>U458*INDEX(Parameters!$B$102:$E$102,MATCH(I458,Parameters!$B$30:$E$30,0))</f>
        <v/>
      </c>
      <c r="Z458" s="29">
        <f>U458*INDEX(Parameters!$B$103:$E$103,MATCH(I458,Parameters!$B$30:$E$30,0))</f>
        <v/>
      </c>
      <c r="AA458" s="29">
        <f>U458*INDEX(Parameters!$B$104:$E$104,MATCH(I458,Parameters!$B$30:$E$30,0))</f>
        <v/>
      </c>
      <c r="AB458" s="29">
        <f>U458*Parameters!$B$39</f>
        <v/>
      </c>
      <c r="AC458">
        <f>J458</f>
        <v/>
      </c>
      <c r="AD458">
        <f>IF(J458=1,Parameters!$B$40,Parameters!$B$41)</f>
        <v/>
      </c>
      <c r="AE458" s="29">
        <f>AC458*O458+(1-AC458)*L458</f>
        <v/>
      </c>
      <c r="AF458" s="29">
        <f>AC458*P458+(1-AC458)*M458</f>
        <v/>
      </c>
      <c r="AG458" s="29">
        <f>AC458*Q458+(1-AC458)*N458</f>
        <v/>
      </c>
      <c r="AH458" s="29">
        <f>AD458*O458+(1-AD458)*L458</f>
        <v/>
      </c>
      <c r="AI458" s="29">
        <f>AD458*P458+(1-AD458)*M458</f>
        <v/>
      </c>
      <c r="AJ458" s="29">
        <f>AD458*Q458+(1-AD458)*N458</f>
        <v/>
      </c>
      <c r="AK458" s="29">
        <f>AC458*V458+(1-AC458)*U458</f>
        <v/>
      </c>
      <c r="AL458" s="29">
        <f>AC458*W458+(1-AC458)*U458</f>
        <v/>
      </c>
      <c r="AM458" s="29">
        <f>AC458*X458+(1-AC458)*U458</f>
        <v/>
      </c>
      <c r="AN458" s="29">
        <f>AD458*V458+(1-AD458)*U458</f>
        <v/>
      </c>
      <c r="AO458" s="29">
        <f>AD458*W458+(1-AD458)*U458</f>
        <v/>
      </c>
      <c r="AP458" s="29">
        <f>AD458*X458+(1-AD458)*U458</f>
        <v/>
      </c>
      <c r="AQ458">
        <f>IF(OR(Scenario!$B$5="Any",Scenario!$B$5=A458),1,0)</f>
        <v/>
      </c>
      <c r="AR458">
        <f>IF(OR(Scenario!$B$6="Any",Scenario!$B$6=B458),1,0)</f>
        <v/>
      </c>
      <c r="AS458">
        <f>IF(OR(Scenario!$B$7="Any",Scenario!$B$7=C458),1,0)</f>
        <v/>
      </c>
      <c r="AT458">
        <f>IF(OR(Scenario!$B$8="Any",Scenario!$B$8=D458),1,0)</f>
        <v/>
      </c>
      <c r="AU458">
        <f>IF(OR(Scenario!$B$9="Any",Scenario!$B$9=E458),1,0)</f>
        <v/>
      </c>
      <c r="AV458">
        <f>IF(OR(Scenario!$B$10="Any",Scenario!$B$10=F458),1,0)</f>
        <v/>
      </c>
      <c r="AW458">
        <f>G458*AQ458*AR458*AS458*AT458*AU458*AV458</f>
        <v/>
      </c>
      <c r="AX458">
        <f>IF(Scenario!$B$11="mean",L458,IF(Scenario!$B$11="5th pct",M458,N458))</f>
        <v/>
      </c>
      <c r="AY458">
        <f>IF(Scenario!$B$11="mean",O458,IF(Scenario!$B$11="5th pct",P458,Q458))</f>
        <v/>
      </c>
      <c r="AZ458">
        <f>IF(Scenario!$B$11="mean",R458,IF(Scenario!$B$11="5th pct",S458,T458))</f>
        <v/>
      </c>
      <c r="BA458">
        <f>IF(Scenario!$B$11="mean",AE458,IF(Scenario!$B$11="5th pct",AF458,AG458))</f>
        <v/>
      </c>
      <c r="BB458">
        <f>IF(Scenario!$B$11="mean",AH458,IF(Scenario!$B$11="5th pct",AI458,AJ458))</f>
        <v/>
      </c>
      <c r="BC458">
        <f>U458</f>
        <v/>
      </c>
      <c r="BD458">
        <f>IF(Scenario!$B$11="mean",V458,IF(Scenario!$B$11="5th pct",W458,X458))</f>
        <v/>
      </c>
      <c r="BE458">
        <f>IF(Scenario!$B$11="mean",Y458,IF(Scenario!$B$11="5th pct",Z458,AA458))</f>
        <v/>
      </c>
      <c r="BF458">
        <f>IF(Scenario!$B$11="mean",AK458,IF(Scenario!$B$11="5th pct",AL458,AM458))</f>
        <v/>
      </c>
      <c r="BG458">
        <f>IF(Scenario!$B$11="mean",AN458,IF(Scenario!$B$11="5th pct",AO458,AP458))</f>
        <v/>
      </c>
    </row>
    <row r="459">
      <c r="A459" s="7" t="inlineStr">
        <is>
          <t>F</t>
        </is>
      </c>
      <c r="B459" s="7" t="inlineStr">
        <is>
          <t>80+</t>
        </is>
      </c>
      <c r="C459" s="7" t="inlineStr">
        <is>
          <t>132-154</t>
        </is>
      </c>
      <c r="D459" s="7" t="inlineStr">
        <is>
          <t>1.0-1.5</t>
        </is>
      </c>
      <c r="E459" s="7" t="inlineStr">
        <is>
          <t>subclinical</t>
        </is>
      </c>
      <c r="F459" s="7" t="inlineStr">
        <is>
          <t>yes</t>
        </is>
      </c>
      <c r="G459" s="30">
        <f>Parameters!$B$5*Parameters!$B$9*Parameters!$D$10/SUM(Parameters!$B$10:$G$10)*Parameters!$I$22*Parameters!$B$50*Parameters!$B$46</f>
        <v/>
      </c>
      <c r="H459" s="31">
        <f>(140-Parameters!$D$25)*Parameters!$D$26*0.45359237*0.85/(72*Parameters!$C$27)</f>
        <v/>
      </c>
      <c r="I459" s="7">
        <f>IF(H459&gt;80,"&gt;80",IF(H459&gt;50,"50-80",IF(H459&gt;=25,"25-50","&lt;25")))</f>
        <v/>
      </c>
      <c r="J459" s="7">
        <f>IF(((B459="80+")+0+(OR(D459="1.5-2.0",D459="&gt;=2.0")))&gt;=2,1,0)</f>
        <v/>
      </c>
      <c r="K459" s="32">
        <f>INDEX(Parameters!$B$31:$E$31,MATCH(I459,Parameters!$B$30:$E$30,0))</f>
        <v/>
      </c>
      <c r="L459" s="33">
        <f>K459*INDEX(Parameters!$B$57:$E$57,MATCH(I459,Parameters!$B$30:$E$30,0))/100*IF($F459="yes",Parameters!$C$49,Parameters!$B$49)</f>
        <v/>
      </c>
      <c r="M459" s="33">
        <f>K459*INDEX(Parameters!$B$58:$E$58,MATCH(I459,Parameters!$B$30:$E$30,0))/100*IF($F459="yes",Parameters!$C$49,Parameters!$B$49)</f>
        <v/>
      </c>
      <c r="N459" s="33">
        <f>K459*INDEX(Parameters!$B$59:$E$59,MATCH(I459,Parameters!$B$30:$E$30,0))/100*IF($F459="yes",Parameters!$C$49,Parameters!$B$49)</f>
        <v/>
      </c>
      <c r="O459" s="33">
        <f>K459*INDEX(Parameters!$B$60:$E$60,MATCH(I459,Parameters!$B$30:$E$30,0))/100*IF($F459="yes",Parameters!$C$49,Parameters!$B$49)</f>
        <v/>
      </c>
      <c r="P459" s="33">
        <f>K459*INDEX(Parameters!$B$61:$E$61,MATCH(I459,Parameters!$B$30:$E$30,0))/100*IF($F459="yes",Parameters!$C$49,Parameters!$B$49)</f>
        <v/>
      </c>
      <c r="Q459" s="33">
        <f>K459*INDEX(Parameters!$B$62:$E$62,MATCH(I459,Parameters!$B$30:$E$30,0))/100*IF($F459="yes",Parameters!$C$49,Parameters!$B$49)</f>
        <v/>
      </c>
      <c r="R459" s="33">
        <f>K459*INDEX(Parameters!$B$63:$E$63,MATCH(I459,Parameters!$B$30:$E$30,0))/100*IF($F459="yes",Parameters!$C$49,Parameters!$B$49)</f>
        <v/>
      </c>
      <c r="S459" s="33">
        <f>K459*INDEX(Parameters!$B$64:$E$64,MATCH(I459,Parameters!$B$30:$E$30,0))/100*IF($F459="yes",Parameters!$C$49,Parameters!$B$49)</f>
        <v/>
      </c>
      <c r="T459" s="33">
        <f>K459*INDEX(Parameters!$B$65:$E$65,MATCH(I459,Parameters!$B$30:$E$30,0))/100*IF($F459="yes",Parameters!$C$49,Parameters!$B$49)</f>
        <v/>
      </c>
      <c r="U459" s="33">
        <f>INDEX(Parameters!$B$32:$E$32,MATCH(I459,Parameters!$B$30:$E$30,0))*Parameters!$B$36/100*IF($F459="yes",Parameters!$E$49,Parameters!$D$49)</f>
        <v/>
      </c>
      <c r="V459" s="33">
        <f>U459*INDEX(Parameters!$B$99:$E$99,MATCH(I459,Parameters!$B$30:$E$30,0))</f>
        <v/>
      </c>
      <c r="W459" s="33">
        <f>U459*INDEX(Parameters!$B$100:$E$100,MATCH(I459,Parameters!$B$30:$E$30,0))</f>
        <v/>
      </c>
      <c r="X459" s="33">
        <f>U459*INDEX(Parameters!$B$101:$E$101,MATCH(I459,Parameters!$B$30:$E$30,0))</f>
        <v/>
      </c>
      <c r="Y459" s="33">
        <f>U459*INDEX(Parameters!$B$102:$E$102,MATCH(I459,Parameters!$B$30:$E$30,0))</f>
        <v/>
      </c>
      <c r="Z459" s="33">
        <f>U459*INDEX(Parameters!$B$103:$E$103,MATCH(I459,Parameters!$B$30:$E$30,0))</f>
        <v/>
      </c>
      <c r="AA459" s="33">
        <f>U459*INDEX(Parameters!$B$104:$E$104,MATCH(I459,Parameters!$B$30:$E$30,0))</f>
        <v/>
      </c>
      <c r="AB459" s="33">
        <f>U459*Parameters!$B$39</f>
        <v/>
      </c>
      <c r="AC459" s="7">
        <f>J459</f>
        <v/>
      </c>
      <c r="AD459" s="7">
        <f>IF(J459=1,Parameters!$B$40,Parameters!$B$41)</f>
        <v/>
      </c>
      <c r="AE459" s="33">
        <f>AC459*O459+(1-AC459)*L459</f>
        <v/>
      </c>
      <c r="AF459" s="33">
        <f>AC459*P459+(1-AC459)*M459</f>
        <v/>
      </c>
      <c r="AG459" s="33">
        <f>AC459*Q459+(1-AC459)*N459</f>
        <v/>
      </c>
      <c r="AH459" s="33">
        <f>AD459*O459+(1-AD459)*L459</f>
        <v/>
      </c>
      <c r="AI459" s="33">
        <f>AD459*P459+(1-AD459)*M459</f>
        <v/>
      </c>
      <c r="AJ459" s="33">
        <f>AD459*Q459+(1-AD459)*N459</f>
        <v/>
      </c>
      <c r="AK459" s="33">
        <f>AC459*V459+(1-AC459)*U459</f>
        <v/>
      </c>
      <c r="AL459" s="33">
        <f>AC459*W459+(1-AC459)*U459</f>
        <v/>
      </c>
      <c r="AM459" s="33">
        <f>AC459*X459+(1-AC459)*U459</f>
        <v/>
      </c>
      <c r="AN459" s="33">
        <f>AD459*V459+(1-AD459)*U459</f>
        <v/>
      </c>
      <c r="AO459" s="33">
        <f>AD459*W459+(1-AD459)*U459</f>
        <v/>
      </c>
      <c r="AP459" s="33">
        <f>AD459*X459+(1-AD459)*U459</f>
        <v/>
      </c>
      <c r="AQ459" s="7">
        <f>IF(OR(Scenario!$B$5="Any",Scenario!$B$5=A459),1,0)</f>
        <v/>
      </c>
      <c r="AR459" s="7">
        <f>IF(OR(Scenario!$B$6="Any",Scenario!$B$6=B459),1,0)</f>
        <v/>
      </c>
      <c r="AS459" s="7">
        <f>IF(OR(Scenario!$B$7="Any",Scenario!$B$7=C459),1,0)</f>
        <v/>
      </c>
      <c r="AT459" s="7">
        <f>IF(OR(Scenario!$B$8="Any",Scenario!$B$8=D459),1,0)</f>
        <v/>
      </c>
      <c r="AU459" s="7">
        <f>IF(OR(Scenario!$B$9="Any",Scenario!$B$9=E459),1,0)</f>
        <v/>
      </c>
      <c r="AV459" s="7">
        <f>IF(OR(Scenario!$B$10="Any",Scenario!$B$10=F459),1,0)</f>
        <v/>
      </c>
      <c r="AW459" s="7">
        <f>G459*AQ459*AR459*AS459*AT459*AU459*AV459</f>
        <v/>
      </c>
      <c r="AX459" s="7">
        <f>IF(Scenario!$B$11="mean",L459,IF(Scenario!$B$11="5th pct",M459,N459))</f>
        <v/>
      </c>
      <c r="AY459" s="7">
        <f>IF(Scenario!$B$11="mean",O459,IF(Scenario!$B$11="5th pct",P459,Q459))</f>
        <v/>
      </c>
      <c r="AZ459" s="7">
        <f>IF(Scenario!$B$11="mean",R459,IF(Scenario!$B$11="5th pct",S459,T459))</f>
        <v/>
      </c>
      <c r="BA459" s="7">
        <f>IF(Scenario!$B$11="mean",AE459,IF(Scenario!$B$11="5th pct",AF459,AG459))</f>
        <v/>
      </c>
      <c r="BB459" s="7">
        <f>IF(Scenario!$B$11="mean",AH459,IF(Scenario!$B$11="5th pct",AI459,AJ459))</f>
        <v/>
      </c>
      <c r="BC459" s="7">
        <f>U459</f>
        <v/>
      </c>
      <c r="BD459" s="7">
        <f>IF(Scenario!$B$11="mean",V459,IF(Scenario!$B$11="5th pct",W459,X459))</f>
        <v/>
      </c>
      <c r="BE459" s="7">
        <f>IF(Scenario!$B$11="mean",Y459,IF(Scenario!$B$11="5th pct",Z459,AA459))</f>
        <v/>
      </c>
      <c r="BF459" s="7">
        <f>IF(Scenario!$B$11="mean",AK459,IF(Scenario!$B$11="5th pct",AL459,AM459))</f>
        <v/>
      </c>
      <c r="BG459" s="7">
        <f>IF(Scenario!$B$11="mean",AN459,IF(Scenario!$B$11="5th pct",AO459,AP459))</f>
        <v/>
      </c>
    </row>
    <row r="460">
      <c r="A460" t="inlineStr">
        <is>
          <t>F</t>
        </is>
      </c>
      <c r="B460" t="inlineStr">
        <is>
          <t>80+</t>
        </is>
      </c>
      <c r="C460" t="inlineStr">
        <is>
          <t>132-154</t>
        </is>
      </c>
      <c r="D460" t="inlineStr">
        <is>
          <t>1.0-1.5</t>
        </is>
      </c>
      <c r="E460" t="inlineStr">
        <is>
          <t>low parox</t>
        </is>
      </c>
      <c r="F460" t="inlineStr">
        <is>
          <t>no</t>
        </is>
      </c>
      <c r="G460" s="26">
        <f>Parameters!$B$5*Parameters!$B$9*Parameters!$D$10/SUM(Parameters!$B$10:$G$10)*Parameters!$I$22*Parameters!$B$51*(1-Parameters!$B$46)</f>
        <v/>
      </c>
      <c r="H460" s="27">
        <f>(140-Parameters!$D$25)*Parameters!$D$26*0.45359237*0.85/(72*Parameters!$C$27)</f>
        <v/>
      </c>
      <c r="I460">
        <f>IF(H460&gt;80,"&gt;80",IF(H460&gt;50,"50-80",IF(H460&gt;=25,"25-50","&lt;25")))</f>
        <v/>
      </c>
      <c r="J460">
        <f>IF(((B460="80+")+0+(OR(D460="1.5-2.0",D460="&gt;=2.0")))&gt;=2,1,0)</f>
        <v/>
      </c>
      <c r="K460" s="28">
        <f>INDEX(Parameters!$B$31:$E$31,MATCH(I460,Parameters!$B$30:$E$30,0))</f>
        <v/>
      </c>
      <c r="L460" s="29">
        <f>K460*INDEX(Parameters!$B$66:$E$66,MATCH(I460,Parameters!$B$30:$E$30,0))/100*IF($F460="yes",Parameters!$C$49,Parameters!$B$49)</f>
        <v/>
      </c>
      <c r="M460" s="29">
        <f>K460*INDEX(Parameters!$B$67:$E$67,MATCH(I460,Parameters!$B$30:$E$30,0))/100*IF($F460="yes",Parameters!$C$49,Parameters!$B$49)</f>
        <v/>
      </c>
      <c r="N460" s="29">
        <f>K460*INDEX(Parameters!$B$68:$E$68,MATCH(I460,Parameters!$B$30:$E$30,0))/100*IF($F460="yes",Parameters!$C$49,Parameters!$B$49)</f>
        <v/>
      </c>
      <c r="O460" s="29">
        <f>K460*INDEX(Parameters!$B$69:$E$69,MATCH(I460,Parameters!$B$30:$E$30,0))/100*IF($F460="yes",Parameters!$C$49,Parameters!$B$49)</f>
        <v/>
      </c>
      <c r="P460" s="29">
        <f>K460*INDEX(Parameters!$B$70:$E$70,MATCH(I460,Parameters!$B$30:$E$30,0))/100*IF($F460="yes",Parameters!$C$49,Parameters!$B$49)</f>
        <v/>
      </c>
      <c r="Q460" s="29">
        <f>K460*INDEX(Parameters!$B$71:$E$71,MATCH(I460,Parameters!$B$30:$E$30,0))/100*IF($F460="yes",Parameters!$C$49,Parameters!$B$49)</f>
        <v/>
      </c>
      <c r="R460" s="29">
        <f>K460*INDEX(Parameters!$B$72:$E$72,MATCH(I460,Parameters!$B$30:$E$30,0))/100*IF($F460="yes",Parameters!$C$49,Parameters!$B$49)</f>
        <v/>
      </c>
      <c r="S460" s="29">
        <f>K460*INDEX(Parameters!$B$73:$E$73,MATCH(I460,Parameters!$B$30:$E$30,0))/100*IF($F460="yes",Parameters!$C$49,Parameters!$B$49)</f>
        <v/>
      </c>
      <c r="T460" s="29">
        <f>K460*INDEX(Parameters!$B$74:$E$74,MATCH(I460,Parameters!$B$30:$E$30,0))/100*IF($F460="yes",Parameters!$C$49,Parameters!$B$49)</f>
        <v/>
      </c>
      <c r="U460" s="29">
        <f>INDEX(Parameters!$B$32:$E$32,MATCH(I460,Parameters!$B$30:$E$30,0))*Parameters!$B$36/100*IF($F460="yes",Parameters!$E$49,Parameters!$D$49)</f>
        <v/>
      </c>
      <c r="V460" s="29">
        <f>U460*INDEX(Parameters!$B$99:$E$99,MATCH(I460,Parameters!$B$30:$E$30,0))</f>
        <v/>
      </c>
      <c r="W460" s="29">
        <f>U460*INDEX(Parameters!$B$100:$E$100,MATCH(I460,Parameters!$B$30:$E$30,0))</f>
        <v/>
      </c>
      <c r="X460" s="29">
        <f>U460*INDEX(Parameters!$B$101:$E$101,MATCH(I460,Parameters!$B$30:$E$30,0))</f>
        <v/>
      </c>
      <c r="Y460" s="29">
        <f>U460*INDEX(Parameters!$B$102:$E$102,MATCH(I460,Parameters!$B$30:$E$30,0))</f>
        <v/>
      </c>
      <c r="Z460" s="29">
        <f>U460*INDEX(Parameters!$B$103:$E$103,MATCH(I460,Parameters!$B$30:$E$30,0))</f>
        <v/>
      </c>
      <c r="AA460" s="29">
        <f>U460*INDEX(Parameters!$B$104:$E$104,MATCH(I460,Parameters!$B$30:$E$30,0))</f>
        <v/>
      </c>
      <c r="AB460" s="29">
        <f>U460*Parameters!$B$39</f>
        <v/>
      </c>
      <c r="AC460">
        <f>J460</f>
        <v/>
      </c>
      <c r="AD460">
        <f>IF(J460=1,Parameters!$B$40,Parameters!$B$41)</f>
        <v/>
      </c>
      <c r="AE460" s="29">
        <f>AC460*O460+(1-AC460)*L460</f>
        <v/>
      </c>
      <c r="AF460" s="29">
        <f>AC460*P460+(1-AC460)*M460</f>
        <v/>
      </c>
      <c r="AG460" s="29">
        <f>AC460*Q460+(1-AC460)*N460</f>
        <v/>
      </c>
      <c r="AH460" s="29">
        <f>AD460*O460+(1-AD460)*L460</f>
        <v/>
      </c>
      <c r="AI460" s="29">
        <f>AD460*P460+(1-AD460)*M460</f>
        <v/>
      </c>
      <c r="AJ460" s="29">
        <f>AD460*Q460+(1-AD460)*N460</f>
        <v/>
      </c>
      <c r="AK460" s="29">
        <f>AC460*V460+(1-AC460)*U460</f>
        <v/>
      </c>
      <c r="AL460" s="29">
        <f>AC460*W460+(1-AC460)*U460</f>
        <v/>
      </c>
      <c r="AM460" s="29">
        <f>AC460*X460+(1-AC460)*U460</f>
        <v/>
      </c>
      <c r="AN460" s="29">
        <f>AD460*V460+(1-AD460)*U460</f>
        <v/>
      </c>
      <c r="AO460" s="29">
        <f>AD460*W460+(1-AD460)*U460</f>
        <v/>
      </c>
      <c r="AP460" s="29">
        <f>AD460*X460+(1-AD460)*U460</f>
        <v/>
      </c>
      <c r="AQ460">
        <f>IF(OR(Scenario!$B$5="Any",Scenario!$B$5=A460),1,0)</f>
        <v/>
      </c>
      <c r="AR460">
        <f>IF(OR(Scenario!$B$6="Any",Scenario!$B$6=B460),1,0)</f>
        <v/>
      </c>
      <c r="AS460">
        <f>IF(OR(Scenario!$B$7="Any",Scenario!$B$7=C460),1,0)</f>
        <v/>
      </c>
      <c r="AT460">
        <f>IF(OR(Scenario!$B$8="Any",Scenario!$B$8=D460),1,0)</f>
        <v/>
      </c>
      <c r="AU460">
        <f>IF(OR(Scenario!$B$9="Any",Scenario!$B$9=E460),1,0)</f>
        <v/>
      </c>
      <c r="AV460">
        <f>IF(OR(Scenario!$B$10="Any",Scenario!$B$10=F460),1,0)</f>
        <v/>
      </c>
      <c r="AW460">
        <f>G460*AQ460*AR460*AS460*AT460*AU460*AV460</f>
        <v/>
      </c>
      <c r="AX460">
        <f>IF(Scenario!$B$11="mean",L460,IF(Scenario!$B$11="5th pct",M460,N460))</f>
        <v/>
      </c>
      <c r="AY460">
        <f>IF(Scenario!$B$11="mean",O460,IF(Scenario!$B$11="5th pct",P460,Q460))</f>
        <v/>
      </c>
      <c r="AZ460">
        <f>IF(Scenario!$B$11="mean",R460,IF(Scenario!$B$11="5th pct",S460,T460))</f>
        <v/>
      </c>
      <c r="BA460">
        <f>IF(Scenario!$B$11="mean",AE460,IF(Scenario!$B$11="5th pct",AF460,AG460))</f>
        <v/>
      </c>
      <c r="BB460">
        <f>IF(Scenario!$B$11="mean",AH460,IF(Scenario!$B$11="5th pct",AI460,AJ460))</f>
        <v/>
      </c>
      <c r="BC460">
        <f>U460</f>
        <v/>
      </c>
      <c r="BD460">
        <f>IF(Scenario!$B$11="mean",V460,IF(Scenario!$B$11="5th pct",W460,X460))</f>
        <v/>
      </c>
      <c r="BE460">
        <f>IF(Scenario!$B$11="mean",Y460,IF(Scenario!$B$11="5th pct",Z460,AA460))</f>
        <v/>
      </c>
      <c r="BF460">
        <f>IF(Scenario!$B$11="mean",AK460,IF(Scenario!$B$11="5th pct",AL460,AM460))</f>
        <v/>
      </c>
      <c r="BG460">
        <f>IF(Scenario!$B$11="mean",AN460,IF(Scenario!$B$11="5th pct",AO460,AP460))</f>
        <v/>
      </c>
    </row>
    <row r="461">
      <c r="A461" s="7" t="inlineStr">
        <is>
          <t>F</t>
        </is>
      </c>
      <c r="B461" s="7" t="inlineStr">
        <is>
          <t>80+</t>
        </is>
      </c>
      <c r="C461" s="7" t="inlineStr">
        <is>
          <t>132-154</t>
        </is>
      </c>
      <c r="D461" s="7" t="inlineStr">
        <is>
          <t>1.0-1.5</t>
        </is>
      </c>
      <c r="E461" s="7" t="inlineStr">
        <is>
          <t>low parox</t>
        </is>
      </c>
      <c r="F461" s="7" t="inlineStr">
        <is>
          <t>yes</t>
        </is>
      </c>
      <c r="G461" s="30">
        <f>Parameters!$B$5*Parameters!$B$9*Parameters!$D$10/SUM(Parameters!$B$10:$G$10)*Parameters!$I$22*Parameters!$B$51*Parameters!$B$46</f>
        <v/>
      </c>
      <c r="H461" s="31">
        <f>(140-Parameters!$D$25)*Parameters!$D$26*0.45359237*0.85/(72*Parameters!$C$27)</f>
        <v/>
      </c>
      <c r="I461" s="7">
        <f>IF(H461&gt;80,"&gt;80",IF(H461&gt;50,"50-80",IF(H461&gt;=25,"25-50","&lt;25")))</f>
        <v/>
      </c>
      <c r="J461" s="7">
        <f>IF(((B461="80+")+0+(OR(D461="1.5-2.0",D461="&gt;=2.0")))&gt;=2,1,0)</f>
        <v/>
      </c>
      <c r="K461" s="32">
        <f>INDEX(Parameters!$B$31:$E$31,MATCH(I461,Parameters!$B$30:$E$30,0))</f>
        <v/>
      </c>
      <c r="L461" s="33">
        <f>K461*INDEX(Parameters!$B$66:$E$66,MATCH(I461,Parameters!$B$30:$E$30,0))/100*IF($F461="yes",Parameters!$C$49,Parameters!$B$49)</f>
        <v/>
      </c>
      <c r="M461" s="33">
        <f>K461*INDEX(Parameters!$B$67:$E$67,MATCH(I461,Parameters!$B$30:$E$30,0))/100*IF($F461="yes",Parameters!$C$49,Parameters!$B$49)</f>
        <v/>
      </c>
      <c r="N461" s="33">
        <f>K461*INDEX(Parameters!$B$68:$E$68,MATCH(I461,Parameters!$B$30:$E$30,0))/100*IF($F461="yes",Parameters!$C$49,Parameters!$B$49)</f>
        <v/>
      </c>
      <c r="O461" s="33">
        <f>K461*INDEX(Parameters!$B$69:$E$69,MATCH(I461,Parameters!$B$30:$E$30,0))/100*IF($F461="yes",Parameters!$C$49,Parameters!$B$49)</f>
        <v/>
      </c>
      <c r="P461" s="33">
        <f>K461*INDEX(Parameters!$B$70:$E$70,MATCH(I461,Parameters!$B$30:$E$30,0))/100*IF($F461="yes",Parameters!$C$49,Parameters!$B$49)</f>
        <v/>
      </c>
      <c r="Q461" s="33">
        <f>K461*INDEX(Parameters!$B$71:$E$71,MATCH(I461,Parameters!$B$30:$E$30,0))/100*IF($F461="yes",Parameters!$C$49,Parameters!$B$49)</f>
        <v/>
      </c>
      <c r="R461" s="33">
        <f>K461*INDEX(Parameters!$B$72:$E$72,MATCH(I461,Parameters!$B$30:$E$30,0))/100*IF($F461="yes",Parameters!$C$49,Parameters!$B$49)</f>
        <v/>
      </c>
      <c r="S461" s="33">
        <f>K461*INDEX(Parameters!$B$73:$E$73,MATCH(I461,Parameters!$B$30:$E$30,0))/100*IF($F461="yes",Parameters!$C$49,Parameters!$B$49)</f>
        <v/>
      </c>
      <c r="T461" s="33">
        <f>K461*INDEX(Parameters!$B$74:$E$74,MATCH(I461,Parameters!$B$30:$E$30,0))/100*IF($F461="yes",Parameters!$C$49,Parameters!$B$49)</f>
        <v/>
      </c>
      <c r="U461" s="33">
        <f>INDEX(Parameters!$B$32:$E$32,MATCH(I461,Parameters!$B$30:$E$30,0))*Parameters!$B$36/100*IF($F461="yes",Parameters!$E$49,Parameters!$D$49)</f>
        <v/>
      </c>
      <c r="V461" s="33">
        <f>U461*INDEX(Parameters!$B$99:$E$99,MATCH(I461,Parameters!$B$30:$E$30,0))</f>
        <v/>
      </c>
      <c r="W461" s="33">
        <f>U461*INDEX(Parameters!$B$100:$E$100,MATCH(I461,Parameters!$B$30:$E$30,0))</f>
        <v/>
      </c>
      <c r="X461" s="33">
        <f>U461*INDEX(Parameters!$B$101:$E$101,MATCH(I461,Parameters!$B$30:$E$30,0))</f>
        <v/>
      </c>
      <c r="Y461" s="33">
        <f>U461*INDEX(Parameters!$B$102:$E$102,MATCH(I461,Parameters!$B$30:$E$30,0))</f>
        <v/>
      </c>
      <c r="Z461" s="33">
        <f>U461*INDEX(Parameters!$B$103:$E$103,MATCH(I461,Parameters!$B$30:$E$30,0))</f>
        <v/>
      </c>
      <c r="AA461" s="33">
        <f>U461*INDEX(Parameters!$B$104:$E$104,MATCH(I461,Parameters!$B$30:$E$30,0))</f>
        <v/>
      </c>
      <c r="AB461" s="33">
        <f>U461*Parameters!$B$39</f>
        <v/>
      </c>
      <c r="AC461" s="7">
        <f>J461</f>
        <v/>
      </c>
      <c r="AD461" s="7">
        <f>IF(J461=1,Parameters!$B$40,Parameters!$B$41)</f>
        <v/>
      </c>
      <c r="AE461" s="33">
        <f>AC461*O461+(1-AC461)*L461</f>
        <v/>
      </c>
      <c r="AF461" s="33">
        <f>AC461*P461+(1-AC461)*M461</f>
        <v/>
      </c>
      <c r="AG461" s="33">
        <f>AC461*Q461+(1-AC461)*N461</f>
        <v/>
      </c>
      <c r="AH461" s="33">
        <f>AD461*O461+(1-AD461)*L461</f>
        <v/>
      </c>
      <c r="AI461" s="33">
        <f>AD461*P461+(1-AD461)*M461</f>
        <v/>
      </c>
      <c r="AJ461" s="33">
        <f>AD461*Q461+(1-AD461)*N461</f>
        <v/>
      </c>
      <c r="AK461" s="33">
        <f>AC461*V461+(1-AC461)*U461</f>
        <v/>
      </c>
      <c r="AL461" s="33">
        <f>AC461*W461+(1-AC461)*U461</f>
        <v/>
      </c>
      <c r="AM461" s="33">
        <f>AC461*X461+(1-AC461)*U461</f>
        <v/>
      </c>
      <c r="AN461" s="33">
        <f>AD461*V461+(1-AD461)*U461</f>
        <v/>
      </c>
      <c r="AO461" s="33">
        <f>AD461*W461+(1-AD461)*U461</f>
        <v/>
      </c>
      <c r="AP461" s="33">
        <f>AD461*X461+(1-AD461)*U461</f>
        <v/>
      </c>
      <c r="AQ461" s="7">
        <f>IF(OR(Scenario!$B$5="Any",Scenario!$B$5=A461),1,0)</f>
        <v/>
      </c>
      <c r="AR461" s="7">
        <f>IF(OR(Scenario!$B$6="Any",Scenario!$B$6=B461),1,0)</f>
        <v/>
      </c>
      <c r="AS461" s="7">
        <f>IF(OR(Scenario!$B$7="Any",Scenario!$B$7=C461),1,0)</f>
        <v/>
      </c>
      <c r="AT461" s="7">
        <f>IF(OR(Scenario!$B$8="Any",Scenario!$B$8=D461),1,0)</f>
        <v/>
      </c>
      <c r="AU461" s="7">
        <f>IF(OR(Scenario!$B$9="Any",Scenario!$B$9=E461),1,0)</f>
        <v/>
      </c>
      <c r="AV461" s="7">
        <f>IF(OR(Scenario!$B$10="Any",Scenario!$B$10=F461),1,0)</f>
        <v/>
      </c>
      <c r="AW461" s="7">
        <f>G461*AQ461*AR461*AS461*AT461*AU461*AV461</f>
        <v/>
      </c>
      <c r="AX461" s="7">
        <f>IF(Scenario!$B$11="mean",L461,IF(Scenario!$B$11="5th pct",M461,N461))</f>
        <v/>
      </c>
      <c r="AY461" s="7">
        <f>IF(Scenario!$B$11="mean",O461,IF(Scenario!$B$11="5th pct",P461,Q461))</f>
        <v/>
      </c>
      <c r="AZ461" s="7">
        <f>IF(Scenario!$B$11="mean",R461,IF(Scenario!$B$11="5th pct",S461,T461))</f>
        <v/>
      </c>
      <c r="BA461" s="7">
        <f>IF(Scenario!$B$11="mean",AE461,IF(Scenario!$B$11="5th pct",AF461,AG461))</f>
        <v/>
      </c>
      <c r="BB461" s="7">
        <f>IF(Scenario!$B$11="mean",AH461,IF(Scenario!$B$11="5th pct",AI461,AJ461))</f>
        <v/>
      </c>
      <c r="BC461" s="7">
        <f>U461</f>
        <v/>
      </c>
      <c r="BD461" s="7">
        <f>IF(Scenario!$B$11="mean",V461,IF(Scenario!$B$11="5th pct",W461,X461))</f>
        <v/>
      </c>
      <c r="BE461" s="7">
        <f>IF(Scenario!$B$11="mean",Y461,IF(Scenario!$B$11="5th pct",Z461,AA461))</f>
        <v/>
      </c>
      <c r="BF461" s="7">
        <f>IF(Scenario!$B$11="mean",AK461,IF(Scenario!$B$11="5th pct",AL461,AM461))</f>
        <v/>
      </c>
      <c r="BG461" s="7">
        <f>IF(Scenario!$B$11="mean",AN461,IF(Scenario!$B$11="5th pct",AO461,AP461))</f>
        <v/>
      </c>
    </row>
    <row r="462">
      <c r="A462" t="inlineStr">
        <is>
          <t>F</t>
        </is>
      </c>
      <c r="B462" t="inlineStr">
        <is>
          <t>80+</t>
        </is>
      </c>
      <c r="C462" t="inlineStr">
        <is>
          <t>132-154</t>
        </is>
      </c>
      <c r="D462" t="inlineStr">
        <is>
          <t>1.0-1.5</t>
        </is>
      </c>
      <c r="E462" t="inlineStr">
        <is>
          <t>high parox</t>
        </is>
      </c>
      <c r="F462" t="inlineStr">
        <is>
          <t>no</t>
        </is>
      </c>
      <c r="G462" s="26">
        <f>Parameters!$B$5*Parameters!$B$9*Parameters!$D$10/SUM(Parameters!$B$10:$G$10)*Parameters!$I$22*Parameters!$B$52*(1-Parameters!$B$46)</f>
        <v/>
      </c>
      <c r="H462" s="27">
        <f>(140-Parameters!$D$25)*Parameters!$D$26*0.45359237*0.85/(72*Parameters!$C$27)</f>
        <v/>
      </c>
      <c r="I462">
        <f>IF(H462&gt;80,"&gt;80",IF(H462&gt;50,"50-80",IF(H462&gt;=25,"25-50","&lt;25")))</f>
        <v/>
      </c>
      <c r="J462">
        <f>IF(((B462="80+")+0+(OR(D462="1.5-2.0",D462="&gt;=2.0")))&gt;=2,1,0)</f>
        <v/>
      </c>
      <c r="K462" s="28">
        <f>INDEX(Parameters!$B$31:$E$31,MATCH(I462,Parameters!$B$30:$E$30,0))</f>
        <v/>
      </c>
      <c r="L462" s="29">
        <f>K462*INDEX(Parameters!$B$75:$E$75,MATCH(I462,Parameters!$B$30:$E$30,0))/100*IF($F462="yes",Parameters!$C$49,Parameters!$B$49)</f>
        <v/>
      </c>
      <c r="M462" s="29">
        <f>K462*INDEX(Parameters!$B$76:$E$76,MATCH(I462,Parameters!$B$30:$E$30,0))/100*IF($F462="yes",Parameters!$C$49,Parameters!$B$49)</f>
        <v/>
      </c>
      <c r="N462" s="29">
        <f>K462*INDEX(Parameters!$B$77:$E$77,MATCH(I462,Parameters!$B$30:$E$30,0))/100*IF($F462="yes",Parameters!$C$49,Parameters!$B$49)</f>
        <v/>
      </c>
      <c r="O462" s="29">
        <f>K462*INDEX(Parameters!$B$78:$E$78,MATCH(I462,Parameters!$B$30:$E$30,0))/100*IF($F462="yes",Parameters!$C$49,Parameters!$B$49)</f>
        <v/>
      </c>
      <c r="P462" s="29">
        <f>K462*INDEX(Parameters!$B$79:$E$79,MATCH(I462,Parameters!$B$30:$E$30,0))/100*IF($F462="yes",Parameters!$C$49,Parameters!$B$49)</f>
        <v/>
      </c>
      <c r="Q462" s="29">
        <f>K462*INDEX(Parameters!$B$80:$E$80,MATCH(I462,Parameters!$B$30:$E$30,0))/100*IF($F462="yes",Parameters!$C$49,Parameters!$B$49)</f>
        <v/>
      </c>
      <c r="R462" s="29">
        <f>K462*INDEX(Parameters!$B$81:$E$81,MATCH(I462,Parameters!$B$30:$E$30,0))/100*IF($F462="yes",Parameters!$C$49,Parameters!$B$49)</f>
        <v/>
      </c>
      <c r="S462" s="29">
        <f>K462*INDEX(Parameters!$B$82:$E$82,MATCH(I462,Parameters!$B$30:$E$30,0))/100*IF($F462="yes",Parameters!$C$49,Parameters!$B$49)</f>
        <v/>
      </c>
      <c r="T462" s="29">
        <f>K462*INDEX(Parameters!$B$83:$E$83,MATCH(I462,Parameters!$B$30:$E$30,0))/100*IF($F462="yes",Parameters!$C$49,Parameters!$B$49)</f>
        <v/>
      </c>
      <c r="U462" s="29">
        <f>INDEX(Parameters!$B$32:$E$32,MATCH(I462,Parameters!$B$30:$E$30,0))*Parameters!$B$36/100*IF($F462="yes",Parameters!$E$49,Parameters!$D$49)</f>
        <v/>
      </c>
      <c r="V462" s="29">
        <f>U462*INDEX(Parameters!$B$99:$E$99,MATCH(I462,Parameters!$B$30:$E$30,0))</f>
        <v/>
      </c>
      <c r="W462" s="29">
        <f>U462*INDEX(Parameters!$B$100:$E$100,MATCH(I462,Parameters!$B$30:$E$30,0))</f>
        <v/>
      </c>
      <c r="X462" s="29">
        <f>U462*INDEX(Parameters!$B$101:$E$101,MATCH(I462,Parameters!$B$30:$E$30,0))</f>
        <v/>
      </c>
      <c r="Y462" s="29">
        <f>U462*INDEX(Parameters!$B$102:$E$102,MATCH(I462,Parameters!$B$30:$E$30,0))</f>
        <v/>
      </c>
      <c r="Z462" s="29">
        <f>U462*INDEX(Parameters!$B$103:$E$103,MATCH(I462,Parameters!$B$30:$E$30,0))</f>
        <v/>
      </c>
      <c r="AA462" s="29">
        <f>U462*INDEX(Parameters!$B$104:$E$104,MATCH(I462,Parameters!$B$30:$E$30,0))</f>
        <v/>
      </c>
      <c r="AB462" s="29">
        <f>U462*Parameters!$B$39</f>
        <v/>
      </c>
      <c r="AC462">
        <f>J462</f>
        <v/>
      </c>
      <c r="AD462">
        <f>IF(J462=1,Parameters!$B$40,Parameters!$B$41)</f>
        <v/>
      </c>
      <c r="AE462" s="29">
        <f>AC462*O462+(1-AC462)*L462</f>
        <v/>
      </c>
      <c r="AF462" s="29">
        <f>AC462*P462+(1-AC462)*M462</f>
        <v/>
      </c>
      <c r="AG462" s="29">
        <f>AC462*Q462+(1-AC462)*N462</f>
        <v/>
      </c>
      <c r="AH462" s="29">
        <f>AD462*O462+(1-AD462)*L462</f>
        <v/>
      </c>
      <c r="AI462" s="29">
        <f>AD462*P462+(1-AD462)*M462</f>
        <v/>
      </c>
      <c r="AJ462" s="29">
        <f>AD462*Q462+(1-AD462)*N462</f>
        <v/>
      </c>
      <c r="AK462" s="29">
        <f>AC462*V462+(1-AC462)*U462</f>
        <v/>
      </c>
      <c r="AL462" s="29">
        <f>AC462*W462+(1-AC462)*U462</f>
        <v/>
      </c>
      <c r="AM462" s="29">
        <f>AC462*X462+(1-AC462)*U462</f>
        <v/>
      </c>
      <c r="AN462" s="29">
        <f>AD462*V462+(1-AD462)*U462</f>
        <v/>
      </c>
      <c r="AO462" s="29">
        <f>AD462*W462+(1-AD462)*U462</f>
        <v/>
      </c>
      <c r="AP462" s="29">
        <f>AD462*X462+(1-AD462)*U462</f>
        <v/>
      </c>
      <c r="AQ462">
        <f>IF(OR(Scenario!$B$5="Any",Scenario!$B$5=A462),1,0)</f>
        <v/>
      </c>
      <c r="AR462">
        <f>IF(OR(Scenario!$B$6="Any",Scenario!$B$6=B462),1,0)</f>
        <v/>
      </c>
      <c r="AS462">
        <f>IF(OR(Scenario!$B$7="Any",Scenario!$B$7=C462),1,0)</f>
        <v/>
      </c>
      <c r="AT462">
        <f>IF(OR(Scenario!$B$8="Any",Scenario!$B$8=D462),1,0)</f>
        <v/>
      </c>
      <c r="AU462">
        <f>IF(OR(Scenario!$B$9="Any",Scenario!$B$9=E462),1,0)</f>
        <v/>
      </c>
      <c r="AV462">
        <f>IF(OR(Scenario!$B$10="Any",Scenario!$B$10=F462),1,0)</f>
        <v/>
      </c>
      <c r="AW462">
        <f>G462*AQ462*AR462*AS462*AT462*AU462*AV462</f>
        <v/>
      </c>
      <c r="AX462">
        <f>IF(Scenario!$B$11="mean",L462,IF(Scenario!$B$11="5th pct",M462,N462))</f>
        <v/>
      </c>
      <c r="AY462">
        <f>IF(Scenario!$B$11="mean",O462,IF(Scenario!$B$11="5th pct",P462,Q462))</f>
        <v/>
      </c>
      <c r="AZ462">
        <f>IF(Scenario!$B$11="mean",R462,IF(Scenario!$B$11="5th pct",S462,T462))</f>
        <v/>
      </c>
      <c r="BA462">
        <f>IF(Scenario!$B$11="mean",AE462,IF(Scenario!$B$11="5th pct",AF462,AG462))</f>
        <v/>
      </c>
      <c r="BB462">
        <f>IF(Scenario!$B$11="mean",AH462,IF(Scenario!$B$11="5th pct",AI462,AJ462))</f>
        <v/>
      </c>
      <c r="BC462">
        <f>U462</f>
        <v/>
      </c>
      <c r="BD462">
        <f>IF(Scenario!$B$11="mean",V462,IF(Scenario!$B$11="5th pct",W462,X462))</f>
        <v/>
      </c>
      <c r="BE462">
        <f>IF(Scenario!$B$11="mean",Y462,IF(Scenario!$B$11="5th pct",Z462,AA462))</f>
        <v/>
      </c>
      <c r="BF462">
        <f>IF(Scenario!$B$11="mean",AK462,IF(Scenario!$B$11="5th pct",AL462,AM462))</f>
        <v/>
      </c>
      <c r="BG462">
        <f>IF(Scenario!$B$11="mean",AN462,IF(Scenario!$B$11="5th pct",AO462,AP462))</f>
        <v/>
      </c>
    </row>
    <row r="463">
      <c r="A463" s="7" t="inlineStr">
        <is>
          <t>F</t>
        </is>
      </c>
      <c r="B463" s="7" t="inlineStr">
        <is>
          <t>80+</t>
        </is>
      </c>
      <c r="C463" s="7" t="inlineStr">
        <is>
          <t>132-154</t>
        </is>
      </c>
      <c r="D463" s="7" t="inlineStr">
        <is>
          <t>1.0-1.5</t>
        </is>
      </c>
      <c r="E463" s="7" t="inlineStr">
        <is>
          <t>high parox</t>
        </is>
      </c>
      <c r="F463" s="7" t="inlineStr">
        <is>
          <t>yes</t>
        </is>
      </c>
      <c r="G463" s="30">
        <f>Parameters!$B$5*Parameters!$B$9*Parameters!$D$10/SUM(Parameters!$B$10:$G$10)*Parameters!$I$22*Parameters!$B$52*Parameters!$B$46</f>
        <v/>
      </c>
      <c r="H463" s="31">
        <f>(140-Parameters!$D$25)*Parameters!$D$26*0.45359237*0.85/(72*Parameters!$C$27)</f>
        <v/>
      </c>
      <c r="I463" s="7">
        <f>IF(H463&gt;80,"&gt;80",IF(H463&gt;50,"50-80",IF(H463&gt;=25,"25-50","&lt;25")))</f>
        <v/>
      </c>
      <c r="J463" s="7">
        <f>IF(((B463="80+")+0+(OR(D463="1.5-2.0",D463="&gt;=2.0")))&gt;=2,1,0)</f>
        <v/>
      </c>
      <c r="K463" s="32">
        <f>INDEX(Parameters!$B$31:$E$31,MATCH(I463,Parameters!$B$30:$E$30,0))</f>
        <v/>
      </c>
      <c r="L463" s="33">
        <f>K463*INDEX(Parameters!$B$75:$E$75,MATCH(I463,Parameters!$B$30:$E$30,0))/100*IF($F463="yes",Parameters!$C$49,Parameters!$B$49)</f>
        <v/>
      </c>
      <c r="M463" s="33">
        <f>K463*INDEX(Parameters!$B$76:$E$76,MATCH(I463,Parameters!$B$30:$E$30,0))/100*IF($F463="yes",Parameters!$C$49,Parameters!$B$49)</f>
        <v/>
      </c>
      <c r="N463" s="33">
        <f>K463*INDEX(Parameters!$B$77:$E$77,MATCH(I463,Parameters!$B$30:$E$30,0))/100*IF($F463="yes",Parameters!$C$49,Parameters!$B$49)</f>
        <v/>
      </c>
      <c r="O463" s="33">
        <f>K463*INDEX(Parameters!$B$78:$E$78,MATCH(I463,Parameters!$B$30:$E$30,0))/100*IF($F463="yes",Parameters!$C$49,Parameters!$B$49)</f>
        <v/>
      </c>
      <c r="P463" s="33">
        <f>K463*INDEX(Parameters!$B$79:$E$79,MATCH(I463,Parameters!$B$30:$E$30,0))/100*IF($F463="yes",Parameters!$C$49,Parameters!$B$49)</f>
        <v/>
      </c>
      <c r="Q463" s="33">
        <f>K463*INDEX(Parameters!$B$80:$E$80,MATCH(I463,Parameters!$B$30:$E$30,0))/100*IF($F463="yes",Parameters!$C$49,Parameters!$B$49)</f>
        <v/>
      </c>
      <c r="R463" s="33">
        <f>K463*INDEX(Parameters!$B$81:$E$81,MATCH(I463,Parameters!$B$30:$E$30,0))/100*IF($F463="yes",Parameters!$C$49,Parameters!$B$49)</f>
        <v/>
      </c>
      <c r="S463" s="33">
        <f>K463*INDEX(Parameters!$B$82:$E$82,MATCH(I463,Parameters!$B$30:$E$30,0))/100*IF($F463="yes",Parameters!$C$49,Parameters!$B$49)</f>
        <v/>
      </c>
      <c r="T463" s="33">
        <f>K463*INDEX(Parameters!$B$83:$E$83,MATCH(I463,Parameters!$B$30:$E$30,0))/100*IF($F463="yes",Parameters!$C$49,Parameters!$B$49)</f>
        <v/>
      </c>
      <c r="U463" s="33">
        <f>INDEX(Parameters!$B$32:$E$32,MATCH(I463,Parameters!$B$30:$E$30,0))*Parameters!$B$36/100*IF($F463="yes",Parameters!$E$49,Parameters!$D$49)</f>
        <v/>
      </c>
      <c r="V463" s="33">
        <f>U463*INDEX(Parameters!$B$99:$E$99,MATCH(I463,Parameters!$B$30:$E$30,0))</f>
        <v/>
      </c>
      <c r="W463" s="33">
        <f>U463*INDEX(Parameters!$B$100:$E$100,MATCH(I463,Parameters!$B$30:$E$30,0))</f>
        <v/>
      </c>
      <c r="X463" s="33">
        <f>U463*INDEX(Parameters!$B$101:$E$101,MATCH(I463,Parameters!$B$30:$E$30,0))</f>
        <v/>
      </c>
      <c r="Y463" s="33">
        <f>U463*INDEX(Parameters!$B$102:$E$102,MATCH(I463,Parameters!$B$30:$E$30,0))</f>
        <v/>
      </c>
      <c r="Z463" s="33">
        <f>U463*INDEX(Parameters!$B$103:$E$103,MATCH(I463,Parameters!$B$30:$E$30,0))</f>
        <v/>
      </c>
      <c r="AA463" s="33">
        <f>U463*INDEX(Parameters!$B$104:$E$104,MATCH(I463,Parameters!$B$30:$E$30,0))</f>
        <v/>
      </c>
      <c r="AB463" s="33">
        <f>U463*Parameters!$B$39</f>
        <v/>
      </c>
      <c r="AC463" s="7">
        <f>J463</f>
        <v/>
      </c>
      <c r="AD463" s="7">
        <f>IF(J463=1,Parameters!$B$40,Parameters!$B$41)</f>
        <v/>
      </c>
      <c r="AE463" s="33">
        <f>AC463*O463+(1-AC463)*L463</f>
        <v/>
      </c>
      <c r="AF463" s="33">
        <f>AC463*P463+(1-AC463)*M463</f>
        <v/>
      </c>
      <c r="AG463" s="33">
        <f>AC463*Q463+(1-AC463)*N463</f>
        <v/>
      </c>
      <c r="AH463" s="33">
        <f>AD463*O463+(1-AD463)*L463</f>
        <v/>
      </c>
      <c r="AI463" s="33">
        <f>AD463*P463+(1-AD463)*M463</f>
        <v/>
      </c>
      <c r="AJ463" s="33">
        <f>AD463*Q463+(1-AD463)*N463</f>
        <v/>
      </c>
      <c r="AK463" s="33">
        <f>AC463*V463+(1-AC463)*U463</f>
        <v/>
      </c>
      <c r="AL463" s="33">
        <f>AC463*W463+(1-AC463)*U463</f>
        <v/>
      </c>
      <c r="AM463" s="33">
        <f>AC463*X463+(1-AC463)*U463</f>
        <v/>
      </c>
      <c r="AN463" s="33">
        <f>AD463*V463+(1-AD463)*U463</f>
        <v/>
      </c>
      <c r="AO463" s="33">
        <f>AD463*W463+(1-AD463)*U463</f>
        <v/>
      </c>
      <c r="AP463" s="33">
        <f>AD463*X463+(1-AD463)*U463</f>
        <v/>
      </c>
      <c r="AQ463" s="7">
        <f>IF(OR(Scenario!$B$5="Any",Scenario!$B$5=A463),1,0)</f>
        <v/>
      </c>
      <c r="AR463" s="7">
        <f>IF(OR(Scenario!$B$6="Any",Scenario!$B$6=B463),1,0)</f>
        <v/>
      </c>
      <c r="AS463" s="7">
        <f>IF(OR(Scenario!$B$7="Any",Scenario!$B$7=C463),1,0)</f>
        <v/>
      </c>
      <c r="AT463" s="7">
        <f>IF(OR(Scenario!$B$8="Any",Scenario!$B$8=D463),1,0)</f>
        <v/>
      </c>
      <c r="AU463" s="7">
        <f>IF(OR(Scenario!$B$9="Any",Scenario!$B$9=E463),1,0)</f>
        <v/>
      </c>
      <c r="AV463" s="7">
        <f>IF(OR(Scenario!$B$10="Any",Scenario!$B$10=F463),1,0)</f>
        <v/>
      </c>
      <c r="AW463" s="7">
        <f>G463*AQ463*AR463*AS463*AT463*AU463*AV463</f>
        <v/>
      </c>
      <c r="AX463" s="7">
        <f>IF(Scenario!$B$11="mean",L463,IF(Scenario!$B$11="5th pct",M463,N463))</f>
        <v/>
      </c>
      <c r="AY463" s="7">
        <f>IF(Scenario!$B$11="mean",O463,IF(Scenario!$B$11="5th pct",P463,Q463))</f>
        <v/>
      </c>
      <c r="AZ463" s="7">
        <f>IF(Scenario!$B$11="mean",R463,IF(Scenario!$B$11="5th pct",S463,T463))</f>
        <v/>
      </c>
      <c r="BA463" s="7">
        <f>IF(Scenario!$B$11="mean",AE463,IF(Scenario!$B$11="5th pct",AF463,AG463))</f>
        <v/>
      </c>
      <c r="BB463" s="7">
        <f>IF(Scenario!$B$11="mean",AH463,IF(Scenario!$B$11="5th pct",AI463,AJ463))</f>
        <v/>
      </c>
      <c r="BC463" s="7">
        <f>U463</f>
        <v/>
      </c>
      <c r="BD463" s="7">
        <f>IF(Scenario!$B$11="mean",V463,IF(Scenario!$B$11="5th pct",W463,X463))</f>
        <v/>
      </c>
      <c r="BE463" s="7">
        <f>IF(Scenario!$B$11="mean",Y463,IF(Scenario!$B$11="5th pct",Z463,AA463))</f>
        <v/>
      </c>
      <c r="BF463" s="7">
        <f>IF(Scenario!$B$11="mean",AK463,IF(Scenario!$B$11="5th pct",AL463,AM463))</f>
        <v/>
      </c>
      <c r="BG463" s="7">
        <f>IF(Scenario!$B$11="mean",AN463,IF(Scenario!$B$11="5th pct",AO463,AP463))</f>
        <v/>
      </c>
    </row>
    <row r="464">
      <c r="A464" t="inlineStr">
        <is>
          <t>F</t>
        </is>
      </c>
      <c r="B464" t="inlineStr">
        <is>
          <t>80+</t>
        </is>
      </c>
      <c r="C464" t="inlineStr">
        <is>
          <t>132-154</t>
        </is>
      </c>
      <c r="D464" t="inlineStr">
        <is>
          <t>1.0-1.5</t>
        </is>
      </c>
      <c r="E464" t="inlineStr">
        <is>
          <t>persistent</t>
        </is>
      </c>
      <c r="F464" t="inlineStr">
        <is>
          <t>no</t>
        </is>
      </c>
      <c r="G464" s="26">
        <f>Parameters!$B$5*Parameters!$B$9*Parameters!$D$10/SUM(Parameters!$B$10:$G$10)*Parameters!$I$22*Parameters!$B$53*(1-Parameters!$B$46)</f>
        <v/>
      </c>
      <c r="H464" s="27">
        <f>(140-Parameters!$D$25)*Parameters!$D$26*0.45359237*0.85/(72*Parameters!$C$27)</f>
        <v/>
      </c>
      <c r="I464">
        <f>IF(H464&gt;80,"&gt;80",IF(H464&gt;50,"50-80",IF(H464&gt;=25,"25-50","&lt;25")))</f>
        <v/>
      </c>
      <c r="J464">
        <f>IF(((B464="80+")+0+(OR(D464="1.5-2.0",D464="&gt;=2.0")))&gt;=2,1,0)</f>
        <v/>
      </c>
      <c r="K464" s="28">
        <f>INDEX(Parameters!$B$31:$E$31,MATCH(I464,Parameters!$B$30:$E$30,0))</f>
        <v/>
      </c>
      <c r="L464" s="29">
        <f>K464*INDEX(Parameters!$B$84:$E$84,MATCH(I464,Parameters!$B$30:$E$30,0))/100*IF($F464="yes",Parameters!$C$49,Parameters!$B$49)</f>
        <v/>
      </c>
      <c r="M464" s="29">
        <f>K464*INDEX(Parameters!$B$85:$E$85,MATCH(I464,Parameters!$B$30:$E$30,0))/100*IF($F464="yes",Parameters!$C$49,Parameters!$B$49)</f>
        <v/>
      </c>
      <c r="N464" s="29">
        <f>K464*INDEX(Parameters!$B$86:$E$86,MATCH(I464,Parameters!$B$30:$E$30,0))/100*IF($F464="yes",Parameters!$C$49,Parameters!$B$49)</f>
        <v/>
      </c>
      <c r="O464" s="29">
        <f>K464*INDEX(Parameters!$B$87:$E$87,MATCH(I464,Parameters!$B$30:$E$30,0))/100*IF($F464="yes",Parameters!$C$49,Parameters!$B$49)</f>
        <v/>
      </c>
      <c r="P464" s="29">
        <f>K464*INDEX(Parameters!$B$88:$E$88,MATCH(I464,Parameters!$B$30:$E$30,0))/100*IF($F464="yes",Parameters!$C$49,Parameters!$B$49)</f>
        <v/>
      </c>
      <c r="Q464" s="29">
        <f>K464*INDEX(Parameters!$B$89:$E$89,MATCH(I464,Parameters!$B$30:$E$30,0))/100*IF($F464="yes",Parameters!$C$49,Parameters!$B$49)</f>
        <v/>
      </c>
      <c r="R464" s="29">
        <f>K464*INDEX(Parameters!$B$90:$E$90,MATCH(I464,Parameters!$B$30:$E$30,0))/100*IF($F464="yes",Parameters!$C$49,Parameters!$B$49)</f>
        <v/>
      </c>
      <c r="S464" s="29">
        <f>K464*INDEX(Parameters!$B$91:$E$91,MATCH(I464,Parameters!$B$30:$E$30,0))/100*IF($F464="yes",Parameters!$C$49,Parameters!$B$49)</f>
        <v/>
      </c>
      <c r="T464" s="29">
        <f>K464*INDEX(Parameters!$B$92:$E$92,MATCH(I464,Parameters!$B$30:$E$30,0))/100*IF($F464="yes",Parameters!$C$49,Parameters!$B$49)</f>
        <v/>
      </c>
      <c r="U464" s="29">
        <f>INDEX(Parameters!$B$32:$E$32,MATCH(I464,Parameters!$B$30:$E$30,0))*Parameters!$B$36/100*IF($F464="yes",Parameters!$E$49,Parameters!$D$49)</f>
        <v/>
      </c>
      <c r="V464" s="29">
        <f>U464*INDEX(Parameters!$B$99:$E$99,MATCH(I464,Parameters!$B$30:$E$30,0))</f>
        <v/>
      </c>
      <c r="W464" s="29">
        <f>U464*INDEX(Parameters!$B$100:$E$100,MATCH(I464,Parameters!$B$30:$E$30,0))</f>
        <v/>
      </c>
      <c r="X464" s="29">
        <f>U464*INDEX(Parameters!$B$101:$E$101,MATCH(I464,Parameters!$B$30:$E$30,0))</f>
        <v/>
      </c>
      <c r="Y464" s="29">
        <f>U464*INDEX(Parameters!$B$102:$E$102,MATCH(I464,Parameters!$B$30:$E$30,0))</f>
        <v/>
      </c>
      <c r="Z464" s="29">
        <f>U464*INDEX(Parameters!$B$103:$E$103,MATCH(I464,Parameters!$B$30:$E$30,0))</f>
        <v/>
      </c>
      <c r="AA464" s="29">
        <f>U464*INDEX(Parameters!$B$104:$E$104,MATCH(I464,Parameters!$B$30:$E$30,0))</f>
        <v/>
      </c>
      <c r="AB464" s="29">
        <f>U464*Parameters!$B$39</f>
        <v/>
      </c>
      <c r="AC464">
        <f>J464</f>
        <v/>
      </c>
      <c r="AD464">
        <f>IF(J464=1,Parameters!$B$40,Parameters!$B$41)</f>
        <v/>
      </c>
      <c r="AE464" s="29">
        <f>AC464*O464+(1-AC464)*L464</f>
        <v/>
      </c>
      <c r="AF464" s="29">
        <f>AC464*P464+(1-AC464)*M464</f>
        <v/>
      </c>
      <c r="AG464" s="29">
        <f>AC464*Q464+(1-AC464)*N464</f>
        <v/>
      </c>
      <c r="AH464" s="29">
        <f>AD464*O464+(1-AD464)*L464</f>
        <v/>
      </c>
      <c r="AI464" s="29">
        <f>AD464*P464+(1-AD464)*M464</f>
        <v/>
      </c>
      <c r="AJ464" s="29">
        <f>AD464*Q464+(1-AD464)*N464</f>
        <v/>
      </c>
      <c r="AK464" s="29">
        <f>AC464*V464+(1-AC464)*U464</f>
        <v/>
      </c>
      <c r="AL464" s="29">
        <f>AC464*W464+(1-AC464)*U464</f>
        <v/>
      </c>
      <c r="AM464" s="29">
        <f>AC464*X464+(1-AC464)*U464</f>
        <v/>
      </c>
      <c r="AN464" s="29">
        <f>AD464*V464+(1-AD464)*U464</f>
        <v/>
      </c>
      <c r="AO464" s="29">
        <f>AD464*W464+(1-AD464)*U464</f>
        <v/>
      </c>
      <c r="AP464" s="29">
        <f>AD464*X464+(1-AD464)*U464</f>
        <v/>
      </c>
      <c r="AQ464">
        <f>IF(OR(Scenario!$B$5="Any",Scenario!$B$5=A464),1,0)</f>
        <v/>
      </c>
      <c r="AR464">
        <f>IF(OR(Scenario!$B$6="Any",Scenario!$B$6=B464),1,0)</f>
        <v/>
      </c>
      <c r="AS464">
        <f>IF(OR(Scenario!$B$7="Any",Scenario!$B$7=C464),1,0)</f>
        <v/>
      </c>
      <c r="AT464">
        <f>IF(OR(Scenario!$B$8="Any",Scenario!$B$8=D464),1,0)</f>
        <v/>
      </c>
      <c r="AU464">
        <f>IF(OR(Scenario!$B$9="Any",Scenario!$B$9=E464),1,0)</f>
        <v/>
      </c>
      <c r="AV464">
        <f>IF(OR(Scenario!$B$10="Any",Scenario!$B$10=F464),1,0)</f>
        <v/>
      </c>
      <c r="AW464">
        <f>G464*AQ464*AR464*AS464*AT464*AU464*AV464</f>
        <v/>
      </c>
      <c r="AX464">
        <f>IF(Scenario!$B$11="mean",L464,IF(Scenario!$B$11="5th pct",M464,N464))</f>
        <v/>
      </c>
      <c r="AY464">
        <f>IF(Scenario!$B$11="mean",O464,IF(Scenario!$B$11="5th pct",P464,Q464))</f>
        <v/>
      </c>
      <c r="AZ464">
        <f>IF(Scenario!$B$11="mean",R464,IF(Scenario!$B$11="5th pct",S464,T464))</f>
        <v/>
      </c>
      <c r="BA464">
        <f>IF(Scenario!$B$11="mean",AE464,IF(Scenario!$B$11="5th pct",AF464,AG464))</f>
        <v/>
      </c>
      <c r="BB464">
        <f>IF(Scenario!$B$11="mean",AH464,IF(Scenario!$B$11="5th pct",AI464,AJ464))</f>
        <v/>
      </c>
      <c r="BC464">
        <f>U464</f>
        <v/>
      </c>
      <c r="BD464">
        <f>IF(Scenario!$B$11="mean",V464,IF(Scenario!$B$11="5th pct",W464,X464))</f>
        <v/>
      </c>
      <c r="BE464">
        <f>IF(Scenario!$B$11="mean",Y464,IF(Scenario!$B$11="5th pct",Z464,AA464))</f>
        <v/>
      </c>
      <c r="BF464">
        <f>IF(Scenario!$B$11="mean",AK464,IF(Scenario!$B$11="5th pct",AL464,AM464))</f>
        <v/>
      </c>
      <c r="BG464">
        <f>IF(Scenario!$B$11="mean",AN464,IF(Scenario!$B$11="5th pct",AO464,AP464))</f>
        <v/>
      </c>
    </row>
    <row r="465">
      <c r="A465" s="7" t="inlineStr">
        <is>
          <t>F</t>
        </is>
      </c>
      <c r="B465" s="7" t="inlineStr">
        <is>
          <t>80+</t>
        </is>
      </c>
      <c r="C465" s="7" t="inlineStr">
        <is>
          <t>132-154</t>
        </is>
      </c>
      <c r="D465" s="7" t="inlineStr">
        <is>
          <t>1.0-1.5</t>
        </is>
      </c>
      <c r="E465" s="7" t="inlineStr">
        <is>
          <t>persistent</t>
        </is>
      </c>
      <c r="F465" s="7" t="inlineStr">
        <is>
          <t>yes</t>
        </is>
      </c>
      <c r="G465" s="30">
        <f>Parameters!$B$5*Parameters!$B$9*Parameters!$D$10/SUM(Parameters!$B$10:$G$10)*Parameters!$I$22*Parameters!$B$53*Parameters!$B$46</f>
        <v/>
      </c>
      <c r="H465" s="31">
        <f>(140-Parameters!$D$25)*Parameters!$D$26*0.45359237*0.85/(72*Parameters!$C$27)</f>
        <v/>
      </c>
      <c r="I465" s="7">
        <f>IF(H465&gt;80,"&gt;80",IF(H465&gt;50,"50-80",IF(H465&gt;=25,"25-50","&lt;25")))</f>
        <v/>
      </c>
      <c r="J465" s="7">
        <f>IF(((B465="80+")+0+(OR(D465="1.5-2.0",D465="&gt;=2.0")))&gt;=2,1,0)</f>
        <v/>
      </c>
      <c r="K465" s="32">
        <f>INDEX(Parameters!$B$31:$E$31,MATCH(I465,Parameters!$B$30:$E$30,0))</f>
        <v/>
      </c>
      <c r="L465" s="33">
        <f>K465*INDEX(Parameters!$B$84:$E$84,MATCH(I465,Parameters!$B$30:$E$30,0))/100*IF($F465="yes",Parameters!$C$49,Parameters!$B$49)</f>
        <v/>
      </c>
      <c r="M465" s="33">
        <f>K465*INDEX(Parameters!$B$85:$E$85,MATCH(I465,Parameters!$B$30:$E$30,0))/100*IF($F465="yes",Parameters!$C$49,Parameters!$B$49)</f>
        <v/>
      </c>
      <c r="N465" s="33">
        <f>K465*INDEX(Parameters!$B$86:$E$86,MATCH(I465,Parameters!$B$30:$E$30,0))/100*IF($F465="yes",Parameters!$C$49,Parameters!$B$49)</f>
        <v/>
      </c>
      <c r="O465" s="33">
        <f>K465*INDEX(Parameters!$B$87:$E$87,MATCH(I465,Parameters!$B$30:$E$30,0))/100*IF($F465="yes",Parameters!$C$49,Parameters!$B$49)</f>
        <v/>
      </c>
      <c r="P465" s="33">
        <f>K465*INDEX(Parameters!$B$88:$E$88,MATCH(I465,Parameters!$B$30:$E$30,0))/100*IF($F465="yes",Parameters!$C$49,Parameters!$B$49)</f>
        <v/>
      </c>
      <c r="Q465" s="33">
        <f>K465*INDEX(Parameters!$B$89:$E$89,MATCH(I465,Parameters!$B$30:$E$30,0))/100*IF($F465="yes",Parameters!$C$49,Parameters!$B$49)</f>
        <v/>
      </c>
      <c r="R465" s="33">
        <f>K465*INDEX(Parameters!$B$90:$E$90,MATCH(I465,Parameters!$B$30:$E$30,0))/100*IF($F465="yes",Parameters!$C$49,Parameters!$B$49)</f>
        <v/>
      </c>
      <c r="S465" s="33">
        <f>K465*INDEX(Parameters!$B$91:$E$91,MATCH(I465,Parameters!$B$30:$E$30,0))/100*IF($F465="yes",Parameters!$C$49,Parameters!$B$49)</f>
        <v/>
      </c>
      <c r="T465" s="33">
        <f>K465*INDEX(Parameters!$B$92:$E$92,MATCH(I465,Parameters!$B$30:$E$30,0))/100*IF($F465="yes",Parameters!$C$49,Parameters!$B$49)</f>
        <v/>
      </c>
      <c r="U465" s="33">
        <f>INDEX(Parameters!$B$32:$E$32,MATCH(I465,Parameters!$B$30:$E$30,0))*Parameters!$B$36/100*IF($F465="yes",Parameters!$E$49,Parameters!$D$49)</f>
        <v/>
      </c>
      <c r="V465" s="33">
        <f>U465*INDEX(Parameters!$B$99:$E$99,MATCH(I465,Parameters!$B$30:$E$30,0))</f>
        <v/>
      </c>
      <c r="W465" s="33">
        <f>U465*INDEX(Parameters!$B$100:$E$100,MATCH(I465,Parameters!$B$30:$E$30,0))</f>
        <v/>
      </c>
      <c r="X465" s="33">
        <f>U465*INDEX(Parameters!$B$101:$E$101,MATCH(I465,Parameters!$B$30:$E$30,0))</f>
        <v/>
      </c>
      <c r="Y465" s="33">
        <f>U465*INDEX(Parameters!$B$102:$E$102,MATCH(I465,Parameters!$B$30:$E$30,0))</f>
        <v/>
      </c>
      <c r="Z465" s="33">
        <f>U465*INDEX(Parameters!$B$103:$E$103,MATCH(I465,Parameters!$B$30:$E$30,0))</f>
        <v/>
      </c>
      <c r="AA465" s="33">
        <f>U465*INDEX(Parameters!$B$104:$E$104,MATCH(I465,Parameters!$B$30:$E$30,0))</f>
        <v/>
      </c>
      <c r="AB465" s="33">
        <f>U465*Parameters!$B$39</f>
        <v/>
      </c>
      <c r="AC465" s="7">
        <f>J465</f>
        <v/>
      </c>
      <c r="AD465" s="7">
        <f>IF(J465=1,Parameters!$B$40,Parameters!$B$41)</f>
        <v/>
      </c>
      <c r="AE465" s="33">
        <f>AC465*O465+(1-AC465)*L465</f>
        <v/>
      </c>
      <c r="AF465" s="33">
        <f>AC465*P465+(1-AC465)*M465</f>
        <v/>
      </c>
      <c r="AG465" s="33">
        <f>AC465*Q465+(1-AC465)*N465</f>
        <v/>
      </c>
      <c r="AH465" s="33">
        <f>AD465*O465+(1-AD465)*L465</f>
        <v/>
      </c>
      <c r="AI465" s="33">
        <f>AD465*P465+(1-AD465)*M465</f>
        <v/>
      </c>
      <c r="AJ465" s="33">
        <f>AD465*Q465+(1-AD465)*N465</f>
        <v/>
      </c>
      <c r="AK465" s="33">
        <f>AC465*V465+(1-AC465)*U465</f>
        <v/>
      </c>
      <c r="AL465" s="33">
        <f>AC465*W465+(1-AC465)*U465</f>
        <v/>
      </c>
      <c r="AM465" s="33">
        <f>AC465*X465+(1-AC465)*U465</f>
        <v/>
      </c>
      <c r="AN465" s="33">
        <f>AD465*V465+(1-AD465)*U465</f>
        <v/>
      </c>
      <c r="AO465" s="33">
        <f>AD465*W465+(1-AD465)*U465</f>
        <v/>
      </c>
      <c r="AP465" s="33">
        <f>AD465*X465+(1-AD465)*U465</f>
        <v/>
      </c>
      <c r="AQ465" s="7">
        <f>IF(OR(Scenario!$B$5="Any",Scenario!$B$5=A465),1,0)</f>
        <v/>
      </c>
      <c r="AR465" s="7">
        <f>IF(OR(Scenario!$B$6="Any",Scenario!$B$6=B465),1,0)</f>
        <v/>
      </c>
      <c r="AS465" s="7">
        <f>IF(OR(Scenario!$B$7="Any",Scenario!$B$7=C465),1,0)</f>
        <v/>
      </c>
      <c r="AT465" s="7">
        <f>IF(OR(Scenario!$B$8="Any",Scenario!$B$8=D465),1,0)</f>
        <v/>
      </c>
      <c r="AU465" s="7">
        <f>IF(OR(Scenario!$B$9="Any",Scenario!$B$9=E465),1,0)</f>
        <v/>
      </c>
      <c r="AV465" s="7">
        <f>IF(OR(Scenario!$B$10="Any",Scenario!$B$10=F465),1,0)</f>
        <v/>
      </c>
      <c r="AW465" s="7">
        <f>G465*AQ465*AR465*AS465*AT465*AU465*AV465</f>
        <v/>
      </c>
      <c r="AX465" s="7">
        <f>IF(Scenario!$B$11="mean",L465,IF(Scenario!$B$11="5th pct",M465,N465))</f>
        <v/>
      </c>
      <c r="AY465" s="7">
        <f>IF(Scenario!$B$11="mean",O465,IF(Scenario!$B$11="5th pct",P465,Q465))</f>
        <v/>
      </c>
      <c r="AZ465" s="7">
        <f>IF(Scenario!$B$11="mean",R465,IF(Scenario!$B$11="5th pct",S465,T465))</f>
        <v/>
      </c>
      <c r="BA465" s="7">
        <f>IF(Scenario!$B$11="mean",AE465,IF(Scenario!$B$11="5th pct",AF465,AG465))</f>
        <v/>
      </c>
      <c r="BB465" s="7">
        <f>IF(Scenario!$B$11="mean",AH465,IF(Scenario!$B$11="5th pct",AI465,AJ465))</f>
        <v/>
      </c>
      <c r="BC465" s="7">
        <f>U465</f>
        <v/>
      </c>
      <c r="BD465" s="7">
        <f>IF(Scenario!$B$11="mean",V465,IF(Scenario!$B$11="5th pct",W465,X465))</f>
        <v/>
      </c>
      <c r="BE465" s="7">
        <f>IF(Scenario!$B$11="mean",Y465,IF(Scenario!$B$11="5th pct",Z465,AA465))</f>
        <v/>
      </c>
      <c r="BF465" s="7">
        <f>IF(Scenario!$B$11="mean",AK465,IF(Scenario!$B$11="5th pct",AL465,AM465))</f>
        <v/>
      </c>
      <c r="BG465" s="7">
        <f>IF(Scenario!$B$11="mean",AN465,IF(Scenario!$B$11="5th pct",AO465,AP465))</f>
        <v/>
      </c>
    </row>
    <row r="466">
      <c r="A466" t="inlineStr">
        <is>
          <t>F</t>
        </is>
      </c>
      <c r="B466" t="inlineStr">
        <is>
          <t>80+</t>
        </is>
      </c>
      <c r="C466" t="inlineStr">
        <is>
          <t>132-154</t>
        </is>
      </c>
      <c r="D466" t="inlineStr">
        <is>
          <t>1.5-2.0</t>
        </is>
      </c>
      <c r="E466" t="inlineStr">
        <is>
          <t>subclinical</t>
        </is>
      </c>
      <c r="F466" t="inlineStr">
        <is>
          <t>no</t>
        </is>
      </c>
      <c r="G466" s="26">
        <f>Parameters!$B$5*Parameters!$B$9*Parameters!$D$10/SUM(Parameters!$B$10:$G$10)*Parameters!$J$22*Parameters!$B$50*(1-Parameters!$B$46)</f>
        <v/>
      </c>
      <c r="H466" s="27">
        <f>(140-Parameters!$D$25)*Parameters!$D$26*0.45359237*0.85/(72*Parameters!$D$27)</f>
        <v/>
      </c>
      <c r="I466">
        <f>IF(H466&gt;80,"&gt;80",IF(H466&gt;50,"50-80",IF(H466&gt;=25,"25-50","&lt;25")))</f>
        <v/>
      </c>
      <c r="J466">
        <f>IF(((B466="80+")+0+(OR(D466="1.5-2.0",D466="&gt;=2.0")))&gt;=2,1,0)</f>
        <v/>
      </c>
      <c r="K466" s="28">
        <f>INDEX(Parameters!$B$31:$E$31,MATCH(I466,Parameters!$B$30:$E$30,0))</f>
        <v/>
      </c>
      <c r="L466" s="29">
        <f>K466*INDEX(Parameters!$B$57:$E$57,MATCH(I466,Parameters!$B$30:$E$30,0))/100*IF($F466="yes",Parameters!$C$49,Parameters!$B$49)</f>
        <v/>
      </c>
      <c r="M466" s="29">
        <f>K466*INDEX(Parameters!$B$58:$E$58,MATCH(I466,Parameters!$B$30:$E$30,0))/100*IF($F466="yes",Parameters!$C$49,Parameters!$B$49)</f>
        <v/>
      </c>
      <c r="N466" s="29">
        <f>K466*INDEX(Parameters!$B$59:$E$59,MATCH(I466,Parameters!$B$30:$E$30,0))/100*IF($F466="yes",Parameters!$C$49,Parameters!$B$49)</f>
        <v/>
      </c>
      <c r="O466" s="29">
        <f>K466*INDEX(Parameters!$B$60:$E$60,MATCH(I466,Parameters!$B$30:$E$30,0))/100*IF($F466="yes",Parameters!$C$49,Parameters!$B$49)</f>
        <v/>
      </c>
      <c r="P466" s="29">
        <f>K466*INDEX(Parameters!$B$61:$E$61,MATCH(I466,Parameters!$B$30:$E$30,0))/100*IF($F466="yes",Parameters!$C$49,Parameters!$B$49)</f>
        <v/>
      </c>
      <c r="Q466" s="29">
        <f>K466*INDEX(Parameters!$B$62:$E$62,MATCH(I466,Parameters!$B$30:$E$30,0))/100*IF($F466="yes",Parameters!$C$49,Parameters!$B$49)</f>
        <v/>
      </c>
      <c r="R466" s="29">
        <f>K466*INDEX(Parameters!$B$63:$E$63,MATCH(I466,Parameters!$B$30:$E$30,0))/100*IF($F466="yes",Parameters!$C$49,Parameters!$B$49)</f>
        <v/>
      </c>
      <c r="S466" s="29">
        <f>K466*INDEX(Parameters!$B$64:$E$64,MATCH(I466,Parameters!$B$30:$E$30,0))/100*IF($F466="yes",Parameters!$C$49,Parameters!$B$49)</f>
        <v/>
      </c>
      <c r="T466" s="29">
        <f>K466*INDEX(Parameters!$B$65:$E$65,MATCH(I466,Parameters!$B$30:$E$30,0))/100*IF($F466="yes",Parameters!$C$49,Parameters!$B$49)</f>
        <v/>
      </c>
      <c r="U466" s="29">
        <f>INDEX(Parameters!$B$32:$E$32,MATCH(I466,Parameters!$B$30:$E$30,0))*Parameters!$B$36/100*IF($F466="yes",Parameters!$E$49,Parameters!$D$49)</f>
        <v/>
      </c>
      <c r="V466" s="29">
        <f>U466*INDEX(Parameters!$B$99:$E$99,MATCH(I466,Parameters!$B$30:$E$30,0))</f>
        <v/>
      </c>
      <c r="W466" s="29">
        <f>U466*INDEX(Parameters!$B$100:$E$100,MATCH(I466,Parameters!$B$30:$E$30,0))</f>
        <v/>
      </c>
      <c r="X466" s="29">
        <f>U466*INDEX(Parameters!$B$101:$E$101,MATCH(I466,Parameters!$B$30:$E$30,0))</f>
        <v/>
      </c>
      <c r="Y466" s="29">
        <f>U466*INDEX(Parameters!$B$102:$E$102,MATCH(I466,Parameters!$B$30:$E$30,0))</f>
        <v/>
      </c>
      <c r="Z466" s="29">
        <f>U466*INDEX(Parameters!$B$103:$E$103,MATCH(I466,Parameters!$B$30:$E$30,0))</f>
        <v/>
      </c>
      <c r="AA466" s="29">
        <f>U466*INDEX(Parameters!$B$104:$E$104,MATCH(I466,Parameters!$B$30:$E$30,0))</f>
        <v/>
      </c>
      <c r="AB466" s="29">
        <f>U466*Parameters!$B$39</f>
        <v/>
      </c>
      <c r="AC466">
        <f>J466</f>
        <v/>
      </c>
      <c r="AD466">
        <f>IF(J466=1,Parameters!$B$40,Parameters!$B$41)</f>
        <v/>
      </c>
      <c r="AE466" s="29">
        <f>AC466*O466+(1-AC466)*L466</f>
        <v/>
      </c>
      <c r="AF466" s="29">
        <f>AC466*P466+(1-AC466)*M466</f>
        <v/>
      </c>
      <c r="AG466" s="29">
        <f>AC466*Q466+(1-AC466)*N466</f>
        <v/>
      </c>
      <c r="AH466" s="29">
        <f>AD466*O466+(1-AD466)*L466</f>
        <v/>
      </c>
      <c r="AI466" s="29">
        <f>AD466*P466+(1-AD466)*M466</f>
        <v/>
      </c>
      <c r="AJ466" s="29">
        <f>AD466*Q466+(1-AD466)*N466</f>
        <v/>
      </c>
      <c r="AK466" s="29">
        <f>AC466*V466+(1-AC466)*U466</f>
        <v/>
      </c>
      <c r="AL466" s="29">
        <f>AC466*W466+(1-AC466)*U466</f>
        <v/>
      </c>
      <c r="AM466" s="29">
        <f>AC466*X466+(1-AC466)*U466</f>
        <v/>
      </c>
      <c r="AN466" s="29">
        <f>AD466*V466+(1-AD466)*U466</f>
        <v/>
      </c>
      <c r="AO466" s="29">
        <f>AD466*W466+(1-AD466)*U466</f>
        <v/>
      </c>
      <c r="AP466" s="29">
        <f>AD466*X466+(1-AD466)*U466</f>
        <v/>
      </c>
      <c r="AQ466">
        <f>IF(OR(Scenario!$B$5="Any",Scenario!$B$5=A466),1,0)</f>
        <v/>
      </c>
      <c r="AR466">
        <f>IF(OR(Scenario!$B$6="Any",Scenario!$B$6=B466),1,0)</f>
        <v/>
      </c>
      <c r="AS466">
        <f>IF(OR(Scenario!$B$7="Any",Scenario!$B$7=C466),1,0)</f>
        <v/>
      </c>
      <c r="AT466">
        <f>IF(OR(Scenario!$B$8="Any",Scenario!$B$8=D466),1,0)</f>
        <v/>
      </c>
      <c r="AU466">
        <f>IF(OR(Scenario!$B$9="Any",Scenario!$B$9=E466),1,0)</f>
        <v/>
      </c>
      <c r="AV466">
        <f>IF(OR(Scenario!$B$10="Any",Scenario!$B$10=F466),1,0)</f>
        <v/>
      </c>
      <c r="AW466">
        <f>G466*AQ466*AR466*AS466*AT466*AU466*AV466</f>
        <v/>
      </c>
      <c r="AX466">
        <f>IF(Scenario!$B$11="mean",L466,IF(Scenario!$B$11="5th pct",M466,N466))</f>
        <v/>
      </c>
      <c r="AY466">
        <f>IF(Scenario!$B$11="mean",O466,IF(Scenario!$B$11="5th pct",P466,Q466))</f>
        <v/>
      </c>
      <c r="AZ466">
        <f>IF(Scenario!$B$11="mean",R466,IF(Scenario!$B$11="5th pct",S466,T466))</f>
        <v/>
      </c>
      <c r="BA466">
        <f>IF(Scenario!$B$11="mean",AE466,IF(Scenario!$B$11="5th pct",AF466,AG466))</f>
        <v/>
      </c>
      <c r="BB466">
        <f>IF(Scenario!$B$11="mean",AH466,IF(Scenario!$B$11="5th pct",AI466,AJ466))</f>
        <v/>
      </c>
      <c r="BC466">
        <f>U466</f>
        <v/>
      </c>
      <c r="BD466">
        <f>IF(Scenario!$B$11="mean",V466,IF(Scenario!$B$11="5th pct",W466,X466))</f>
        <v/>
      </c>
      <c r="BE466">
        <f>IF(Scenario!$B$11="mean",Y466,IF(Scenario!$B$11="5th pct",Z466,AA466))</f>
        <v/>
      </c>
      <c r="BF466">
        <f>IF(Scenario!$B$11="mean",AK466,IF(Scenario!$B$11="5th pct",AL466,AM466))</f>
        <v/>
      </c>
      <c r="BG466">
        <f>IF(Scenario!$B$11="mean",AN466,IF(Scenario!$B$11="5th pct",AO466,AP466))</f>
        <v/>
      </c>
    </row>
    <row r="467">
      <c r="A467" s="7" t="inlineStr">
        <is>
          <t>F</t>
        </is>
      </c>
      <c r="B467" s="7" t="inlineStr">
        <is>
          <t>80+</t>
        </is>
      </c>
      <c r="C467" s="7" t="inlineStr">
        <is>
          <t>132-154</t>
        </is>
      </c>
      <c r="D467" s="7" t="inlineStr">
        <is>
          <t>1.5-2.0</t>
        </is>
      </c>
      <c r="E467" s="7" t="inlineStr">
        <is>
          <t>subclinical</t>
        </is>
      </c>
      <c r="F467" s="7" t="inlineStr">
        <is>
          <t>yes</t>
        </is>
      </c>
      <c r="G467" s="30">
        <f>Parameters!$B$5*Parameters!$B$9*Parameters!$D$10/SUM(Parameters!$B$10:$G$10)*Parameters!$J$22*Parameters!$B$50*Parameters!$B$46</f>
        <v/>
      </c>
      <c r="H467" s="31">
        <f>(140-Parameters!$D$25)*Parameters!$D$26*0.45359237*0.85/(72*Parameters!$D$27)</f>
        <v/>
      </c>
      <c r="I467" s="7">
        <f>IF(H467&gt;80,"&gt;80",IF(H467&gt;50,"50-80",IF(H467&gt;=25,"25-50","&lt;25")))</f>
        <v/>
      </c>
      <c r="J467" s="7">
        <f>IF(((B467="80+")+0+(OR(D467="1.5-2.0",D467="&gt;=2.0")))&gt;=2,1,0)</f>
        <v/>
      </c>
      <c r="K467" s="32">
        <f>INDEX(Parameters!$B$31:$E$31,MATCH(I467,Parameters!$B$30:$E$30,0))</f>
        <v/>
      </c>
      <c r="L467" s="33">
        <f>K467*INDEX(Parameters!$B$57:$E$57,MATCH(I467,Parameters!$B$30:$E$30,0))/100*IF($F467="yes",Parameters!$C$49,Parameters!$B$49)</f>
        <v/>
      </c>
      <c r="M467" s="33">
        <f>K467*INDEX(Parameters!$B$58:$E$58,MATCH(I467,Parameters!$B$30:$E$30,0))/100*IF($F467="yes",Parameters!$C$49,Parameters!$B$49)</f>
        <v/>
      </c>
      <c r="N467" s="33">
        <f>K467*INDEX(Parameters!$B$59:$E$59,MATCH(I467,Parameters!$B$30:$E$30,0))/100*IF($F467="yes",Parameters!$C$49,Parameters!$B$49)</f>
        <v/>
      </c>
      <c r="O467" s="33">
        <f>K467*INDEX(Parameters!$B$60:$E$60,MATCH(I467,Parameters!$B$30:$E$30,0))/100*IF($F467="yes",Parameters!$C$49,Parameters!$B$49)</f>
        <v/>
      </c>
      <c r="P467" s="33">
        <f>K467*INDEX(Parameters!$B$61:$E$61,MATCH(I467,Parameters!$B$30:$E$30,0))/100*IF($F467="yes",Parameters!$C$49,Parameters!$B$49)</f>
        <v/>
      </c>
      <c r="Q467" s="33">
        <f>K467*INDEX(Parameters!$B$62:$E$62,MATCH(I467,Parameters!$B$30:$E$30,0))/100*IF($F467="yes",Parameters!$C$49,Parameters!$B$49)</f>
        <v/>
      </c>
      <c r="R467" s="33">
        <f>K467*INDEX(Parameters!$B$63:$E$63,MATCH(I467,Parameters!$B$30:$E$30,0))/100*IF($F467="yes",Parameters!$C$49,Parameters!$B$49)</f>
        <v/>
      </c>
      <c r="S467" s="33">
        <f>K467*INDEX(Parameters!$B$64:$E$64,MATCH(I467,Parameters!$B$30:$E$30,0))/100*IF($F467="yes",Parameters!$C$49,Parameters!$B$49)</f>
        <v/>
      </c>
      <c r="T467" s="33">
        <f>K467*INDEX(Parameters!$B$65:$E$65,MATCH(I467,Parameters!$B$30:$E$30,0))/100*IF($F467="yes",Parameters!$C$49,Parameters!$B$49)</f>
        <v/>
      </c>
      <c r="U467" s="33">
        <f>INDEX(Parameters!$B$32:$E$32,MATCH(I467,Parameters!$B$30:$E$30,0))*Parameters!$B$36/100*IF($F467="yes",Parameters!$E$49,Parameters!$D$49)</f>
        <v/>
      </c>
      <c r="V467" s="33">
        <f>U467*INDEX(Parameters!$B$99:$E$99,MATCH(I467,Parameters!$B$30:$E$30,0))</f>
        <v/>
      </c>
      <c r="W467" s="33">
        <f>U467*INDEX(Parameters!$B$100:$E$100,MATCH(I467,Parameters!$B$30:$E$30,0))</f>
        <v/>
      </c>
      <c r="X467" s="33">
        <f>U467*INDEX(Parameters!$B$101:$E$101,MATCH(I467,Parameters!$B$30:$E$30,0))</f>
        <v/>
      </c>
      <c r="Y467" s="33">
        <f>U467*INDEX(Parameters!$B$102:$E$102,MATCH(I467,Parameters!$B$30:$E$30,0))</f>
        <v/>
      </c>
      <c r="Z467" s="33">
        <f>U467*INDEX(Parameters!$B$103:$E$103,MATCH(I467,Parameters!$B$30:$E$30,0))</f>
        <v/>
      </c>
      <c r="AA467" s="33">
        <f>U467*INDEX(Parameters!$B$104:$E$104,MATCH(I467,Parameters!$B$30:$E$30,0))</f>
        <v/>
      </c>
      <c r="AB467" s="33">
        <f>U467*Parameters!$B$39</f>
        <v/>
      </c>
      <c r="AC467" s="7">
        <f>J467</f>
        <v/>
      </c>
      <c r="AD467" s="7">
        <f>IF(J467=1,Parameters!$B$40,Parameters!$B$41)</f>
        <v/>
      </c>
      <c r="AE467" s="33">
        <f>AC467*O467+(1-AC467)*L467</f>
        <v/>
      </c>
      <c r="AF467" s="33">
        <f>AC467*P467+(1-AC467)*M467</f>
        <v/>
      </c>
      <c r="AG467" s="33">
        <f>AC467*Q467+(1-AC467)*N467</f>
        <v/>
      </c>
      <c r="AH467" s="33">
        <f>AD467*O467+(1-AD467)*L467</f>
        <v/>
      </c>
      <c r="AI467" s="33">
        <f>AD467*P467+(1-AD467)*M467</f>
        <v/>
      </c>
      <c r="AJ467" s="33">
        <f>AD467*Q467+(1-AD467)*N467</f>
        <v/>
      </c>
      <c r="AK467" s="33">
        <f>AC467*V467+(1-AC467)*U467</f>
        <v/>
      </c>
      <c r="AL467" s="33">
        <f>AC467*W467+(1-AC467)*U467</f>
        <v/>
      </c>
      <c r="AM467" s="33">
        <f>AC467*X467+(1-AC467)*U467</f>
        <v/>
      </c>
      <c r="AN467" s="33">
        <f>AD467*V467+(1-AD467)*U467</f>
        <v/>
      </c>
      <c r="AO467" s="33">
        <f>AD467*W467+(1-AD467)*U467</f>
        <v/>
      </c>
      <c r="AP467" s="33">
        <f>AD467*X467+(1-AD467)*U467</f>
        <v/>
      </c>
      <c r="AQ467" s="7">
        <f>IF(OR(Scenario!$B$5="Any",Scenario!$B$5=A467),1,0)</f>
        <v/>
      </c>
      <c r="AR467" s="7">
        <f>IF(OR(Scenario!$B$6="Any",Scenario!$B$6=B467),1,0)</f>
        <v/>
      </c>
      <c r="AS467" s="7">
        <f>IF(OR(Scenario!$B$7="Any",Scenario!$B$7=C467),1,0)</f>
        <v/>
      </c>
      <c r="AT467" s="7">
        <f>IF(OR(Scenario!$B$8="Any",Scenario!$B$8=D467),1,0)</f>
        <v/>
      </c>
      <c r="AU467" s="7">
        <f>IF(OR(Scenario!$B$9="Any",Scenario!$B$9=E467),1,0)</f>
        <v/>
      </c>
      <c r="AV467" s="7">
        <f>IF(OR(Scenario!$B$10="Any",Scenario!$B$10=F467),1,0)</f>
        <v/>
      </c>
      <c r="AW467" s="7">
        <f>G467*AQ467*AR467*AS467*AT467*AU467*AV467</f>
        <v/>
      </c>
      <c r="AX467" s="7">
        <f>IF(Scenario!$B$11="mean",L467,IF(Scenario!$B$11="5th pct",M467,N467))</f>
        <v/>
      </c>
      <c r="AY467" s="7">
        <f>IF(Scenario!$B$11="mean",O467,IF(Scenario!$B$11="5th pct",P467,Q467))</f>
        <v/>
      </c>
      <c r="AZ467" s="7">
        <f>IF(Scenario!$B$11="mean",R467,IF(Scenario!$B$11="5th pct",S467,T467))</f>
        <v/>
      </c>
      <c r="BA467" s="7">
        <f>IF(Scenario!$B$11="mean",AE467,IF(Scenario!$B$11="5th pct",AF467,AG467))</f>
        <v/>
      </c>
      <c r="BB467" s="7">
        <f>IF(Scenario!$B$11="mean",AH467,IF(Scenario!$B$11="5th pct",AI467,AJ467))</f>
        <v/>
      </c>
      <c r="BC467" s="7">
        <f>U467</f>
        <v/>
      </c>
      <c r="BD467" s="7">
        <f>IF(Scenario!$B$11="mean",V467,IF(Scenario!$B$11="5th pct",W467,X467))</f>
        <v/>
      </c>
      <c r="BE467" s="7">
        <f>IF(Scenario!$B$11="mean",Y467,IF(Scenario!$B$11="5th pct",Z467,AA467))</f>
        <v/>
      </c>
      <c r="BF467" s="7">
        <f>IF(Scenario!$B$11="mean",AK467,IF(Scenario!$B$11="5th pct",AL467,AM467))</f>
        <v/>
      </c>
      <c r="BG467" s="7">
        <f>IF(Scenario!$B$11="mean",AN467,IF(Scenario!$B$11="5th pct",AO467,AP467))</f>
        <v/>
      </c>
    </row>
    <row r="468">
      <c r="A468" t="inlineStr">
        <is>
          <t>F</t>
        </is>
      </c>
      <c r="B468" t="inlineStr">
        <is>
          <t>80+</t>
        </is>
      </c>
      <c r="C468" t="inlineStr">
        <is>
          <t>132-154</t>
        </is>
      </c>
      <c r="D468" t="inlineStr">
        <is>
          <t>1.5-2.0</t>
        </is>
      </c>
      <c r="E468" t="inlineStr">
        <is>
          <t>low parox</t>
        </is>
      </c>
      <c r="F468" t="inlineStr">
        <is>
          <t>no</t>
        </is>
      </c>
      <c r="G468" s="26">
        <f>Parameters!$B$5*Parameters!$B$9*Parameters!$D$10/SUM(Parameters!$B$10:$G$10)*Parameters!$J$22*Parameters!$B$51*(1-Parameters!$B$46)</f>
        <v/>
      </c>
      <c r="H468" s="27">
        <f>(140-Parameters!$D$25)*Parameters!$D$26*0.45359237*0.85/(72*Parameters!$D$27)</f>
        <v/>
      </c>
      <c r="I468">
        <f>IF(H468&gt;80,"&gt;80",IF(H468&gt;50,"50-80",IF(H468&gt;=25,"25-50","&lt;25")))</f>
        <v/>
      </c>
      <c r="J468">
        <f>IF(((B468="80+")+0+(OR(D468="1.5-2.0",D468="&gt;=2.0")))&gt;=2,1,0)</f>
        <v/>
      </c>
      <c r="K468" s="28">
        <f>INDEX(Parameters!$B$31:$E$31,MATCH(I468,Parameters!$B$30:$E$30,0))</f>
        <v/>
      </c>
      <c r="L468" s="29">
        <f>K468*INDEX(Parameters!$B$66:$E$66,MATCH(I468,Parameters!$B$30:$E$30,0))/100*IF($F468="yes",Parameters!$C$49,Parameters!$B$49)</f>
        <v/>
      </c>
      <c r="M468" s="29">
        <f>K468*INDEX(Parameters!$B$67:$E$67,MATCH(I468,Parameters!$B$30:$E$30,0))/100*IF($F468="yes",Parameters!$C$49,Parameters!$B$49)</f>
        <v/>
      </c>
      <c r="N468" s="29">
        <f>K468*INDEX(Parameters!$B$68:$E$68,MATCH(I468,Parameters!$B$30:$E$30,0))/100*IF($F468="yes",Parameters!$C$49,Parameters!$B$49)</f>
        <v/>
      </c>
      <c r="O468" s="29">
        <f>K468*INDEX(Parameters!$B$69:$E$69,MATCH(I468,Parameters!$B$30:$E$30,0))/100*IF($F468="yes",Parameters!$C$49,Parameters!$B$49)</f>
        <v/>
      </c>
      <c r="P468" s="29">
        <f>K468*INDEX(Parameters!$B$70:$E$70,MATCH(I468,Parameters!$B$30:$E$30,0))/100*IF($F468="yes",Parameters!$C$49,Parameters!$B$49)</f>
        <v/>
      </c>
      <c r="Q468" s="29">
        <f>K468*INDEX(Parameters!$B$71:$E$71,MATCH(I468,Parameters!$B$30:$E$30,0))/100*IF($F468="yes",Parameters!$C$49,Parameters!$B$49)</f>
        <v/>
      </c>
      <c r="R468" s="29">
        <f>K468*INDEX(Parameters!$B$72:$E$72,MATCH(I468,Parameters!$B$30:$E$30,0))/100*IF($F468="yes",Parameters!$C$49,Parameters!$B$49)</f>
        <v/>
      </c>
      <c r="S468" s="29">
        <f>K468*INDEX(Parameters!$B$73:$E$73,MATCH(I468,Parameters!$B$30:$E$30,0))/100*IF($F468="yes",Parameters!$C$49,Parameters!$B$49)</f>
        <v/>
      </c>
      <c r="T468" s="29">
        <f>K468*INDEX(Parameters!$B$74:$E$74,MATCH(I468,Parameters!$B$30:$E$30,0))/100*IF($F468="yes",Parameters!$C$49,Parameters!$B$49)</f>
        <v/>
      </c>
      <c r="U468" s="29">
        <f>INDEX(Parameters!$B$32:$E$32,MATCH(I468,Parameters!$B$30:$E$30,0))*Parameters!$B$36/100*IF($F468="yes",Parameters!$E$49,Parameters!$D$49)</f>
        <v/>
      </c>
      <c r="V468" s="29">
        <f>U468*INDEX(Parameters!$B$99:$E$99,MATCH(I468,Parameters!$B$30:$E$30,0))</f>
        <v/>
      </c>
      <c r="W468" s="29">
        <f>U468*INDEX(Parameters!$B$100:$E$100,MATCH(I468,Parameters!$B$30:$E$30,0))</f>
        <v/>
      </c>
      <c r="X468" s="29">
        <f>U468*INDEX(Parameters!$B$101:$E$101,MATCH(I468,Parameters!$B$30:$E$30,0))</f>
        <v/>
      </c>
      <c r="Y468" s="29">
        <f>U468*INDEX(Parameters!$B$102:$E$102,MATCH(I468,Parameters!$B$30:$E$30,0))</f>
        <v/>
      </c>
      <c r="Z468" s="29">
        <f>U468*INDEX(Parameters!$B$103:$E$103,MATCH(I468,Parameters!$B$30:$E$30,0))</f>
        <v/>
      </c>
      <c r="AA468" s="29">
        <f>U468*INDEX(Parameters!$B$104:$E$104,MATCH(I468,Parameters!$B$30:$E$30,0))</f>
        <v/>
      </c>
      <c r="AB468" s="29">
        <f>U468*Parameters!$B$39</f>
        <v/>
      </c>
      <c r="AC468">
        <f>J468</f>
        <v/>
      </c>
      <c r="AD468">
        <f>IF(J468=1,Parameters!$B$40,Parameters!$B$41)</f>
        <v/>
      </c>
      <c r="AE468" s="29">
        <f>AC468*O468+(1-AC468)*L468</f>
        <v/>
      </c>
      <c r="AF468" s="29">
        <f>AC468*P468+(1-AC468)*M468</f>
        <v/>
      </c>
      <c r="AG468" s="29">
        <f>AC468*Q468+(1-AC468)*N468</f>
        <v/>
      </c>
      <c r="AH468" s="29">
        <f>AD468*O468+(1-AD468)*L468</f>
        <v/>
      </c>
      <c r="AI468" s="29">
        <f>AD468*P468+(1-AD468)*M468</f>
        <v/>
      </c>
      <c r="AJ468" s="29">
        <f>AD468*Q468+(1-AD468)*N468</f>
        <v/>
      </c>
      <c r="AK468" s="29">
        <f>AC468*V468+(1-AC468)*U468</f>
        <v/>
      </c>
      <c r="AL468" s="29">
        <f>AC468*W468+(1-AC468)*U468</f>
        <v/>
      </c>
      <c r="AM468" s="29">
        <f>AC468*X468+(1-AC468)*U468</f>
        <v/>
      </c>
      <c r="AN468" s="29">
        <f>AD468*V468+(1-AD468)*U468</f>
        <v/>
      </c>
      <c r="AO468" s="29">
        <f>AD468*W468+(1-AD468)*U468</f>
        <v/>
      </c>
      <c r="AP468" s="29">
        <f>AD468*X468+(1-AD468)*U468</f>
        <v/>
      </c>
      <c r="AQ468">
        <f>IF(OR(Scenario!$B$5="Any",Scenario!$B$5=A468),1,0)</f>
        <v/>
      </c>
      <c r="AR468">
        <f>IF(OR(Scenario!$B$6="Any",Scenario!$B$6=B468),1,0)</f>
        <v/>
      </c>
      <c r="AS468">
        <f>IF(OR(Scenario!$B$7="Any",Scenario!$B$7=C468),1,0)</f>
        <v/>
      </c>
      <c r="AT468">
        <f>IF(OR(Scenario!$B$8="Any",Scenario!$B$8=D468),1,0)</f>
        <v/>
      </c>
      <c r="AU468">
        <f>IF(OR(Scenario!$B$9="Any",Scenario!$B$9=E468),1,0)</f>
        <v/>
      </c>
      <c r="AV468">
        <f>IF(OR(Scenario!$B$10="Any",Scenario!$B$10=F468),1,0)</f>
        <v/>
      </c>
      <c r="AW468">
        <f>G468*AQ468*AR468*AS468*AT468*AU468*AV468</f>
        <v/>
      </c>
      <c r="AX468">
        <f>IF(Scenario!$B$11="mean",L468,IF(Scenario!$B$11="5th pct",M468,N468))</f>
        <v/>
      </c>
      <c r="AY468">
        <f>IF(Scenario!$B$11="mean",O468,IF(Scenario!$B$11="5th pct",P468,Q468))</f>
        <v/>
      </c>
      <c r="AZ468">
        <f>IF(Scenario!$B$11="mean",R468,IF(Scenario!$B$11="5th pct",S468,T468))</f>
        <v/>
      </c>
      <c r="BA468">
        <f>IF(Scenario!$B$11="mean",AE468,IF(Scenario!$B$11="5th pct",AF468,AG468))</f>
        <v/>
      </c>
      <c r="BB468">
        <f>IF(Scenario!$B$11="mean",AH468,IF(Scenario!$B$11="5th pct",AI468,AJ468))</f>
        <v/>
      </c>
      <c r="BC468">
        <f>U468</f>
        <v/>
      </c>
      <c r="BD468">
        <f>IF(Scenario!$B$11="mean",V468,IF(Scenario!$B$11="5th pct",W468,X468))</f>
        <v/>
      </c>
      <c r="BE468">
        <f>IF(Scenario!$B$11="mean",Y468,IF(Scenario!$B$11="5th pct",Z468,AA468))</f>
        <v/>
      </c>
      <c r="BF468">
        <f>IF(Scenario!$B$11="mean",AK468,IF(Scenario!$B$11="5th pct",AL468,AM468))</f>
        <v/>
      </c>
      <c r="BG468">
        <f>IF(Scenario!$B$11="mean",AN468,IF(Scenario!$B$11="5th pct",AO468,AP468))</f>
        <v/>
      </c>
    </row>
    <row r="469">
      <c r="A469" s="7" t="inlineStr">
        <is>
          <t>F</t>
        </is>
      </c>
      <c r="B469" s="7" t="inlineStr">
        <is>
          <t>80+</t>
        </is>
      </c>
      <c r="C469" s="7" t="inlineStr">
        <is>
          <t>132-154</t>
        </is>
      </c>
      <c r="D469" s="7" t="inlineStr">
        <is>
          <t>1.5-2.0</t>
        </is>
      </c>
      <c r="E469" s="7" t="inlineStr">
        <is>
          <t>low parox</t>
        </is>
      </c>
      <c r="F469" s="7" t="inlineStr">
        <is>
          <t>yes</t>
        </is>
      </c>
      <c r="G469" s="30">
        <f>Parameters!$B$5*Parameters!$B$9*Parameters!$D$10/SUM(Parameters!$B$10:$G$10)*Parameters!$J$22*Parameters!$B$51*Parameters!$B$46</f>
        <v/>
      </c>
      <c r="H469" s="31">
        <f>(140-Parameters!$D$25)*Parameters!$D$26*0.45359237*0.85/(72*Parameters!$D$27)</f>
        <v/>
      </c>
      <c r="I469" s="7">
        <f>IF(H469&gt;80,"&gt;80",IF(H469&gt;50,"50-80",IF(H469&gt;=25,"25-50","&lt;25")))</f>
        <v/>
      </c>
      <c r="J469" s="7">
        <f>IF(((B469="80+")+0+(OR(D469="1.5-2.0",D469="&gt;=2.0")))&gt;=2,1,0)</f>
        <v/>
      </c>
      <c r="K469" s="32">
        <f>INDEX(Parameters!$B$31:$E$31,MATCH(I469,Parameters!$B$30:$E$30,0))</f>
        <v/>
      </c>
      <c r="L469" s="33">
        <f>K469*INDEX(Parameters!$B$66:$E$66,MATCH(I469,Parameters!$B$30:$E$30,0))/100*IF($F469="yes",Parameters!$C$49,Parameters!$B$49)</f>
        <v/>
      </c>
      <c r="M469" s="33">
        <f>K469*INDEX(Parameters!$B$67:$E$67,MATCH(I469,Parameters!$B$30:$E$30,0))/100*IF($F469="yes",Parameters!$C$49,Parameters!$B$49)</f>
        <v/>
      </c>
      <c r="N469" s="33">
        <f>K469*INDEX(Parameters!$B$68:$E$68,MATCH(I469,Parameters!$B$30:$E$30,0))/100*IF($F469="yes",Parameters!$C$49,Parameters!$B$49)</f>
        <v/>
      </c>
      <c r="O469" s="33">
        <f>K469*INDEX(Parameters!$B$69:$E$69,MATCH(I469,Parameters!$B$30:$E$30,0))/100*IF($F469="yes",Parameters!$C$49,Parameters!$B$49)</f>
        <v/>
      </c>
      <c r="P469" s="33">
        <f>K469*INDEX(Parameters!$B$70:$E$70,MATCH(I469,Parameters!$B$30:$E$30,0))/100*IF($F469="yes",Parameters!$C$49,Parameters!$B$49)</f>
        <v/>
      </c>
      <c r="Q469" s="33">
        <f>K469*INDEX(Parameters!$B$71:$E$71,MATCH(I469,Parameters!$B$30:$E$30,0))/100*IF($F469="yes",Parameters!$C$49,Parameters!$B$49)</f>
        <v/>
      </c>
      <c r="R469" s="33">
        <f>K469*INDEX(Parameters!$B$72:$E$72,MATCH(I469,Parameters!$B$30:$E$30,0))/100*IF($F469="yes",Parameters!$C$49,Parameters!$B$49)</f>
        <v/>
      </c>
      <c r="S469" s="33">
        <f>K469*INDEX(Parameters!$B$73:$E$73,MATCH(I469,Parameters!$B$30:$E$30,0))/100*IF($F469="yes",Parameters!$C$49,Parameters!$B$49)</f>
        <v/>
      </c>
      <c r="T469" s="33">
        <f>K469*INDEX(Parameters!$B$74:$E$74,MATCH(I469,Parameters!$B$30:$E$30,0))/100*IF($F469="yes",Parameters!$C$49,Parameters!$B$49)</f>
        <v/>
      </c>
      <c r="U469" s="33">
        <f>INDEX(Parameters!$B$32:$E$32,MATCH(I469,Parameters!$B$30:$E$30,0))*Parameters!$B$36/100*IF($F469="yes",Parameters!$E$49,Parameters!$D$49)</f>
        <v/>
      </c>
      <c r="V469" s="33">
        <f>U469*INDEX(Parameters!$B$99:$E$99,MATCH(I469,Parameters!$B$30:$E$30,0))</f>
        <v/>
      </c>
      <c r="W469" s="33">
        <f>U469*INDEX(Parameters!$B$100:$E$100,MATCH(I469,Parameters!$B$30:$E$30,0))</f>
        <v/>
      </c>
      <c r="X469" s="33">
        <f>U469*INDEX(Parameters!$B$101:$E$101,MATCH(I469,Parameters!$B$30:$E$30,0))</f>
        <v/>
      </c>
      <c r="Y469" s="33">
        <f>U469*INDEX(Parameters!$B$102:$E$102,MATCH(I469,Parameters!$B$30:$E$30,0))</f>
        <v/>
      </c>
      <c r="Z469" s="33">
        <f>U469*INDEX(Parameters!$B$103:$E$103,MATCH(I469,Parameters!$B$30:$E$30,0))</f>
        <v/>
      </c>
      <c r="AA469" s="33">
        <f>U469*INDEX(Parameters!$B$104:$E$104,MATCH(I469,Parameters!$B$30:$E$30,0))</f>
        <v/>
      </c>
      <c r="AB469" s="33">
        <f>U469*Parameters!$B$39</f>
        <v/>
      </c>
      <c r="AC469" s="7">
        <f>J469</f>
        <v/>
      </c>
      <c r="AD469" s="7">
        <f>IF(J469=1,Parameters!$B$40,Parameters!$B$41)</f>
        <v/>
      </c>
      <c r="AE469" s="33">
        <f>AC469*O469+(1-AC469)*L469</f>
        <v/>
      </c>
      <c r="AF469" s="33">
        <f>AC469*P469+(1-AC469)*M469</f>
        <v/>
      </c>
      <c r="AG469" s="33">
        <f>AC469*Q469+(1-AC469)*N469</f>
        <v/>
      </c>
      <c r="AH469" s="33">
        <f>AD469*O469+(1-AD469)*L469</f>
        <v/>
      </c>
      <c r="AI469" s="33">
        <f>AD469*P469+(1-AD469)*M469</f>
        <v/>
      </c>
      <c r="AJ469" s="33">
        <f>AD469*Q469+(1-AD469)*N469</f>
        <v/>
      </c>
      <c r="AK469" s="33">
        <f>AC469*V469+(1-AC469)*U469</f>
        <v/>
      </c>
      <c r="AL469" s="33">
        <f>AC469*W469+(1-AC469)*U469</f>
        <v/>
      </c>
      <c r="AM469" s="33">
        <f>AC469*X469+(1-AC469)*U469</f>
        <v/>
      </c>
      <c r="AN469" s="33">
        <f>AD469*V469+(1-AD469)*U469</f>
        <v/>
      </c>
      <c r="AO469" s="33">
        <f>AD469*W469+(1-AD469)*U469</f>
        <v/>
      </c>
      <c r="AP469" s="33">
        <f>AD469*X469+(1-AD469)*U469</f>
        <v/>
      </c>
      <c r="AQ469" s="7">
        <f>IF(OR(Scenario!$B$5="Any",Scenario!$B$5=A469),1,0)</f>
        <v/>
      </c>
      <c r="AR469" s="7">
        <f>IF(OR(Scenario!$B$6="Any",Scenario!$B$6=B469),1,0)</f>
        <v/>
      </c>
      <c r="AS469" s="7">
        <f>IF(OR(Scenario!$B$7="Any",Scenario!$B$7=C469),1,0)</f>
        <v/>
      </c>
      <c r="AT469" s="7">
        <f>IF(OR(Scenario!$B$8="Any",Scenario!$B$8=D469),1,0)</f>
        <v/>
      </c>
      <c r="AU469" s="7">
        <f>IF(OR(Scenario!$B$9="Any",Scenario!$B$9=E469),1,0)</f>
        <v/>
      </c>
      <c r="AV469" s="7">
        <f>IF(OR(Scenario!$B$10="Any",Scenario!$B$10=F469),1,0)</f>
        <v/>
      </c>
      <c r="AW469" s="7">
        <f>G469*AQ469*AR469*AS469*AT469*AU469*AV469</f>
        <v/>
      </c>
      <c r="AX469" s="7">
        <f>IF(Scenario!$B$11="mean",L469,IF(Scenario!$B$11="5th pct",M469,N469))</f>
        <v/>
      </c>
      <c r="AY469" s="7">
        <f>IF(Scenario!$B$11="mean",O469,IF(Scenario!$B$11="5th pct",P469,Q469))</f>
        <v/>
      </c>
      <c r="AZ469" s="7">
        <f>IF(Scenario!$B$11="mean",R469,IF(Scenario!$B$11="5th pct",S469,T469))</f>
        <v/>
      </c>
      <c r="BA469" s="7">
        <f>IF(Scenario!$B$11="mean",AE469,IF(Scenario!$B$11="5th pct",AF469,AG469))</f>
        <v/>
      </c>
      <c r="BB469" s="7">
        <f>IF(Scenario!$B$11="mean",AH469,IF(Scenario!$B$11="5th pct",AI469,AJ469))</f>
        <v/>
      </c>
      <c r="BC469" s="7">
        <f>U469</f>
        <v/>
      </c>
      <c r="BD469" s="7">
        <f>IF(Scenario!$B$11="mean",V469,IF(Scenario!$B$11="5th pct",W469,X469))</f>
        <v/>
      </c>
      <c r="BE469" s="7">
        <f>IF(Scenario!$B$11="mean",Y469,IF(Scenario!$B$11="5th pct",Z469,AA469))</f>
        <v/>
      </c>
      <c r="BF469" s="7">
        <f>IF(Scenario!$B$11="mean",AK469,IF(Scenario!$B$11="5th pct",AL469,AM469))</f>
        <v/>
      </c>
      <c r="BG469" s="7">
        <f>IF(Scenario!$B$11="mean",AN469,IF(Scenario!$B$11="5th pct",AO469,AP469))</f>
        <v/>
      </c>
    </row>
    <row r="470">
      <c r="A470" t="inlineStr">
        <is>
          <t>F</t>
        </is>
      </c>
      <c r="B470" t="inlineStr">
        <is>
          <t>80+</t>
        </is>
      </c>
      <c r="C470" t="inlineStr">
        <is>
          <t>132-154</t>
        </is>
      </c>
      <c r="D470" t="inlineStr">
        <is>
          <t>1.5-2.0</t>
        </is>
      </c>
      <c r="E470" t="inlineStr">
        <is>
          <t>high parox</t>
        </is>
      </c>
      <c r="F470" t="inlineStr">
        <is>
          <t>no</t>
        </is>
      </c>
      <c r="G470" s="26">
        <f>Parameters!$B$5*Parameters!$B$9*Parameters!$D$10/SUM(Parameters!$B$10:$G$10)*Parameters!$J$22*Parameters!$B$52*(1-Parameters!$B$46)</f>
        <v/>
      </c>
      <c r="H470" s="27">
        <f>(140-Parameters!$D$25)*Parameters!$D$26*0.45359237*0.85/(72*Parameters!$D$27)</f>
        <v/>
      </c>
      <c r="I470">
        <f>IF(H470&gt;80,"&gt;80",IF(H470&gt;50,"50-80",IF(H470&gt;=25,"25-50","&lt;25")))</f>
        <v/>
      </c>
      <c r="J470">
        <f>IF(((B470="80+")+0+(OR(D470="1.5-2.0",D470="&gt;=2.0")))&gt;=2,1,0)</f>
        <v/>
      </c>
      <c r="K470" s="28">
        <f>INDEX(Parameters!$B$31:$E$31,MATCH(I470,Parameters!$B$30:$E$30,0))</f>
        <v/>
      </c>
      <c r="L470" s="29">
        <f>K470*INDEX(Parameters!$B$75:$E$75,MATCH(I470,Parameters!$B$30:$E$30,0))/100*IF($F470="yes",Parameters!$C$49,Parameters!$B$49)</f>
        <v/>
      </c>
      <c r="M470" s="29">
        <f>K470*INDEX(Parameters!$B$76:$E$76,MATCH(I470,Parameters!$B$30:$E$30,0))/100*IF($F470="yes",Parameters!$C$49,Parameters!$B$49)</f>
        <v/>
      </c>
      <c r="N470" s="29">
        <f>K470*INDEX(Parameters!$B$77:$E$77,MATCH(I470,Parameters!$B$30:$E$30,0))/100*IF($F470="yes",Parameters!$C$49,Parameters!$B$49)</f>
        <v/>
      </c>
      <c r="O470" s="29">
        <f>K470*INDEX(Parameters!$B$78:$E$78,MATCH(I470,Parameters!$B$30:$E$30,0))/100*IF($F470="yes",Parameters!$C$49,Parameters!$B$49)</f>
        <v/>
      </c>
      <c r="P470" s="29">
        <f>K470*INDEX(Parameters!$B$79:$E$79,MATCH(I470,Parameters!$B$30:$E$30,0))/100*IF($F470="yes",Parameters!$C$49,Parameters!$B$49)</f>
        <v/>
      </c>
      <c r="Q470" s="29">
        <f>K470*INDEX(Parameters!$B$80:$E$80,MATCH(I470,Parameters!$B$30:$E$30,0))/100*IF($F470="yes",Parameters!$C$49,Parameters!$B$49)</f>
        <v/>
      </c>
      <c r="R470" s="29">
        <f>K470*INDEX(Parameters!$B$81:$E$81,MATCH(I470,Parameters!$B$30:$E$30,0))/100*IF($F470="yes",Parameters!$C$49,Parameters!$B$49)</f>
        <v/>
      </c>
      <c r="S470" s="29">
        <f>K470*INDEX(Parameters!$B$82:$E$82,MATCH(I470,Parameters!$B$30:$E$30,0))/100*IF($F470="yes",Parameters!$C$49,Parameters!$B$49)</f>
        <v/>
      </c>
      <c r="T470" s="29">
        <f>K470*INDEX(Parameters!$B$83:$E$83,MATCH(I470,Parameters!$B$30:$E$30,0))/100*IF($F470="yes",Parameters!$C$49,Parameters!$B$49)</f>
        <v/>
      </c>
      <c r="U470" s="29">
        <f>INDEX(Parameters!$B$32:$E$32,MATCH(I470,Parameters!$B$30:$E$30,0))*Parameters!$B$36/100*IF($F470="yes",Parameters!$E$49,Parameters!$D$49)</f>
        <v/>
      </c>
      <c r="V470" s="29">
        <f>U470*INDEX(Parameters!$B$99:$E$99,MATCH(I470,Parameters!$B$30:$E$30,0))</f>
        <v/>
      </c>
      <c r="W470" s="29">
        <f>U470*INDEX(Parameters!$B$100:$E$100,MATCH(I470,Parameters!$B$30:$E$30,0))</f>
        <v/>
      </c>
      <c r="X470" s="29">
        <f>U470*INDEX(Parameters!$B$101:$E$101,MATCH(I470,Parameters!$B$30:$E$30,0))</f>
        <v/>
      </c>
      <c r="Y470" s="29">
        <f>U470*INDEX(Parameters!$B$102:$E$102,MATCH(I470,Parameters!$B$30:$E$30,0))</f>
        <v/>
      </c>
      <c r="Z470" s="29">
        <f>U470*INDEX(Parameters!$B$103:$E$103,MATCH(I470,Parameters!$B$30:$E$30,0))</f>
        <v/>
      </c>
      <c r="AA470" s="29">
        <f>U470*INDEX(Parameters!$B$104:$E$104,MATCH(I470,Parameters!$B$30:$E$30,0))</f>
        <v/>
      </c>
      <c r="AB470" s="29">
        <f>U470*Parameters!$B$39</f>
        <v/>
      </c>
      <c r="AC470">
        <f>J470</f>
        <v/>
      </c>
      <c r="AD470">
        <f>IF(J470=1,Parameters!$B$40,Parameters!$B$41)</f>
        <v/>
      </c>
      <c r="AE470" s="29">
        <f>AC470*O470+(1-AC470)*L470</f>
        <v/>
      </c>
      <c r="AF470" s="29">
        <f>AC470*P470+(1-AC470)*M470</f>
        <v/>
      </c>
      <c r="AG470" s="29">
        <f>AC470*Q470+(1-AC470)*N470</f>
        <v/>
      </c>
      <c r="AH470" s="29">
        <f>AD470*O470+(1-AD470)*L470</f>
        <v/>
      </c>
      <c r="AI470" s="29">
        <f>AD470*P470+(1-AD470)*M470</f>
        <v/>
      </c>
      <c r="AJ470" s="29">
        <f>AD470*Q470+(1-AD470)*N470</f>
        <v/>
      </c>
      <c r="AK470" s="29">
        <f>AC470*V470+(1-AC470)*U470</f>
        <v/>
      </c>
      <c r="AL470" s="29">
        <f>AC470*W470+(1-AC470)*U470</f>
        <v/>
      </c>
      <c r="AM470" s="29">
        <f>AC470*X470+(1-AC470)*U470</f>
        <v/>
      </c>
      <c r="AN470" s="29">
        <f>AD470*V470+(1-AD470)*U470</f>
        <v/>
      </c>
      <c r="AO470" s="29">
        <f>AD470*W470+(1-AD470)*U470</f>
        <v/>
      </c>
      <c r="AP470" s="29">
        <f>AD470*X470+(1-AD470)*U470</f>
        <v/>
      </c>
      <c r="AQ470">
        <f>IF(OR(Scenario!$B$5="Any",Scenario!$B$5=A470),1,0)</f>
        <v/>
      </c>
      <c r="AR470">
        <f>IF(OR(Scenario!$B$6="Any",Scenario!$B$6=B470),1,0)</f>
        <v/>
      </c>
      <c r="AS470">
        <f>IF(OR(Scenario!$B$7="Any",Scenario!$B$7=C470),1,0)</f>
        <v/>
      </c>
      <c r="AT470">
        <f>IF(OR(Scenario!$B$8="Any",Scenario!$B$8=D470),1,0)</f>
        <v/>
      </c>
      <c r="AU470">
        <f>IF(OR(Scenario!$B$9="Any",Scenario!$B$9=E470),1,0)</f>
        <v/>
      </c>
      <c r="AV470">
        <f>IF(OR(Scenario!$B$10="Any",Scenario!$B$10=F470),1,0)</f>
        <v/>
      </c>
      <c r="AW470">
        <f>G470*AQ470*AR470*AS470*AT470*AU470*AV470</f>
        <v/>
      </c>
      <c r="AX470">
        <f>IF(Scenario!$B$11="mean",L470,IF(Scenario!$B$11="5th pct",M470,N470))</f>
        <v/>
      </c>
      <c r="AY470">
        <f>IF(Scenario!$B$11="mean",O470,IF(Scenario!$B$11="5th pct",P470,Q470))</f>
        <v/>
      </c>
      <c r="AZ470">
        <f>IF(Scenario!$B$11="mean",R470,IF(Scenario!$B$11="5th pct",S470,T470))</f>
        <v/>
      </c>
      <c r="BA470">
        <f>IF(Scenario!$B$11="mean",AE470,IF(Scenario!$B$11="5th pct",AF470,AG470))</f>
        <v/>
      </c>
      <c r="BB470">
        <f>IF(Scenario!$B$11="mean",AH470,IF(Scenario!$B$11="5th pct",AI470,AJ470))</f>
        <v/>
      </c>
      <c r="BC470">
        <f>U470</f>
        <v/>
      </c>
      <c r="BD470">
        <f>IF(Scenario!$B$11="mean",V470,IF(Scenario!$B$11="5th pct",W470,X470))</f>
        <v/>
      </c>
      <c r="BE470">
        <f>IF(Scenario!$B$11="mean",Y470,IF(Scenario!$B$11="5th pct",Z470,AA470))</f>
        <v/>
      </c>
      <c r="BF470">
        <f>IF(Scenario!$B$11="mean",AK470,IF(Scenario!$B$11="5th pct",AL470,AM470))</f>
        <v/>
      </c>
      <c r="BG470">
        <f>IF(Scenario!$B$11="mean",AN470,IF(Scenario!$B$11="5th pct",AO470,AP470))</f>
        <v/>
      </c>
    </row>
    <row r="471">
      <c r="A471" s="7" t="inlineStr">
        <is>
          <t>F</t>
        </is>
      </c>
      <c r="B471" s="7" t="inlineStr">
        <is>
          <t>80+</t>
        </is>
      </c>
      <c r="C471" s="7" t="inlineStr">
        <is>
          <t>132-154</t>
        </is>
      </c>
      <c r="D471" s="7" t="inlineStr">
        <is>
          <t>1.5-2.0</t>
        </is>
      </c>
      <c r="E471" s="7" t="inlineStr">
        <is>
          <t>high parox</t>
        </is>
      </c>
      <c r="F471" s="7" t="inlineStr">
        <is>
          <t>yes</t>
        </is>
      </c>
      <c r="G471" s="30">
        <f>Parameters!$B$5*Parameters!$B$9*Parameters!$D$10/SUM(Parameters!$B$10:$G$10)*Parameters!$J$22*Parameters!$B$52*Parameters!$B$46</f>
        <v/>
      </c>
      <c r="H471" s="31">
        <f>(140-Parameters!$D$25)*Parameters!$D$26*0.45359237*0.85/(72*Parameters!$D$27)</f>
        <v/>
      </c>
      <c r="I471" s="7">
        <f>IF(H471&gt;80,"&gt;80",IF(H471&gt;50,"50-80",IF(H471&gt;=25,"25-50","&lt;25")))</f>
        <v/>
      </c>
      <c r="J471" s="7">
        <f>IF(((B471="80+")+0+(OR(D471="1.5-2.0",D471="&gt;=2.0")))&gt;=2,1,0)</f>
        <v/>
      </c>
      <c r="K471" s="32">
        <f>INDEX(Parameters!$B$31:$E$31,MATCH(I471,Parameters!$B$30:$E$30,0))</f>
        <v/>
      </c>
      <c r="L471" s="33">
        <f>K471*INDEX(Parameters!$B$75:$E$75,MATCH(I471,Parameters!$B$30:$E$30,0))/100*IF($F471="yes",Parameters!$C$49,Parameters!$B$49)</f>
        <v/>
      </c>
      <c r="M471" s="33">
        <f>K471*INDEX(Parameters!$B$76:$E$76,MATCH(I471,Parameters!$B$30:$E$30,0))/100*IF($F471="yes",Parameters!$C$49,Parameters!$B$49)</f>
        <v/>
      </c>
      <c r="N471" s="33">
        <f>K471*INDEX(Parameters!$B$77:$E$77,MATCH(I471,Parameters!$B$30:$E$30,0))/100*IF($F471="yes",Parameters!$C$49,Parameters!$B$49)</f>
        <v/>
      </c>
      <c r="O471" s="33">
        <f>K471*INDEX(Parameters!$B$78:$E$78,MATCH(I471,Parameters!$B$30:$E$30,0))/100*IF($F471="yes",Parameters!$C$49,Parameters!$B$49)</f>
        <v/>
      </c>
      <c r="P471" s="33">
        <f>K471*INDEX(Parameters!$B$79:$E$79,MATCH(I471,Parameters!$B$30:$E$30,0))/100*IF($F471="yes",Parameters!$C$49,Parameters!$B$49)</f>
        <v/>
      </c>
      <c r="Q471" s="33">
        <f>K471*INDEX(Parameters!$B$80:$E$80,MATCH(I471,Parameters!$B$30:$E$30,0))/100*IF($F471="yes",Parameters!$C$49,Parameters!$B$49)</f>
        <v/>
      </c>
      <c r="R471" s="33">
        <f>K471*INDEX(Parameters!$B$81:$E$81,MATCH(I471,Parameters!$B$30:$E$30,0))/100*IF($F471="yes",Parameters!$C$49,Parameters!$B$49)</f>
        <v/>
      </c>
      <c r="S471" s="33">
        <f>K471*INDEX(Parameters!$B$82:$E$82,MATCH(I471,Parameters!$B$30:$E$30,0))/100*IF($F471="yes",Parameters!$C$49,Parameters!$B$49)</f>
        <v/>
      </c>
      <c r="T471" s="33">
        <f>K471*INDEX(Parameters!$B$83:$E$83,MATCH(I471,Parameters!$B$30:$E$30,0))/100*IF($F471="yes",Parameters!$C$49,Parameters!$B$49)</f>
        <v/>
      </c>
      <c r="U471" s="33">
        <f>INDEX(Parameters!$B$32:$E$32,MATCH(I471,Parameters!$B$30:$E$30,0))*Parameters!$B$36/100*IF($F471="yes",Parameters!$E$49,Parameters!$D$49)</f>
        <v/>
      </c>
      <c r="V471" s="33">
        <f>U471*INDEX(Parameters!$B$99:$E$99,MATCH(I471,Parameters!$B$30:$E$30,0))</f>
        <v/>
      </c>
      <c r="W471" s="33">
        <f>U471*INDEX(Parameters!$B$100:$E$100,MATCH(I471,Parameters!$B$30:$E$30,0))</f>
        <v/>
      </c>
      <c r="X471" s="33">
        <f>U471*INDEX(Parameters!$B$101:$E$101,MATCH(I471,Parameters!$B$30:$E$30,0))</f>
        <v/>
      </c>
      <c r="Y471" s="33">
        <f>U471*INDEX(Parameters!$B$102:$E$102,MATCH(I471,Parameters!$B$30:$E$30,0))</f>
        <v/>
      </c>
      <c r="Z471" s="33">
        <f>U471*INDEX(Parameters!$B$103:$E$103,MATCH(I471,Parameters!$B$30:$E$30,0))</f>
        <v/>
      </c>
      <c r="AA471" s="33">
        <f>U471*INDEX(Parameters!$B$104:$E$104,MATCH(I471,Parameters!$B$30:$E$30,0))</f>
        <v/>
      </c>
      <c r="AB471" s="33">
        <f>U471*Parameters!$B$39</f>
        <v/>
      </c>
      <c r="AC471" s="7">
        <f>J471</f>
        <v/>
      </c>
      <c r="AD471" s="7">
        <f>IF(J471=1,Parameters!$B$40,Parameters!$B$41)</f>
        <v/>
      </c>
      <c r="AE471" s="33">
        <f>AC471*O471+(1-AC471)*L471</f>
        <v/>
      </c>
      <c r="AF471" s="33">
        <f>AC471*P471+(1-AC471)*M471</f>
        <v/>
      </c>
      <c r="AG471" s="33">
        <f>AC471*Q471+(1-AC471)*N471</f>
        <v/>
      </c>
      <c r="AH471" s="33">
        <f>AD471*O471+(1-AD471)*L471</f>
        <v/>
      </c>
      <c r="AI471" s="33">
        <f>AD471*P471+(1-AD471)*M471</f>
        <v/>
      </c>
      <c r="AJ471" s="33">
        <f>AD471*Q471+(1-AD471)*N471</f>
        <v/>
      </c>
      <c r="AK471" s="33">
        <f>AC471*V471+(1-AC471)*U471</f>
        <v/>
      </c>
      <c r="AL471" s="33">
        <f>AC471*W471+(1-AC471)*U471</f>
        <v/>
      </c>
      <c r="AM471" s="33">
        <f>AC471*X471+(1-AC471)*U471</f>
        <v/>
      </c>
      <c r="AN471" s="33">
        <f>AD471*V471+(1-AD471)*U471</f>
        <v/>
      </c>
      <c r="AO471" s="33">
        <f>AD471*W471+(1-AD471)*U471</f>
        <v/>
      </c>
      <c r="AP471" s="33">
        <f>AD471*X471+(1-AD471)*U471</f>
        <v/>
      </c>
      <c r="AQ471" s="7">
        <f>IF(OR(Scenario!$B$5="Any",Scenario!$B$5=A471),1,0)</f>
        <v/>
      </c>
      <c r="AR471" s="7">
        <f>IF(OR(Scenario!$B$6="Any",Scenario!$B$6=B471),1,0)</f>
        <v/>
      </c>
      <c r="AS471" s="7">
        <f>IF(OR(Scenario!$B$7="Any",Scenario!$B$7=C471),1,0)</f>
        <v/>
      </c>
      <c r="AT471" s="7">
        <f>IF(OR(Scenario!$B$8="Any",Scenario!$B$8=D471),1,0)</f>
        <v/>
      </c>
      <c r="AU471" s="7">
        <f>IF(OR(Scenario!$B$9="Any",Scenario!$B$9=E471),1,0)</f>
        <v/>
      </c>
      <c r="AV471" s="7">
        <f>IF(OR(Scenario!$B$10="Any",Scenario!$B$10=F471),1,0)</f>
        <v/>
      </c>
      <c r="AW471" s="7">
        <f>G471*AQ471*AR471*AS471*AT471*AU471*AV471</f>
        <v/>
      </c>
      <c r="AX471" s="7">
        <f>IF(Scenario!$B$11="mean",L471,IF(Scenario!$B$11="5th pct",M471,N471))</f>
        <v/>
      </c>
      <c r="AY471" s="7">
        <f>IF(Scenario!$B$11="mean",O471,IF(Scenario!$B$11="5th pct",P471,Q471))</f>
        <v/>
      </c>
      <c r="AZ471" s="7">
        <f>IF(Scenario!$B$11="mean",R471,IF(Scenario!$B$11="5th pct",S471,T471))</f>
        <v/>
      </c>
      <c r="BA471" s="7">
        <f>IF(Scenario!$B$11="mean",AE471,IF(Scenario!$B$11="5th pct",AF471,AG471))</f>
        <v/>
      </c>
      <c r="BB471" s="7">
        <f>IF(Scenario!$B$11="mean",AH471,IF(Scenario!$B$11="5th pct",AI471,AJ471))</f>
        <v/>
      </c>
      <c r="BC471" s="7">
        <f>U471</f>
        <v/>
      </c>
      <c r="BD471" s="7">
        <f>IF(Scenario!$B$11="mean",V471,IF(Scenario!$B$11="5th pct",W471,X471))</f>
        <v/>
      </c>
      <c r="BE471" s="7">
        <f>IF(Scenario!$B$11="mean",Y471,IF(Scenario!$B$11="5th pct",Z471,AA471))</f>
        <v/>
      </c>
      <c r="BF471" s="7">
        <f>IF(Scenario!$B$11="mean",AK471,IF(Scenario!$B$11="5th pct",AL471,AM471))</f>
        <v/>
      </c>
      <c r="BG471" s="7">
        <f>IF(Scenario!$B$11="mean",AN471,IF(Scenario!$B$11="5th pct",AO471,AP471))</f>
        <v/>
      </c>
    </row>
    <row r="472">
      <c r="A472" t="inlineStr">
        <is>
          <t>F</t>
        </is>
      </c>
      <c r="B472" t="inlineStr">
        <is>
          <t>80+</t>
        </is>
      </c>
      <c r="C472" t="inlineStr">
        <is>
          <t>132-154</t>
        </is>
      </c>
      <c r="D472" t="inlineStr">
        <is>
          <t>1.5-2.0</t>
        </is>
      </c>
      <c r="E472" t="inlineStr">
        <is>
          <t>persistent</t>
        </is>
      </c>
      <c r="F472" t="inlineStr">
        <is>
          <t>no</t>
        </is>
      </c>
      <c r="G472" s="26">
        <f>Parameters!$B$5*Parameters!$B$9*Parameters!$D$10/SUM(Parameters!$B$10:$G$10)*Parameters!$J$22*Parameters!$B$53*(1-Parameters!$B$46)</f>
        <v/>
      </c>
      <c r="H472" s="27">
        <f>(140-Parameters!$D$25)*Parameters!$D$26*0.45359237*0.85/(72*Parameters!$D$27)</f>
        <v/>
      </c>
      <c r="I472">
        <f>IF(H472&gt;80,"&gt;80",IF(H472&gt;50,"50-80",IF(H472&gt;=25,"25-50","&lt;25")))</f>
        <v/>
      </c>
      <c r="J472">
        <f>IF(((B472="80+")+0+(OR(D472="1.5-2.0",D472="&gt;=2.0")))&gt;=2,1,0)</f>
        <v/>
      </c>
      <c r="K472" s="28">
        <f>INDEX(Parameters!$B$31:$E$31,MATCH(I472,Parameters!$B$30:$E$30,0))</f>
        <v/>
      </c>
      <c r="L472" s="29">
        <f>K472*INDEX(Parameters!$B$84:$E$84,MATCH(I472,Parameters!$B$30:$E$30,0))/100*IF($F472="yes",Parameters!$C$49,Parameters!$B$49)</f>
        <v/>
      </c>
      <c r="M472" s="29">
        <f>K472*INDEX(Parameters!$B$85:$E$85,MATCH(I472,Parameters!$B$30:$E$30,0))/100*IF($F472="yes",Parameters!$C$49,Parameters!$B$49)</f>
        <v/>
      </c>
      <c r="N472" s="29">
        <f>K472*INDEX(Parameters!$B$86:$E$86,MATCH(I472,Parameters!$B$30:$E$30,0))/100*IF($F472="yes",Parameters!$C$49,Parameters!$B$49)</f>
        <v/>
      </c>
      <c r="O472" s="29">
        <f>K472*INDEX(Parameters!$B$87:$E$87,MATCH(I472,Parameters!$B$30:$E$30,0))/100*IF($F472="yes",Parameters!$C$49,Parameters!$B$49)</f>
        <v/>
      </c>
      <c r="P472" s="29">
        <f>K472*INDEX(Parameters!$B$88:$E$88,MATCH(I472,Parameters!$B$30:$E$30,0))/100*IF($F472="yes",Parameters!$C$49,Parameters!$B$49)</f>
        <v/>
      </c>
      <c r="Q472" s="29">
        <f>K472*INDEX(Parameters!$B$89:$E$89,MATCH(I472,Parameters!$B$30:$E$30,0))/100*IF($F472="yes",Parameters!$C$49,Parameters!$B$49)</f>
        <v/>
      </c>
      <c r="R472" s="29">
        <f>K472*INDEX(Parameters!$B$90:$E$90,MATCH(I472,Parameters!$B$30:$E$30,0))/100*IF($F472="yes",Parameters!$C$49,Parameters!$B$49)</f>
        <v/>
      </c>
      <c r="S472" s="29">
        <f>K472*INDEX(Parameters!$B$91:$E$91,MATCH(I472,Parameters!$B$30:$E$30,0))/100*IF($F472="yes",Parameters!$C$49,Parameters!$B$49)</f>
        <v/>
      </c>
      <c r="T472" s="29">
        <f>K472*INDEX(Parameters!$B$92:$E$92,MATCH(I472,Parameters!$B$30:$E$30,0))/100*IF($F472="yes",Parameters!$C$49,Parameters!$B$49)</f>
        <v/>
      </c>
      <c r="U472" s="29">
        <f>INDEX(Parameters!$B$32:$E$32,MATCH(I472,Parameters!$B$30:$E$30,0))*Parameters!$B$36/100*IF($F472="yes",Parameters!$E$49,Parameters!$D$49)</f>
        <v/>
      </c>
      <c r="V472" s="29">
        <f>U472*INDEX(Parameters!$B$99:$E$99,MATCH(I472,Parameters!$B$30:$E$30,0))</f>
        <v/>
      </c>
      <c r="W472" s="29">
        <f>U472*INDEX(Parameters!$B$100:$E$100,MATCH(I472,Parameters!$B$30:$E$30,0))</f>
        <v/>
      </c>
      <c r="X472" s="29">
        <f>U472*INDEX(Parameters!$B$101:$E$101,MATCH(I472,Parameters!$B$30:$E$30,0))</f>
        <v/>
      </c>
      <c r="Y472" s="29">
        <f>U472*INDEX(Parameters!$B$102:$E$102,MATCH(I472,Parameters!$B$30:$E$30,0))</f>
        <v/>
      </c>
      <c r="Z472" s="29">
        <f>U472*INDEX(Parameters!$B$103:$E$103,MATCH(I472,Parameters!$B$30:$E$30,0))</f>
        <v/>
      </c>
      <c r="AA472" s="29">
        <f>U472*INDEX(Parameters!$B$104:$E$104,MATCH(I472,Parameters!$B$30:$E$30,0))</f>
        <v/>
      </c>
      <c r="AB472" s="29">
        <f>U472*Parameters!$B$39</f>
        <v/>
      </c>
      <c r="AC472">
        <f>J472</f>
        <v/>
      </c>
      <c r="AD472">
        <f>IF(J472=1,Parameters!$B$40,Parameters!$B$41)</f>
        <v/>
      </c>
      <c r="AE472" s="29">
        <f>AC472*O472+(1-AC472)*L472</f>
        <v/>
      </c>
      <c r="AF472" s="29">
        <f>AC472*P472+(1-AC472)*M472</f>
        <v/>
      </c>
      <c r="AG472" s="29">
        <f>AC472*Q472+(1-AC472)*N472</f>
        <v/>
      </c>
      <c r="AH472" s="29">
        <f>AD472*O472+(1-AD472)*L472</f>
        <v/>
      </c>
      <c r="AI472" s="29">
        <f>AD472*P472+(1-AD472)*M472</f>
        <v/>
      </c>
      <c r="AJ472" s="29">
        <f>AD472*Q472+(1-AD472)*N472</f>
        <v/>
      </c>
      <c r="AK472" s="29">
        <f>AC472*V472+(1-AC472)*U472</f>
        <v/>
      </c>
      <c r="AL472" s="29">
        <f>AC472*W472+(1-AC472)*U472</f>
        <v/>
      </c>
      <c r="AM472" s="29">
        <f>AC472*X472+(1-AC472)*U472</f>
        <v/>
      </c>
      <c r="AN472" s="29">
        <f>AD472*V472+(1-AD472)*U472</f>
        <v/>
      </c>
      <c r="AO472" s="29">
        <f>AD472*W472+(1-AD472)*U472</f>
        <v/>
      </c>
      <c r="AP472" s="29">
        <f>AD472*X472+(1-AD472)*U472</f>
        <v/>
      </c>
      <c r="AQ472">
        <f>IF(OR(Scenario!$B$5="Any",Scenario!$B$5=A472),1,0)</f>
        <v/>
      </c>
      <c r="AR472">
        <f>IF(OR(Scenario!$B$6="Any",Scenario!$B$6=B472),1,0)</f>
        <v/>
      </c>
      <c r="AS472">
        <f>IF(OR(Scenario!$B$7="Any",Scenario!$B$7=C472),1,0)</f>
        <v/>
      </c>
      <c r="AT472">
        <f>IF(OR(Scenario!$B$8="Any",Scenario!$B$8=D472),1,0)</f>
        <v/>
      </c>
      <c r="AU472">
        <f>IF(OR(Scenario!$B$9="Any",Scenario!$B$9=E472),1,0)</f>
        <v/>
      </c>
      <c r="AV472">
        <f>IF(OR(Scenario!$B$10="Any",Scenario!$B$10=F472),1,0)</f>
        <v/>
      </c>
      <c r="AW472">
        <f>G472*AQ472*AR472*AS472*AT472*AU472*AV472</f>
        <v/>
      </c>
      <c r="AX472">
        <f>IF(Scenario!$B$11="mean",L472,IF(Scenario!$B$11="5th pct",M472,N472))</f>
        <v/>
      </c>
      <c r="AY472">
        <f>IF(Scenario!$B$11="mean",O472,IF(Scenario!$B$11="5th pct",P472,Q472))</f>
        <v/>
      </c>
      <c r="AZ472">
        <f>IF(Scenario!$B$11="mean",R472,IF(Scenario!$B$11="5th pct",S472,T472))</f>
        <v/>
      </c>
      <c r="BA472">
        <f>IF(Scenario!$B$11="mean",AE472,IF(Scenario!$B$11="5th pct",AF472,AG472))</f>
        <v/>
      </c>
      <c r="BB472">
        <f>IF(Scenario!$B$11="mean",AH472,IF(Scenario!$B$11="5th pct",AI472,AJ472))</f>
        <v/>
      </c>
      <c r="BC472">
        <f>U472</f>
        <v/>
      </c>
      <c r="BD472">
        <f>IF(Scenario!$B$11="mean",V472,IF(Scenario!$B$11="5th pct",W472,X472))</f>
        <v/>
      </c>
      <c r="BE472">
        <f>IF(Scenario!$B$11="mean",Y472,IF(Scenario!$B$11="5th pct",Z472,AA472))</f>
        <v/>
      </c>
      <c r="BF472">
        <f>IF(Scenario!$B$11="mean",AK472,IF(Scenario!$B$11="5th pct",AL472,AM472))</f>
        <v/>
      </c>
      <c r="BG472">
        <f>IF(Scenario!$B$11="mean",AN472,IF(Scenario!$B$11="5th pct",AO472,AP472))</f>
        <v/>
      </c>
    </row>
    <row r="473">
      <c r="A473" s="7" t="inlineStr">
        <is>
          <t>F</t>
        </is>
      </c>
      <c r="B473" s="7" t="inlineStr">
        <is>
          <t>80+</t>
        </is>
      </c>
      <c r="C473" s="7" t="inlineStr">
        <is>
          <t>132-154</t>
        </is>
      </c>
      <c r="D473" s="7" t="inlineStr">
        <is>
          <t>1.5-2.0</t>
        </is>
      </c>
      <c r="E473" s="7" t="inlineStr">
        <is>
          <t>persistent</t>
        </is>
      </c>
      <c r="F473" s="7" t="inlineStr">
        <is>
          <t>yes</t>
        </is>
      </c>
      <c r="G473" s="30">
        <f>Parameters!$B$5*Parameters!$B$9*Parameters!$D$10/SUM(Parameters!$B$10:$G$10)*Parameters!$J$22*Parameters!$B$53*Parameters!$B$46</f>
        <v/>
      </c>
      <c r="H473" s="31">
        <f>(140-Parameters!$D$25)*Parameters!$D$26*0.45359237*0.85/(72*Parameters!$D$27)</f>
        <v/>
      </c>
      <c r="I473" s="7">
        <f>IF(H473&gt;80,"&gt;80",IF(H473&gt;50,"50-80",IF(H473&gt;=25,"25-50","&lt;25")))</f>
        <v/>
      </c>
      <c r="J473" s="7">
        <f>IF(((B473="80+")+0+(OR(D473="1.5-2.0",D473="&gt;=2.0")))&gt;=2,1,0)</f>
        <v/>
      </c>
      <c r="K473" s="32">
        <f>INDEX(Parameters!$B$31:$E$31,MATCH(I473,Parameters!$B$30:$E$30,0))</f>
        <v/>
      </c>
      <c r="L473" s="33">
        <f>K473*INDEX(Parameters!$B$84:$E$84,MATCH(I473,Parameters!$B$30:$E$30,0))/100*IF($F473="yes",Parameters!$C$49,Parameters!$B$49)</f>
        <v/>
      </c>
      <c r="M473" s="33">
        <f>K473*INDEX(Parameters!$B$85:$E$85,MATCH(I473,Parameters!$B$30:$E$30,0))/100*IF($F473="yes",Parameters!$C$49,Parameters!$B$49)</f>
        <v/>
      </c>
      <c r="N473" s="33">
        <f>K473*INDEX(Parameters!$B$86:$E$86,MATCH(I473,Parameters!$B$30:$E$30,0))/100*IF($F473="yes",Parameters!$C$49,Parameters!$B$49)</f>
        <v/>
      </c>
      <c r="O473" s="33">
        <f>K473*INDEX(Parameters!$B$87:$E$87,MATCH(I473,Parameters!$B$30:$E$30,0))/100*IF($F473="yes",Parameters!$C$49,Parameters!$B$49)</f>
        <v/>
      </c>
      <c r="P473" s="33">
        <f>K473*INDEX(Parameters!$B$88:$E$88,MATCH(I473,Parameters!$B$30:$E$30,0))/100*IF($F473="yes",Parameters!$C$49,Parameters!$B$49)</f>
        <v/>
      </c>
      <c r="Q473" s="33">
        <f>K473*INDEX(Parameters!$B$89:$E$89,MATCH(I473,Parameters!$B$30:$E$30,0))/100*IF($F473="yes",Parameters!$C$49,Parameters!$B$49)</f>
        <v/>
      </c>
      <c r="R473" s="33">
        <f>K473*INDEX(Parameters!$B$90:$E$90,MATCH(I473,Parameters!$B$30:$E$30,0))/100*IF($F473="yes",Parameters!$C$49,Parameters!$B$49)</f>
        <v/>
      </c>
      <c r="S473" s="33">
        <f>K473*INDEX(Parameters!$B$91:$E$91,MATCH(I473,Parameters!$B$30:$E$30,0))/100*IF($F473="yes",Parameters!$C$49,Parameters!$B$49)</f>
        <v/>
      </c>
      <c r="T473" s="33">
        <f>K473*INDEX(Parameters!$B$92:$E$92,MATCH(I473,Parameters!$B$30:$E$30,0))/100*IF($F473="yes",Parameters!$C$49,Parameters!$B$49)</f>
        <v/>
      </c>
      <c r="U473" s="33">
        <f>INDEX(Parameters!$B$32:$E$32,MATCH(I473,Parameters!$B$30:$E$30,0))*Parameters!$B$36/100*IF($F473="yes",Parameters!$E$49,Parameters!$D$49)</f>
        <v/>
      </c>
      <c r="V473" s="33">
        <f>U473*INDEX(Parameters!$B$99:$E$99,MATCH(I473,Parameters!$B$30:$E$30,0))</f>
        <v/>
      </c>
      <c r="W473" s="33">
        <f>U473*INDEX(Parameters!$B$100:$E$100,MATCH(I473,Parameters!$B$30:$E$30,0))</f>
        <v/>
      </c>
      <c r="X473" s="33">
        <f>U473*INDEX(Parameters!$B$101:$E$101,MATCH(I473,Parameters!$B$30:$E$30,0))</f>
        <v/>
      </c>
      <c r="Y473" s="33">
        <f>U473*INDEX(Parameters!$B$102:$E$102,MATCH(I473,Parameters!$B$30:$E$30,0))</f>
        <v/>
      </c>
      <c r="Z473" s="33">
        <f>U473*INDEX(Parameters!$B$103:$E$103,MATCH(I473,Parameters!$B$30:$E$30,0))</f>
        <v/>
      </c>
      <c r="AA473" s="33">
        <f>U473*INDEX(Parameters!$B$104:$E$104,MATCH(I473,Parameters!$B$30:$E$30,0))</f>
        <v/>
      </c>
      <c r="AB473" s="33">
        <f>U473*Parameters!$B$39</f>
        <v/>
      </c>
      <c r="AC473" s="7">
        <f>J473</f>
        <v/>
      </c>
      <c r="AD473" s="7">
        <f>IF(J473=1,Parameters!$B$40,Parameters!$B$41)</f>
        <v/>
      </c>
      <c r="AE473" s="33">
        <f>AC473*O473+(1-AC473)*L473</f>
        <v/>
      </c>
      <c r="AF473" s="33">
        <f>AC473*P473+(1-AC473)*M473</f>
        <v/>
      </c>
      <c r="AG473" s="33">
        <f>AC473*Q473+(1-AC473)*N473</f>
        <v/>
      </c>
      <c r="AH473" s="33">
        <f>AD473*O473+(1-AD473)*L473</f>
        <v/>
      </c>
      <c r="AI473" s="33">
        <f>AD473*P473+(1-AD473)*M473</f>
        <v/>
      </c>
      <c r="AJ473" s="33">
        <f>AD473*Q473+(1-AD473)*N473</f>
        <v/>
      </c>
      <c r="AK473" s="33">
        <f>AC473*V473+(1-AC473)*U473</f>
        <v/>
      </c>
      <c r="AL473" s="33">
        <f>AC473*W473+(1-AC473)*U473</f>
        <v/>
      </c>
      <c r="AM473" s="33">
        <f>AC473*X473+(1-AC473)*U473</f>
        <v/>
      </c>
      <c r="AN473" s="33">
        <f>AD473*V473+(1-AD473)*U473</f>
        <v/>
      </c>
      <c r="AO473" s="33">
        <f>AD473*W473+(1-AD473)*U473</f>
        <v/>
      </c>
      <c r="AP473" s="33">
        <f>AD473*X473+(1-AD473)*U473</f>
        <v/>
      </c>
      <c r="AQ473" s="7">
        <f>IF(OR(Scenario!$B$5="Any",Scenario!$B$5=A473),1,0)</f>
        <v/>
      </c>
      <c r="AR473" s="7">
        <f>IF(OR(Scenario!$B$6="Any",Scenario!$B$6=B473),1,0)</f>
        <v/>
      </c>
      <c r="AS473" s="7">
        <f>IF(OR(Scenario!$B$7="Any",Scenario!$B$7=C473),1,0)</f>
        <v/>
      </c>
      <c r="AT473" s="7">
        <f>IF(OR(Scenario!$B$8="Any",Scenario!$B$8=D473),1,0)</f>
        <v/>
      </c>
      <c r="AU473" s="7">
        <f>IF(OR(Scenario!$B$9="Any",Scenario!$B$9=E473),1,0)</f>
        <v/>
      </c>
      <c r="AV473" s="7">
        <f>IF(OR(Scenario!$B$10="Any",Scenario!$B$10=F473),1,0)</f>
        <v/>
      </c>
      <c r="AW473" s="7">
        <f>G473*AQ473*AR473*AS473*AT473*AU473*AV473</f>
        <v/>
      </c>
      <c r="AX473" s="7">
        <f>IF(Scenario!$B$11="mean",L473,IF(Scenario!$B$11="5th pct",M473,N473))</f>
        <v/>
      </c>
      <c r="AY473" s="7">
        <f>IF(Scenario!$B$11="mean",O473,IF(Scenario!$B$11="5th pct",P473,Q473))</f>
        <v/>
      </c>
      <c r="AZ473" s="7">
        <f>IF(Scenario!$B$11="mean",R473,IF(Scenario!$B$11="5th pct",S473,T473))</f>
        <v/>
      </c>
      <c r="BA473" s="7">
        <f>IF(Scenario!$B$11="mean",AE473,IF(Scenario!$B$11="5th pct",AF473,AG473))</f>
        <v/>
      </c>
      <c r="BB473" s="7">
        <f>IF(Scenario!$B$11="mean",AH473,IF(Scenario!$B$11="5th pct",AI473,AJ473))</f>
        <v/>
      </c>
      <c r="BC473" s="7">
        <f>U473</f>
        <v/>
      </c>
      <c r="BD473" s="7">
        <f>IF(Scenario!$B$11="mean",V473,IF(Scenario!$B$11="5th pct",W473,X473))</f>
        <v/>
      </c>
      <c r="BE473" s="7">
        <f>IF(Scenario!$B$11="mean",Y473,IF(Scenario!$B$11="5th pct",Z473,AA473))</f>
        <v/>
      </c>
      <c r="BF473" s="7">
        <f>IF(Scenario!$B$11="mean",AK473,IF(Scenario!$B$11="5th pct",AL473,AM473))</f>
        <v/>
      </c>
      <c r="BG473" s="7">
        <f>IF(Scenario!$B$11="mean",AN473,IF(Scenario!$B$11="5th pct",AO473,AP473))</f>
        <v/>
      </c>
    </row>
    <row r="474">
      <c r="A474" t="inlineStr">
        <is>
          <t>F</t>
        </is>
      </c>
      <c r="B474" t="inlineStr">
        <is>
          <t>80+</t>
        </is>
      </c>
      <c r="C474" t="inlineStr">
        <is>
          <t>132-154</t>
        </is>
      </c>
      <c r="D474" t="inlineStr">
        <is>
          <t>&gt;=2.0</t>
        </is>
      </c>
      <c r="E474" t="inlineStr">
        <is>
          <t>subclinical</t>
        </is>
      </c>
      <c r="F474" t="inlineStr">
        <is>
          <t>no</t>
        </is>
      </c>
      <c r="G474" s="26">
        <f>Parameters!$B$5*Parameters!$B$9*Parameters!$D$10/SUM(Parameters!$B$10:$G$10)*Parameters!$K$22*Parameters!$B$50*(1-Parameters!$B$46)</f>
        <v/>
      </c>
      <c r="H474" s="27">
        <f>(140-Parameters!$D$25)*Parameters!$D$26*0.45359237*0.85/(72*Parameters!$E$27)</f>
        <v/>
      </c>
      <c r="I474">
        <f>IF(H474&gt;80,"&gt;80",IF(H474&gt;50,"50-80",IF(H474&gt;=25,"25-50","&lt;25")))</f>
        <v/>
      </c>
      <c r="J474">
        <f>IF(((B474="80+")+0+(OR(D474="1.5-2.0",D474="&gt;=2.0")))&gt;=2,1,0)</f>
        <v/>
      </c>
      <c r="K474" s="28">
        <f>INDEX(Parameters!$B$31:$E$31,MATCH(I474,Parameters!$B$30:$E$30,0))</f>
        <v/>
      </c>
      <c r="L474" s="29">
        <f>K474*INDEX(Parameters!$B$57:$E$57,MATCH(I474,Parameters!$B$30:$E$30,0))/100*IF($F474="yes",Parameters!$C$49,Parameters!$B$49)</f>
        <v/>
      </c>
      <c r="M474" s="29">
        <f>K474*INDEX(Parameters!$B$58:$E$58,MATCH(I474,Parameters!$B$30:$E$30,0))/100*IF($F474="yes",Parameters!$C$49,Parameters!$B$49)</f>
        <v/>
      </c>
      <c r="N474" s="29">
        <f>K474*INDEX(Parameters!$B$59:$E$59,MATCH(I474,Parameters!$B$30:$E$30,0))/100*IF($F474="yes",Parameters!$C$49,Parameters!$B$49)</f>
        <v/>
      </c>
      <c r="O474" s="29">
        <f>K474*INDEX(Parameters!$B$60:$E$60,MATCH(I474,Parameters!$B$30:$E$30,0))/100*IF($F474="yes",Parameters!$C$49,Parameters!$B$49)</f>
        <v/>
      </c>
      <c r="P474" s="29">
        <f>K474*INDEX(Parameters!$B$61:$E$61,MATCH(I474,Parameters!$B$30:$E$30,0))/100*IF($F474="yes",Parameters!$C$49,Parameters!$B$49)</f>
        <v/>
      </c>
      <c r="Q474" s="29">
        <f>K474*INDEX(Parameters!$B$62:$E$62,MATCH(I474,Parameters!$B$30:$E$30,0))/100*IF($F474="yes",Parameters!$C$49,Parameters!$B$49)</f>
        <v/>
      </c>
      <c r="R474" s="29">
        <f>K474*INDEX(Parameters!$B$63:$E$63,MATCH(I474,Parameters!$B$30:$E$30,0))/100*IF($F474="yes",Parameters!$C$49,Parameters!$B$49)</f>
        <v/>
      </c>
      <c r="S474" s="29">
        <f>K474*INDEX(Parameters!$B$64:$E$64,MATCH(I474,Parameters!$B$30:$E$30,0))/100*IF($F474="yes",Parameters!$C$49,Parameters!$B$49)</f>
        <v/>
      </c>
      <c r="T474" s="29">
        <f>K474*INDEX(Parameters!$B$65:$E$65,MATCH(I474,Parameters!$B$30:$E$30,0))/100*IF($F474="yes",Parameters!$C$49,Parameters!$B$49)</f>
        <v/>
      </c>
      <c r="U474" s="29">
        <f>INDEX(Parameters!$B$32:$E$32,MATCH(I474,Parameters!$B$30:$E$30,0))*Parameters!$B$36/100*IF($F474="yes",Parameters!$E$49,Parameters!$D$49)</f>
        <v/>
      </c>
      <c r="V474" s="29">
        <f>U474*INDEX(Parameters!$B$99:$E$99,MATCH(I474,Parameters!$B$30:$E$30,0))</f>
        <v/>
      </c>
      <c r="W474" s="29">
        <f>U474*INDEX(Parameters!$B$100:$E$100,MATCH(I474,Parameters!$B$30:$E$30,0))</f>
        <v/>
      </c>
      <c r="X474" s="29">
        <f>U474*INDEX(Parameters!$B$101:$E$101,MATCH(I474,Parameters!$B$30:$E$30,0))</f>
        <v/>
      </c>
      <c r="Y474" s="29">
        <f>U474*INDEX(Parameters!$B$102:$E$102,MATCH(I474,Parameters!$B$30:$E$30,0))</f>
        <v/>
      </c>
      <c r="Z474" s="29">
        <f>U474*INDEX(Parameters!$B$103:$E$103,MATCH(I474,Parameters!$B$30:$E$30,0))</f>
        <v/>
      </c>
      <c r="AA474" s="29">
        <f>U474*INDEX(Parameters!$B$104:$E$104,MATCH(I474,Parameters!$B$30:$E$30,0))</f>
        <v/>
      </c>
      <c r="AB474" s="29">
        <f>U474*Parameters!$B$39</f>
        <v/>
      </c>
      <c r="AC474">
        <f>J474</f>
        <v/>
      </c>
      <c r="AD474">
        <f>IF(J474=1,Parameters!$B$40,Parameters!$B$41)</f>
        <v/>
      </c>
      <c r="AE474" s="29">
        <f>AC474*O474+(1-AC474)*L474</f>
        <v/>
      </c>
      <c r="AF474" s="29">
        <f>AC474*P474+(1-AC474)*M474</f>
        <v/>
      </c>
      <c r="AG474" s="29">
        <f>AC474*Q474+(1-AC474)*N474</f>
        <v/>
      </c>
      <c r="AH474" s="29">
        <f>AD474*O474+(1-AD474)*L474</f>
        <v/>
      </c>
      <c r="AI474" s="29">
        <f>AD474*P474+(1-AD474)*M474</f>
        <v/>
      </c>
      <c r="AJ474" s="29">
        <f>AD474*Q474+(1-AD474)*N474</f>
        <v/>
      </c>
      <c r="AK474" s="29">
        <f>AC474*V474+(1-AC474)*U474</f>
        <v/>
      </c>
      <c r="AL474" s="29">
        <f>AC474*W474+(1-AC474)*U474</f>
        <v/>
      </c>
      <c r="AM474" s="29">
        <f>AC474*X474+(1-AC474)*U474</f>
        <v/>
      </c>
      <c r="AN474" s="29">
        <f>AD474*V474+(1-AD474)*U474</f>
        <v/>
      </c>
      <c r="AO474" s="29">
        <f>AD474*W474+(1-AD474)*U474</f>
        <v/>
      </c>
      <c r="AP474" s="29">
        <f>AD474*X474+(1-AD474)*U474</f>
        <v/>
      </c>
      <c r="AQ474">
        <f>IF(OR(Scenario!$B$5="Any",Scenario!$B$5=A474),1,0)</f>
        <v/>
      </c>
      <c r="AR474">
        <f>IF(OR(Scenario!$B$6="Any",Scenario!$B$6=B474),1,0)</f>
        <v/>
      </c>
      <c r="AS474">
        <f>IF(OR(Scenario!$B$7="Any",Scenario!$B$7=C474),1,0)</f>
        <v/>
      </c>
      <c r="AT474">
        <f>IF(OR(Scenario!$B$8="Any",Scenario!$B$8=D474),1,0)</f>
        <v/>
      </c>
      <c r="AU474">
        <f>IF(OR(Scenario!$B$9="Any",Scenario!$B$9=E474),1,0)</f>
        <v/>
      </c>
      <c r="AV474">
        <f>IF(OR(Scenario!$B$10="Any",Scenario!$B$10=F474),1,0)</f>
        <v/>
      </c>
      <c r="AW474">
        <f>G474*AQ474*AR474*AS474*AT474*AU474*AV474</f>
        <v/>
      </c>
      <c r="AX474">
        <f>IF(Scenario!$B$11="mean",L474,IF(Scenario!$B$11="5th pct",M474,N474))</f>
        <v/>
      </c>
      <c r="AY474">
        <f>IF(Scenario!$B$11="mean",O474,IF(Scenario!$B$11="5th pct",P474,Q474))</f>
        <v/>
      </c>
      <c r="AZ474">
        <f>IF(Scenario!$B$11="mean",R474,IF(Scenario!$B$11="5th pct",S474,T474))</f>
        <v/>
      </c>
      <c r="BA474">
        <f>IF(Scenario!$B$11="mean",AE474,IF(Scenario!$B$11="5th pct",AF474,AG474))</f>
        <v/>
      </c>
      <c r="BB474">
        <f>IF(Scenario!$B$11="mean",AH474,IF(Scenario!$B$11="5th pct",AI474,AJ474))</f>
        <v/>
      </c>
      <c r="BC474">
        <f>U474</f>
        <v/>
      </c>
      <c r="BD474">
        <f>IF(Scenario!$B$11="mean",V474,IF(Scenario!$B$11="5th pct",W474,X474))</f>
        <v/>
      </c>
      <c r="BE474">
        <f>IF(Scenario!$B$11="mean",Y474,IF(Scenario!$B$11="5th pct",Z474,AA474))</f>
        <v/>
      </c>
      <c r="BF474">
        <f>IF(Scenario!$B$11="mean",AK474,IF(Scenario!$B$11="5th pct",AL474,AM474))</f>
        <v/>
      </c>
      <c r="BG474">
        <f>IF(Scenario!$B$11="mean",AN474,IF(Scenario!$B$11="5th pct",AO474,AP474))</f>
        <v/>
      </c>
    </row>
    <row r="475">
      <c r="A475" s="7" t="inlineStr">
        <is>
          <t>F</t>
        </is>
      </c>
      <c r="B475" s="7" t="inlineStr">
        <is>
          <t>80+</t>
        </is>
      </c>
      <c r="C475" s="7" t="inlineStr">
        <is>
          <t>132-154</t>
        </is>
      </c>
      <c r="D475" s="7" t="inlineStr">
        <is>
          <t>&gt;=2.0</t>
        </is>
      </c>
      <c r="E475" s="7" t="inlineStr">
        <is>
          <t>subclinical</t>
        </is>
      </c>
      <c r="F475" s="7" t="inlineStr">
        <is>
          <t>yes</t>
        </is>
      </c>
      <c r="G475" s="30">
        <f>Parameters!$B$5*Parameters!$B$9*Parameters!$D$10/SUM(Parameters!$B$10:$G$10)*Parameters!$K$22*Parameters!$B$50*Parameters!$B$46</f>
        <v/>
      </c>
      <c r="H475" s="31">
        <f>(140-Parameters!$D$25)*Parameters!$D$26*0.45359237*0.85/(72*Parameters!$E$27)</f>
        <v/>
      </c>
      <c r="I475" s="7">
        <f>IF(H475&gt;80,"&gt;80",IF(H475&gt;50,"50-80",IF(H475&gt;=25,"25-50","&lt;25")))</f>
        <v/>
      </c>
      <c r="J475" s="7">
        <f>IF(((B475="80+")+0+(OR(D475="1.5-2.0",D475="&gt;=2.0")))&gt;=2,1,0)</f>
        <v/>
      </c>
      <c r="K475" s="32">
        <f>INDEX(Parameters!$B$31:$E$31,MATCH(I475,Parameters!$B$30:$E$30,0))</f>
        <v/>
      </c>
      <c r="L475" s="33">
        <f>K475*INDEX(Parameters!$B$57:$E$57,MATCH(I475,Parameters!$B$30:$E$30,0))/100*IF($F475="yes",Parameters!$C$49,Parameters!$B$49)</f>
        <v/>
      </c>
      <c r="M475" s="33">
        <f>K475*INDEX(Parameters!$B$58:$E$58,MATCH(I475,Parameters!$B$30:$E$30,0))/100*IF($F475="yes",Parameters!$C$49,Parameters!$B$49)</f>
        <v/>
      </c>
      <c r="N475" s="33">
        <f>K475*INDEX(Parameters!$B$59:$E$59,MATCH(I475,Parameters!$B$30:$E$30,0))/100*IF($F475="yes",Parameters!$C$49,Parameters!$B$49)</f>
        <v/>
      </c>
      <c r="O475" s="33">
        <f>K475*INDEX(Parameters!$B$60:$E$60,MATCH(I475,Parameters!$B$30:$E$30,0))/100*IF($F475="yes",Parameters!$C$49,Parameters!$B$49)</f>
        <v/>
      </c>
      <c r="P475" s="33">
        <f>K475*INDEX(Parameters!$B$61:$E$61,MATCH(I475,Parameters!$B$30:$E$30,0))/100*IF($F475="yes",Parameters!$C$49,Parameters!$B$49)</f>
        <v/>
      </c>
      <c r="Q475" s="33">
        <f>K475*INDEX(Parameters!$B$62:$E$62,MATCH(I475,Parameters!$B$30:$E$30,0))/100*IF($F475="yes",Parameters!$C$49,Parameters!$B$49)</f>
        <v/>
      </c>
      <c r="R475" s="33">
        <f>K475*INDEX(Parameters!$B$63:$E$63,MATCH(I475,Parameters!$B$30:$E$30,0))/100*IF($F475="yes",Parameters!$C$49,Parameters!$B$49)</f>
        <v/>
      </c>
      <c r="S475" s="33">
        <f>K475*INDEX(Parameters!$B$64:$E$64,MATCH(I475,Parameters!$B$30:$E$30,0))/100*IF($F475="yes",Parameters!$C$49,Parameters!$B$49)</f>
        <v/>
      </c>
      <c r="T475" s="33">
        <f>K475*INDEX(Parameters!$B$65:$E$65,MATCH(I475,Parameters!$B$30:$E$30,0))/100*IF($F475="yes",Parameters!$C$49,Parameters!$B$49)</f>
        <v/>
      </c>
      <c r="U475" s="33">
        <f>INDEX(Parameters!$B$32:$E$32,MATCH(I475,Parameters!$B$30:$E$30,0))*Parameters!$B$36/100*IF($F475="yes",Parameters!$E$49,Parameters!$D$49)</f>
        <v/>
      </c>
      <c r="V475" s="33">
        <f>U475*INDEX(Parameters!$B$99:$E$99,MATCH(I475,Parameters!$B$30:$E$30,0))</f>
        <v/>
      </c>
      <c r="W475" s="33">
        <f>U475*INDEX(Parameters!$B$100:$E$100,MATCH(I475,Parameters!$B$30:$E$30,0))</f>
        <v/>
      </c>
      <c r="X475" s="33">
        <f>U475*INDEX(Parameters!$B$101:$E$101,MATCH(I475,Parameters!$B$30:$E$30,0))</f>
        <v/>
      </c>
      <c r="Y475" s="33">
        <f>U475*INDEX(Parameters!$B$102:$E$102,MATCH(I475,Parameters!$B$30:$E$30,0))</f>
        <v/>
      </c>
      <c r="Z475" s="33">
        <f>U475*INDEX(Parameters!$B$103:$E$103,MATCH(I475,Parameters!$B$30:$E$30,0))</f>
        <v/>
      </c>
      <c r="AA475" s="33">
        <f>U475*INDEX(Parameters!$B$104:$E$104,MATCH(I475,Parameters!$B$30:$E$30,0))</f>
        <v/>
      </c>
      <c r="AB475" s="33">
        <f>U475*Parameters!$B$39</f>
        <v/>
      </c>
      <c r="AC475" s="7">
        <f>J475</f>
        <v/>
      </c>
      <c r="AD475" s="7">
        <f>IF(J475=1,Parameters!$B$40,Parameters!$B$41)</f>
        <v/>
      </c>
      <c r="AE475" s="33">
        <f>AC475*O475+(1-AC475)*L475</f>
        <v/>
      </c>
      <c r="AF475" s="33">
        <f>AC475*P475+(1-AC475)*M475</f>
        <v/>
      </c>
      <c r="AG475" s="33">
        <f>AC475*Q475+(1-AC475)*N475</f>
        <v/>
      </c>
      <c r="AH475" s="33">
        <f>AD475*O475+(1-AD475)*L475</f>
        <v/>
      </c>
      <c r="AI475" s="33">
        <f>AD475*P475+(1-AD475)*M475</f>
        <v/>
      </c>
      <c r="AJ475" s="33">
        <f>AD475*Q475+(1-AD475)*N475</f>
        <v/>
      </c>
      <c r="AK475" s="33">
        <f>AC475*V475+(1-AC475)*U475</f>
        <v/>
      </c>
      <c r="AL475" s="33">
        <f>AC475*W475+(1-AC475)*U475</f>
        <v/>
      </c>
      <c r="AM475" s="33">
        <f>AC475*X475+(1-AC475)*U475</f>
        <v/>
      </c>
      <c r="AN475" s="33">
        <f>AD475*V475+(1-AD475)*U475</f>
        <v/>
      </c>
      <c r="AO475" s="33">
        <f>AD475*W475+(1-AD475)*U475</f>
        <v/>
      </c>
      <c r="AP475" s="33">
        <f>AD475*X475+(1-AD475)*U475</f>
        <v/>
      </c>
      <c r="AQ475" s="7">
        <f>IF(OR(Scenario!$B$5="Any",Scenario!$B$5=A475),1,0)</f>
        <v/>
      </c>
      <c r="AR475" s="7">
        <f>IF(OR(Scenario!$B$6="Any",Scenario!$B$6=B475),1,0)</f>
        <v/>
      </c>
      <c r="AS475" s="7">
        <f>IF(OR(Scenario!$B$7="Any",Scenario!$B$7=C475),1,0)</f>
        <v/>
      </c>
      <c r="AT475" s="7">
        <f>IF(OR(Scenario!$B$8="Any",Scenario!$B$8=D475),1,0)</f>
        <v/>
      </c>
      <c r="AU475" s="7">
        <f>IF(OR(Scenario!$B$9="Any",Scenario!$B$9=E475),1,0)</f>
        <v/>
      </c>
      <c r="AV475" s="7">
        <f>IF(OR(Scenario!$B$10="Any",Scenario!$B$10=F475),1,0)</f>
        <v/>
      </c>
      <c r="AW475" s="7">
        <f>G475*AQ475*AR475*AS475*AT475*AU475*AV475</f>
        <v/>
      </c>
      <c r="AX475" s="7">
        <f>IF(Scenario!$B$11="mean",L475,IF(Scenario!$B$11="5th pct",M475,N475))</f>
        <v/>
      </c>
      <c r="AY475" s="7">
        <f>IF(Scenario!$B$11="mean",O475,IF(Scenario!$B$11="5th pct",P475,Q475))</f>
        <v/>
      </c>
      <c r="AZ475" s="7">
        <f>IF(Scenario!$B$11="mean",R475,IF(Scenario!$B$11="5th pct",S475,T475))</f>
        <v/>
      </c>
      <c r="BA475" s="7">
        <f>IF(Scenario!$B$11="mean",AE475,IF(Scenario!$B$11="5th pct",AF475,AG475))</f>
        <v/>
      </c>
      <c r="BB475" s="7">
        <f>IF(Scenario!$B$11="mean",AH475,IF(Scenario!$B$11="5th pct",AI475,AJ475))</f>
        <v/>
      </c>
      <c r="BC475" s="7">
        <f>U475</f>
        <v/>
      </c>
      <c r="BD475" s="7">
        <f>IF(Scenario!$B$11="mean",V475,IF(Scenario!$B$11="5th pct",W475,X475))</f>
        <v/>
      </c>
      <c r="BE475" s="7">
        <f>IF(Scenario!$B$11="mean",Y475,IF(Scenario!$B$11="5th pct",Z475,AA475))</f>
        <v/>
      </c>
      <c r="BF475" s="7">
        <f>IF(Scenario!$B$11="mean",AK475,IF(Scenario!$B$11="5th pct",AL475,AM475))</f>
        <v/>
      </c>
      <c r="BG475" s="7">
        <f>IF(Scenario!$B$11="mean",AN475,IF(Scenario!$B$11="5th pct",AO475,AP475))</f>
        <v/>
      </c>
    </row>
    <row r="476">
      <c r="A476" t="inlineStr">
        <is>
          <t>F</t>
        </is>
      </c>
      <c r="B476" t="inlineStr">
        <is>
          <t>80+</t>
        </is>
      </c>
      <c r="C476" t="inlineStr">
        <is>
          <t>132-154</t>
        </is>
      </c>
      <c r="D476" t="inlineStr">
        <is>
          <t>&gt;=2.0</t>
        </is>
      </c>
      <c r="E476" t="inlineStr">
        <is>
          <t>low parox</t>
        </is>
      </c>
      <c r="F476" t="inlineStr">
        <is>
          <t>no</t>
        </is>
      </c>
      <c r="G476" s="26">
        <f>Parameters!$B$5*Parameters!$B$9*Parameters!$D$10/SUM(Parameters!$B$10:$G$10)*Parameters!$K$22*Parameters!$B$51*(1-Parameters!$B$46)</f>
        <v/>
      </c>
      <c r="H476" s="27">
        <f>(140-Parameters!$D$25)*Parameters!$D$26*0.45359237*0.85/(72*Parameters!$E$27)</f>
        <v/>
      </c>
      <c r="I476">
        <f>IF(H476&gt;80,"&gt;80",IF(H476&gt;50,"50-80",IF(H476&gt;=25,"25-50","&lt;25")))</f>
        <v/>
      </c>
      <c r="J476">
        <f>IF(((B476="80+")+0+(OR(D476="1.5-2.0",D476="&gt;=2.0")))&gt;=2,1,0)</f>
        <v/>
      </c>
      <c r="K476" s="28">
        <f>INDEX(Parameters!$B$31:$E$31,MATCH(I476,Parameters!$B$30:$E$30,0))</f>
        <v/>
      </c>
      <c r="L476" s="29">
        <f>K476*INDEX(Parameters!$B$66:$E$66,MATCH(I476,Parameters!$B$30:$E$30,0))/100*IF($F476="yes",Parameters!$C$49,Parameters!$B$49)</f>
        <v/>
      </c>
      <c r="M476" s="29">
        <f>K476*INDEX(Parameters!$B$67:$E$67,MATCH(I476,Parameters!$B$30:$E$30,0))/100*IF($F476="yes",Parameters!$C$49,Parameters!$B$49)</f>
        <v/>
      </c>
      <c r="N476" s="29">
        <f>K476*INDEX(Parameters!$B$68:$E$68,MATCH(I476,Parameters!$B$30:$E$30,0))/100*IF($F476="yes",Parameters!$C$49,Parameters!$B$49)</f>
        <v/>
      </c>
      <c r="O476" s="29">
        <f>K476*INDEX(Parameters!$B$69:$E$69,MATCH(I476,Parameters!$B$30:$E$30,0))/100*IF($F476="yes",Parameters!$C$49,Parameters!$B$49)</f>
        <v/>
      </c>
      <c r="P476" s="29">
        <f>K476*INDEX(Parameters!$B$70:$E$70,MATCH(I476,Parameters!$B$30:$E$30,0))/100*IF($F476="yes",Parameters!$C$49,Parameters!$B$49)</f>
        <v/>
      </c>
      <c r="Q476" s="29">
        <f>K476*INDEX(Parameters!$B$71:$E$71,MATCH(I476,Parameters!$B$30:$E$30,0))/100*IF($F476="yes",Parameters!$C$49,Parameters!$B$49)</f>
        <v/>
      </c>
      <c r="R476" s="29">
        <f>K476*INDEX(Parameters!$B$72:$E$72,MATCH(I476,Parameters!$B$30:$E$30,0))/100*IF($F476="yes",Parameters!$C$49,Parameters!$B$49)</f>
        <v/>
      </c>
      <c r="S476" s="29">
        <f>K476*INDEX(Parameters!$B$73:$E$73,MATCH(I476,Parameters!$B$30:$E$30,0))/100*IF($F476="yes",Parameters!$C$49,Parameters!$B$49)</f>
        <v/>
      </c>
      <c r="T476" s="29">
        <f>K476*INDEX(Parameters!$B$74:$E$74,MATCH(I476,Parameters!$B$30:$E$30,0))/100*IF($F476="yes",Parameters!$C$49,Parameters!$B$49)</f>
        <v/>
      </c>
      <c r="U476" s="29">
        <f>INDEX(Parameters!$B$32:$E$32,MATCH(I476,Parameters!$B$30:$E$30,0))*Parameters!$B$36/100*IF($F476="yes",Parameters!$E$49,Parameters!$D$49)</f>
        <v/>
      </c>
      <c r="V476" s="29">
        <f>U476*INDEX(Parameters!$B$99:$E$99,MATCH(I476,Parameters!$B$30:$E$30,0))</f>
        <v/>
      </c>
      <c r="W476" s="29">
        <f>U476*INDEX(Parameters!$B$100:$E$100,MATCH(I476,Parameters!$B$30:$E$30,0))</f>
        <v/>
      </c>
      <c r="X476" s="29">
        <f>U476*INDEX(Parameters!$B$101:$E$101,MATCH(I476,Parameters!$B$30:$E$30,0))</f>
        <v/>
      </c>
      <c r="Y476" s="29">
        <f>U476*INDEX(Parameters!$B$102:$E$102,MATCH(I476,Parameters!$B$30:$E$30,0))</f>
        <v/>
      </c>
      <c r="Z476" s="29">
        <f>U476*INDEX(Parameters!$B$103:$E$103,MATCH(I476,Parameters!$B$30:$E$30,0))</f>
        <v/>
      </c>
      <c r="AA476" s="29">
        <f>U476*INDEX(Parameters!$B$104:$E$104,MATCH(I476,Parameters!$B$30:$E$30,0))</f>
        <v/>
      </c>
      <c r="AB476" s="29">
        <f>U476*Parameters!$B$39</f>
        <v/>
      </c>
      <c r="AC476">
        <f>J476</f>
        <v/>
      </c>
      <c r="AD476">
        <f>IF(J476=1,Parameters!$B$40,Parameters!$B$41)</f>
        <v/>
      </c>
      <c r="AE476" s="29">
        <f>AC476*O476+(1-AC476)*L476</f>
        <v/>
      </c>
      <c r="AF476" s="29">
        <f>AC476*P476+(1-AC476)*M476</f>
        <v/>
      </c>
      <c r="AG476" s="29">
        <f>AC476*Q476+(1-AC476)*N476</f>
        <v/>
      </c>
      <c r="AH476" s="29">
        <f>AD476*O476+(1-AD476)*L476</f>
        <v/>
      </c>
      <c r="AI476" s="29">
        <f>AD476*P476+(1-AD476)*M476</f>
        <v/>
      </c>
      <c r="AJ476" s="29">
        <f>AD476*Q476+(1-AD476)*N476</f>
        <v/>
      </c>
      <c r="AK476" s="29">
        <f>AC476*V476+(1-AC476)*U476</f>
        <v/>
      </c>
      <c r="AL476" s="29">
        <f>AC476*W476+(1-AC476)*U476</f>
        <v/>
      </c>
      <c r="AM476" s="29">
        <f>AC476*X476+(1-AC476)*U476</f>
        <v/>
      </c>
      <c r="AN476" s="29">
        <f>AD476*V476+(1-AD476)*U476</f>
        <v/>
      </c>
      <c r="AO476" s="29">
        <f>AD476*W476+(1-AD476)*U476</f>
        <v/>
      </c>
      <c r="AP476" s="29">
        <f>AD476*X476+(1-AD476)*U476</f>
        <v/>
      </c>
      <c r="AQ476">
        <f>IF(OR(Scenario!$B$5="Any",Scenario!$B$5=A476),1,0)</f>
        <v/>
      </c>
      <c r="AR476">
        <f>IF(OR(Scenario!$B$6="Any",Scenario!$B$6=B476),1,0)</f>
        <v/>
      </c>
      <c r="AS476">
        <f>IF(OR(Scenario!$B$7="Any",Scenario!$B$7=C476),1,0)</f>
        <v/>
      </c>
      <c r="AT476">
        <f>IF(OR(Scenario!$B$8="Any",Scenario!$B$8=D476),1,0)</f>
        <v/>
      </c>
      <c r="AU476">
        <f>IF(OR(Scenario!$B$9="Any",Scenario!$B$9=E476),1,0)</f>
        <v/>
      </c>
      <c r="AV476">
        <f>IF(OR(Scenario!$B$10="Any",Scenario!$B$10=F476),1,0)</f>
        <v/>
      </c>
      <c r="AW476">
        <f>G476*AQ476*AR476*AS476*AT476*AU476*AV476</f>
        <v/>
      </c>
      <c r="AX476">
        <f>IF(Scenario!$B$11="mean",L476,IF(Scenario!$B$11="5th pct",M476,N476))</f>
        <v/>
      </c>
      <c r="AY476">
        <f>IF(Scenario!$B$11="mean",O476,IF(Scenario!$B$11="5th pct",P476,Q476))</f>
        <v/>
      </c>
      <c r="AZ476">
        <f>IF(Scenario!$B$11="mean",R476,IF(Scenario!$B$11="5th pct",S476,T476))</f>
        <v/>
      </c>
      <c r="BA476">
        <f>IF(Scenario!$B$11="mean",AE476,IF(Scenario!$B$11="5th pct",AF476,AG476))</f>
        <v/>
      </c>
      <c r="BB476">
        <f>IF(Scenario!$B$11="mean",AH476,IF(Scenario!$B$11="5th pct",AI476,AJ476))</f>
        <v/>
      </c>
      <c r="BC476">
        <f>U476</f>
        <v/>
      </c>
      <c r="BD476">
        <f>IF(Scenario!$B$11="mean",V476,IF(Scenario!$B$11="5th pct",W476,X476))</f>
        <v/>
      </c>
      <c r="BE476">
        <f>IF(Scenario!$B$11="mean",Y476,IF(Scenario!$B$11="5th pct",Z476,AA476))</f>
        <v/>
      </c>
      <c r="BF476">
        <f>IF(Scenario!$B$11="mean",AK476,IF(Scenario!$B$11="5th pct",AL476,AM476))</f>
        <v/>
      </c>
      <c r="BG476">
        <f>IF(Scenario!$B$11="mean",AN476,IF(Scenario!$B$11="5th pct",AO476,AP476))</f>
        <v/>
      </c>
    </row>
    <row r="477">
      <c r="A477" s="7" t="inlineStr">
        <is>
          <t>F</t>
        </is>
      </c>
      <c r="B477" s="7" t="inlineStr">
        <is>
          <t>80+</t>
        </is>
      </c>
      <c r="C477" s="7" t="inlineStr">
        <is>
          <t>132-154</t>
        </is>
      </c>
      <c r="D477" s="7" t="inlineStr">
        <is>
          <t>&gt;=2.0</t>
        </is>
      </c>
      <c r="E477" s="7" t="inlineStr">
        <is>
          <t>low parox</t>
        </is>
      </c>
      <c r="F477" s="7" t="inlineStr">
        <is>
          <t>yes</t>
        </is>
      </c>
      <c r="G477" s="30">
        <f>Parameters!$B$5*Parameters!$B$9*Parameters!$D$10/SUM(Parameters!$B$10:$G$10)*Parameters!$K$22*Parameters!$B$51*Parameters!$B$46</f>
        <v/>
      </c>
      <c r="H477" s="31">
        <f>(140-Parameters!$D$25)*Parameters!$D$26*0.45359237*0.85/(72*Parameters!$E$27)</f>
        <v/>
      </c>
      <c r="I477" s="7">
        <f>IF(H477&gt;80,"&gt;80",IF(H477&gt;50,"50-80",IF(H477&gt;=25,"25-50","&lt;25")))</f>
        <v/>
      </c>
      <c r="J477" s="7">
        <f>IF(((B477="80+")+0+(OR(D477="1.5-2.0",D477="&gt;=2.0")))&gt;=2,1,0)</f>
        <v/>
      </c>
      <c r="K477" s="32">
        <f>INDEX(Parameters!$B$31:$E$31,MATCH(I477,Parameters!$B$30:$E$30,0))</f>
        <v/>
      </c>
      <c r="L477" s="33">
        <f>K477*INDEX(Parameters!$B$66:$E$66,MATCH(I477,Parameters!$B$30:$E$30,0))/100*IF($F477="yes",Parameters!$C$49,Parameters!$B$49)</f>
        <v/>
      </c>
      <c r="M477" s="33">
        <f>K477*INDEX(Parameters!$B$67:$E$67,MATCH(I477,Parameters!$B$30:$E$30,0))/100*IF($F477="yes",Parameters!$C$49,Parameters!$B$49)</f>
        <v/>
      </c>
      <c r="N477" s="33">
        <f>K477*INDEX(Parameters!$B$68:$E$68,MATCH(I477,Parameters!$B$30:$E$30,0))/100*IF($F477="yes",Parameters!$C$49,Parameters!$B$49)</f>
        <v/>
      </c>
      <c r="O477" s="33">
        <f>K477*INDEX(Parameters!$B$69:$E$69,MATCH(I477,Parameters!$B$30:$E$30,0))/100*IF($F477="yes",Parameters!$C$49,Parameters!$B$49)</f>
        <v/>
      </c>
      <c r="P477" s="33">
        <f>K477*INDEX(Parameters!$B$70:$E$70,MATCH(I477,Parameters!$B$30:$E$30,0))/100*IF($F477="yes",Parameters!$C$49,Parameters!$B$49)</f>
        <v/>
      </c>
      <c r="Q477" s="33">
        <f>K477*INDEX(Parameters!$B$71:$E$71,MATCH(I477,Parameters!$B$30:$E$30,0))/100*IF($F477="yes",Parameters!$C$49,Parameters!$B$49)</f>
        <v/>
      </c>
      <c r="R477" s="33">
        <f>K477*INDEX(Parameters!$B$72:$E$72,MATCH(I477,Parameters!$B$30:$E$30,0))/100*IF($F477="yes",Parameters!$C$49,Parameters!$B$49)</f>
        <v/>
      </c>
      <c r="S477" s="33">
        <f>K477*INDEX(Parameters!$B$73:$E$73,MATCH(I477,Parameters!$B$30:$E$30,0))/100*IF($F477="yes",Parameters!$C$49,Parameters!$B$49)</f>
        <v/>
      </c>
      <c r="T477" s="33">
        <f>K477*INDEX(Parameters!$B$74:$E$74,MATCH(I477,Parameters!$B$30:$E$30,0))/100*IF($F477="yes",Parameters!$C$49,Parameters!$B$49)</f>
        <v/>
      </c>
      <c r="U477" s="33">
        <f>INDEX(Parameters!$B$32:$E$32,MATCH(I477,Parameters!$B$30:$E$30,0))*Parameters!$B$36/100*IF($F477="yes",Parameters!$E$49,Parameters!$D$49)</f>
        <v/>
      </c>
      <c r="V477" s="33">
        <f>U477*INDEX(Parameters!$B$99:$E$99,MATCH(I477,Parameters!$B$30:$E$30,0))</f>
        <v/>
      </c>
      <c r="W477" s="33">
        <f>U477*INDEX(Parameters!$B$100:$E$100,MATCH(I477,Parameters!$B$30:$E$30,0))</f>
        <v/>
      </c>
      <c r="X477" s="33">
        <f>U477*INDEX(Parameters!$B$101:$E$101,MATCH(I477,Parameters!$B$30:$E$30,0))</f>
        <v/>
      </c>
      <c r="Y477" s="33">
        <f>U477*INDEX(Parameters!$B$102:$E$102,MATCH(I477,Parameters!$B$30:$E$30,0))</f>
        <v/>
      </c>
      <c r="Z477" s="33">
        <f>U477*INDEX(Parameters!$B$103:$E$103,MATCH(I477,Parameters!$B$30:$E$30,0))</f>
        <v/>
      </c>
      <c r="AA477" s="33">
        <f>U477*INDEX(Parameters!$B$104:$E$104,MATCH(I477,Parameters!$B$30:$E$30,0))</f>
        <v/>
      </c>
      <c r="AB477" s="33">
        <f>U477*Parameters!$B$39</f>
        <v/>
      </c>
      <c r="AC477" s="7">
        <f>J477</f>
        <v/>
      </c>
      <c r="AD477" s="7">
        <f>IF(J477=1,Parameters!$B$40,Parameters!$B$41)</f>
        <v/>
      </c>
      <c r="AE477" s="33">
        <f>AC477*O477+(1-AC477)*L477</f>
        <v/>
      </c>
      <c r="AF477" s="33">
        <f>AC477*P477+(1-AC477)*M477</f>
        <v/>
      </c>
      <c r="AG477" s="33">
        <f>AC477*Q477+(1-AC477)*N477</f>
        <v/>
      </c>
      <c r="AH477" s="33">
        <f>AD477*O477+(1-AD477)*L477</f>
        <v/>
      </c>
      <c r="AI477" s="33">
        <f>AD477*P477+(1-AD477)*M477</f>
        <v/>
      </c>
      <c r="AJ477" s="33">
        <f>AD477*Q477+(1-AD477)*N477</f>
        <v/>
      </c>
      <c r="AK477" s="33">
        <f>AC477*V477+(1-AC477)*U477</f>
        <v/>
      </c>
      <c r="AL477" s="33">
        <f>AC477*W477+(1-AC477)*U477</f>
        <v/>
      </c>
      <c r="AM477" s="33">
        <f>AC477*X477+(1-AC477)*U477</f>
        <v/>
      </c>
      <c r="AN477" s="33">
        <f>AD477*V477+(1-AD477)*U477</f>
        <v/>
      </c>
      <c r="AO477" s="33">
        <f>AD477*W477+(1-AD477)*U477</f>
        <v/>
      </c>
      <c r="AP477" s="33">
        <f>AD477*X477+(1-AD477)*U477</f>
        <v/>
      </c>
      <c r="AQ477" s="7">
        <f>IF(OR(Scenario!$B$5="Any",Scenario!$B$5=A477),1,0)</f>
        <v/>
      </c>
      <c r="AR477" s="7">
        <f>IF(OR(Scenario!$B$6="Any",Scenario!$B$6=B477),1,0)</f>
        <v/>
      </c>
      <c r="AS477" s="7">
        <f>IF(OR(Scenario!$B$7="Any",Scenario!$B$7=C477),1,0)</f>
        <v/>
      </c>
      <c r="AT477" s="7">
        <f>IF(OR(Scenario!$B$8="Any",Scenario!$B$8=D477),1,0)</f>
        <v/>
      </c>
      <c r="AU477" s="7">
        <f>IF(OR(Scenario!$B$9="Any",Scenario!$B$9=E477),1,0)</f>
        <v/>
      </c>
      <c r="AV477" s="7">
        <f>IF(OR(Scenario!$B$10="Any",Scenario!$B$10=F477),1,0)</f>
        <v/>
      </c>
      <c r="AW477" s="7">
        <f>G477*AQ477*AR477*AS477*AT477*AU477*AV477</f>
        <v/>
      </c>
      <c r="AX477" s="7">
        <f>IF(Scenario!$B$11="mean",L477,IF(Scenario!$B$11="5th pct",M477,N477))</f>
        <v/>
      </c>
      <c r="AY477" s="7">
        <f>IF(Scenario!$B$11="mean",O477,IF(Scenario!$B$11="5th pct",P477,Q477))</f>
        <v/>
      </c>
      <c r="AZ477" s="7">
        <f>IF(Scenario!$B$11="mean",R477,IF(Scenario!$B$11="5th pct",S477,T477))</f>
        <v/>
      </c>
      <c r="BA477" s="7">
        <f>IF(Scenario!$B$11="mean",AE477,IF(Scenario!$B$11="5th pct",AF477,AG477))</f>
        <v/>
      </c>
      <c r="BB477" s="7">
        <f>IF(Scenario!$B$11="mean",AH477,IF(Scenario!$B$11="5th pct",AI477,AJ477))</f>
        <v/>
      </c>
      <c r="BC477" s="7">
        <f>U477</f>
        <v/>
      </c>
      <c r="BD477" s="7">
        <f>IF(Scenario!$B$11="mean",V477,IF(Scenario!$B$11="5th pct",W477,X477))</f>
        <v/>
      </c>
      <c r="BE477" s="7">
        <f>IF(Scenario!$B$11="mean",Y477,IF(Scenario!$B$11="5th pct",Z477,AA477))</f>
        <v/>
      </c>
      <c r="BF477" s="7">
        <f>IF(Scenario!$B$11="mean",AK477,IF(Scenario!$B$11="5th pct",AL477,AM477))</f>
        <v/>
      </c>
      <c r="BG477" s="7">
        <f>IF(Scenario!$B$11="mean",AN477,IF(Scenario!$B$11="5th pct",AO477,AP477))</f>
        <v/>
      </c>
    </row>
    <row r="478">
      <c r="A478" t="inlineStr">
        <is>
          <t>F</t>
        </is>
      </c>
      <c r="B478" t="inlineStr">
        <is>
          <t>80+</t>
        </is>
      </c>
      <c r="C478" t="inlineStr">
        <is>
          <t>132-154</t>
        </is>
      </c>
      <c r="D478" t="inlineStr">
        <is>
          <t>&gt;=2.0</t>
        </is>
      </c>
      <c r="E478" t="inlineStr">
        <is>
          <t>high parox</t>
        </is>
      </c>
      <c r="F478" t="inlineStr">
        <is>
          <t>no</t>
        </is>
      </c>
      <c r="G478" s="26">
        <f>Parameters!$B$5*Parameters!$B$9*Parameters!$D$10/SUM(Parameters!$B$10:$G$10)*Parameters!$K$22*Parameters!$B$52*(1-Parameters!$B$46)</f>
        <v/>
      </c>
      <c r="H478" s="27">
        <f>(140-Parameters!$D$25)*Parameters!$D$26*0.45359237*0.85/(72*Parameters!$E$27)</f>
        <v/>
      </c>
      <c r="I478">
        <f>IF(H478&gt;80,"&gt;80",IF(H478&gt;50,"50-80",IF(H478&gt;=25,"25-50","&lt;25")))</f>
        <v/>
      </c>
      <c r="J478">
        <f>IF(((B478="80+")+0+(OR(D478="1.5-2.0",D478="&gt;=2.0")))&gt;=2,1,0)</f>
        <v/>
      </c>
      <c r="K478" s="28">
        <f>INDEX(Parameters!$B$31:$E$31,MATCH(I478,Parameters!$B$30:$E$30,0))</f>
        <v/>
      </c>
      <c r="L478" s="29">
        <f>K478*INDEX(Parameters!$B$75:$E$75,MATCH(I478,Parameters!$B$30:$E$30,0))/100*IF($F478="yes",Parameters!$C$49,Parameters!$B$49)</f>
        <v/>
      </c>
      <c r="M478" s="29">
        <f>K478*INDEX(Parameters!$B$76:$E$76,MATCH(I478,Parameters!$B$30:$E$30,0))/100*IF($F478="yes",Parameters!$C$49,Parameters!$B$49)</f>
        <v/>
      </c>
      <c r="N478" s="29">
        <f>K478*INDEX(Parameters!$B$77:$E$77,MATCH(I478,Parameters!$B$30:$E$30,0))/100*IF($F478="yes",Parameters!$C$49,Parameters!$B$49)</f>
        <v/>
      </c>
      <c r="O478" s="29">
        <f>K478*INDEX(Parameters!$B$78:$E$78,MATCH(I478,Parameters!$B$30:$E$30,0))/100*IF($F478="yes",Parameters!$C$49,Parameters!$B$49)</f>
        <v/>
      </c>
      <c r="P478" s="29">
        <f>K478*INDEX(Parameters!$B$79:$E$79,MATCH(I478,Parameters!$B$30:$E$30,0))/100*IF($F478="yes",Parameters!$C$49,Parameters!$B$49)</f>
        <v/>
      </c>
      <c r="Q478" s="29">
        <f>K478*INDEX(Parameters!$B$80:$E$80,MATCH(I478,Parameters!$B$30:$E$30,0))/100*IF($F478="yes",Parameters!$C$49,Parameters!$B$49)</f>
        <v/>
      </c>
      <c r="R478" s="29">
        <f>K478*INDEX(Parameters!$B$81:$E$81,MATCH(I478,Parameters!$B$30:$E$30,0))/100*IF($F478="yes",Parameters!$C$49,Parameters!$B$49)</f>
        <v/>
      </c>
      <c r="S478" s="29">
        <f>K478*INDEX(Parameters!$B$82:$E$82,MATCH(I478,Parameters!$B$30:$E$30,0))/100*IF($F478="yes",Parameters!$C$49,Parameters!$B$49)</f>
        <v/>
      </c>
      <c r="T478" s="29">
        <f>K478*INDEX(Parameters!$B$83:$E$83,MATCH(I478,Parameters!$B$30:$E$30,0))/100*IF($F478="yes",Parameters!$C$49,Parameters!$B$49)</f>
        <v/>
      </c>
      <c r="U478" s="29">
        <f>INDEX(Parameters!$B$32:$E$32,MATCH(I478,Parameters!$B$30:$E$30,0))*Parameters!$B$36/100*IF($F478="yes",Parameters!$E$49,Parameters!$D$49)</f>
        <v/>
      </c>
      <c r="V478" s="29">
        <f>U478*INDEX(Parameters!$B$99:$E$99,MATCH(I478,Parameters!$B$30:$E$30,0))</f>
        <v/>
      </c>
      <c r="W478" s="29">
        <f>U478*INDEX(Parameters!$B$100:$E$100,MATCH(I478,Parameters!$B$30:$E$30,0))</f>
        <v/>
      </c>
      <c r="X478" s="29">
        <f>U478*INDEX(Parameters!$B$101:$E$101,MATCH(I478,Parameters!$B$30:$E$30,0))</f>
        <v/>
      </c>
      <c r="Y478" s="29">
        <f>U478*INDEX(Parameters!$B$102:$E$102,MATCH(I478,Parameters!$B$30:$E$30,0))</f>
        <v/>
      </c>
      <c r="Z478" s="29">
        <f>U478*INDEX(Parameters!$B$103:$E$103,MATCH(I478,Parameters!$B$30:$E$30,0))</f>
        <v/>
      </c>
      <c r="AA478" s="29">
        <f>U478*INDEX(Parameters!$B$104:$E$104,MATCH(I478,Parameters!$B$30:$E$30,0))</f>
        <v/>
      </c>
      <c r="AB478" s="29">
        <f>U478*Parameters!$B$39</f>
        <v/>
      </c>
      <c r="AC478">
        <f>J478</f>
        <v/>
      </c>
      <c r="AD478">
        <f>IF(J478=1,Parameters!$B$40,Parameters!$B$41)</f>
        <v/>
      </c>
      <c r="AE478" s="29">
        <f>AC478*O478+(1-AC478)*L478</f>
        <v/>
      </c>
      <c r="AF478" s="29">
        <f>AC478*P478+(1-AC478)*M478</f>
        <v/>
      </c>
      <c r="AG478" s="29">
        <f>AC478*Q478+(1-AC478)*N478</f>
        <v/>
      </c>
      <c r="AH478" s="29">
        <f>AD478*O478+(1-AD478)*L478</f>
        <v/>
      </c>
      <c r="AI478" s="29">
        <f>AD478*P478+(1-AD478)*M478</f>
        <v/>
      </c>
      <c r="AJ478" s="29">
        <f>AD478*Q478+(1-AD478)*N478</f>
        <v/>
      </c>
      <c r="AK478" s="29">
        <f>AC478*V478+(1-AC478)*U478</f>
        <v/>
      </c>
      <c r="AL478" s="29">
        <f>AC478*W478+(1-AC478)*U478</f>
        <v/>
      </c>
      <c r="AM478" s="29">
        <f>AC478*X478+(1-AC478)*U478</f>
        <v/>
      </c>
      <c r="AN478" s="29">
        <f>AD478*V478+(1-AD478)*U478</f>
        <v/>
      </c>
      <c r="AO478" s="29">
        <f>AD478*W478+(1-AD478)*U478</f>
        <v/>
      </c>
      <c r="AP478" s="29">
        <f>AD478*X478+(1-AD478)*U478</f>
        <v/>
      </c>
      <c r="AQ478">
        <f>IF(OR(Scenario!$B$5="Any",Scenario!$B$5=A478),1,0)</f>
        <v/>
      </c>
      <c r="AR478">
        <f>IF(OR(Scenario!$B$6="Any",Scenario!$B$6=B478),1,0)</f>
        <v/>
      </c>
      <c r="AS478">
        <f>IF(OR(Scenario!$B$7="Any",Scenario!$B$7=C478),1,0)</f>
        <v/>
      </c>
      <c r="AT478">
        <f>IF(OR(Scenario!$B$8="Any",Scenario!$B$8=D478),1,0)</f>
        <v/>
      </c>
      <c r="AU478">
        <f>IF(OR(Scenario!$B$9="Any",Scenario!$B$9=E478),1,0)</f>
        <v/>
      </c>
      <c r="AV478">
        <f>IF(OR(Scenario!$B$10="Any",Scenario!$B$10=F478),1,0)</f>
        <v/>
      </c>
      <c r="AW478">
        <f>G478*AQ478*AR478*AS478*AT478*AU478*AV478</f>
        <v/>
      </c>
      <c r="AX478">
        <f>IF(Scenario!$B$11="mean",L478,IF(Scenario!$B$11="5th pct",M478,N478))</f>
        <v/>
      </c>
      <c r="AY478">
        <f>IF(Scenario!$B$11="mean",O478,IF(Scenario!$B$11="5th pct",P478,Q478))</f>
        <v/>
      </c>
      <c r="AZ478">
        <f>IF(Scenario!$B$11="mean",R478,IF(Scenario!$B$11="5th pct",S478,T478))</f>
        <v/>
      </c>
      <c r="BA478">
        <f>IF(Scenario!$B$11="mean",AE478,IF(Scenario!$B$11="5th pct",AF478,AG478))</f>
        <v/>
      </c>
      <c r="BB478">
        <f>IF(Scenario!$B$11="mean",AH478,IF(Scenario!$B$11="5th pct",AI478,AJ478))</f>
        <v/>
      </c>
      <c r="BC478">
        <f>U478</f>
        <v/>
      </c>
      <c r="BD478">
        <f>IF(Scenario!$B$11="mean",V478,IF(Scenario!$B$11="5th pct",W478,X478))</f>
        <v/>
      </c>
      <c r="BE478">
        <f>IF(Scenario!$B$11="mean",Y478,IF(Scenario!$B$11="5th pct",Z478,AA478))</f>
        <v/>
      </c>
      <c r="BF478">
        <f>IF(Scenario!$B$11="mean",AK478,IF(Scenario!$B$11="5th pct",AL478,AM478))</f>
        <v/>
      </c>
      <c r="BG478">
        <f>IF(Scenario!$B$11="mean",AN478,IF(Scenario!$B$11="5th pct",AO478,AP478))</f>
        <v/>
      </c>
    </row>
    <row r="479">
      <c r="A479" s="7" t="inlineStr">
        <is>
          <t>F</t>
        </is>
      </c>
      <c r="B479" s="7" t="inlineStr">
        <is>
          <t>80+</t>
        </is>
      </c>
      <c r="C479" s="7" t="inlineStr">
        <is>
          <t>132-154</t>
        </is>
      </c>
      <c r="D479" s="7" t="inlineStr">
        <is>
          <t>&gt;=2.0</t>
        </is>
      </c>
      <c r="E479" s="7" t="inlineStr">
        <is>
          <t>high parox</t>
        </is>
      </c>
      <c r="F479" s="7" t="inlineStr">
        <is>
          <t>yes</t>
        </is>
      </c>
      <c r="G479" s="30">
        <f>Parameters!$B$5*Parameters!$B$9*Parameters!$D$10/SUM(Parameters!$B$10:$G$10)*Parameters!$K$22*Parameters!$B$52*Parameters!$B$46</f>
        <v/>
      </c>
      <c r="H479" s="31">
        <f>(140-Parameters!$D$25)*Parameters!$D$26*0.45359237*0.85/(72*Parameters!$E$27)</f>
        <v/>
      </c>
      <c r="I479" s="7">
        <f>IF(H479&gt;80,"&gt;80",IF(H479&gt;50,"50-80",IF(H479&gt;=25,"25-50","&lt;25")))</f>
        <v/>
      </c>
      <c r="J479" s="7">
        <f>IF(((B479="80+")+0+(OR(D479="1.5-2.0",D479="&gt;=2.0")))&gt;=2,1,0)</f>
        <v/>
      </c>
      <c r="K479" s="32">
        <f>INDEX(Parameters!$B$31:$E$31,MATCH(I479,Parameters!$B$30:$E$30,0))</f>
        <v/>
      </c>
      <c r="L479" s="33">
        <f>K479*INDEX(Parameters!$B$75:$E$75,MATCH(I479,Parameters!$B$30:$E$30,0))/100*IF($F479="yes",Parameters!$C$49,Parameters!$B$49)</f>
        <v/>
      </c>
      <c r="M479" s="33">
        <f>K479*INDEX(Parameters!$B$76:$E$76,MATCH(I479,Parameters!$B$30:$E$30,0))/100*IF($F479="yes",Parameters!$C$49,Parameters!$B$49)</f>
        <v/>
      </c>
      <c r="N479" s="33">
        <f>K479*INDEX(Parameters!$B$77:$E$77,MATCH(I479,Parameters!$B$30:$E$30,0))/100*IF($F479="yes",Parameters!$C$49,Parameters!$B$49)</f>
        <v/>
      </c>
      <c r="O479" s="33">
        <f>K479*INDEX(Parameters!$B$78:$E$78,MATCH(I479,Parameters!$B$30:$E$30,0))/100*IF($F479="yes",Parameters!$C$49,Parameters!$B$49)</f>
        <v/>
      </c>
      <c r="P479" s="33">
        <f>K479*INDEX(Parameters!$B$79:$E$79,MATCH(I479,Parameters!$B$30:$E$30,0))/100*IF($F479="yes",Parameters!$C$49,Parameters!$B$49)</f>
        <v/>
      </c>
      <c r="Q479" s="33">
        <f>K479*INDEX(Parameters!$B$80:$E$80,MATCH(I479,Parameters!$B$30:$E$30,0))/100*IF($F479="yes",Parameters!$C$49,Parameters!$B$49)</f>
        <v/>
      </c>
      <c r="R479" s="33">
        <f>K479*INDEX(Parameters!$B$81:$E$81,MATCH(I479,Parameters!$B$30:$E$30,0))/100*IF($F479="yes",Parameters!$C$49,Parameters!$B$49)</f>
        <v/>
      </c>
      <c r="S479" s="33">
        <f>K479*INDEX(Parameters!$B$82:$E$82,MATCH(I479,Parameters!$B$30:$E$30,0))/100*IF($F479="yes",Parameters!$C$49,Parameters!$B$49)</f>
        <v/>
      </c>
      <c r="T479" s="33">
        <f>K479*INDEX(Parameters!$B$83:$E$83,MATCH(I479,Parameters!$B$30:$E$30,0))/100*IF($F479="yes",Parameters!$C$49,Parameters!$B$49)</f>
        <v/>
      </c>
      <c r="U479" s="33">
        <f>INDEX(Parameters!$B$32:$E$32,MATCH(I479,Parameters!$B$30:$E$30,0))*Parameters!$B$36/100*IF($F479="yes",Parameters!$E$49,Parameters!$D$49)</f>
        <v/>
      </c>
      <c r="V479" s="33">
        <f>U479*INDEX(Parameters!$B$99:$E$99,MATCH(I479,Parameters!$B$30:$E$30,0))</f>
        <v/>
      </c>
      <c r="W479" s="33">
        <f>U479*INDEX(Parameters!$B$100:$E$100,MATCH(I479,Parameters!$B$30:$E$30,0))</f>
        <v/>
      </c>
      <c r="X479" s="33">
        <f>U479*INDEX(Parameters!$B$101:$E$101,MATCH(I479,Parameters!$B$30:$E$30,0))</f>
        <v/>
      </c>
      <c r="Y479" s="33">
        <f>U479*INDEX(Parameters!$B$102:$E$102,MATCH(I479,Parameters!$B$30:$E$30,0))</f>
        <v/>
      </c>
      <c r="Z479" s="33">
        <f>U479*INDEX(Parameters!$B$103:$E$103,MATCH(I479,Parameters!$B$30:$E$30,0))</f>
        <v/>
      </c>
      <c r="AA479" s="33">
        <f>U479*INDEX(Parameters!$B$104:$E$104,MATCH(I479,Parameters!$B$30:$E$30,0))</f>
        <v/>
      </c>
      <c r="AB479" s="33">
        <f>U479*Parameters!$B$39</f>
        <v/>
      </c>
      <c r="AC479" s="7">
        <f>J479</f>
        <v/>
      </c>
      <c r="AD479" s="7">
        <f>IF(J479=1,Parameters!$B$40,Parameters!$B$41)</f>
        <v/>
      </c>
      <c r="AE479" s="33">
        <f>AC479*O479+(1-AC479)*L479</f>
        <v/>
      </c>
      <c r="AF479" s="33">
        <f>AC479*P479+(1-AC479)*M479</f>
        <v/>
      </c>
      <c r="AG479" s="33">
        <f>AC479*Q479+(1-AC479)*N479</f>
        <v/>
      </c>
      <c r="AH479" s="33">
        <f>AD479*O479+(1-AD479)*L479</f>
        <v/>
      </c>
      <c r="AI479" s="33">
        <f>AD479*P479+(1-AD479)*M479</f>
        <v/>
      </c>
      <c r="AJ479" s="33">
        <f>AD479*Q479+(1-AD479)*N479</f>
        <v/>
      </c>
      <c r="AK479" s="33">
        <f>AC479*V479+(1-AC479)*U479</f>
        <v/>
      </c>
      <c r="AL479" s="33">
        <f>AC479*W479+(1-AC479)*U479</f>
        <v/>
      </c>
      <c r="AM479" s="33">
        <f>AC479*X479+(1-AC479)*U479</f>
        <v/>
      </c>
      <c r="AN479" s="33">
        <f>AD479*V479+(1-AD479)*U479</f>
        <v/>
      </c>
      <c r="AO479" s="33">
        <f>AD479*W479+(1-AD479)*U479</f>
        <v/>
      </c>
      <c r="AP479" s="33">
        <f>AD479*X479+(1-AD479)*U479</f>
        <v/>
      </c>
      <c r="AQ479" s="7">
        <f>IF(OR(Scenario!$B$5="Any",Scenario!$B$5=A479),1,0)</f>
        <v/>
      </c>
      <c r="AR479" s="7">
        <f>IF(OR(Scenario!$B$6="Any",Scenario!$B$6=B479),1,0)</f>
        <v/>
      </c>
      <c r="AS479" s="7">
        <f>IF(OR(Scenario!$B$7="Any",Scenario!$B$7=C479),1,0)</f>
        <v/>
      </c>
      <c r="AT479" s="7">
        <f>IF(OR(Scenario!$B$8="Any",Scenario!$B$8=D479),1,0)</f>
        <v/>
      </c>
      <c r="AU479" s="7">
        <f>IF(OR(Scenario!$B$9="Any",Scenario!$B$9=E479),1,0)</f>
        <v/>
      </c>
      <c r="AV479" s="7">
        <f>IF(OR(Scenario!$B$10="Any",Scenario!$B$10=F479),1,0)</f>
        <v/>
      </c>
      <c r="AW479" s="7">
        <f>G479*AQ479*AR479*AS479*AT479*AU479*AV479</f>
        <v/>
      </c>
      <c r="AX479" s="7">
        <f>IF(Scenario!$B$11="mean",L479,IF(Scenario!$B$11="5th pct",M479,N479))</f>
        <v/>
      </c>
      <c r="AY479" s="7">
        <f>IF(Scenario!$B$11="mean",O479,IF(Scenario!$B$11="5th pct",P479,Q479))</f>
        <v/>
      </c>
      <c r="AZ479" s="7">
        <f>IF(Scenario!$B$11="mean",R479,IF(Scenario!$B$11="5th pct",S479,T479))</f>
        <v/>
      </c>
      <c r="BA479" s="7">
        <f>IF(Scenario!$B$11="mean",AE479,IF(Scenario!$B$11="5th pct",AF479,AG479))</f>
        <v/>
      </c>
      <c r="BB479" s="7">
        <f>IF(Scenario!$B$11="mean",AH479,IF(Scenario!$B$11="5th pct",AI479,AJ479))</f>
        <v/>
      </c>
      <c r="BC479" s="7">
        <f>U479</f>
        <v/>
      </c>
      <c r="BD479" s="7">
        <f>IF(Scenario!$B$11="mean",V479,IF(Scenario!$B$11="5th pct",W479,X479))</f>
        <v/>
      </c>
      <c r="BE479" s="7">
        <f>IF(Scenario!$B$11="mean",Y479,IF(Scenario!$B$11="5th pct",Z479,AA479))</f>
        <v/>
      </c>
      <c r="BF479" s="7">
        <f>IF(Scenario!$B$11="mean",AK479,IF(Scenario!$B$11="5th pct",AL479,AM479))</f>
        <v/>
      </c>
      <c r="BG479" s="7">
        <f>IF(Scenario!$B$11="mean",AN479,IF(Scenario!$B$11="5th pct",AO479,AP479))</f>
        <v/>
      </c>
    </row>
    <row r="480">
      <c r="A480" t="inlineStr">
        <is>
          <t>F</t>
        </is>
      </c>
      <c r="B480" t="inlineStr">
        <is>
          <t>80+</t>
        </is>
      </c>
      <c r="C480" t="inlineStr">
        <is>
          <t>132-154</t>
        </is>
      </c>
      <c r="D480" t="inlineStr">
        <is>
          <t>&gt;=2.0</t>
        </is>
      </c>
      <c r="E480" t="inlineStr">
        <is>
          <t>persistent</t>
        </is>
      </c>
      <c r="F480" t="inlineStr">
        <is>
          <t>no</t>
        </is>
      </c>
      <c r="G480" s="26">
        <f>Parameters!$B$5*Parameters!$B$9*Parameters!$D$10/SUM(Parameters!$B$10:$G$10)*Parameters!$K$22*Parameters!$B$53*(1-Parameters!$B$46)</f>
        <v/>
      </c>
      <c r="H480" s="27">
        <f>(140-Parameters!$D$25)*Parameters!$D$26*0.45359237*0.85/(72*Parameters!$E$27)</f>
        <v/>
      </c>
      <c r="I480">
        <f>IF(H480&gt;80,"&gt;80",IF(H480&gt;50,"50-80",IF(H480&gt;=25,"25-50","&lt;25")))</f>
        <v/>
      </c>
      <c r="J480">
        <f>IF(((B480="80+")+0+(OR(D480="1.5-2.0",D480="&gt;=2.0")))&gt;=2,1,0)</f>
        <v/>
      </c>
      <c r="K480" s="28">
        <f>INDEX(Parameters!$B$31:$E$31,MATCH(I480,Parameters!$B$30:$E$30,0))</f>
        <v/>
      </c>
      <c r="L480" s="29">
        <f>K480*INDEX(Parameters!$B$84:$E$84,MATCH(I480,Parameters!$B$30:$E$30,0))/100*IF($F480="yes",Parameters!$C$49,Parameters!$B$49)</f>
        <v/>
      </c>
      <c r="M480" s="29">
        <f>K480*INDEX(Parameters!$B$85:$E$85,MATCH(I480,Parameters!$B$30:$E$30,0))/100*IF($F480="yes",Parameters!$C$49,Parameters!$B$49)</f>
        <v/>
      </c>
      <c r="N480" s="29">
        <f>K480*INDEX(Parameters!$B$86:$E$86,MATCH(I480,Parameters!$B$30:$E$30,0))/100*IF($F480="yes",Parameters!$C$49,Parameters!$B$49)</f>
        <v/>
      </c>
      <c r="O480" s="29">
        <f>K480*INDEX(Parameters!$B$87:$E$87,MATCH(I480,Parameters!$B$30:$E$30,0))/100*IF($F480="yes",Parameters!$C$49,Parameters!$B$49)</f>
        <v/>
      </c>
      <c r="P480" s="29">
        <f>K480*INDEX(Parameters!$B$88:$E$88,MATCH(I480,Parameters!$B$30:$E$30,0))/100*IF($F480="yes",Parameters!$C$49,Parameters!$B$49)</f>
        <v/>
      </c>
      <c r="Q480" s="29">
        <f>K480*INDEX(Parameters!$B$89:$E$89,MATCH(I480,Parameters!$B$30:$E$30,0))/100*IF($F480="yes",Parameters!$C$49,Parameters!$B$49)</f>
        <v/>
      </c>
      <c r="R480" s="29">
        <f>K480*INDEX(Parameters!$B$90:$E$90,MATCH(I480,Parameters!$B$30:$E$30,0))/100*IF($F480="yes",Parameters!$C$49,Parameters!$B$49)</f>
        <v/>
      </c>
      <c r="S480" s="29">
        <f>K480*INDEX(Parameters!$B$91:$E$91,MATCH(I480,Parameters!$B$30:$E$30,0))/100*IF($F480="yes",Parameters!$C$49,Parameters!$B$49)</f>
        <v/>
      </c>
      <c r="T480" s="29">
        <f>K480*INDEX(Parameters!$B$92:$E$92,MATCH(I480,Parameters!$B$30:$E$30,0))/100*IF($F480="yes",Parameters!$C$49,Parameters!$B$49)</f>
        <v/>
      </c>
      <c r="U480" s="29">
        <f>INDEX(Parameters!$B$32:$E$32,MATCH(I480,Parameters!$B$30:$E$30,0))*Parameters!$B$36/100*IF($F480="yes",Parameters!$E$49,Parameters!$D$49)</f>
        <v/>
      </c>
      <c r="V480" s="29">
        <f>U480*INDEX(Parameters!$B$99:$E$99,MATCH(I480,Parameters!$B$30:$E$30,0))</f>
        <v/>
      </c>
      <c r="W480" s="29">
        <f>U480*INDEX(Parameters!$B$100:$E$100,MATCH(I480,Parameters!$B$30:$E$30,0))</f>
        <v/>
      </c>
      <c r="X480" s="29">
        <f>U480*INDEX(Parameters!$B$101:$E$101,MATCH(I480,Parameters!$B$30:$E$30,0))</f>
        <v/>
      </c>
      <c r="Y480" s="29">
        <f>U480*INDEX(Parameters!$B$102:$E$102,MATCH(I480,Parameters!$B$30:$E$30,0))</f>
        <v/>
      </c>
      <c r="Z480" s="29">
        <f>U480*INDEX(Parameters!$B$103:$E$103,MATCH(I480,Parameters!$B$30:$E$30,0))</f>
        <v/>
      </c>
      <c r="AA480" s="29">
        <f>U480*INDEX(Parameters!$B$104:$E$104,MATCH(I480,Parameters!$B$30:$E$30,0))</f>
        <v/>
      </c>
      <c r="AB480" s="29">
        <f>U480*Parameters!$B$39</f>
        <v/>
      </c>
      <c r="AC480">
        <f>J480</f>
        <v/>
      </c>
      <c r="AD480">
        <f>IF(J480=1,Parameters!$B$40,Parameters!$B$41)</f>
        <v/>
      </c>
      <c r="AE480" s="29">
        <f>AC480*O480+(1-AC480)*L480</f>
        <v/>
      </c>
      <c r="AF480" s="29">
        <f>AC480*P480+(1-AC480)*M480</f>
        <v/>
      </c>
      <c r="AG480" s="29">
        <f>AC480*Q480+(1-AC480)*N480</f>
        <v/>
      </c>
      <c r="AH480" s="29">
        <f>AD480*O480+(1-AD480)*L480</f>
        <v/>
      </c>
      <c r="AI480" s="29">
        <f>AD480*P480+(1-AD480)*M480</f>
        <v/>
      </c>
      <c r="AJ480" s="29">
        <f>AD480*Q480+(1-AD480)*N480</f>
        <v/>
      </c>
      <c r="AK480" s="29">
        <f>AC480*V480+(1-AC480)*U480</f>
        <v/>
      </c>
      <c r="AL480" s="29">
        <f>AC480*W480+(1-AC480)*U480</f>
        <v/>
      </c>
      <c r="AM480" s="29">
        <f>AC480*X480+(1-AC480)*U480</f>
        <v/>
      </c>
      <c r="AN480" s="29">
        <f>AD480*V480+(1-AD480)*U480</f>
        <v/>
      </c>
      <c r="AO480" s="29">
        <f>AD480*W480+(1-AD480)*U480</f>
        <v/>
      </c>
      <c r="AP480" s="29">
        <f>AD480*X480+(1-AD480)*U480</f>
        <v/>
      </c>
      <c r="AQ480">
        <f>IF(OR(Scenario!$B$5="Any",Scenario!$B$5=A480),1,0)</f>
        <v/>
      </c>
      <c r="AR480">
        <f>IF(OR(Scenario!$B$6="Any",Scenario!$B$6=B480),1,0)</f>
        <v/>
      </c>
      <c r="AS480">
        <f>IF(OR(Scenario!$B$7="Any",Scenario!$B$7=C480),1,0)</f>
        <v/>
      </c>
      <c r="AT480">
        <f>IF(OR(Scenario!$B$8="Any",Scenario!$B$8=D480),1,0)</f>
        <v/>
      </c>
      <c r="AU480">
        <f>IF(OR(Scenario!$B$9="Any",Scenario!$B$9=E480),1,0)</f>
        <v/>
      </c>
      <c r="AV480">
        <f>IF(OR(Scenario!$B$10="Any",Scenario!$B$10=F480),1,0)</f>
        <v/>
      </c>
      <c r="AW480">
        <f>G480*AQ480*AR480*AS480*AT480*AU480*AV480</f>
        <v/>
      </c>
      <c r="AX480">
        <f>IF(Scenario!$B$11="mean",L480,IF(Scenario!$B$11="5th pct",M480,N480))</f>
        <v/>
      </c>
      <c r="AY480">
        <f>IF(Scenario!$B$11="mean",O480,IF(Scenario!$B$11="5th pct",P480,Q480))</f>
        <v/>
      </c>
      <c r="AZ480">
        <f>IF(Scenario!$B$11="mean",R480,IF(Scenario!$B$11="5th pct",S480,T480))</f>
        <v/>
      </c>
      <c r="BA480">
        <f>IF(Scenario!$B$11="mean",AE480,IF(Scenario!$B$11="5th pct",AF480,AG480))</f>
        <v/>
      </c>
      <c r="BB480">
        <f>IF(Scenario!$B$11="mean",AH480,IF(Scenario!$B$11="5th pct",AI480,AJ480))</f>
        <v/>
      </c>
      <c r="BC480">
        <f>U480</f>
        <v/>
      </c>
      <c r="BD480">
        <f>IF(Scenario!$B$11="mean",V480,IF(Scenario!$B$11="5th pct",W480,X480))</f>
        <v/>
      </c>
      <c r="BE480">
        <f>IF(Scenario!$B$11="mean",Y480,IF(Scenario!$B$11="5th pct",Z480,AA480))</f>
        <v/>
      </c>
      <c r="BF480">
        <f>IF(Scenario!$B$11="mean",AK480,IF(Scenario!$B$11="5th pct",AL480,AM480))</f>
        <v/>
      </c>
      <c r="BG480">
        <f>IF(Scenario!$B$11="mean",AN480,IF(Scenario!$B$11="5th pct",AO480,AP480))</f>
        <v/>
      </c>
    </row>
    <row r="481">
      <c r="A481" s="7" t="inlineStr">
        <is>
          <t>F</t>
        </is>
      </c>
      <c r="B481" s="7" t="inlineStr">
        <is>
          <t>80+</t>
        </is>
      </c>
      <c r="C481" s="7" t="inlineStr">
        <is>
          <t>132-154</t>
        </is>
      </c>
      <c r="D481" s="7" t="inlineStr">
        <is>
          <t>&gt;=2.0</t>
        </is>
      </c>
      <c r="E481" s="7" t="inlineStr">
        <is>
          <t>persistent</t>
        </is>
      </c>
      <c r="F481" s="7" t="inlineStr">
        <is>
          <t>yes</t>
        </is>
      </c>
      <c r="G481" s="30">
        <f>Parameters!$B$5*Parameters!$B$9*Parameters!$D$10/SUM(Parameters!$B$10:$G$10)*Parameters!$K$22*Parameters!$B$53*Parameters!$B$46</f>
        <v/>
      </c>
      <c r="H481" s="31">
        <f>(140-Parameters!$D$25)*Parameters!$D$26*0.45359237*0.85/(72*Parameters!$E$27)</f>
        <v/>
      </c>
      <c r="I481" s="7">
        <f>IF(H481&gt;80,"&gt;80",IF(H481&gt;50,"50-80",IF(H481&gt;=25,"25-50","&lt;25")))</f>
        <v/>
      </c>
      <c r="J481" s="7">
        <f>IF(((B481="80+")+0+(OR(D481="1.5-2.0",D481="&gt;=2.0")))&gt;=2,1,0)</f>
        <v/>
      </c>
      <c r="K481" s="32">
        <f>INDEX(Parameters!$B$31:$E$31,MATCH(I481,Parameters!$B$30:$E$30,0))</f>
        <v/>
      </c>
      <c r="L481" s="33">
        <f>K481*INDEX(Parameters!$B$84:$E$84,MATCH(I481,Parameters!$B$30:$E$30,0))/100*IF($F481="yes",Parameters!$C$49,Parameters!$B$49)</f>
        <v/>
      </c>
      <c r="M481" s="33">
        <f>K481*INDEX(Parameters!$B$85:$E$85,MATCH(I481,Parameters!$B$30:$E$30,0))/100*IF($F481="yes",Parameters!$C$49,Parameters!$B$49)</f>
        <v/>
      </c>
      <c r="N481" s="33">
        <f>K481*INDEX(Parameters!$B$86:$E$86,MATCH(I481,Parameters!$B$30:$E$30,0))/100*IF($F481="yes",Parameters!$C$49,Parameters!$B$49)</f>
        <v/>
      </c>
      <c r="O481" s="33">
        <f>K481*INDEX(Parameters!$B$87:$E$87,MATCH(I481,Parameters!$B$30:$E$30,0))/100*IF($F481="yes",Parameters!$C$49,Parameters!$B$49)</f>
        <v/>
      </c>
      <c r="P481" s="33">
        <f>K481*INDEX(Parameters!$B$88:$E$88,MATCH(I481,Parameters!$B$30:$E$30,0))/100*IF($F481="yes",Parameters!$C$49,Parameters!$B$49)</f>
        <v/>
      </c>
      <c r="Q481" s="33">
        <f>K481*INDEX(Parameters!$B$89:$E$89,MATCH(I481,Parameters!$B$30:$E$30,0))/100*IF($F481="yes",Parameters!$C$49,Parameters!$B$49)</f>
        <v/>
      </c>
      <c r="R481" s="33">
        <f>K481*INDEX(Parameters!$B$90:$E$90,MATCH(I481,Parameters!$B$30:$E$30,0))/100*IF($F481="yes",Parameters!$C$49,Parameters!$B$49)</f>
        <v/>
      </c>
      <c r="S481" s="33">
        <f>K481*INDEX(Parameters!$B$91:$E$91,MATCH(I481,Parameters!$B$30:$E$30,0))/100*IF($F481="yes",Parameters!$C$49,Parameters!$B$49)</f>
        <v/>
      </c>
      <c r="T481" s="33">
        <f>K481*INDEX(Parameters!$B$92:$E$92,MATCH(I481,Parameters!$B$30:$E$30,0))/100*IF($F481="yes",Parameters!$C$49,Parameters!$B$49)</f>
        <v/>
      </c>
      <c r="U481" s="33">
        <f>INDEX(Parameters!$B$32:$E$32,MATCH(I481,Parameters!$B$30:$E$30,0))*Parameters!$B$36/100*IF($F481="yes",Parameters!$E$49,Parameters!$D$49)</f>
        <v/>
      </c>
      <c r="V481" s="33">
        <f>U481*INDEX(Parameters!$B$99:$E$99,MATCH(I481,Parameters!$B$30:$E$30,0))</f>
        <v/>
      </c>
      <c r="W481" s="33">
        <f>U481*INDEX(Parameters!$B$100:$E$100,MATCH(I481,Parameters!$B$30:$E$30,0))</f>
        <v/>
      </c>
      <c r="X481" s="33">
        <f>U481*INDEX(Parameters!$B$101:$E$101,MATCH(I481,Parameters!$B$30:$E$30,0))</f>
        <v/>
      </c>
      <c r="Y481" s="33">
        <f>U481*INDEX(Parameters!$B$102:$E$102,MATCH(I481,Parameters!$B$30:$E$30,0))</f>
        <v/>
      </c>
      <c r="Z481" s="33">
        <f>U481*INDEX(Parameters!$B$103:$E$103,MATCH(I481,Parameters!$B$30:$E$30,0))</f>
        <v/>
      </c>
      <c r="AA481" s="33">
        <f>U481*INDEX(Parameters!$B$104:$E$104,MATCH(I481,Parameters!$B$30:$E$30,0))</f>
        <v/>
      </c>
      <c r="AB481" s="33">
        <f>U481*Parameters!$B$39</f>
        <v/>
      </c>
      <c r="AC481" s="7">
        <f>J481</f>
        <v/>
      </c>
      <c r="AD481" s="7">
        <f>IF(J481=1,Parameters!$B$40,Parameters!$B$41)</f>
        <v/>
      </c>
      <c r="AE481" s="33">
        <f>AC481*O481+(1-AC481)*L481</f>
        <v/>
      </c>
      <c r="AF481" s="33">
        <f>AC481*P481+(1-AC481)*M481</f>
        <v/>
      </c>
      <c r="AG481" s="33">
        <f>AC481*Q481+(1-AC481)*N481</f>
        <v/>
      </c>
      <c r="AH481" s="33">
        <f>AD481*O481+(1-AD481)*L481</f>
        <v/>
      </c>
      <c r="AI481" s="33">
        <f>AD481*P481+(1-AD481)*M481</f>
        <v/>
      </c>
      <c r="AJ481" s="33">
        <f>AD481*Q481+(1-AD481)*N481</f>
        <v/>
      </c>
      <c r="AK481" s="33">
        <f>AC481*V481+(1-AC481)*U481</f>
        <v/>
      </c>
      <c r="AL481" s="33">
        <f>AC481*W481+(1-AC481)*U481</f>
        <v/>
      </c>
      <c r="AM481" s="33">
        <f>AC481*X481+(1-AC481)*U481</f>
        <v/>
      </c>
      <c r="AN481" s="33">
        <f>AD481*V481+(1-AD481)*U481</f>
        <v/>
      </c>
      <c r="AO481" s="33">
        <f>AD481*W481+(1-AD481)*U481</f>
        <v/>
      </c>
      <c r="AP481" s="33">
        <f>AD481*X481+(1-AD481)*U481</f>
        <v/>
      </c>
      <c r="AQ481" s="7">
        <f>IF(OR(Scenario!$B$5="Any",Scenario!$B$5=A481),1,0)</f>
        <v/>
      </c>
      <c r="AR481" s="7">
        <f>IF(OR(Scenario!$B$6="Any",Scenario!$B$6=B481),1,0)</f>
        <v/>
      </c>
      <c r="AS481" s="7">
        <f>IF(OR(Scenario!$B$7="Any",Scenario!$B$7=C481),1,0)</f>
        <v/>
      </c>
      <c r="AT481" s="7">
        <f>IF(OR(Scenario!$B$8="Any",Scenario!$B$8=D481),1,0)</f>
        <v/>
      </c>
      <c r="AU481" s="7">
        <f>IF(OR(Scenario!$B$9="Any",Scenario!$B$9=E481),1,0)</f>
        <v/>
      </c>
      <c r="AV481" s="7">
        <f>IF(OR(Scenario!$B$10="Any",Scenario!$B$10=F481),1,0)</f>
        <v/>
      </c>
      <c r="AW481" s="7">
        <f>G481*AQ481*AR481*AS481*AT481*AU481*AV481</f>
        <v/>
      </c>
      <c r="AX481" s="7">
        <f>IF(Scenario!$B$11="mean",L481,IF(Scenario!$B$11="5th pct",M481,N481))</f>
        <v/>
      </c>
      <c r="AY481" s="7">
        <f>IF(Scenario!$B$11="mean",O481,IF(Scenario!$B$11="5th pct",P481,Q481))</f>
        <v/>
      </c>
      <c r="AZ481" s="7">
        <f>IF(Scenario!$B$11="mean",R481,IF(Scenario!$B$11="5th pct",S481,T481))</f>
        <v/>
      </c>
      <c r="BA481" s="7">
        <f>IF(Scenario!$B$11="mean",AE481,IF(Scenario!$B$11="5th pct",AF481,AG481))</f>
        <v/>
      </c>
      <c r="BB481" s="7">
        <f>IF(Scenario!$B$11="mean",AH481,IF(Scenario!$B$11="5th pct",AI481,AJ481))</f>
        <v/>
      </c>
      <c r="BC481" s="7">
        <f>U481</f>
        <v/>
      </c>
      <c r="BD481" s="7">
        <f>IF(Scenario!$B$11="mean",V481,IF(Scenario!$B$11="5th pct",W481,X481))</f>
        <v/>
      </c>
      <c r="BE481" s="7">
        <f>IF(Scenario!$B$11="mean",Y481,IF(Scenario!$B$11="5th pct",Z481,AA481))</f>
        <v/>
      </c>
      <c r="BF481" s="7">
        <f>IF(Scenario!$B$11="mean",AK481,IF(Scenario!$B$11="5th pct",AL481,AM481))</f>
        <v/>
      </c>
      <c r="BG481" s="7">
        <f>IF(Scenario!$B$11="mean",AN481,IF(Scenario!$B$11="5th pct",AO481,AP481))</f>
        <v/>
      </c>
    </row>
    <row r="482">
      <c r="A482" t="inlineStr">
        <is>
          <t>F</t>
        </is>
      </c>
      <c r="B482" t="inlineStr">
        <is>
          <t>80+</t>
        </is>
      </c>
      <c r="C482" t="inlineStr">
        <is>
          <t>154-176</t>
        </is>
      </c>
      <c r="D482" t="inlineStr">
        <is>
          <t>&lt;1.0</t>
        </is>
      </c>
      <c r="E482" t="inlineStr">
        <is>
          <t>subclinical</t>
        </is>
      </c>
      <c r="F482" t="inlineStr">
        <is>
          <t>no</t>
        </is>
      </c>
      <c r="G482" s="26">
        <f>Parameters!$B$5*Parameters!$B$9*Parameters!$E$10/SUM(Parameters!$B$10:$G$10)*Parameters!$H$22*Parameters!$B$50*(1-Parameters!$B$46)</f>
        <v/>
      </c>
      <c r="H482" s="27">
        <f>(140-Parameters!$D$25)*Parameters!$E$26*0.45359237*0.85/(72*Parameters!$B$27)</f>
        <v/>
      </c>
      <c r="I482">
        <f>IF(H482&gt;80,"&gt;80",IF(H482&gt;50,"50-80",IF(H482&gt;=25,"25-50","&lt;25")))</f>
        <v/>
      </c>
      <c r="J482">
        <f>IF(((B482="80+")+0+(OR(D482="1.5-2.0",D482="&gt;=2.0")))&gt;=2,1,0)</f>
        <v/>
      </c>
      <c r="K482" s="28">
        <f>INDEX(Parameters!$B$31:$E$31,MATCH(I482,Parameters!$B$30:$E$30,0))</f>
        <v/>
      </c>
      <c r="L482" s="29">
        <f>K482*INDEX(Parameters!$B$57:$E$57,MATCH(I482,Parameters!$B$30:$E$30,0))/100*IF($F482="yes",Parameters!$C$49,Parameters!$B$49)</f>
        <v/>
      </c>
      <c r="M482" s="29">
        <f>K482*INDEX(Parameters!$B$58:$E$58,MATCH(I482,Parameters!$B$30:$E$30,0))/100*IF($F482="yes",Parameters!$C$49,Parameters!$B$49)</f>
        <v/>
      </c>
      <c r="N482" s="29">
        <f>K482*INDEX(Parameters!$B$59:$E$59,MATCH(I482,Parameters!$B$30:$E$30,0))/100*IF($F482="yes",Parameters!$C$49,Parameters!$B$49)</f>
        <v/>
      </c>
      <c r="O482" s="29">
        <f>K482*INDEX(Parameters!$B$60:$E$60,MATCH(I482,Parameters!$B$30:$E$30,0))/100*IF($F482="yes",Parameters!$C$49,Parameters!$B$49)</f>
        <v/>
      </c>
      <c r="P482" s="29">
        <f>K482*INDEX(Parameters!$B$61:$E$61,MATCH(I482,Parameters!$B$30:$E$30,0))/100*IF($F482="yes",Parameters!$C$49,Parameters!$B$49)</f>
        <v/>
      </c>
      <c r="Q482" s="29">
        <f>K482*INDEX(Parameters!$B$62:$E$62,MATCH(I482,Parameters!$B$30:$E$30,0))/100*IF($F482="yes",Parameters!$C$49,Parameters!$B$49)</f>
        <v/>
      </c>
      <c r="R482" s="29">
        <f>K482*INDEX(Parameters!$B$63:$E$63,MATCH(I482,Parameters!$B$30:$E$30,0))/100*IF($F482="yes",Parameters!$C$49,Parameters!$B$49)</f>
        <v/>
      </c>
      <c r="S482" s="29">
        <f>K482*INDEX(Parameters!$B$64:$E$64,MATCH(I482,Parameters!$B$30:$E$30,0))/100*IF($F482="yes",Parameters!$C$49,Parameters!$B$49)</f>
        <v/>
      </c>
      <c r="T482" s="29">
        <f>K482*INDEX(Parameters!$B$65:$E$65,MATCH(I482,Parameters!$B$30:$E$30,0))/100*IF($F482="yes",Parameters!$C$49,Parameters!$B$49)</f>
        <v/>
      </c>
      <c r="U482" s="29">
        <f>INDEX(Parameters!$B$32:$E$32,MATCH(I482,Parameters!$B$30:$E$30,0))*Parameters!$B$36/100*IF($F482="yes",Parameters!$E$49,Parameters!$D$49)</f>
        <v/>
      </c>
      <c r="V482" s="29">
        <f>U482*INDEX(Parameters!$B$99:$E$99,MATCH(I482,Parameters!$B$30:$E$30,0))</f>
        <v/>
      </c>
      <c r="W482" s="29">
        <f>U482*INDEX(Parameters!$B$100:$E$100,MATCH(I482,Parameters!$B$30:$E$30,0))</f>
        <v/>
      </c>
      <c r="X482" s="29">
        <f>U482*INDEX(Parameters!$B$101:$E$101,MATCH(I482,Parameters!$B$30:$E$30,0))</f>
        <v/>
      </c>
      <c r="Y482" s="29">
        <f>U482*INDEX(Parameters!$B$102:$E$102,MATCH(I482,Parameters!$B$30:$E$30,0))</f>
        <v/>
      </c>
      <c r="Z482" s="29">
        <f>U482*INDEX(Parameters!$B$103:$E$103,MATCH(I482,Parameters!$B$30:$E$30,0))</f>
        <v/>
      </c>
      <c r="AA482" s="29">
        <f>U482*INDEX(Parameters!$B$104:$E$104,MATCH(I482,Parameters!$B$30:$E$30,0))</f>
        <v/>
      </c>
      <c r="AB482" s="29">
        <f>U482*Parameters!$B$39</f>
        <v/>
      </c>
      <c r="AC482">
        <f>J482</f>
        <v/>
      </c>
      <c r="AD482">
        <f>IF(J482=1,Parameters!$B$40,Parameters!$B$41)</f>
        <v/>
      </c>
      <c r="AE482" s="29">
        <f>AC482*O482+(1-AC482)*L482</f>
        <v/>
      </c>
      <c r="AF482" s="29">
        <f>AC482*P482+(1-AC482)*M482</f>
        <v/>
      </c>
      <c r="AG482" s="29">
        <f>AC482*Q482+(1-AC482)*N482</f>
        <v/>
      </c>
      <c r="AH482" s="29">
        <f>AD482*O482+(1-AD482)*L482</f>
        <v/>
      </c>
      <c r="AI482" s="29">
        <f>AD482*P482+(1-AD482)*M482</f>
        <v/>
      </c>
      <c r="AJ482" s="29">
        <f>AD482*Q482+(1-AD482)*N482</f>
        <v/>
      </c>
      <c r="AK482" s="29">
        <f>AC482*V482+(1-AC482)*U482</f>
        <v/>
      </c>
      <c r="AL482" s="29">
        <f>AC482*W482+(1-AC482)*U482</f>
        <v/>
      </c>
      <c r="AM482" s="29">
        <f>AC482*X482+(1-AC482)*U482</f>
        <v/>
      </c>
      <c r="AN482" s="29">
        <f>AD482*V482+(1-AD482)*U482</f>
        <v/>
      </c>
      <c r="AO482" s="29">
        <f>AD482*W482+(1-AD482)*U482</f>
        <v/>
      </c>
      <c r="AP482" s="29">
        <f>AD482*X482+(1-AD482)*U482</f>
        <v/>
      </c>
      <c r="AQ482">
        <f>IF(OR(Scenario!$B$5="Any",Scenario!$B$5=A482),1,0)</f>
        <v/>
      </c>
      <c r="AR482">
        <f>IF(OR(Scenario!$B$6="Any",Scenario!$B$6=B482),1,0)</f>
        <v/>
      </c>
      <c r="AS482">
        <f>IF(OR(Scenario!$B$7="Any",Scenario!$B$7=C482),1,0)</f>
        <v/>
      </c>
      <c r="AT482">
        <f>IF(OR(Scenario!$B$8="Any",Scenario!$B$8=D482),1,0)</f>
        <v/>
      </c>
      <c r="AU482">
        <f>IF(OR(Scenario!$B$9="Any",Scenario!$B$9=E482),1,0)</f>
        <v/>
      </c>
      <c r="AV482">
        <f>IF(OR(Scenario!$B$10="Any",Scenario!$B$10=F482),1,0)</f>
        <v/>
      </c>
      <c r="AW482">
        <f>G482*AQ482*AR482*AS482*AT482*AU482*AV482</f>
        <v/>
      </c>
      <c r="AX482">
        <f>IF(Scenario!$B$11="mean",L482,IF(Scenario!$B$11="5th pct",M482,N482))</f>
        <v/>
      </c>
      <c r="AY482">
        <f>IF(Scenario!$B$11="mean",O482,IF(Scenario!$B$11="5th pct",P482,Q482))</f>
        <v/>
      </c>
      <c r="AZ482">
        <f>IF(Scenario!$B$11="mean",R482,IF(Scenario!$B$11="5th pct",S482,T482))</f>
        <v/>
      </c>
      <c r="BA482">
        <f>IF(Scenario!$B$11="mean",AE482,IF(Scenario!$B$11="5th pct",AF482,AG482))</f>
        <v/>
      </c>
      <c r="BB482">
        <f>IF(Scenario!$B$11="mean",AH482,IF(Scenario!$B$11="5th pct",AI482,AJ482))</f>
        <v/>
      </c>
      <c r="BC482">
        <f>U482</f>
        <v/>
      </c>
      <c r="BD482">
        <f>IF(Scenario!$B$11="mean",V482,IF(Scenario!$B$11="5th pct",W482,X482))</f>
        <v/>
      </c>
      <c r="BE482">
        <f>IF(Scenario!$B$11="mean",Y482,IF(Scenario!$B$11="5th pct",Z482,AA482))</f>
        <v/>
      </c>
      <c r="BF482">
        <f>IF(Scenario!$B$11="mean",AK482,IF(Scenario!$B$11="5th pct",AL482,AM482))</f>
        <v/>
      </c>
      <c r="BG482">
        <f>IF(Scenario!$B$11="mean",AN482,IF(Scenario!$B$11="5th pct",AO482,AP482))</f>
        <v/>
      </c>
    </row>
    <row r="483">
      <c r="A483" s="7" t="inlineStr">
        <is>
          <t>F</t>
        </is>
      </c>
      <c r="B483" s="7" t="inlineStr">
        <is>
          <t>80+</t>
        </is>
      </c>
      <c r="C483" s="7" t="inlineStr">
        <is>
          <t>154-176</t>
        </is>
      </c>
      <c r="D483" s="7" t="inlineStr">
        <is>
          <t>&lt;1.0</t>
        </is>
      </c>
      <c r="E483" s="7" t="inlineStr">
        <is>
          <t>subclinical</t>
        </is>
      </c>
      <c r="F483" s="7" t="inlineStr">
        <is>
          <t>yes</t>
        </is>
      </c>
      <c r="G483" s="30">
        <f>Parameters!$B$5*Parameters!$B$9*Parameters!$E$10/SUM(Parameters!$B$10:$G$10)*Parameters!$H$22*Parameters!$B$50*Parameters!$B$46</f>
        <v/>
      </c>
      <c r="H483" s="31">
        <f>(140-Parameters!$D$25)*Parameters!$E$26*0.45359237*0.85/(72*Parameters!$B$27)</f>
        <v/>
      </c>
      <c r="I483" s="7">
        <f>IF(H483&gt;80,"&gt;80",IF(H483&gt;50,"50-80",IF(H483&gt;=25,"25-50","&lt;25")))</f>
        <v/>
      </c>
      <c r="J483" s="7">
        <f>IF(((B483="80+")+0+(OR(D483="1.5-2.0",D483="&gt;=2.0")))&gt;=2,1,0)</f>
        <v/>
      </c>
      <c r="K483" s="32">
        <f>INDEX(Parameters!$B$31:$E$31,MATCH(I483,Parameters!$B$30:$E$30,0))</f>
        <v/>
      </c>
      <c r="L483" s="33">
        <f>K483*INDEX(Parameters!$B$57:$E$57,MATCH(I483,Parameters!$B$30:$E$30,0))/100*IF($F483="yes",Parameters!$C$49,Parameters!$B$49)</f>
        <v/>
      </c>
      <c r="M483" s="33">
        <f>K483*INDEX(Parameters!$B$58:$E$58,MATCH(I483,Parameters!$B$30:$E$30,0))/100*IF($F483="yes",Parameters!$C$49,Parameters!$B$49)</f>
        <v/>
      </c>
      <c r="N483" s="33">
        <f>K483*INDEX(Parameters!$B$59:$E$59,MATCH(I483,Parameters!$B$30:$E$30,0))/100*IF($F483="yes",Parameters!$C$49,Parameters!$B$49)</f>
        <v/>
      </c>
      <c r="O483" s="33">
        <f>K483*INDEX(Parameters!$B$60:$E$60,MATCH(I483,Parameters!$B$30:$E$30,0))/100*IF($F483="yes",Parameters!$C$49,Parameters!$B$49)</f>
        <v/>
      </c>
      <c r="P483" s="33">
        <f>K483*INDEX(Parameters!$B$61:$E$61,MATCH(I483,Parameters!$B$30:$E$30,0))/100*IF($F483="yes",Parameters!$C$49,Parameters!$B$49)</f>
        <v/>
      </c>
      <c r="Q483" s="33">
        <f>K483*INDEX(Parameters!$B$62:$E$62,MATCH(I483,Parameters!$B$30:$E$30,0))/100*IF($F483="yes",Parameters!$C$49,Parameters!$B$49)</f>
        <v/>
      </c>
      <c r="R483" s="33">
        <f>K483*INDEX(Parameters!$B$63:$E$63,MATCH(I483,Parameters!$B$30:$E$30,0))/100*IF($F483="yes",Parameters!$C$49,Parameters!$B$49)</f>
        <v/>
      </c>
      <c r="S483" s="33">
        <f>K483*INDEX(Parameters!$B$64:$E$64,MATCH(I483,Parameters!$B$30:$E$30,0))/100*IF($F483="yes",Parameters!$C$49,Parameters!$B$49)</f>
        <v/>
      </c>
      <c r="T483" s="33">
        <f>K483*INDEX(Parameters!$B$65:$E$65,MATCH(I483,Parameters!$B$30:$E$30,0))/100*IF($F483="yes",Parameters!$C$49,Parameters!$B$49)</f>
        <v/>
      </c>
      <c r="U483" s="33">
        <f>INDEX(Parameters!$B$32:$E$32,MATCH(I483,Parameters!$B$30:$E$30,0))*Parameters!$B$36/100*IF($F483="yes",Parameters!$E$49,Parameters!$D$49)</f>
        <v/>
      </c>
      <c r="V483" s="33">
        <f>U483*INDEX(Parameters!$B$99:$E$99,MATCH(I483,Parameters!$B$30:$E$30,0))</f>
        <v/>
      </c>
      <c r="W483" s="33">
        <f>U483*INDEX(Parameters!$B$100:$E$100,MATCH(I483,Parameters!$B$30:$E$30,0))</f>
        <v/>
      </c>
      <c r="X483" s="33">
        <f>U483*INDEX(Parameters!$B$101:$E$101,MATCH(I483,Parameters!$B$30:$E$30,0))</f>
        <v/>
      </c>
      <c r="Y483" s="33">
        <f>U483*INDEX(Parameters!$B$102:$E$102,MATCH(I483,Parameters!$B$30:$E$30,0))</f>
        <v/>
      </c>
      <c r="Z483" s="33">
        <f>U483*INDEX(Parameters!$B$103:$E$103,MATCH(I483,Parameters!$B$30:$E$30,0))</f>
        <v/>
      </c>
      <c r="AA483" s="33">
        <f>U483*INDEX(Parameters!$B$104:$E$104,MATCH(I483,Parameters!$B$30:$E$30,0))</f>
        <v/>
      </c>
      <c r="AB483" s="33">
        <f>U483*Parameters!$B$39</f>
        <v/>
      </c>
      <c r="AC483" s="7">
        <f>J483</f>
        <v/>
      </c>
      <c r="AD483" s="7">
        <f>IF(J483=1,Parameters!$B$40,Parameters!$B$41)</f>
        <v/>
      </c>
      <c r="AE483" s="33">
        <f>AC483*O483+(1-AC483)*L483</f>
        <v/>
      </c>
      <c r="AF483" s="33">
        <f>AC483*P483+(1-AC483)*M483</f>
        <v/>
      </c>
      <c r="AG483" s="33">
        <f>AC483*Q483+(1-AC483)*N483</f>
        <v/>
      </c>
      <c r="AH483" s="33">
        <f>AD483*O483+(1-AD483)*L483</f>
        <v/>
      </c>
      <c r="AI483" s="33">
        <f>AD483*P483+(1-AD483)*M483</f>
        <v/>
      </c>
      <c r="AJ483" s="33">
        <f>AD483*Q483+(1-AD483)*N483</f>
        <v/>
      </c>
      <c r="AK483" s="33">
        <f>AC483*V483+(1-AC483)*U483</f>
        <v/>
      </c>
      <c r="AL483" s="33">
        <f>AC483*W483+(1-AC483)*U483</f>
        <v/>
      </c>
      <c r="AM483" s="33">
        <f>AC483*X483+(1-AC483)*U483</f>
        <v/>
      </c>
      <c r="AN483" s="33">
        <f>AD483*V483+(1-AD483)*U483</f>
        <v/>
      </c>
      <c r="AO483" s="33">
        <f>AD483*W483+(1-AD483)*U483</f>
        <v/>
      </c>
      <c r="AP483" s="33">
        <f>AD483*X483+(1-AD483)*U483</f>
        <v/>
      </c>
      <c r="AQ483" s="7">
        <f>IF(OR(Scenario!$B$5="Any",Scenario!$B$5=A483),1,0)</f>
        <v/>
      </c>
      <c r="AR483" s="7">
        <f>IF(OR(Scenario!$B$6="Any",Scenario!$B$6=B483),1,0)</f>
        <v/>
      </c>
      <c r="AS483" s="7">
        <f>IF(OR(Scenario!$B$7="Any",Scenario!$B$7=C483),1,0)</f>
        <v/>
      </c>
      <c r="AT483" s="7">
        <f>IF(OR(Scenario!$B$8="Any",Scenario!$B$8=D483),1,0)</f>
        <v/>
      </c>
      <c r="AU483" s="7">
        <f>IF(OR(Scenario!$B$9="Any",Scenario!$B$9=E483),1,0)</f>
        <v/>
      </c>
      <c r="AV483" s="7">
        <f>IF(OR(Scenario!$B$10="Any",Scenario!$B$10=F483),1,0)</f>
        <v/>
      </c>
      <c r="AW483" s="7">
        <f>G483*AQ483*AR483*AS483*AT483*AU483*AV483</f>
        <v/>
      </c>
      <c r="AX483" s="7">
        <f>IF(Scenario!$B$11="mean",L483,IF(Scenario!$B$11="5th pct",M483,N483))</f>
        <v/>
      </c>
      <c r="AY483" s="7">
        <f>IF(Scenario!$B$11="mean",O483,IF(Scenario!$B$11="5th pct",P483,Q483))</f>
        <v/>
      </c>
      <c r="AZ483" s="7">
        <f>IF(Scenario!$B$11="mean",R483,IF(Scenario!$B$11="5th pct",S483,T483))</f>
        <v/>
      </c>
      <c r="BA483" s="7">
        <f>IF(Scenario!$B$11="mean",AE483,IF(Scenario!$B$11="5th pct",AF483,AG483))</f>
        <v/>
      </c>
      <c r="BB483" s="7">
        <f>IF(Scenario!$B$11="mean",AH483,IF(Scenario!$B$11="5th pct",AI483,AJ483))</f>
        <v/>
      </c>
      <c r="BC483" s="7">
        <f>U483</f>
        <v/>
      </c>
      <c r="BD483" s="7">
        <f>IF(Scenario!$B$11="mean",V483,IF(Scenario!$B$11="5th pct",W483,X483))</f>
        <v/>
      </c>
      <c r="BE483" s="7">
        <f>IF(Scenario!$B$11="mean",Y483,IF(Scenario!$B$11="5th pct",Z483,AA483))</f>
        <v/>
      </c>
      <c r="BF483" s="7">
        <f>IF(Scenario!$B$11="mean",AK483,IF(Scenario!$B$11="5th pct",AL483,AM483))</f>
        <v/>
      </c>
      <c r="BG483" s="7">
        <f>IF(Scenario!$B$11="mean",AN483,IF(Scenario!$B$11="5th pct",AO483,AP483))</f>
        <v/>
      </c>
    </row>
    <row r="484">
      <c r="A484" t="inlineStr">
        <is>
          <t>F</t>
        </is>
      </c>
      <c r="B484" t="inlineStr">
        <is>
          <t>80+</t>
        </is>
      </c>
      <c r="C484" t="inlineStr">
        <is>
          <t>154-176</t>
        </is>
      </c>
      <c r="D484" t="inlineStr">
        <is>
          <t>&lt;1.0</t>
        </is>
      </c>
      <c r="E484" t="inlineStr">
        <is>
          <t>low parox</t>
        </is>
      </c>
      <c r="F484" t="inlineStr">
        <is>
          <t>no</t>
        </is>
      </c>
      <c r="G484" s="26">
        <f>Parameters!$B$5*Parameters!$B$9*Parameters!$E$10/SUM(Parameters!$B$10:$G$10)*Parameters!$H$22*Parameters!$B$51*(1-Parameters!$B$46)</f>
        <v/>
      </c>
      <c r="H484" s="27">
        <f>(140-Parameters!$D$25)*Parameters!$E$26*0.45359237*0.85/(72*Parameters!$B$27)</f>
        <v/>
      </c>
      <c r="I484">
        <f>IF(H484&gt;80,"&gt;80",IF(H484&gt;50,"50-80",IF(H484&gt;=25,"25-50","&lt;25")))</f>
        <v/>
      </c>
      <c r="J484">
        <f>IF(((B484="80+")+0+(OR(D484="1.5-2.0",D484="&gt;=2.0")))&gt;=2,1,0)</f>
        <v/>
      </c>
      <c r="K484" s="28">
        <f>INDEX(Parameters!$B$31:$E$31,MATCH(I484,Parameters!$B$30:$E$30,0))</f>
        <v/>
      </c>
      <c r="L484" s="29">
        <f>K484*INDEX(Parameters!$B$66:$E$66,MATCH(I484,Parameters!$B$30:$E$30,0))/100*IF($F484="yes",Parameters!$C$49,Parameters!$B$49)</f>
        <v/>
      </c>
      <c r="M484" s="29">
        <f>K484*INDEX(Parameters!$B$67:$E$67,MATCH(I484,Parameters!$B$30:$E$30,0))/100*IF($F484="yes",Parameters!$C$49,Parameters!$B$49)</f>
        <v/>
      </c>
      <c r="N484" s="29">
        <f>K484*INDEX(Parameters!$B$68:$E$68,MATCH(I484,Parameters!$B$30:$E$30,0))/100*IF($F484="yes",Parameters!$C$49,Parameters!$B$49)</f>
        <v/>
      </c>
      <c r="O484" s="29">
        <f>K484*INDEX(Parameters!$B$69:$E$69,MATCH(I484,Parameters!$B$30:$E$30,0))/100*IF($F484="yes",Parameters!$C$49,Parameters!$B$49)</f>
        <v/>
      </c>
      <c r="P484" s="29">
        <f>K484*INDEX(Parameters!$B$70:$E$70,MATCH(I484,Parameters!$B$30:$E$30,0))/100*IF($F484="yes",Parameters!$C$49,Parameters!$B$49)</f>
        <v/>
      </c>
      <c r="Q484" s="29">
        <f>K484*INDEX(Parameters!$B$71:$E$71,MATCH(I484,Parameters!$B$30:$E$30,0))/100*IF($F484="yes",Parameters!$C$49,Parameters!$B$49)</f>
        <v/>
      </c>
      <c r="R484" s="29">
        <f>K484*INDEX(Parameters!$B$72:$E$72,MATCH(I484,Parameters!$B$30:$E$30,0))/100*IF($F484="yes",Parameters!$C$49,Parameters!$B$49)</f>
        <v/>
      </c>
      <c r="S484" s="29">
        <f>K484*INDEX(Parameters!$B$73:$E$73,MATCH(I484,Parameters!$B$30:$E$30,0))/100*IF($F484="yes",Parameters!$C$49,Parameters!$B$49)</f>
        <v/>
      </c>
      <c r="T484" s="29">
        <f>K484*INDEX(Parameters!$B$74:$E$74,MATCH(I484,Parameters!$B$30:$E$30,0))/100*IF($F484="yes",Parameters!$C$49,Parameters!$B$49)</f>
        <v/>
      </c>
      <c r="U484" s="29">
        <f>INDEX(Parameters!$B$32:$E$32,MATCH(I484,Parameters!$B$30:$E$30,0))*Parameters!$B$36/100*IF($F484="yes",Parameters!$E$49,Parameters!$D$49)</f>
        <v/>
      </c>
      <c r="V484" s="29">
        <f>U484*INDEX(Parameters!$B$99:$E$99,MATCH(I484,Parameters!$B$30:$E$30,0))</f>
        <v/>
      </c>
      <c r="W484" s="29">
        <f>U484*INDEX(Parameters!$B$100:$E$100,MATCH(I484,Parameters!$B$30:$E$30,0))</f>
        <v/>
      </c>
      <c r="X484" s="29">
        <f>U484*INDEX(Parameters!$B$101:$E$101,MATCH(I484,Parameters!$B$30:$E$30,0))</f>
        <v/>
      </c>
      <c r="Y484" s="29">
        <f>U484*INDEX(Parameters!$B$102:$E$102,MATCH(I484,Parameters!$B$30:$E$30,0))</f>
        <v/>
      </c>
      <c r="Z484" s="29">
        <f>U484*INDEX(Parameters!$B$103:$E$103,MATCH(I484,Parameters!$B$30:$E$30,0))</f>
        <v/>
      </c>
      <c r="AA484" s="29">
        <f>U484*INDEX(Parameters!$B$104:$E$104,MATCH(I484,Parameters!$B$30:$E$30,0))</f>
        <v/>
      </c>
      <c r="AB484" s="29">
        <f>U484*Parameters!$B$39</f>
        <v/>
      </c>
      <c r="AC484">
        <f>J484</f>
        <v/>
      </c>
      <c r="AD484">
        <f>IF(J484=1,Parameters!$B$40,Parameters!$B$41)</f>
        <v/>
      </c>
      <c r="AE484" s="29">
        <f>AC484*O484+(1-AC484)*L484</f>
        <v/>
      </c>
      <c r="AF484" s="29">
        <f>AC484*P484+(1-AC484)*M484</f>
        <v/>
      </c>
      <c r="AG484" s="29">
        <f>AC484*Q484+(1-AC484)*N484</f>
        <v/>
      </c>
      <c r="AH484" s="29">
        <f>AD484*O484+(1-AD484)*L484</f>
        <v/>
      </c>
      <c r="AI484" s="29">
        <f>AD484*P484+(1-AD484)*M484</f>
        <v/>
      </c>
      <c r="AJ484" s="29">
        <f>AD484*Q484+(1-AD484)*N484</f>
        <v/>
      </c>
      <c r="AK484" s="29">
        <f>AC484*V484+(1-AC484)*U484</f>
        <v/>
      </c>
      <c r="AL484" s="29">
        <f>AC484*W484+(1-AC484)*U484</f>
        <v/>
      </c>
      <c r="AM484" s="29">
        <f>AC484*X484+(1-AC484)*U484</f>
        <v/>
      </c>
      <c r="AN484" s="29">
        <f>AD484*V484+(1-AD484)*U484</f>
        <v/>
      </c>
      <c r="AO484" s="29">
        <f>AD484*W484+(1-AD484)*U484</f>
        <v/>
      </c>
      <c r="AP484" s="29">
        <f>AD484*X484+(1-AD484)*U484</f>
        <v/>
      </c>
      <c r="AQ484">
        <f>IF(OR(Scenario!$B$5="Any",Scenario!$B$5=A484),1,0)</f>
        <v/>
      </c>
      <c r="AR484">
        <f>IF(OR(Scenario!$B$6="Any",Scenario!$B$6=B484),1,0)</f>
        <v/>
      </c>
      <c r="AS484">
        <f>IF(OR(Scenario!$B$7="Any",Scenario!$B$7=C484),1,0)</f>
        <v/>
      </c>
      <c r="AT484">
        <f>IF(OR(Scenario!$B$8="Any",Scenario!$B$8=D484),1,0)</f>
        <v/>
      </c>
      <c r="AU484">
        <f>IF(OR(Scenario!$B$9="Any",Scenario!$B$9=E484),1,0)</f>
        <v/>
      </c>
      <c r="AV484">
        <f>IF(OR(Scenario!$B$10="Any",Scenario!$B$10=F484),1,0)</f>
        <v/>
      </c>
      <c r="AW484">
        <f>G484*AQ484*AR484*AS484*AT484*AU484*AV484</f>
        <v/>
      </c>
      <c r="AX484">
        <f>IF(Scenario!$B$11="mean",L484,IF(Scenario!$B$11="5th pct",M484,N484))</f>
        <v/>
      </c>
      <c r="AY484">
        <f>IF(Scenario!$B$11="mean",O484,IF(Scenario!$B$11="5th pct",P484,Q484))</f>
        <v/>
      </c>
      <c r="AZ484">
        <f>IF(Scenario!$B$11="mean",R484,IF(Scenario!$B$11="5th pct",S484,T484))</f>
        <v/>
      </c>
      <c r="BA484">
        <f>IF(Scenario!$B$11="mean",AE484,IF(Scenario!$B$11="5th pct",AF484,AG484))</f>
        <v/>
      </c>
      <c r="BB484">
        <f>IF(Scenario!$B$11="mean",AH484,IF(Scenario!$B$11="5th pct",AI484,AJ484))</f>
        <v/>
      </c>
      <c r="BC484">
        <f>U484</f>
        <v/>
      </c>
      <c r="BD484">
        <f>IF(Scenario!$B$11="mean",V484,IF(Scenario!$B$11="5th pct",W484,X484))</f>
        <v/>
      </c>
      <c r="BE484">
        <f>IF(Scenario!$B$11="mean",Y484,IF(Scenario!$B$11="5th pct",Z484,AA484))</f>
        <v/>
      </c>
      <c r="BF484">
        <f>IF(Scenario!$B$11="mean",AK484,IF(Scenario!$B$11="5th pct",AL484,AM484))</f>
        <v/>
      </c>
      <c r="BG484">
        <f>IF(Scenario!$B$11="mean",AN484,IF(Scenario!$B$11="5th pct",AO484,AP484))</f>
        <v/>
      </c>
    </row>
    <row r="485">
      <c r="A485" s="7" t="inlineStr">
        <is>
          <t>F</t>
        </is>
      </c>
      <c r="B485" s="7" t="inlineStr">
        <is>
          <t>80+</t>
        </is>
      </c>
      <c r="C485" s="7" t="inlineStr">
        <is>
          <t>154-176</t>
        </is>
      </c>
      <c r="D485" s="7" t="inlineStr">
        <is>
          <t>&lt;1.0</t>
        </is>
      </c>
      <c r="E485" s="7" t="inlineStr">
        <is>
          <t>low parox</t>
        </is>
      </c>
      <c r="F485" s="7" t="inlineStr">
        <is>
          <t>yes</t>
        </is>
      </c>
      <c r="G485" s="30">
        <f>Parameters!$B$5*Parameters!$B$9*Parameters!$E$10/SUM(Parameters!$B$10:$G$10)*Parameters!$H$22*Parameters!$B$51*Parameters!$B$46</f>
        <v/>
      </c>
      <c r="H485" s="31">
        <f>(140-Parameters!$D$25)*Parameters!$E$26*0.45359237*0.85/(72*Parameters!$B$27)</f>
        <v/>
      </c>
      <c r="I485" s="7">
        <f>IF(H485&gt;80,"&gt;80",IF(H485&gt;50,"50-80",IF(H485&gt;=25,"25-50","&lt;25")))</f>
        <v/>
      </c>
      <c r="J485" s="7">
        <f>IF(((B485="80+")+0+(OR(D485="1.5-2.0",D485="&gt;=2.0")))&gt;=2,1,0)</f>
        <v/>
      </c>
      <c r="K485" s="32">
        <f>INDEX(Parameters!$B$31:$E$31,MATCH(I485,Parameters!$B$30:$E$30,0))</f>
        <v/>
      </c>
      <c r="L485" s="33">
        <f>K485*INDEX(Parameters!$B$66:$E$66,MATCH(I485,Parameters!$B$30:$E$30,0))/100*IF($F485="yes",Parameters!$C$49,Parameters!$B$49)</f>
        <v/>
      </c>
      <c r="M485" s="33">
        <f>K485*INDEX(Parameters!$B$67:$E$67,MATCH(I485,Parameters!$B$30:$E$30,0))/100*IF($F485="yes",Parameters!$C$49,Parameters!$B$49)</f>
        <v/>
      </c>
      <c r="N485" s="33">
        <f>K485*INDEX(Parameters!$B$68:$E$68,MATCH(I485,Parameters!$B$30:$E$30,0))/100*IF($F485="yes",Parameters!$C$49,Parameters!$B$49)</f>
        <v/>
      </c>
      <c r="O485" s="33">
        <f>K485*INDEX(Parameters!$B$69:$E$69,MATCH(I485,Parameters!$B$30:$E$30,0))/100*IF($F485="yes",Parameters!$C$49,Parameters!$B$49)</f>
        <v/>
      </c>
      <c r="P485" s="33">
        <f>K485*INDEX(Parameters!$B$70:$E$70,MATCH(I485,Parameters!$B$30:$E$30,0))/100*IF($F485="yes",Parameters!$C$49,Parameters!$B$49)</f>
        <v/>
      </c>
      <c r="Q485" s="33">
        <f>K485*INDEX(Parameters!$B$71:$E$71,MATCH(I485,Parameters!$B$30:$E$30,0))/100*IF($F485="yes",Parameters!$C$49,Parameters!$B$49)</f>
        <v/>
      </c>
      <c r="R485" s="33">
        <f>K485*INDEX(Parameters!$B$72:$E$72,MATCH(I485,Parameters!$B$30:$E$30,0))/100*IF($F485="yes",Parameters!$C$49,Parameters!$B$49)</f>
        <v/>
      </c>
      <c r="S485" s="33">
        <f>K485*INDEX(Parameters!$B$73:$E$73,MATCH(I485,Parameters!$B$30:$E$30,0))/100*IF($F485="yes",Parameters!$C$49,Parameters!$B$49)</f>
        <v/>
      </c>
      <c r="T485" s="33">
        <f>K485*INDEX(Parameters!$B$74:$E$74,MATCH(I485,Parameters!$B$30:$E$30,0))/100*IF($F485="yes",Parameters!$C$49,Parameters!$B$49)</f>
        <v/>
      </c>
      <c r="U485" s="33">
        <f>INDEX(Parameters!$B$32:$E$32,MATCH(I485,Parameters!$B$30:$E$30,0))*Parameters!$B$36/100*IF($F485="yes",Parameters!$E$49,Parameters!$D$49)</f>
        <v/>
      </c>
      <c r="V485" s="33">
        <f>U485*INDEX(Parameters!$B$99:$E$99,MATCH(I485,Parameters!$B$30:$E$30,0))</f>
        <v/>
      </c>
      <c r="W485" s="33">
        <f>U485*INDEX(Parameters!$B$100:$E$100,MATCH(I485,Parameters!$B$30:$E$30,0))</f>
        <v/>
      </c>
      <c r="X485" s="33">
        <f>U485*INDEX(Parameters!$B$101:$E$101,MATCH(I485,Parameters!$B$30:$E$30,0))</f>
        <v/>
      </c>
      <c r="Y485" s="33">
        <f>U485*INDEX(Parameters!$B$102:$E$102,MATCH(I485,Parameters!$B$30:$E$30,0))</f>
        <v/>
      </c>
      <c r="Z485" s="33">
        <f>U485*INDEX(Parameters!$B$103:$E$103,MATCH(I485,Parameters!$B$30:$E$30,0))</f>
        <v/>
      </c>
      <c r="AA485" s="33">
        <f>U485*INDEX(Parameters!$B$104:$E$104,MATCH(I485,Parameters!$B$30:$E$30,0))</f>
        <v/>
      </c>
      <c r="AB485" s="33">
        <f>U485*Parameters!$B$39</f>
        <v/>
      </c>
      <c r="AC485" s="7">
        <f>J485</f>
        <v/>
      </c>
      <c r="AD485" s="7">
        <f>IF(J485=1,Parameters!$B$40,Parameters!$B$41)</f>
        <v/>
      </c>
      <c r="AE485" s="33">
        <f>AC485*O485+(1-AC485)*L485</f>
        <v/>
      </c>
      <c r="AF485" s="33">
        <f>AC485*P485+(1-AC485)*M485</f>
        <v/>
      </c>
      <c r="AG485" s="33">
        <f>AC485*Q485+(1-AC485)*N485</f>
        <v/>
      </c>
      <c r="AH485" s="33">
        <f>AD485*O485+(1-AD485)*L485</f>
        <v/>
      </c>
      <c r="AI485" s="33">
        <f>AD485*P485+(1-AD485)*M485</f>
        <v/>
      </c>
      <c r="AJ485" s="33">
        <f>AD485*Q485+(1-AD485)*N485</f>
        <v/>
      </c>
      <c r="AK485" s="33">
        <f>AC485*V485+(1-AC485)*U485</f>
        <v/>
      </c>
      <c r="AL485" s="33">
        <f>AC485*W485+(1-AC485)*U485</f>
        <v/>
      </c>
      <c r="AM485" s="33">
        <f>AC485*X485+(1-AC485)*U485</f>
        <v/>
      </c>
      <c r="AN485" s="33">
        <f>AD485*V485+(1-AD485)*U485</f>
        <v/>
      </c>
      <c r="AO485" s="33">
        <f>AD485*W485+(1-AD485)*U485</f>
        <v/>
      </c>
      <c r="AP485" s="33">
        <f>AD485*X485+(1-AD485)*U485</f>
        <v/>
      </c>
      <c r="AQ485" s="7">
        <f>IF(OR(Scenario!$B$5="Any",Scenario!$B$5=A485),1,0)</f>
        <v/>
      </c>
      <c r="AR485" s="7">
        <f>IF(OR(Scenario!$B$6="Any",Scenario!$B$6=B485),1,0)</f>
        <v/>
      </c>
      <c r="AS485" s="7">
        <f>IF(OR(Scenario!$B$7="Any",Scenario!$B$7=C485),1,0)</f>
        <v/>
      </c>
      <c r="AT485" s="7">
        <f>IF(OR(Scenario!$B$8="Any",Scenario!$B$8=D485),1,0)</f>
        <v/>
      </c>
      <c r="AU485" s="7">
        <f>IF(OR(Scenario!$B$9="Any",Scenario!$B$9=E485),1,0)</f>
        <v/>
      </c>
      <c r="AV485" s="7">
        <f>IF(OR(Scenario!$B$10="Any",Scenario!$B$10=F485),1,0)</f>
        <v/>
      </c>
      <c r="AW485" s="7">
        <f>G485*AQ485*AR485*AS485*AT485*AU485*AV485</f>
        <v/>
      </c>
      <c r="AX485" s="7">
        <f>IF(Scenario!$B$11="mean",L485,IF(Scenario!$B$11="5th pct",M485,N485))</f>
        <v/>
      </c>
      <c r="AY485" s="7">
        <f>IF(Scenario!$B$11="mean",O485,IF(Scenario!$B$11="5th pct",P485,Q485))</f>
        <v/>
      </c>
      <c r="AZ485" s="7">
        <f>IF(Scenario!$B$11="mean",R485,IF(Scenario!$B$11="5th pct",S485,T485))</f>
        <v/>
      </c>
      <c r="BA485" s="7">
        <f>IF(Scenario!$B$11="mean",AE485,IF(Scenario!$B$11="5th pct",AF485,AG485))</f>
        <v/>
      </c>
      <c r="BB485" s="7">
        <f>IF(Scenario!$B$11="mean",AH485,IF(Scenario!$B$11="5th pct",AI485,AJ485))</f>
        <v/>
      </c>
      <c r="BC485" s="7">
        <f>U485</f>
        <v/>
      </c>
      <c r="BD485" s="7">
        <f>IF(Scenario!$B$11="mean",V485,IF(Scenario!$B$11="5th pct",W485,X485))</f>
        <v/>
      </c>
      <c r="BE485" s="7">
        <f>IF(Scenario!$B$11="mean",Y485,IF(Scenario!$B$11="5th pct",Z485,AA485))</f>
        <v/>
      </c>
      <c r="BF485" s="7">
        <f>IF(Scenario!$B$11="mean",AK485,IF(Scenario!$B$11="5th pct",AL485,AM485))</f>
        <v/>
      </c>
      <c r="BG485" s="7">
        <f>IF(Scenario!$B$11="mean",AN485,IF(Scenario!$B$11="5th pct",AO485,AP485))</f>
        <v/>
      </c>
    </row>
    <row r="486">
      <c r="A486" t="inlineStr">
        <is>
          <t>F</t>
        </is>
      </c>
      <c r="B486" t="inlineStr">
        <is>
          <t>80+</t>
        </is>
      </c>
      <c r="C486" t="inlineStr">
        <is>
          <t>154-176</t>
        </is>
      </c>
      <c r="D486" t="inlineStr">
        <is>
          <t>&lt;1.0</t>
        </is>
      </c>
      <c r="E486" t="inlineStr">
        <is>
          <t>high parox</t>
        </is>
      </c>
      <c r="F486" t="inlineStr">
        <is>
          <t>no</t>
        </is>
      </c>
      <c r="G486" s="26">
        <f>Parameters!$B$5*Parameters!$B$9*Parameters!$E$10/SUM(Parameters!$B$10:$G$10)*Parameters!$H$22*Parameters!$B$52*(1-Parameters!$B$46)</f>
        <v/>
      </c>
      <c r="H486" s="27">
        <f>(140-Parameters!$D$25)*Parameters!$E$26*0.45359237*0.85/(72*Parameters!$B$27)</f>
        <v/>
      </c>
      <c r="I486">
        <f>IF(H486&gt;80,"&gt;80",IF(H486&gt;50,"50-80",IF(H486&gt;=25,"25-50","&lt;25")))</f>
        <v/>
      </c>
      <c r="J486">
        <f>IF(((B486="80+")+0+(OR(D486="1.5-2.0",D486="&gt;=2.0")))&gt;=2,1,0)</f>
        <v/>
      </c>
      <c r="K486" s="28">
        <f>INDEX(Parameters!$B$31:$E$31,MATCH(I486,Parameters!$B$30:$E$30,0))</f>
        <v/>
      </c>
      <c r="L486" s="29">
        <f>K486*INDEX(Parameters!$B$75:$E$75,MATCH(I486,Parameters!$B$30:$E$30,0))/100*IF($F486="yes",Parameters!$C$49,Parameters!$B$49)</f>
        <v/>
      </c>
      <c r="M486" s="29">
        <f>K486*INDEX(Parameters!$B$76:$E$76,MATCH(I486,Parameters!$B$30:$E$30,0))/100*IF($F486="yes",Parameters!$C$49,Parameters!$B$49)</f>
        <v/>
      </c>
      <c r="N486" s="29">
        <f>K486*INDEX(Parameters!$B$77:$E$77,MATCH(I486,Parameters!$B$30:$E$30,0))/100*IF($F486="yes",Parameters!$C$49,Parameters!$B$49)</f>
        <v/>
      </c>
      <c r="O486" s="29">
        <f>K486*INDEX(Parameters!$B$78:$E$78,MATCH(I486,Parameters!$B$30:$E$30,0))/100*IF($F486="yes",Parameters!$C$49,Parameters!$B$49)</f>
        <v/>
      </c>
      <c r="P486" s="29">
        <f>K486*INDEX(Parameters!$B$79:$E$79,MATCH(I486,Parameters!$B$30:$E$30,0))/100*IF($F486="yes",Parameters!$C$49,Parameters!$B$49)</f>
        <v/>
      </c>
      <c r="Q486" s="29">
        <f>K486*INDEX(Parameters!$B$80:$E$80,MATCH(I486,Parameters!$B$30:$E$30,0))/100*IF($F486="yes",Parameters!$C$49,Parameters!$B$49)</f>
        <v/>
      </c>
      <c r="R486" s="29">
        <f>K486*INDEX(Parameters!$B$81:$E$81,MATCH(I486,Parameters!$B$30:$E$30,0))/100*IF($F486="yes",Parameters!$C$49,Parameters!$B$49)</f>
        <v/>
      </c>
      <c r="S486" s="29">
        <f>K486*INDEX(Parameters!$B$82:$E$82,MATCH(I486,Parameters!$B$30:$E$30,0))/100*IF($F486="yes",Parameters!$C$49,Parameters!$B$49)</f>
        <v/>
      </c>
      <c r="T486" s="29">
        <f>K486*INDEX(Parameters!$B$83:$E$83,MATCH(I486,Parameters!$B$30:$E$30,0))/100*IF($F486="yes",Parameters!$C$49,Parameters!$B$49)</f>
        <v/>
      </c>
      <c r="U486" s="29">
        <f>INDEX(Parameters!$B$32:$E$32,MATCH(I486,Parameters!$B$30:$E$30,0))*Parameters!$B$36/100*IF($F486="yes",Parameters!$E$49,Parameters!$D$49)</f>
        <v/>
      </c>
      <c r="V486" s="29">
        <f>U486*INDEX(Parameters!$B$99:$E$99,MATCH(I486,Parameters!$B$30:$E$30,0))</f>
        <v/>
      </c>
      <c r="W486" s="29">
        <f>U486*INDEX(Parameters!$B$100:$E$100,MATCH(I486,Parameters!$B$30:$E$30,0))</f>
        <v/>
      </c>
      <c r="X486" s="29">
        <f>U486*INDEX(Parameters!$B$101:$E$101,MATCH(I486,Parameters!$B$30:$E$30,0))</f>
        <v/>
      </c>
      <c r="Y486" s="29">
        <f>U486*INDEX(Parameters!$B$102:$E$102,MATCH(I486,Parameters!$B$30:$E$30,0))</f>
        <v/>
      </c>
      <c r="Z486" s="29">
        <f>U486*INDEX(Parameters!$B$103:$E$103,MATCH(I486,Parameters!$B$30:$E$30,0))</f>
        <v/>
      </c>
      <c r="AA486" s="29">
        <f>U486*INDEX(Parameters!$B$104:$E$104,MATCH(I486,Parameters!$B$30:$E$30,0))</f>
        <v/>
      </c>
      <c r="AB486" s="29">
        <f>U486*Parameters!$B$39</f>
        <v/>
      </c>
      <c r="AC486">
        <f>J486</f>
        <v/>
      </c>
      <c r="AD486">
        <f>IF(J486=1,Parameters!$B$40,Parameters!$B$41)</f>
        <v/>
      </c>
      <c r="AE486" s="29">
        <f>AC486*O486+(1-AC486)*L486</f>
        <v/>
      </c>
      <c r="AF486" s="29">
        <f>AC486*P486+(1-AC486)*M486</f>
        <v/>
      </c>
      <c r="AG486" s="29">
        <f>AC486*Q486+(1-AC486)*N486</f>
        <v/>
      </c>
      <c r="AH486" s="29">
        <f>AD486*O486+(1-AD486)*L486</f>
        <v/>
      </c>
      <c r="AI486" s="29">
        <f>AD486*P486+(1-AD486)*M486</f>
        <v/>
      </c>
      <c r="AJ486" s="29">
        <f>AD486*Q486+(1-AD486)*N486</f>
        <v/>
      </c>
      <c r="AK486" s="29">
        <f>AC486*V486+(1-AC486)*U486</f>
        <v/>
      </c>
      <c r="AL486" s="29">
        <f>AC486*W486+(1-AC486)*U486</f>
        <v/>
      </c>
      <c r="AM486" s="29">
        <f>AC486*X486+(1-AC486)*U486</f>
        <v/>
      </c>
      <c r="AN486" s="29">
        <f>AD486*V486+(1-AD486)*U486</f>
        <v/>
      </c>
      <c r="AO486" s="29">
        <f>AD486*W486+(1-AD486)*U486</f>
        <v/>
      </c>
      <c r="AP486" s="29">
        <f>AD486*X486+(1-AD486)*U486</f>
        <v/>
      </c>
      <c r="AQ486">
        <f>IF(OR(Scenario!$B$5="Any",Scenario!$B$5=A486),1,0)</f>
        <v/>
      </c>
      <c r="AR486">
        <f>IF(OR(Scenario!$B$6="Any",Scenario!$B$6=B486),1,0)</f>
        <v/>
      </c>
      <c r="AS486">
        <f>IF(OR(Scenario!$B$7="Any",Scenario!$B$7=C486),1,0)</f>
        <v/>
      </c>
      <c r="AT486">
        <f>IF(OR(Scenario!$B$8="Any",Scenario!$B$8=D486),1,0)</f>
        <v/>
      </c>
      <c r="AU486">
        <f>IF(OR(Scenario!$B$9="Any",Scenario!$B$9=E486),1,0)</f>
        <v/>
      </c>
      <c r="AV486">
        <f>IF(OR(Scenario!$B$10="Any",Scenario!$B$10=F486),1,0)</f>
        <v/>
      </c>
      <c r="AW486">
        <f>G486*AQ486*AR486*AS486*AT486*AU486*AV486</f>
        <v/>
      </c>
      <c r="AX486">
        <f>IF(Scenario!$B$11="mean",L486,IF(Scenario!$B$11="5th pct",M486,N486))</f>
        <v/>
      </c>
      <c r="AY486">
        <f>IF(Scenario!$B$11="mean",O486,IF(Scenario!$B$11="5th pct",P486,Q486))</f>
        <v/>
      </c>
      <c r="AZ486">
        <f>IF(Scenario!$B$11="mean",R486,IF(Scenario!$B$11="5th pct",S486,T486))</f>
        <v/>
      </c>
      <c r="BA486">
        <f>IF(Scenario!$B$11="mean",AE486,IF(Scenario!$B$11="5th pct",AF486,AG486))</f>
        <v/>
      </c>
      <c r="BB486">
        <f>IF(Scenario!$B$11="mean",AH486,IF(Scenario!$B$11="5th pct",AI486,AJ486))</f>
        <v/>
      </c>
      <c r="BC486">
        <f>U486</f>
        <v/>
      </c>
      <c r="BD486">
        <f>IF(Scenario!$B$11="mean",V486,IF(Scenario!$B$11="5th pct",W486,X486))</f>
        <v/>
      </c>
      <c r="BE486">
        <f>IF(Scenario!$B$11="mean",Y486,IF(Scenario!$B$11="5th pct",Z486,AA486))</f>
        <v/>
      </c>
      <c r="BF486">
        <f>IF(Scenario!$B$11="mean",AK486,IF(Scenario!$B$11="5th pct",AL486,AM486))</f>
        <v/>
      </c>
      <c r="BG486">
        <f>IF(Scenario!$B$11="mean",AN486,IF(Scenario!$B$11="5th pct",AO486,AP486))</f>
        <v/>
      </c>
    </row>
    <row r="487">
      <c r="A487" s="7" t="inlineStr">
        <is>
          <t>F</t>
        </is>
      </c>
      <c r="B487" s="7" t="inlineStr">
        <is>
          <t>80+</t>
        </is>
      </c>
      <c r="C487" s="7" t="inlineStr">
        <is>
          <t>154-176</t>
        </is>
      </c>
      <c r="D487" s="7" t="inlineStr">
        <is>
          <t>&lt;1.0</t>
        </is>
      </c>
      <c r="E487" s="7" t="inlineStr">
        <is>
          <t>high parox</t>
        </is>
      </c>
      <c r="F487" s="7" t="inlineStr">
        <is>
          <t>yes</t>
        </is>
      </c>
      <c r="G487" s="30">
        <f>Parameters!$B$5*Parameters!$B$9*Parameters!$E$10/SUM(Parameters!$B$10:$G$10)*Parameters!$H$22*Parameters!$B$52*Parameters!$B$46</f>
        <v/>
      </c>
      <c r="H487" s="31">
        <f>(140-Parameters!$D$25)*Parameters!$E$26*0.45359237*0.85/(72*Parameters!$B$27)</f>
        <v/>
      </c>
      <c r="I487" s="7">
        <f>IF(H487&gt;80,"&gt;80",IF(H487&gt;50,"50-80",IF(H487&gt;=25,"25-50","&lt;25")))</f>
        <v/>
      </c>
      <c r="J487" s="7">
        <f>IF(((B487="80+")+0+(OR(D487="1.5-2.0",D487="&gt;=2.0")))&gt;=2,1,0)</f>
        <v/>
      </c>
      <c r="K487" s="32">
        <f>INDEX(Parameters!$B$31:$E$31,MATCH(I487,Parameters!$B$30:$E$30,0))</f>
        <v/>
      </c>
      <c r="L487" s="33">
        <f>K487*INDEX(Parameters!$B$75:$E$75,MATCH(I487,Parameters!$B$30:$E$30,0))/100*IF($F487="yes",Parameters!$C$49,Parameters!$B$49)</f>
        <v/>
      </c>
      <c r="M487" s="33">
        <f>K487*INDEX(Parameters!$B$76:$E$76,MATCH(I487,Parameters!$B$30:$E$30,0))/100*IF($F487="yes",Parameters!$C$49,Parameters!$B$49)</f>
        <v/>
      </c>
      <c r="N487" s="33">
        <f>K487*INDEX(Parameters!$B$77:$E$77,MATCH(I487,Parameters!$B$30:$E$30,0))/100*IF($F487="yes",Parameters!$C$49,Parameters!$B$49)</f>
        <v/>
      </c>
      <c r="O487" s="33">
        <f>K487*INDEX(Parameters!$B$78:$E$78,MATCH(I487,Parameters!$B$30:$E$30,0))/100*IF($F487="yes",Parameters!$C$49,Parameters!$B$49)</f>
        <v/>
      </c>
      <c r="P487" s="33">
        <f>K487*INDEX(Parameters!$B$79:$E$79,MATCH(I487,Parameters!$B$30:$E$30,0))/100*IF($F487="yes",Parameters!$C$49,Parameters!$B$49)</f>
        <v/>
      </c>
      <c r="Q487" s="33">
        <f>K487*INDEX(Parameters!$B$80:$E$80,MATCH(I487,Parameters!$B$30:$E$30,0))/100*IF($F487="yes",Parameters!$C$49,Parameters!$B$49)</f>
        <v/>
      </c>
      <c r="R487" s="33">
        <f>K487*INDEX(Parameters!$B$81:$E$81,MATCH(I487,Parameters!$B$30:$E$30,0))/100*IF($F487="yes",Parameters!$C$49,Parameters!$B$49)</f>
        <v/>
      </c>
      <c r="S487" s="33">
        <f>K487*INDEX(Parameters!$B$82:$E$82,MATCH(I487,Parameters!$B$30:$E$30,0))/100*IF($F487="yes",Parameters!$C$49,Parameters!$B$49)</f>
        <v/>
      </c>
      <c r="T487" s="33">
        <f>K487*INDEX(Parameters!$B$83:$E$83,MATCH(I487,Parameters!$B$30:$E$30,0))/100*IF($F487="yes",Parameters!$C$49,Parameters!$B$49)</f>
        <v/>
      </c>
      <c r="U487" s="33">
        <f>INDEX(Parameters!$B$32:$E$32,MATCH(I487,Parameters!$B$30:$E$30,0))*Parameters!$B$36/100*IF($F487="yes",Parameters!$E$49,Parameters!$D$49)</f>
        <v/>
      </c>
      <c r="V487" s="33">
        <f>U487*INDEX(Parameters!$B$99:$E$99,MATCH(I487,Parameters!$B$30:$E$30,0))</f>
        <v/>
      </c>
      <c r="W487" s="33">
        <f>U487*INDEX(Parameters!$B$100:$E$100,MATCH(I487,Parameters!$B$30:$E$30,0))</f>
        <v/>
      </c>
      <c r="X487" s="33">
        <f>U487*INDEX(Parameters!$B$101:$E$101,MATCH(I487,Parameters!$B$30:$E$30,0))</f>
        <v/>
      </c>
      <c r="Y487" s="33">
        <f>U487*INDEX(Parameters!$B$102:$E$102,MATCH(I487,Parameters!$B$30:$E$30,0))</f>
        <v/>
      </c>
      <c r="Z487" s="33">
        <f>U487*INDEX(Parameters!$B$103:$E$103,MATCH(I487,Parameters!$B$30:$E$30,0))</f>
        <v/>
      </c>
      <c r="AA487" s="33">
        <f>U487*INDEX(Parameters!$B$104:$E$104,MATCH(I487,Parameters!$B$30:$E$30,0))</f>
        <v/>
      </c>
      <c r="AB487" s="33">
        <f>U487*Parameters!$B$39</f>
        <v/>
      </c>
      <c r="AC487" s="7">
        <f>J487</f>
        <v/>
      </c>
      <c r="AD487" s="7">
        <f>IF(J487=1,Parameters!$B$40,Parameters!$B$41)</f>
        <v/>
      </c>
      <c r="AE487" s="33">
        <f>AC487*O487+(1-AC487)*L487</f>
        <v/>
      </c>
      <c r="AF487" s="33">
        <f>AC487*P487+(1-AC487)*M487</f>
        <v/>
      </c>
      <c r="AG487" s="33">
        <f>AC487*Q487+(1-AC487)*N487</f>
        <v/>
      </c>
      <c r="AH487" s="33">
        <f>AD487*O487+(1-AD487)*L487</f>
        <v/>
      </c>
      <c r="AI487" s="33">
        <f>AD487*P487+(1-AD487)*M487</f>
        <v/>
      </c>
      <c r="AJ487" s="33">
        <f>AD487*Q487+(1-AD487)*N487</f>
        <v/>
      </c>
      <c r="AK487" s="33">
        <f>AC487*V487+(1-AC487)*U487</f>
        <v/>
      </c>
      <c r="AL487" s="33">
        <f>AC487*W487+(1-AC487)*U487</f>
        <v/>
      </c>
      <c r="AM487" s="33">
        <f>AC487*X487+(1-AC487)*U487</f>
        <v/>
      </c>
      <c r="AN487" s="33">
        <f>AD487*V487+(1-AD487)*U487</f>
        <v/>
      </c>
      <c r="AO487" s="33">
        <f>AD487*W487+(1-AD487)*U487</f>
        <v/>
      </c>
      <c r="AP487" s="33">
        <f>AD487*X487+(1-AD487)*U487</f>
        <v/>
      </c>
      <c r="AQ487" s="7">
        <f>IF(OR(Scenario!$B$5="Any",Scenario!$B$5=A487),1,0)</f>
        <v/>
      </c>
      <c r="AR487" s="7">
        <f>IF(OR(Scenario!$B$6="Any",Scenario!$B$6=B487),1,0)</f>
        <v/>
      </c>
      <c r="AS487" s="7">
        <f>IF(OR(Scenario!$B$7="Any",Scenario!$B$7=C487),1,0)</f>
        <v/>
      </c>
      <c r="AT487" s="7">
        <f>IF(OR(Scenario!$B$8="Any",Scenario!$B$8=D487),1,0)</f>
        <v/>
      </c>
      <c r="AU487" s="7">
        <f>IF(OR(Scenario!$B$9="Any",Scenario!$B$9=E487),1,0)</f>
        <v/>
      </c>
      <c r="AV487" s="7">
        <f>IF(OR(Scenario!$B$10="Any",Scenario!$B$10=F487),1,0)</f>
        <v/>
      </c>
      <c r="AW487" s="7">
        <f>G487*AQ487*AR487*AS487*AT487*AU487*AV487</f>
        <v/>
      </c>
      <c r="AX487" s="7">
        <f>IF(Scenario!$B$11="mean",L487,IF(Scenario!$B$11="5th pct",M487,N487))</f>
        <v/>
      </c>
      <c r="AY487" s="7">
        <f>IF(Scenario!$B$11="mean",O487,IF(Scenario!$B$11="5th pct",P487,Q487))</f>
        <v/>
      </c>
      <c r="AZ487" s="7">
        <f>IF(Scenario!$B$11="mean",R487,IF(Scenario!$B$11="5th pct",S487,T487))</f>
        <v/>
      </c>
      <c r="BA487" s="7">
        <f>IF(Scenario!$B$11="mean",AE487,IF(Scenario!$B$11="5th pct",AF487,AG487))</f>
        <v/>
      </c>
      <c r="BB487" s="7">
        <f>IF(Scenario!$B$11="mean",AH487,IF(Scenario!$B$11="5th pct",AI487,AJ487))</f>
        <v/>
      </c>
      <c r="BC487" s="7">
        <f>U487</f>
        <v/>
      </c>
      <c r="BD487" s="7">
        <f>IF(Scenario!$B$11="mean",V487,IF(Scenario!$B$11="5th pct",W487,X487))</f>
        <v/>
      </c>
      <c r="BE487" s="7">
        <f>IF(Scenario!$B$11="mean",Y487,IF(Scenario!$B$11="5th pct",Z487,AA487))</f>
        <v/>
      </c>
      <c r="BF487" s="7">
        <f>IF(Scenario!$B$11="mean",AK487,IF(Scenario!$B$11="5th pct",AL487,AM487))</f>
        <v/>
      </c>
      <c r="BG487" s="7">
        <f>IF(Scenario!$B$11="mean",AN487,IF(Scenario!$B$11="5th pct",AO487,AP487))</f>
        <v/>
      </c>
    </row>
    <row r="488">
      <c r="A488" t="inlineStr">
        <is>
          <t>F</t>
        </is>
      </c>
      <c r="B488" t="inlineStr">
        <is>
          <t>80+</t>
        </is>
      </c>
      <c r="C488" t="inlineStr">
        <is>
          <t>154-176</t>
        </is>
      </c>
      <c r="D488" t="inlineStr">
        <is>
          <t>&lt;1.0</t>
        </is>
      </c>
      <c r="E488" t="inlineStr">
        <is>
          <t>persistent</t>
        </is>
      </c>
      <c r="F488" t="inlineStr">
        <is>
          <t>no</t>
        </is>
      </c>
      <c r="G488" s="26">
        <f>Parameters!$B$5*Parameters!$B$9*Parameters!$E$10/SUM(Parameters!$B$10:$G$10)*Parameters!$H$22*Parameters!$B$53*(1-Parameters!$B$46)</f>
        <v/>
      </c>
      <c r="H488" s="27">
        <f>(140-Parameters!$D$25)*Parameters!$E$26*0.45359237*0.85/(72*Parameters!$B$27)</f>
        <v/>
      </c>
      <c r="I488">
        <f>IF(H488&gt;80,"&gt;80",IF(H488&gt;50,"50-80",IF(H488&gt;=25,"25-50","&lt;25")))</f>
        <v/>
      </c>
      <c r="J488">
        <f>IF(((B488="80+")+0+(OR(D488="1.5-2.0",D488="&gt;=2.0")))&gt;=2,1,0)</f>
        <v/>
      </c>
      <c r="K488" s="28">
        <f>INDEX(Parameters!$B$31:$E$31,MATCH(I488,Parameters!$B$30:$E$30,0))</f>
        <v/>
      </c>
      <c r="L488" s="29">
        <f>K488*INDEX(Parameters!$B$84:$E$84,MATCH(I488,Parameters!$B$30:$E$30,0))/100*IF($F488="yes",Parameters!$C$49,Parameters!$B$49)</f>
        <v/>
      </c>
      <c r="M488" s="29">
        <f>K488*INDEX(Parameters!$B$85:$E$85,MATCH(I488,Parameters!$B$30:$E$30,0))/100*IF($F488="yes",Parameters!$C$49,Parameters!$B$49)</f>
        <v/>
      </c>
      <c r="N488" s="29">
        <f>K488*INDEX(Parameters!$B$86:$E$86,MATCH(I488,Parameters!$B$30:$E$30,0))/100*IF($F488="yes",Parameters!$C$49,Parameters!$B$49)</f>
        <v/>
      </c>
      <c r="O488" s="29">
        <f>K488*INDEX(Parameters!$B$87:$E$87,MATCH(I488,Parameters!$B$30:$E$30,0))/100*IF($F488="yes",Parameters!$C$49,Parameters!$B$49)</f>
        <v/>
      </c>
      <c r="P488" s="29">
        <f>K488*INDEX(Parameters!$B$88:$E$88,MATCH(I488,Parameters!$B$30:$E$30,0))/100*IF($F488="yes",Parameters!$C$49,Parameters!$B$49)</f>
        <v/>
      </c>
      <c r="Q488" s="29">
        <f>K488*INDEX(Parameters!$B$89:$E$89,MATCH(I488,Parameters!$B$30:$E$30,0))/100*IF($F488="yes",Parameters!$C$49,Parameters!$B$49)</f>
        <v/>
      </c>
      <c r="R488" s="29">
        <f>K488*INDEX(Parameters!$B$90:$E$90,MATCH(I488,Parameters!$B$30:$E$30,0))/100*IF($F488="yes",Parameters!$C$49,Parameters!$B$49)</f>
        <v/>
      </c>
      <c r="S488" s="29">
        <f>K488*INDEX(Parameters!$B$91:$E$91,MATCH(I488,Parameters!$B$30:$E$30,0))/100*IF($F488="yes",Parameters!$C$49,Parameters!$B$49)</f>
        <v/>
      </c>
      <c r="T488" s="29">
        <f>K488*INDEX(Parameters!$B$92:$E$92,MATCH(I488,Parameters!$B$30:$E$30,0))/100*IF($F488="yes",Parameters!$C$49,Parameters!$B$49)</f>
        <v/>
      </c>
      <c r="U488" s="29">
        <f>INDEX(Parameters!$B$32:$E$32,MATCH(I488,Parameters!$B$30:$E$30,0))*Parameters!$B$36/100*IF($F488="yes",Parameters!$E$49,Parameters!$D$49)</f>
        <v/>
      </c>
      <c r="V488" s="29">
        <f>U488*INDEX(Parameters!$B$99:$E$99,MATCH(I488,Parameters!$B$30:$E$30,0))</f>
        <v/>
      </c>
      <c r="W488" s="29">
        <f>U488*INDEX(Parameters!$B$100:$E$100,MATCH(I488,Parameters!$B$30:$E$30,0))</f>
        <v/>
      </c>
      <c r="X488" s="29">
        <f>U488*INDEX(Parameters!$B$101:$E$101,MATCH(I488,Parameters!$B$30:$E$30,0))</f>
        <v/>
      </c>
      <c r="Y488" s="29">
        <f>U488*INDEX(Parameters!$B$102:$E$102,MATCH(I488,Parameters!$B$30:$E$30,0))</f>
        <v/>
      </c>
      <c r="Z488" s="29">
        <f>U488*INDEX(Parameters!$B$103:$E$103,MATCH(I488,Parameters!$B$30:$E$30,0))</f>
        <v/>
      </c>
      <c r="AA488" s="29">
        <f>U488*INDEX(Parameters!$B$104:$E$104,MATCH(I488,Parameters!$B$30:$E$30,0))</f>
        <v/>
      </c>
      <c r="AB488" s="29">
        <f>U488*Parameters!$B$39</f>
        <v/>
      </c>
      <c r="AC488">
        <f>J488</f>
        <v/>
      </c>
      <c r="AD488">
        <f>IF(J488=1,Parameters!$B$40,Parameters!$B$41)</f>
        <v/>
      </c>
      <c r="AE488" s="29">
        <f>AC488*O488+(1-AC488)*L488</f>
        <v/>
      </c>
      <c r="AF488" s="29">
        <f>AC488*P488+(1-AC488)*M488</f>
        <v/>
      </c>
      <c r="AG488" s="29">
        <f>AC488*Q488+(1-AC488)*N488</f>
        <v/>
      </c>
      <c r="AH488" s="29">
        <f>AD488*O488+(1-AD488)*L488</f>
        <v/>
      </c>
      <c r="AI488" s="29">
        <f>AD488*P488+(1-AD488)*M488</f>
        <v/>
      </c>
      <c r="AJ488" s="29">
        <f>AD488*Q488+(1-AD488)*N488</f>
        <v/>
      </c>
      <c r="AK488" s="29">
        <f>AC488*V488+(1-AC488)*U488</f>
        <v/>
      </c>
      <c r="AL488" s="29">
        <f>AC488*W488+(1-AC488)*U488</f>
        <v/>
      </c>
      <c r="AM488" s="29">
        <f>AC488*X488+(1-AC488)*U488</f>
        <v/>
      </c>
      <c r="AN488" s="29">
        <f>AD488*V488+(1-AD488)*U488</f>
        <v/>
      </c>
      <c r="AO488" s="29">
        <f>AD488*W488+(1-AD488)*U488</f>
        <v/>
      </c>
      <c r="AP488" s="29">
        <f>AD488*X488+(1-AD488)*U488</f>
        <v/>
      </c>
      <c r="AQ488">
        <f>IF(OR(Scenario!$B$5="Any",Scenario!$B$5=A488),1,0)</f>
        <v/>
      </c>
      <c r="AR488">
        <f>IF(OR(Scenario!$B$6="Any",Scenario!$B$6=B488),1,0)</f>
        <v/>
      </c>
      <c r="AS488">
        <f>IF(OR(Scenario!$B$7="Any",Scenario!$B$7=C488),1,0)</f>
        <v/>
      </c>
      <c r="AT488">
        <f>IF(OR(Scenario!$B$8="Any",Scenario!$B$8=D488),1,0)</f>
        <v/>
      </c>
      <c r="AU488">
        <f>IF(OR(Scenario!$B$9="Any",Scenario!$B$9=E488),1,0)</f>
        <v/>
      </c>
      <c r="AV488">
        <f>IF(OR(Scenario!$B$10="Any",Scenario!$B$10=F488),1,0)</f>
        <v/>
      </c>
      <c r="AW488">
        <f>G488*AQ488*AR488*AS488*AT488*AU488*AV488</f>
        <v/>
      </c>
      <c r="AX488">
        <f>IF(Scenario!$B$11="mean",L488,IF(Scenario!$B$11="5th pct",M488,N488))</f>
        <v/>
      </c>
      <c r="AY488">
        <f>IF(Scenario!$B$11="mean",O488,IF(Scenario!$B$11="5th pct",P488,Q488))</f>
        <v/>
      </c>
      <c r="AZ488">
        <f>IF(Scenario!$B$11="mean",R488,IF(Scenario!$B$11="5th pct",S488,T488))</f>
        <v/>
      </c>
      <c r="BA488">
        <f>IF(Scenario!$B$11="mean",AE488,IF(Scenario!$B$11="5th pct",AF488,AG488))</f>
        <v/>
      </c>
      <c r="BB488">
        <f>IF(Scenario!$B$11="mean",AH488,IF(Scenario!$B$11="5th pct",AI488,AJ488))</f>
        <v/>
      </c>
      <c r="BC488">
        <f>U488</f>
        <v/>
      </c>
      <c r="BD488">
        <f>IF(Scenario!$B$11="mean",V488,IF(Scenario!$B$11="5th pct",W488,X488))</f>
        <v/>
      </c>
      <c r="BE488">
        <f>IF(Scenario!$B$11="mean",Y488,IF(Scenario!$B$11="5th pct",Z488,AA488))</f>
        <v/>
      </c>
      <c r="BF488">
        <f>IF(Scenario!$B$11="mean",AK488,IF(Scenario!$B$11="5th pct",AL488,AM488))</f>
        <v/>
      </c>
      <c r="BG488">
        <f>IF(Scenario!$B$11="mean",AN488,IF(Scenario!$B$11="5th pct",AO488,AP488))</f>
        <v/>
      </c>
    </row>
    <row r="489">
      <c r="A489" s="7" t="inlineStr">
        <is>
          <t>F</t>
        </is>
      </c>
      <c r="B489" s="7" t="inlineStr">
        <is>
          <t>80+</t>
        </is>
      </c>
      <c r="C489" s="7" t="inlineStr">
        <is>
          <t>154-176</t>
        </is>
      </c>
      <c r="D489" s="7" t="inlineStr">
        <is>
          <t>&lt;1.0</t>
        </is>
      </c>
      <c r="E489" s="7" t="inlineStr">
        <is>
          <t>persistent</t>
        </is>
      </c>
      <c r="F489" s="7" t="inlineStr">
        <is>
          <t>yes</t>
        </is>
      </c>
      <c r="G489" s="30">
        <f>Parameters!$B$5*Parameters!$B$9*Parameters!$E$10/SUM(Parameters!$B$10:$G$10)*Parameters!$H$22*Parameters!$B$53*Parameters!$B$46</f>
        <v/>
      </c>
      <c r="H489" s="31">
        <f>(140-Parameters!$D$25)*Parameters!$E$26*0.45359237*0.85/(72*Parameters!$B$27)</f>
        <v/>
      </c>
      <c r="I489" s="7">
        <f>IF(H489&gt;80,"&gt;80",IF(H489&gt;50,"50-80",IF(H489&gt;=25,"25-50","&lt;25")))</f>
        <v/>
      </c>
      <c r="J489" s="7">
        <f>IF(((B489="80+")+0+(OR(D489="1.5-2.0",D489="&gt;=2.0")))&gt;=2,1,0)</f>
        <v/>
      </c>
      <c r="K489" s="32">
        <f>INDEX(Parameters!$B$31:$E$31,MATCH(I489,Parameters!$B$30:$E$30,0))</f>
        <v/>
      </c>
      <c r="L489" s="33">
        <f>K489*INDEX(Parameters!$B$84:$E$84,MATCH(I489,Parameters!$B$30:$E$30,0))/100*IF($F489="yes",Parameters!$C$49,Parameters!$B$49)</f>
        <v/>
      </c>
      <c r="M489" s="33">
        <f>K489*INDEX(Parameters!$B$85:$E$85,MATCH(I489,Parameters!$B$30:$E$30,0))/100*IF($F489="yes",Parameters!$C$49,Parameters!$B$49)</f>
        <v/>
      </c>
      <c r="N489" s="33">
        <f>K489*INDEX(Parameters!$B$86:$E$86,MATCH(I489,Parameters!$B$30:$E$30,0))/100*IF($F489="yes",Parameters!$C$49,Parameters!$B$49)</f>
        <v/>
      </c>
      <c r="O489" s="33">
        <f>K489*INDEX(Parameters!$B$87:$E$87,MATCH(I489,Parameters!$B$30:$E$30,0))/100*IF($F489="yes",Parameters!$C$49,Parameters!$B$49)</f>
        <v/>
      </c>
      <c r="P489" s="33">
        <f>K489*INDEX(Parameters!$B$88:$E$88,MATCH(I489,Parameters!$B$30:$E$30,0))/100*IF($F489="yes",Parameters!$C$49,Parameters!$B$49)</f>
        <v/>
      </c>
      <c r="Q489" s="33">
        <f>K489*INDEX(Parameters!$B$89:$E$89,MATCH(I489,Parameters!$B$30:$E$30,0))/100*IF($F489="yes",Parameters!$C$49,Parameters!$B$49)</f>
        <v/>
      </c>
      <c r="R489" s="33">
        <f>K489*INDEX(Parameters!$B$90:$E$90,MATCH(I489,Parameters!$B$30:$E$30,0))/100*IF($F489="yes",Parameters!$C$49,Parameters!$B$49)</f>
        <v/>
      </c>
      <c r="S489" s="33">
        <f>K489*INDEX(Parameters!$B$91:$E$91,MATCH(I489,Parameters!$B$30:$E$30,0))/100*IF($F489="yes",Parameters!$C$49,Parameters!$B$49)</f>
        <v/>
      </c>
      <c r="T489" s="33">
        <f>K489*INDEX(Parameters!$B$92:$E$92,MATCH(I489,Parameters!$B$30:$E$30,0))/100*IF($F489="yes",Parameters!$C$49,Parameters!$B$49)</f>
        <v/>
      </c>
      <c r="U489" s="33">
        <f>INDEX(Parameters!$B$32:$E$32,MATCH(I489,Parameters!$B$30:$E$30,0))*Parameters!$B$36/100*IF($F489="yes",Parameters!$E$49,Parameters!$D$49)</f>
        <v/>
      </c>
      <c r="V489" s="33">
        <f>U489*INDEX(Parameters!$B$99:$E$99,MATCH(I489,Parameters!$B$30:$E$30,0))</f>
        <v/>
      </c>
      <c r="W489" s="33">
        <f>U489*INDEX(Parameters!$B$100:$E$100,MATCH(I489,Parameters!$B$30:$E$30,0))</f>
        <v/>
      </c>
      <c r="X489" s="33">
        <f>U489*INDEX(Parameters!$B$101:$E$101,MATCH(I489,Parameters!$B$30:$E$30,0))</f>
        <v/>
      </c>
      <c r="Y489" s="33">
        <f>U489*INDEX(Parameters!$B$102:$E$102,MATCH(I489,Parameters!$B$30:$E$30,0))</f>
        <v/>
      </c>
      <c r="Z489" s="33">
        <f>U489*INDEX(Parameters!$B$103:$E$103,MATCH(I489,Parameters!$B$30:$E$30,0))</f>
        <v/>
      </c>
      <c r="AA489" s="33">
        <f>U489*INDEX(Parameters!$B$104:$E$104,MATCH(I489,Parameters!$B$30:$E$30,0))</f>
        <v/>
      </c>
      <c r="AB489" s="33">
        <f>U489*Parameters!$B$39</f>
        <v/>
      </c>
      <c r="AC489" s="7">
        <f>J489</f>
        <v/>
      </c>
      <c r="AD489" s="7">
        <f>IF(J489=1,Parameters!$B$40,Parameters!$B$41)</f>
        <v/>
      </c>
      <c r="AE489" s="33">
        <f>AC489*O489+(1-AC489)*L489</f>
        <v/>
      </c>
      <c r="AF489" s="33">
        <f>AC489*P489+(1-AC489)*M489</f>
        <v/>
      </c>
      <c r="AG489" s="33">
        <f>AC489*Q489+(1-AC489)*N489</f>
        <v/>
      </c>
      <c r="AH489" s="33">
        <f>AD489*O489+(1-AD489)*L489</f>
        <v/>
      </c>
      <c r="AI489" s="33">
        <f>AD489*P489+(1-AD489)*M489</f>
        <v/>
      </c>
      <c r="AJ489" s="33">
        <f>AD489*Q489+(1-AD489)*N489</f>
        <v/>
      </c>
      <c r="AK489" s="33">
        <f>AC489*V489+(1-AC489)*U489</f>
        <v/>
      </c>
      <c r="AL489" s="33">
        <f>AC489*W489+(1-AC489)*U489</f>
        <v/>
      </c>
      <c r="AM489" s="33">
        <f>AC489*X489+(1-AC489)*U489</f>
        <v/>
      </c>
      <c r="AN489" s="33">
        <f>AD489*V489+(1-AD489)*U489</f>
        <v/>
      </c>
      <c r="AO489" s="33">
        <f>AD489*W489+(1-AD489)*U489</f>
        <v/>
      </c>
      <c r="AP489" s="33">
        <f>AD489*X489+(1-AD489)*U489</f>
        <v/>
      </c>
      <c r="AQ489" s="7">
        <f>IF(OR(Scenario!$B$5="Any",Scenario!$B$5=A489),1,0)</f>
        <v/>
      </c>
      <c r="AR489" s="7">
        <f>IF(OR(Scenario!$B$6="Any",Scenario!$B$6=B489),1,0)</f>
        <v/>
      </c>
      <c r="AS489" s="7">
        <f>IF(OR(Scenario!$B$7="Any",Scenario!$B$7=C489),1,0)</f>
        <v/>
      </c>
      <c r="AT489" s="7">
        <f>IF(OR(Scenario!$B$8="Any",Scenario!$B$8=D489),1,0)</f>
        <v/>
      </c>
      <c r="AU489" s="7">
        <f>IF(OR(Scenario!$B$9="Any",Scenario!$B$9=E489),1,0)</f>
        <v/>
      </c>
      <c r="AV489" s="7">
        <f>IF(OR(Scenario!$B$10="Any",Scenario!$B$10=F489),1,0)</f>
        <v/>
      </c>
      <c r="AW489" s="7">
        <f>G489*AQ489*AR489*AS489*AT489*AU489*AV489</f>
        <v/>
      </c>
      <c r="AX489" s="7">
        <f>IF(Scenario!$B$11="mean",L489,IF(Scenario!$B$11="5th pct",M489,N489))</f>
        <v/>
      </c>
      <c r="AY489" s="7">
        <f>IF(Scenario!$B$11="mean",O489,IF(Scenario!$B$11="5th pct",P489,Q489))</f>
        <v/>
      </c>
      <c r="AZ489" s="7">
        <f>IF(Scenario!$B$11="mean",R489,IF(Scenario!$B$11="5th pct",S489,T489))</f>
        <v/>
      </c>
      <c r="BA489" s="7">
        <f>IF(Scenario!$B$11="mean",AE489,IF(Scenario!$B$11="5th pct",AF489,AG489))</f>
        <v/>
      </c>
      <c r="BB489" s="7">
        <f>IF(Scenario!$B$11="mean",AH489,IF(Scenario!$B$11="5th pct",AI489,AJ489))</f>
        <v/>
      </c>
      <c r="BC489" s="7">
        <f>U489</f>
        <v/>
      </c>
      <c r="BD489" s="7">
        <f>IF(Scenario!$B$11="mean",V489,IF(Scenario!$B$11="5th pct",W489,X489))</f>
        <v/>
      </c>
      <c r="BE489" s="7">
        <f>IF(Scenario!$B$11="mean",Y489,IF(Scenario!$B$11="5th pct",Z489,AA489))</f>
        <v/>
      </c>
      <c r="BF489" s="7">
        <f>IF(Scenario!$B$11="mean",AK489,IF(Scenario!$B$11="5th pct",AL489,AM489))</f>
        <v/>
      </c>
      <c r="BG489" s="7">
        <f>IF(Scenario!$B$11="mean",AN489,IF(Scenario!$B$11="5th pct",AO489,AP489))</f>
        <v/>
      </c>
    </row>
    <row r="490">
      <c r="A490" t="inlineStr">
        <is>
          <t>F</t>
        </is>
      </c>
      <c r="B490" t="inlineStr">
        <is>
          <t>80+</t>
        </is>
      </c>
      <c r="C490" t="inlineStr">
        <is>
          <t>154-176</t>
        </is>
      </c>
      <c r="D490" t="inlineStr">
        <is>
          <t>1.0-1.5</t>
        </is>
      </c>
      <c r="E490" t="inlineStr">
        <is>
          <t>subclinical</t>
        </is>
      </c>
      <c r="F490" t="inlineStr">
        <is>
          <t>no</t>
        </is>
      </c>
      <c r="G490" s="26">
        <f>Parameters!$B$5*Parameters!$B$9*Parameters!$E$10/SUM(Parameters!$B$10:$G$10)*Parameters!$I$22*Parameters!$B$50*(1-Parameters!$B$46)</f>
        <v/>
      </c>
      <c r="H490" s="27">
        <f>(140-Parameters!$D$25)*Parameters!$E$26*0.45359237*0.85/(72*Parameters!$C$27)</f>
        <v/>
      </c>
      <c r="I490">
        <f>IF(H490&gt;80,"&gt;80",IF(H490&gt;50,"50-80",IF(H490&gt;=25,"25-50","&lt;25")))</f>
        <v/>
      </c>
      <c r="J490">
        <f>IF(((B490="80+")+0+(OR(D490="1.5-2.0",D490="&gt;=2.0")))&gt;=2,1,0)</f>
        <v/>
      </c>
      <c r="K490" s="28">
        <f>INDEX(Parameters!$B$31:$E$31,MATCH(I490,Parameters!$B$30:$E$30,0))</f>
        <v/>
      </c>
      <c r="L490" s="29">
        <f>K490*INDEX(Parameters!$B$57:$E$57,MATCH(I490,Parameters!$B$30:$E$30,0))/100*IF($F490="yes",Parameters!$C$49,Parameters!$B$49)</f>
        <v/>
      </c>
      <c r="M490" s="29">
        <f>K490*INDEX(Parameters!$B$58:$E$58,MATCH(I490,Parameters!$B$30:$E$30,0))/100*IF($F490="yes",Parameters!$C$49,Parameters!$B$49)</f>
        <v/>
      </c>
      <c r="N490" s="29">
        <f>K490*INDEX(Parameters!$B$59:$E$59,MATCH(I490,Parameters!$B$30:$E$30,0))/100*IF($F490="yes",Parameters!$C$49,Parameters!$B$49)</f>
        <v/>
      </c>
      <c r="O490" s="29">
        <f>K490*INDEX(Parameters!$B$60:$E$60,MATCH(I490,Parameters!$B$30:$E$30,0))/100*IF($F490="yes",Parameters!$C$49,Parameters!$B$49)</f>
        <v/>
      </c>
      <c r="P490" s="29">
        <f>K490*INDEX(Parameters!$B$61:$E$61,MATCH(I490,Parameters!$B$30:$E$30,0))/100*IF($F490="yes",Parameters!$C$49,Parameters!$B$49)</f>
        <v/>
      </c>
      <c r="Q490" s="29">
        <f>K490*INDEX(Parameters!$B$62:$E$62,MATCH(I490,Parameters!$B$30:$E$30,0))/100*IF($F490="yes",Parameters!$C$49,Parameters!$B$49)</f>
        <v/>
      </c>
      <c r="R490" s="29">
        <f>K490*INDEX(Parameters!$B$63:$E$63,MATCH(I490,Parameters!$B$30:$E$30,0))/100*IF($F490="yes",Parameters!$C$49,Parameters!$B$49)</f>
        <v/>
      </c>
      <c r="S490" s="29">
        <f>K490*INDEX(Parameters!$B$64:$E$64,MATCH(I490,Parameters!$B$30:$E$30,0))/100*IF($F490="yes",Parameters!$C$49,Parameters!$B$49)</f>
        <v/>
      </c>
      <c r="T490" s="29">
        <f>K490*INDEX(Parameters!$B$65:$E$65,MATCH(I490,Parameters!$B$30:$E$30,0))/100*IF($F490="yes",Parameters!$C$49,Parameters!$B$49)</f>
        <v/>
      </c>
      <c r="U490" s="29">
        <f>INDEX(Parameters!$B$32:$E$32,MATCH(I490,Parameters!$B$30:$E$30,0))*Parameters!$B$36/100*IF($F490="yes",Parameters!$E$49,Parameters!$D$49)</f>
        <v/>
      </c>
      <c r="V490" s="29">
        <f>U490*INDEX(Parameters!$B$99:$E$99,MATCH(I490,Parameters!$B$30:$E$30,0))</f>
        <v/>
      </c>
      <c r="W490" s="29">
        <f>U490*INDEX(Parameters!$B$100:$E$100,MATCH(I490,Parameters!$B$30:$E$30,0))</f>
        <v/>
      </c>
      <c r="X490" s="29">
        <f>U490*INDEX(Parameters!$B$101:$E$101,MATCH(I490,Parameters!$B$30:$E$30,0))</f>
        <v/>
      </c>
      <c r="Y490" s="29">
        <f>U490*INDEX(Parameters!$B$102:$E$102,MATCH(I490,Parameters!$B$30:$E$30,0))</f>
        <v/>
      </c>
      <c r="Z490" s="29">
        <f>U490*INDEX(Parameters!$B$103:$E$103,MATCH(I490,Parameters!$B$30:$E$30,0))</f>
        <v/>
      </c>
      <c r="AA490" s="29">
        <f>U490*INDEX(Parameters!$B$104:$E$104,MATCH(I490,Parameters!$B$30:$E$30,0))</f>
        <v/>
      </c>
      <c r="AB490" s="29">
        <f>U490*Parameters!$B$39</f>
        <v/>
      </c>
      <c r="AC490">
        <f>J490</f>
        <v/>
      </c>
      <c r="AD490">
        <f>IF(J490=1,Parameters!$B$40,Parameters!$B$41)</f>
        <v/>
      </c>
      <c r="AE490" s="29">
        <f>AC490*O490+(1-AC490)*L490</f>
        <v/>
      </c>
      <c r="AF490" s="29">
        <f>AC490*P490+(1-AC490)*M490</f>
        <v/>
      </c>
      <c r="AG490" s="29">
        <f>AC490*Q490+(1-AC490)*N490</f>
        <v/>
      </c>
      <c r="AH490" s="29">
        <f>AD490*O490+(1-AD490)*L490</f>
        <v/>
      </c>
      <c r="AI490" s="29">
        <f>AD490*P490+(1-AD490)*M490</f>
        <v/>
      </c>
      <c r="AJ490" s="29">
        <f>AD490*Q490+(1-AD490)*N490</f>
        <v/>
      </c>
      <c r="AK490" s="29">
        <f>AC490*V490+(1-AC490)*U490</f>
        <v/>
      </c>
      <c r="AL490" s="29">
        <f>AC490*W490+(1-AC490)*U490</f>
        <v/>
      </c>
      <c r="AM490" s="29">
        <f>AC490*X490+(1-AC490)*U490</f>
        <v/>
      </c>
      <c r="AN490" s="29">
        <f>AD490*V490+(1-AD490)*U490</f>
        <v/>
      </c>
      <c r="AO490" s="29">
        <f>AD490*W490+(1-AD490)*U490</f>
        <v/>
      </c>
      <c r="AP490" s="29">
        <f>AD490*X490+(1-AD490)*U490</f>
        <v/>
      </c>
      <c r="AQ490">
        <f>IF(OR(Scenario!$B$5="Any",Scenario!$B$5=A490),1,0)</f>
        <v/>
      </c>
      <c r="AR490">
        <f>IF(OR(Scenario!$B$6="Any",Scenario!$B$6=B490),1,0)</f>
        <v/>
      </c>
      <c r="AS490">
        <f>IF(OR(Scenario!$B$7="Any",Scenario!$B$7=C490),1,0)</f>
        <v/>
      </c>
      <c r="AT490">
        <f>IF(OR(Scenario!$B$8="Any",Scenario!$B$8=D490),1,0)</f>
        <v/>
      </c>
      <c r="AU490">
        <f>IF(OR(Scenario!$B$9="Any",Scenario!$B$9=E490),1,0)</f>
        <v/>
      </c>
      <c r="AV490">
        <f>IF(OR(Scenario!$B$10="Any",Scenario!$B$10=F490),1,0)</f>
        <v/>
      </c>
      <c r="AW490">
        <f>G490*AQ490*AR490*AS490*AT490*AU490*AV490</f>
        <v/>
      </c>
      <c r="AX490">
        <f>IF(Scenario!$B$11="mean",L490,IF(Scenario!$B$11="5th pct",M490,N490))</f>
        <v/>
      </c>
      <c r="AY490">
        <f>IF(Scenario!$B$11="mean",O490,IF(Scenario!$B$11="5th pct",P490,Q490))</f>
        <v/>
      </c>
      <c r="AZ490">
        <f>IF(Scenario!$B$11="mean",R490,IF(Scenario!$B$11="5th pct",S490,T490))</f>
        <v/>
      </c>
      <c r="BA490">
        <f>IF(Scenario!$B$11="mean",AE490,IF(Scenario!$B$11="5th pct",AF490,AG490))</f>
        <v/>
      </c>
      <c r="BB490">
        <f>IF(Scenario!$B$11="mean",AH490,IF(Scenario!$B$11="5th pct",AI490,AJ490))</f>
        <v/>
      </c>
      <c r="BC490">
        <f>U490</f>
        <v/>
      </c>
      <c r="BD490">
        <f>IF(Scenario!$B$11="mean",V490,IF(Scenario!$B$11="5th pct",W490,X490))</f>
        <v/>
      </c>
      <c r="BE490">
        <f>IF(Scenario!$B$11="mean",Y490,IF(Scenario!$B$11="5th pct",Z490,AA490))</f>
        <v/>
      </c>
      <c r="BF490">
        <f>IF(Scenario!$B$11="mean",AK490,IF(Scenario!$B$11="5th pct",AL490,AM490))</f>
        <v/>
      </c>
      <c r="BG490">
        <f>IF(Scenario!$B$11="mean",AN490,IF(Scenario!$B$11="5th pct",AO490,AP490))</f>
        <v/>
      </c>
    </row>
    <row r="491">
      <c r="A491" s="7" t="inlineStr">
        <is>
          <t>F</t>
        </is>
      </c>
      <c r="B491" s="7" t="inlineStr">
        <is>
          <t>80+</t>
        </is>
      </c>
      <c r="C491" s="7" t="inlineStr">
        <is>
          <t>154-176</t>
        </is>
      </c>
      <c r="D491" s="7" t="inlineStr">
        <is>
          <t>1.0-1.5</t>
        </is>
      </c>
      <c r="E491" s="7" t="inlineStr">
        <is>
          <t>subclinical</t>
        </is>
      </c>
      <c r="F491" s="7" t="inlineStr">
        <is>
          <t>yes</t>
        </is>
      </c>
      <c r="G491" s="30">
        <f>Parameters!$B$5*Parameters!$B$9*Parameters!$E$10/SUM(Parameters!$B$10:$G$10)*Parameters!$I$22*Parameters!$B$50*Parameters!$B$46</f>
        <v/>
      </c>
      <c r="H491" s="31">
        <f>(140-Parameters!$D$25)*Parameters!$E$26*0.45359237*0.85/(72*Parameters!$C$27)</f>
        <v/>
      </c>
      <c r="I491" s="7">
        <f>IF(H491&gt;80,"&gt;80",IF(H491&gt;50,"50-80",IF(H491&gt;=25,"25-50","&lt;25")))</f>
        <v/>
      </c>
      <c r="J491" s="7">
        <f>IF(((B491="80+")+0+(OR(D491="1.5-2.0",D491="&gt;=2.0")))&gt;=2,1,0)</f>
        <v/>
      </c>
      <c r="K491" s="32">
        <f>INDEX(Parameters!$B$31:$E$31,MATCH(I491,Parameters!$B$30:$E$30,0))</f>
        <v/>
      </c>
      <c r="L491" s="33">
        <f>K491*INDEX(Parameters!$B$57:$E$57,MATCH(I491,Parameters!$B$30:$E$30,0))/100*IF($F491="yes",Parameters!$C$49,Parameters!$B$49)</f>
        <v/>
      </c>
      <c r="M491" s="33">
        <f>K491*INDEX(Parameters!$B$58:$E$58,MATCH(I491,Parameters!$B$30:$E$30,0))/100*IF($F491="yes",Parameters!$C$49,Parameters!$B$49)</f>
        <v/>
      </c>
      <c r="N491" s="33">
        <f>K491*INDEX(Parameters!$B$59:$E$59,MATCH(I491,Parameters!$B$30:$E$30,0))/100*IF($F491="yes",Parameters!$C$49,Parameters!$B$49)</f>
        <v/>
      </c>
      <c r="O491" s="33">
        <f>K491*INDEX(Parameters!$B$60:$E$60,MATCH(I491,Parameters!$B$30:$E$30,0))/100*IF($F491="yes",Parameters!$C$49,Parameters!$B$49)</f>
        <v/>
      </c>
      <c r="P491" s="33">
        <f>K491*INDEX(Parameters!$B$61:$E$61,MATCH(I491,Parameters!$B$30:$E$30,0))/100*IF($F491="yes",Parameters!$C$49,Parameters!$B$49)</f>
        <v/>
      </c>
      <c r="Q491" s="33">
        <f>K491*INDEX(Parameters!$B$62:$E$62,MATCH(I491,Parameters!$B$30:$E$30,0))/100*IF($F491="yes",Parameters!$C$49,Parameters!$B$49)</f>
        <v/>
      </c>
      <c r="R491" s="33">
        <f>K491*INDEX(Parameters!$B$63:$E$63,MATCH(I491,Parameters!$B$30:$E$30,0))/100*IF($F491="yes",Parameters!$C$49,Parameters!$B$49)</f>
        <v/>
      </c>
      <c r="S491" s="33">
        <f>K491*INDEX(Parameters!$B$64:$E$64,MATCH(I491,Parameters!$B$30:$E$30,0))/100*IF($F491="yes",Parameters!$C$49,Parameters!$B$49)</f>
        <v/>
      </c>
      <c r="T491" s="33">
        <f>K491*INDEX(Parameters!$B$65:$E$65,MATCH(I491,Parameters!$B$30:$E$30,0))/100*IF($F491="yes",Parameters!$C$49,Parameters!$B$49)</f>
        <v/>
      </c>
      <c r="U491" s="33">
        <f>INDEX(Parameters!$B$32:$E$32,MATCH(I491,Parameters!$B$30:$E$30,0))*Parameters!$B$36/100*IF($F491="yes",Parameters!$E$49,Parameters!$D$49)</f>
        <v/>
      </c>
      <c r="V491" s="33">
        <f>U491*INDEX(Parameters!$B$99:$E$99,MATCH(I491,Parameters!$B$30:$E$30,0))</f>
        <v/>
      </c>
      <c r="W491" s="33">
        <f>U491*INDEX(Parameters!$B$100:$E$100,MATCH(I491,Parameters!$B$30:$E$30,0))</f>
        <v/>
      </c>
      <c r="X491" s="33">
        <f>U491*INDEX(Parameters!$B$101:$E$101,MATCH(I491,Parameters!$B$30:$E$30,0))</f>
        <v/>
      </c>
      <c r="Y491" s="33">
        <f>U491*INDEX(Parameters!$B$102:$E$102,MATCH(I491,Parameters!$B$30:$E$30,0))</f>
        <v/>
      </c>
      <c r="Z491" s="33">
        <f>U491*INDEX(Parameters!$B$103:$E$103,MATCH(I491,Parameters!$B$30:$E$30,0))</f>
        <v/>
      </c>
      <c r="AA491" s="33">
        <f>U491*INDEX(Parameters!$B$104:$E$104,MATCH(I491,Parameters!$B$30:$E$30,0))</f>
        <v/>
      </c>
      <c r="AB491" s="33">
        <f>U491*Parameters!$B$39</f>
        <v/>
      </c>
      <c r="AC491" s="7">
        <f>J491</f>
        <v/>
      </c>
      <c r="AD491" s="7">
        <f>IF(J491=1,Parameters!$B$40,Parameters!$B$41)</f>
        <v/>
      </c>
      <c r="AE491" s="33">
        <f>AC491*O491+(1-AC491)*L491</f>
        <v/>
      </c>
      <c r="AF491" s="33">
        <f>AC491*P491+(1-AC491)*M491</f>
        <v/>
      </c>
      <c r="AG491" s="33">
        <f>AC491*Q491+(1-AC491)*N491</f>
        <v/>
      </c>
      <c r="AH491" s="33">
        <f>AD491*O491+(1-AD491)*L491</f>
        <v/>
      </c>
      <c r="AI491" s="33">
        <f>AD491*P491+(1-AD491)*M491</f>
        <v/>
      </c>
      <c r="AJ491" s="33">
        <f>AD491*Q491+(1-AD491)*N491</f>
        <v/>
      </c>
      <c r="AK491" s="33">
        <f>AC491*V491+(1-AC491)*U491</f>
        <v/>
      </c>
      <c r="AL491" s="33">
        <f>AC491*W491+(1-AC491)*U491</f>
        <v/>
      </c>
      <c r="AM491" s="33">
        <f>AC491*X491+(1-AC491)*U491</f>
        <v/>
      </c>
      <c r="AN491" s="33">
        <f>AD491*V491+(1-AD491)*U491</f>
        <v/>
      </c>
      <c r="AO491" s="33">
        <f>AD491*W491+(1-AD491)*U491</f>
        <v/>
      </c>
      <c r="AP491" s="33">
        <f>AD491*X491+(1-AD491)*U491</f>
        <v/>
      </c>
      <c r="AQ491" s="7">
        <f>IF(OR(Scenario!$B$5="Any",Scenario!$B$5=A491),1,0)</f>
        <v/>
      </c>
      <c r="AR491" s="7">
        <f>IF(OR(Scenario!$B$6="Any",Scenario!$B$6=B491),1,0)</f>
        <v/>
      </c>
      <c r="AS491" s="7">
        <f>IF(OR(Scenario!$B$7="Any",Scenario!$B$7=C491),1,0)</f>
        <v/>
      </c>
      <c r="AT491" s="7">
        <f>IF(OR(Scenario!$B$8="Any",Scenario!$B$8=D491),1,0)</f>
        <v/>
      </c>
      <c r="AU491" s="7">
        <f>IF(OR(Scenario!$B$9="Any",Scenario!$B$9=E491),1,0)</f>
        <v/>
      </c>
      <c r="AV491" s="7">
        <f>IF(OR(Scenario!$B$10="Any",Scenario!$B$10=F491),1,0)</f>
        <v/>
      </c>
      <c r="AW491" s="7">
        <f>G491*AQ491*AR491*AS491*AT491*AU491*AV491</f>
        <v/>
      </c>
      <c r="AX491" s="7">
        <f>IF(Scenario!$B$11="mean",L491,IF(Scenario!$B$11="5th pct",M491,N491))</f>
        <v/>
      </c>
      <c r="AY491" s="7">
        <f>IF(Scenario!$B$11="mean",O491,IF(Scenario!$B$11="5th pct",P491,Q491))</f>
        <v/>
      </c>
      <c r="AZ491" s="7">
        <f>IF(Scenario!$B$11="mean",R491,IF(Scenario!$B$11="5th pct",S491,T491))</f>
        <v/>
      </c>
      <c r="BA491" s="7">
        <f>IF(Scenario!$B$11="mean",AE491,IF(Scenario!$B$11="5th pct",AF491,AG491))</f>
        <v/>
      </c>
      <c r="BB491" s="7">
        <f>IF(Scenario!$B$11="mean",AH491,IF(Scenario!$B$11="5th pct",AI491,AJ491))</f>
        <v/>
      </c>
      <c r="BC491" s="7">
        <f>U491</f>
        <v/>
      </c>
      <c r="BD491" s="7">
        <f>IF(Scenario!$B$11="mean",V491,IF(Scenario!$B$11="5th pct",W491,X491))</f>
        <v/>
      </c>
      <c r="BE491" s="7">
        <f>IF(Scenario!$B$11="mean",Y491,IF(Scenario!$B$11="5th pct",Z491,AA491))</f>
        <v/>
      </c>
      <c r="BF491" s="7">
        <f>IF(Scenario!$B$11="mean",AK491,IF(Scenario!$B$11="5th pct",AL491,AM491))</f>
        <v/>
      </c>
      <c r="BG491" s="7">
        <f>IF(Scenario!$B$11="mean",AN491,IF(Scenario!$B$11="5th pct",AO491,AP491))</f>
        <v/>
      </c>
    </row>
    <row r="492">
      <c r="A492" t="inlineStr">
        <is>
          <t>F</t>
        </is>
      </c>
      <c r="B492" t="inlineStr">
        <is>
          <t>80+</t>
        </is>
      </c>
      <c r="C492" t="inlineStr">
        <is>
          <t>154-176</t>
        </is>
      </c>
      <c r="D492" t="inlineStr">
        <is>
          <t>1.0-1.5</t>
        </is>
      </c>
      <c r="E492" t="inlineStr">
        <is>
          <t>low parox</t>
        </is>
      </c>
      <c r="F492" t="inlineStr">
        <is>
          <t>no</t>
        </is>
      </c>
      <c r="G492" s="26">
        <f>Parameters!$B$5*Parameters!$B$9*Parameters!$E$10/SUM(Parameters!$B$10:$G$10)*Parameters!$I$22*Parameters!$B$51*(1-Parameters!$B$46)</f>
        <v/>
      </c>
      <c r="H492" s="27">
        <f>(140-Parameters!$D$25)*Parameters!$E$26*0.45359237*0.85/(72*Parameters!$C$27)</f>
        <v/>
      </c>
      <c r="I492">
        <f>IF(H492&gt;80,"&gt;80",IF(H492&gt;50,"50-80",IF(H492&gt;=25,"25-50","&lt;25")))</f>
        <v/>
      </c>
      <c r="J492">
        <f>IF(((B492="80+")+0+(OR(D492="1.5-2.0",D492="&gt;=2.0")))&gt;=2,1,0)</f>
        <v/>
      </c>
      <c r="K492" s="28">
        <f>INDEX(Parameters!$B$31:$E$31,MATCH(I492,Parameters!$B$30:$E$30,0))</f>
        <v/>
      </c>
      <c r="L492" s="29">
        <f>K492*INDEX(Parameters!$B$66:$E$66,MATCH(I492,Parameters!$B$30:$E$30,0))/100*IF($F492="yes",Parameters!$C$49,Parameters!$B$49)</f>
        <v/>
      </c>
      <c r="M492" s="29">
        <f>K492*INDEX(Parameters!$B$67:$E$67,MATCH(I492,Parameters!$B$30:$E$30,0))/100*IF($F492="yes",Parameters!$C$49,Parameters!$B$49)</f>
        <v/>
      </c>
      <c r="N492" s="29">
        <f>K492*INDEX(Parameters!$B$68:$E$68,MATCH(I492,Parameters!$B$30:$E$30,0))/100*IF($F492="yes",Parameters!$C$49,Parameters!$B$49)</f>
        <v/>
      </c>
      <c r="O492" s="29">
        <f>K492*INDEX(Parameters!$B$69:$E$69,MATCH(I492,Parameters!$B$30:$E$30,0))/100*IF($F492="yes",Parameters!$C$49,Parameters!$B$49)</f>
        <v/>
      </c>
      <c r="P492" s="29">
        <f>K492*INDEX(Parameters!$B$70:$E$70,MATCH(I492,Parameters!$B$30:$E$30,0))/100*IF($F492="yes",Parameters!$C$49,Parameters!$B$49)</f>
        <v/>
      </c>
      <c r="Q492" s="29">
        <f>K492*INDEX(Parameters!$B$71:$E$71,MATCH(I492,Parameters!$B$30:$E$30,0))/100*IF($F492="yes",Parameters!$C$49,Parameters!$B$49)</f>
        <v/>
      </c>
      <c r="R492" s="29">
        <f>K492*INDEX(Parameters!$B$72:$E$72,MATCH(I492,Parameters!$B$30:$E$30,0))/100*IF($F492="yes",Parameters!$C$49,Parameters!$B$49)</f>
        <v/>
      </c>
      <c r="S492" s="29">
        <f>K492*INDEX(Parameters!$B$73:$E$73,MATCH(I492,Parameters!$B$30:$E$30,0))/100*IF($F492="yes",Parameters!$C$49,Parameters!$B$49)</f>
        <v/>
      </c>
      <c r="T492" s="29">
        <f>K492*INDEX(Parameters!$B$74:$E$74,MATCH(I492,Parameters!$B$30:$E$30,0))/100*IF($F492="yes",Parameters!$C$49,Parameters!$B$49)</f>
        <v/>
      </c>
      <c r="U492" s="29">
        <f>INDEX(Parameters!$B$32:$E$32,MATCH(I492,Parameters!$B$30:$E$30,0))*Parameters!$B$36/100*IF($F492="yes",Parameters!$E$49,Parameters!$D$49)</f>
        <v/>
      </c>
      <c r="V492" s="29">
        <f>U492*INDEX(Parameters!$B$99:$E$99,MATCH(I492,Parameters!$B$30:$E$30,0))</f>
        <v/>
      </c>
      <c r="W492" s="29">
        <f>U492*INDEX(Parameters!$B$100:$E$100,MATCH(I492,Parameters!$B$30:$E$30,0))</f>
        <v/>
      </c>
      <c r="X492" s="29">
        <f>U492*INDEX(Parameters!$B$101:$E$101,MATCH(I492,Parameters!$B$30:$E$30,0))</f>
        <v/>
      </c>
      <c r="Y492" s="29">
        <f>U492*INDEX(Parameters!$B$102:$E$102,MATCH(I492,Parameters!$B$30:$E$30,0))</f>
        <v/>
      </c>
      <c r="Z492" s="29">
        <f>U492*INDEX(Parameters!$B$103:$E$103,MATCH(I492,Parameters!$B$30:$E$30,0))</f>
        <v/>
      </c>
      <c r="AA492" s="29">
        <f>U492*INDEX(Parameters!$B$104:$E$104,MATCH(I492,Parameters!$B$30:$E$30,0))</f>
        <v/>
      </c>
      <c r="AB492" s="29">
        <f>U492*Parameters!$B$39</f>
        <v/>
      </c>
      <c r="AC492">
        <f>J492</f>
        <v/>
      </c>
      <c r="AD492">
        <f>IF(J492=1,Parameters!$B$40,Parameters!$B$41)</f>
        <v/>
      </c>
      <c r="AE492" s="29">
        <f>AC492*O492+(1-AC492)*L492</f>
        <v/>
      </c>
      <c r="AF492" s="29">
        <f>AC492*P492+(1-AC492)*M492</f>
        <v/>
      </c>
      <c r="AG492" s="29">
        <f>AC492*Q492+(1-AC492)*N492</f>
        <v/>
      </c>
      <c r="AH492" s="29">
        <f>AD492*O492+(1-AD492)*L492</f>
        <v/>
      </c>
      <c r="AI492" s="29">
        <f>AD492*P492+(1-AD492)*M492</f>
        <v/>
      </c>
      <c r="AJ492" s="29">
        <f>AD492*Q492+(1-AD492)*N492</f>
        <v/>
      </c>
      <c r="AK492" s="29">
        <f>AC492*V492+(1-AC492)*U492</f>
        <v/>
      </c>
      <c r="AL492" s="29">
        <f>AC492*W492+(1-AC492)*U492</f>
        <v/>
      </c>
      <c r="AM492" s="29">
        <f>AC492*X492+(1-AC492)*U492</f>
        <v/>
      </c>
      <c r="AN492" s="29">
        <f>AD492*V492+(1-AD492)*U492</f>
        <v/>
      </c>
      <c r="AO492" s="29">
        <f>AD492*W492+(1-AD492)*U492</f>
        <v/>
      </c>
      <c r="AP492" s="29">
        <f>AD492*X492+(1-AD492)*U492</f>
        <v/>
      </c>
      <c r="AQ492">
        <f>IF(OR(Scenario!$B$5="Any",Scenario!$B$5=A492),1,0)</f>
        <v/>
      </c>
      <c r="AR492">
        <f>IF(OR(Scenario!$B$6="Any",Scenario!$B$6=B492),1,0)</f>
        <v/>
      </c>
      <c r="AS492">
        <f>IF(OR(Scenario!$B$7="Any",Scenario!$B$7=C492),1,0)</f>
        <v/>
      </c>
      <c r="AT492">
        <f>IF(OR(Scenario!$B$8="Any",Scenario!$B$8=D492),1,0)</f>
        <v/>
      </c>
      <c r="AU492">
        <f>IF(OR(Scenario!$B$9="Any",Scenario!$B$9=E492),1,0)</f>
        <v/>
      </c>
      <c r="AV492">
        <f>IF(OR(Scenario!$B$10="Any",Scenario!$B$10=F492),1,0)</f>
        <v/>
      </c>
      <c r="AW492">
        <f>G492*AQ492*AR492*AS492*AT492*AU492*AV492</f>
        <v/>
      </c>
      <c r="AX492">
        <f>IF(Scenario!$B$11="mean",L492,IF(Scenario!$B$11="5th pct",M492,N492))</f>
        <v/>
      </c>
      <c r="AY492">
        <f>IF(Scenario!$B$11="mean",O492,IF(Scenario!$B$11="5th pct",P492,Q492))</f>
        <v/>
      </c>
      <c r="AZ492">
        <f>IF(Scenario!$B$11="mean",R492,IF(Scenario!$B$11="5th pct",S492,T492))</f>
        <v/>
      </c>
      <c r="BA492">
        <f>IF(Scenario!$B$11="mean",AE492,IF(Scenario!$B$11="5th pct",AF492,AG492))</f>
        <v/>
      </c>
      <c r="BB492">
        <f>IF(Scenario!$B$11="mean",AH492,IF(Scenario!$B$11="5th pct",AI492,AJ492))</f>
        <v/>
      </c>
      <c r="BC492">
        <f>U492</f>
        <v/>
      </c>
      <c r="BD492">
        <f>IF(Scenario!$B$11="mean",V492,IF(Scenario!$B$11="5th pct",W492,X492))</f>
        <v/>
      </c>
      <c r="BE492">
        <f>IF(Scenario!$B$11="mean",Y492,IF(Scenario!$B$11="5th pct",Z492,AA492))</f>
        <v/>
      </c>
      <c r="BF492">
        <f>IF(Scenario!$B$11="mean",AK492,IF(Scenario!$B$11="5th pct",AL492,AM492))</f>
        <v/>
      </c>
      <c r="BG492">
        <f>IF(Scenario!$B$11="mean",AN492,IF(Scenario!$B$11="5th pct",AO492,AP492))</f>
        <v/>
      </c>
    </row>
    <row r="493">
      <c r="A493" s="7" t="inlineStr">
        <is>
          <t>F</t>
        </is>
      </c>
      <c r="B493" s="7" t="inlineStr">
        <is>
          <t>80+</t>
        </is>
      </c>
      <c r="C493" s="7" t="inlineStr">
        <is>
          <t>154-176</t>
        </is>
      </c>
      <c r="D493" s="7" t="inlineStr">
        <is>
          <t>1.0-1.5</t>
        </is>
      </c>
      <c r="E493" s="7" t="inlineStr">
        <is>
          <t>low parox</t>
        </is>
      </c>
      <c r="F493" s="7" t="inlineStr">
        <is>
          <t>yes</t>
        </is>
      </c>
      <c r="G493" s="30">
        <f>Parameters!$B$5*Parameters!$B$9*Parameters!$E$10/SUM(Parameters!$B$10:$G$10)*Parameters!$I$22*Parameters!$B$51*Parameters!$B$46</f>
        <v/>
      </c>
      <c r="H493" s="31">
        <f>(140-Parameters!$D$25)*Parameters!$E$26*0.45359237*0.85/(72*Parameters!$C$27)</f>
        <v/>
      </c>
      <c r="I493" s="7">
        <f>IF(H493&gt;80,"&gt;80",IF(H493&gt;50,"50-80",IF(H493&gt;=25,"25-50","&lt;25")))</f>
        <v/>
      </c>
      <c r="J493" s="7">
        <f>IF(((B493="80+")+0+(OR(D493="1.5-2.0",D493="&gt;=2.0")))&gt;=2,1,0)</f>
        <v/>
      </c>
      <c r="K493" s="32">
        <f>INDEX(Parameters!$B$31:$E$31,MATCH(I493,Parameters!$B$30:$E$30,0))</f>
        <v/>
      </c>
      <c r="L493" s="33">
        <f>K493*INDEX(Parameters!$B$66:$E$66,MATCH(I493,Parameters!$B$30:$E$30,0))/100*IF($F493="yes",Parameters!$C$49,Parameters!$B$49)</f>
        <v/>
      </c>
      <c r="M493" s="33">
        <f>K493*INDEX(Parameters!$B$67:$E$67,MATCH(I493,Parameters!$B$30:$E$30,0))/100*IF($F493="yes",Parameters!$C$49,Parameters!$B$49)</f>
        <v/>
      </c>
      <c r="N493" s="33">
        <f>K493*INDEX(Parameters!$B$68:$E$68,MATCH(I493,Parameters!$B$30:$E$30,0))/100*IF($F493="yes",Parameters!$C$49,Parameters!$B$49)</f>
        <v/>
      </c>
      <c r="O493" s="33">
        <f>K493*INDEX(Parameters!$B$69:$E$69,MATCH(I493,Parameters!$B$30:$E$30,0))/100*IF($F493="yes",Parameters!$C$49,Parameters!$B$49)</f>
        <v/>
      </c>
      <c r="P493" s="33">
        <f>K493*INDEX(Parameters!$B$70:$E$70,MATCH(I493,Parameters!$B$30:$E$30,0))/100*IF($F493="yes",Parameters!$C$49,Parameters!$B$49)</f>
        <v/>
      </c>
      <c r="Q493" s="33">
        <f>K493*INDEX(Parameters!$B$71:$E$71,MATCH(I493,Parameters!$B$30:$E$30,0))/100*IF($F493="yes",Parameters!$C$49,Parameters!$B$49)</f>
        <v/>
      </c>
      <c r="R493" s="33">
        <f>K493*INDEX(Parameters!$B$72:$E$72,MATCH(I493,Parameters!$B$30:$E$30,0))/100*IF($F493="yes",Parameters!$C$49,Parameters!$B$49)</f>
        <v/>
      </c>
      <c r="S493" s="33">
        <f>K493*INDEX(Parameters!$B$73:$E$73,MATCH(I493,Parameters!$B$30:$E$30,0))/100*IF($F493="yes",Parameters!$C$49,Parameters!$B$49)</f>
        <v/>
      </c>
      <c r="T493" s="33">
        <f>K493*INDEX(Parameters!$B$74:$E$74,MATCH(I493,Parameters!$B$30:$E$30,0))/100*IF($F493="yes",Parameters!$C$49,Parameters!$B$49)</f>
        <v/>
      </c>
      <c r="U493" s="33">
        <f>INDEX(Parameters!$B$32:$E$32,MATCH(I493,Parameters!$B$30:$E$30,0))*Parameters!$B$36/100*IF($F493="yes",Parameters!$E$49,Parameters!$D$49)</f>
        <v/>
      </c>
      <c r="V493" s="33">
        <f>U493*INDEX(Parameters!$B$99:$E$99,MATCH(I493,Parameters!$B$30:$E$30,0))</f>
        <v/>
      </c>
      <c r="W493" s="33">
        <f>U493*INDEX(Parameters!$B$100:$E$100,MATCH(I493,Parameters!$B$30:$E$30,0))</f>
        <v/>
      </c>
      <c r="X493" s="33">
        <f>U493*INDEX(Parameters!$B$101:$E$101,MATCH(I493,Parameters!$B$30:$E$30,0))</f>
        <v/>
      </c>
      <c r="Y493" s="33">
        <f>U493*INDEX(Parameters!$B$102:$E$102,MATCH(I493,Parameters!$B$30:$E$30,0))</f>
        <v/>
      </c>
      <c r="Z493" s="33">
        <f>U493*INDEX(Parameters!$B$103:$E$103,MATCH(I493,Parameters!$B$30:$E$30,0))</f>
        <v/>
      </c>
      <c r="AA493" s="33">
        <f>U493*INDEX(Parameters!$B$104:$E$104,MATCH(I493,Parameters!$B$30:$E$30,0))</f>
        <v/>
      </c>
      <c r="AB493" s="33">
        <f>U493*Parameters!$B$39</f>
        <v/>
      </c>
      <c r="AC493" s="7">
        <f>J493</f>
        <v/>
      </c>
      <c r="AD493" s="7">
        <f>IF(J493=1,Parameters!$B$40,Parameters!$B$41)</f>
        <v/>
      </c>
      <c r="AE493" s="33">
        <f>AC493*O493+(1-AC493)*L493</f>
        <v/>
      </c>
      <c r="AF493" s="33">
        <f>AC493*P493+(1-AC493)*M493</f>
        <v/>
      </c>
      <c r="AG493" s="33">
        <f>AC493*Q493+(1-AC493)*N493</f>
        <v/>
      </c>
      <c r="AH493" s="33">
        <f>AD493*O493+(1-AD493)*L493</f>
        <v/>
      </c>
      <c r="AI493" s="33">
        <f>AD493*P493+(1-AD493)*M493</f>
        <v/>
      </c>
      <c r="AJ493" s="33">
        <f>AD493*Q493+(1-AD493)*N493</f>
        <v/>
      </c>
      <c r="AK493" s="33">
        <f>AC493*V493+(1-AC493)*U493</f>
        <v/>
      </c>
      <c r="AL493" s="33">
        <f>AC493*W493+(1-AC493)*U493</f>
        <v/>
      </c>
      <c r="AM493" s="33">
        <f>AC493*X493+(1-AC493)*U493</f>
        <v/>
      </c>
      <c r="AN493" s="33">
        <f>AD493*V493+(1-AD493)*U493</f>
        <v/>
      </c>
      <c r="AO493" s="33">
        <f>AD493*W493+(1-AD493)*U493</f>
        <v/>
      </c>
      <c r="AP493" s="33">
        <f>AD493*X493+(1-AD493)*U493</f>
        <v/>
      </c>
      <c r="AQ493" s="7">
        <f>IF(OR(Scenario!$B$5="Any",Scenario!$B$5=A493),1,0)</f>
        <v/>
      </c>
      <c r="AR493" s="7">
        <f>IF(OR(Scenario!$B$6="Any",Scenario!$B$6=B493),1,0)</f>
        <v/>
      </c>
      <c r="AS493" s="7">
        <f>IF(OR(Scenario!$B$7="Any",Scenario!$B$7=C493),1,0)</f>
        <v/>
      </c>
      <c r="AT493" s="7">
        <f>IF(OR(Scenario!$B$8="Any",Scenario!$B$8=D493),1,0)</f>
        <v/>
      </c>
      <c r="AU493" s="7">
        <f>IF(OR(Scenario!$B$9="Any",Scenario!$B$9=E493),1,0)</f>
        <v/>
      </c>
      <c r="AV493" s="7">
        <f>IF(OR(Scenario!$B$10="Any",Scenario!$B$10=F493),1,0)</f>
        <v/>
      </c>
      <c r="AW493" s="7">
        <f>G493*AQ493*AR493*AS493*AT493*AU493*AV493</f>
        <v/>
      </c>
      <c r="AX493" s="7">
        <f>IF(Scenario!$B$11="mean",L493,IF(Scenario!$B$11="5th pct",M493,N493))</f>
        <v/>
      </c>
      <c r="AY493" s="7">
        <f>IF(Scenario!$B$11="mean",O493,IF(Scenario!$B$11="5th pct",P493,Q493))</f>
        <v/>
      </c>
      <c r="AZ493" s="7">
        <f>IF(Scenario!$B$11="mean",R493,IF(Scenario!$B$11="5th pct",S493,T493))</f>
        <v/>
      </c>
      <c r="BA493" s="7">
        <f>IF(Scenario!$B$11="mean",AE493,IF(Scenario!$B$11="5th pct",AF493,AG493))</f>
        <v/>
      </c>
      <c r="BB493" s="7">
        <f>IF(Scenario!$B$11="mean",AH493,IF(Scenario!$B$11="5th pct",AI493,AJ493))</f>
        <v/>
      </c>
      <c r="BC493" s="7">
        <f>U493</f>
        <v/>
      </c>
      <c r="BD493" s="7">
        <f>IF(Scenario!$B$11="mean",V493,IF(Scenario!$B$11="5th pct",W493,X493))</f>
        <v/>
      </c>
      <c r="BE493" s="7">
        <f>IF(Scenario!$B$11="mean",Y493,IF(Scenario!$B$11="5th pct",Z493,AA493))</f>
        <v/>
      </c>
      <c r="BF493" s="7">
        <f>IF(Scenario!$B$11="mean",AK493,IF(Scenario!$B$11="5th pct",AL493,AM493))</f>
        <v/>
      </c>
      <c r="BG493" s="7">
        <f>IF(Scenario!$B$11="mean",AN493,IF(Scenario!$B$11="5th pct",AO493,AP493))</f>
        <v/>
      </c>
    </row>
    <row r="494">
      <c r="A494" t="inlineStr">
        <is>
          <t>F</t>
        </is>
      </c>
      <c r="B494" t="inlineStr">
        <is>
          <t>80+</t>
        </is>
      </c>
      <c r="C494" t="inlineStr">
        <is>
          <t>154-176</t>
        </is>
      </c>
      <c r="D494" t="inlineStr">
        <is>
          <t>1.0-1.5</t>
        </is>
      </c>
      <c r="E494" t="inlineStr">
        <is>
          <t>high parox</t>
        </is>
      </c>
      <c r="F494" t="inlineStr">
        <is>
          <t>no</t>
        </is>
      </c>
      <c r="G494" s="26">
        <f>Parameters!$B$5*Parameters!$B$9*Parameters!$E$10/SUM(Parameters!$B$10:$G$10)*Parameters!$I$22*Parameters!$B$52*(1-Parameters!$B$46)</f>
        <v/>
      </c>
      <c r="H494" s="27">
        <f>(140-Parameters!$D$25)*Parameters!$E$26*0.45359237*0.85/(72*Parameters!$C$27)</f>
        <v/>
      </c>
      <c r="I494">
        <f>IF(H494&gt;80,"&gt;80",IF(H494&gt;50,"50-80",IF(H494&gt;=25,"25-50","&lt;25")))</f>
        <v/>
      </c>
      <c r="J494">
        <f>IF(((B494="80+")+0+(OR(D494="1.5-2.0",D494="&gt;=2.0")))&gt;=2,1,0)</f>
        <v/>
      </c>
      <c r="K494" s="28">
        <f>INDEX(Parameters!$B$31:$E$31,MATCH(I494,Parameters!$B$30:$E$30,0))</f>
        <v/>
      </c>
      <c r="L494" s="29">
        <f>K494*INDEX(Parameters!$B$75:$E$75,MATCH(I494,Parameters!$B$30:$E$30,0))/100*IF($F494="yes",Parameters!$C$49,Parameters!$B$49)</f>
        <v/>
      </c>
      <c r="M494" s="29">
        <f>K494*INDEX(Parameters!$B$76:$E$76,MATCH(I494,Parameters!$B$30:$E$30,0))/100*IF($F494="yes",Parameters!$C$49,Parameters!$B$49)</f>
        <v/>
      </c>
      <c r="N494" s="29">
        <f>K494*INDEX(Parameters!$B$77:$E$77,MATCH(I494,Parameters!$B$30:$E$30,0))/100*IF($F494="yes",Parameters!$C$49,Parameters!$B$49)</f>
        <v/>
      </c>
      <c r="O494" s="29">
        <f>K494*INDEX(Parameters!$B$78:$E$78,MATCH(I494,Parameters!$B$30:$E$30,0))/100*IF($F494="yes",Parameters!$C$49,Parameters!$B$49)</f>
        <v/>
      </c>
      <c r="P494" s="29">
        <f>K494*INDEX(Parameters!$B$79:$E$79,MATCH(I494,Parameters!$B$30:$E$30,0))/100*IF($F494="yes",Parameters!$C$49,Parameters!$B$49)</f>
        <v/>
      </c>
      <c r="Q494" s="29">
        <f>K494*INDEX(Parameters!$B$80:$E$80,MATCH(I494,Parameters!$B$30:$E$30,0))/100*IF($F494="yes",Parameters!$C$49,Parameters!$B$49)</f>
        <v/>
      </c>
      <c r="R494" s="29">
        <f>K494*INDEX(Parameters!$B$81:$E$81,MATCH(I494,Parameters!$B$30:$E$30,0))/100*IF($F494="yes",Parameters!$C$49,Parameters!$B$49)</f>
        <v/>
      </c>
      <c r="S494" s="29">
        <f>K494*INDEX(Parameters!$B$82:$E$82,MATCH(I494,Parameters!$B$30:$E$30,0))/100*IF($F494="yes",Parameters!$C$49,Parameters!$B$49)</f>
        <v/>
      </c>
      <c r="T494" s="29">
        <f>K494*INDEX(Parameters!$B$83:$E$83,MATCH(I494,Parameters!$B$30:$E$30,0))/100*IF($F494="yes",Parameters!$C$49,Parameters!$B$49)</f>
        <v/>
      </c>
      <c r="U494" s="29">
        <f>INDEX(Parameters!$B$32:$E$32,MATCH(I494,Parameters!$B$30:$E$30,0))*Parameters!$B$36/100*IF($F494="yes",Parameters!$E$49,Parameters!$D$49)</f>
        <v/>
      </c>
      <c r="V494" s="29">
        <f>U494*INDEX(Parameters!$B$99:$E$99,MATCH(I494,Parameters!$B$30:$E$30,0))</f>
        <v/>
      </c>
      <c r="W494" s="29">
        <f>U494*INDEX(Parameters!$B$100:$E$100,MATCH(I494,Parameters!$B$30:$E$30,0))</f>
        <v/>
      </c>
      <c r="X494" s="29">
        <f>U494*INDEX(Parameters!$B$101:$E$101,MATCH(I494,Parameters!$B$30:$E$30,0))</f>
        <v/>
      </c>
      <c r="Y494" s="29">
        <f>U494*INDEX(Parameters!$B$102:$E$102,MATCH(I494,Parameters!$B$30:$E$30,0))</f>
        <v/>
      </c>
      <c r="Z494" s="29">
        <f>U494*INDEX(Parameters!$B$103:$E$103,MATCH(I494,Parameters!$B$30:$E$30,0))</f>
        <v/>
      </c>
      <c r="AA494" s="29">
        <f>U494*INDEX(Parameters!$B$104:$E$104,MATCH(I494,Parameters!$B$30:$E$30,0))</f>
        <v/>
      </c>
      <c r="AB494" s="29">
        <f>U494*Parameters!$B$39</f>
        <v/>
      </c>
      <c r="AC494">
        <f>J494</f>
        <v/>
      </c>
      <c r="AD494">
        <f>IF(J494=1,Parameters!$B$40,Parameters!$B$41)</f>
        <v/>
      </c>
      <c r="AE494" s="29">
        <f>AC494*O494+(1-AC494)*L494</f>
        <v/>
      </c>
      <c r="AF494" s="29">
        <f>AC494*P494+(1-AC494)*M494</f>
        <v/>
      </c>
      <c r="AG494" s="29">
        <f>AC494*Q494+(1-AC494)*N494</f>
        <v/>
      </c>
      <c r="AH494" s="29">
        <f>AD494*O494+(1-AD494)*L494</f>
        <v/>
      </c>
      <c r="AI494" s="29">
        <f>AD494*P494+(1-AD494)*M494</f>
        <v/>
      </c>
      <c r="AJ494" s="29">
        <f>AD494*Q494+(1-AD494)*N494</f>
        <v/>
      </c>
      <c r="AK494" s="29">
        <f>AC494*V494+(1-AC494)*U494</f>
        <v/>
      </c>
      <c r="AL494" s="29">
        <f>AC494*W494+(1-AC494)*U494</f>
        <v/>
      </c>
      <c r="AM494" s="29">
        <f>AC494*X494+(1-AC494)*U494</f>
        <v/>
      </c>
      <c r="AN494" s="29">
        <f>AD494*V494+(1-AD494)*U494</f>
        <v/>
      </c>
      <c r="AO494" s="29">
        <f>AD494*W494+(1-AD494)*U494</f>
        <v/>
      </c>
      <c r="AP494" s="29">
        <f>AD494*X494+(1-AD494)*U494</f>
        <v/>
      </c>
      <c r="AQ494">
        <f>IF(OR(Scenario!$B$5="Any",Scenario!$B$5=A494),1,0)</f>
        <v/>
      </c>
      <c r="AR494">
        <f>IF(OR(Scenario!$B$6="Any",Scenario!$B$6=B494),1,0)</f>
        <v/>
      </c>
      <c r="AS494">
        <f>IF(OR(Scenario!$B$7="Any",Scenario!$B$7=C494),1,0)</f>
        <v/>
      </c>
      <c r="AT494">
        <f>IF(OR(Scenario!$B$8="Any",Scenario!$B$8=D494),1,0)</f>
        <v/>
      </c>
      <c r="AU494">
        <f>IF(OR(Scenario!$B$9="Any",Scenario!$B$9=E494),1,0)</f>
        <v/>
      </c>
      <c r="AV494">
        <f>IF(OR(Scenario!$B$10="Any",Scenario!$B$10=F494),1,0)</f>
        <v/>
      </c>
      <c r="AW494">
        <f>G494*AQ494*AR494*AS494*AT494*AU494*AV494</f>
        <v/>
      </c>
      <c r="AX494">
        <f>IF(Scenario!$B$11="mean",L494,IF(Scenario!$B$11="5th pct",M494,N494))</f>
        <v/>
      </c>
      <c r="AY494">
        <f>IF(Scenario!$B$11="mean",O494,IF(Scenario!$B$11="5th pct",P494,Q494))</f>
        <v/>
      </c>
      <c r="AZ494">
        <f>IF(Scenario!$B$11="mean",R494,IF(Scenario!$B$11="5th pct",S494,T494))</f>
        <v/>
      </c>
      <c r="BA494">
        <f>IF(Scenario!$B$11="mean",AE494,IF(Scenario!$B$11="5th pct",AF494,AG494))</f>
        <v/>
      </c>
      <c r="BB494">
        <f>IF(Scenario!$B$11="mean",AH494,IF(Scenario!$B$11="5th pct",AI494,AJ494))</f>
        <v/>
      </c>
      <c r="BC494">
        <f>U494</f>
        <v/>
      </c>
      <c r="BD494">
        <f>IF(Scenario!$B$11="mean",V494,IF(Scenario!$B$11="5th pct",W494,X494))</f>
        <v/>
      </c>
      <c r="BE494">
        <f>IF(Scenario!$B$11="mean",Y494,IF(Scenario!$B$11="5th pct",Z494,AA494))</f>
        <v/>
      </c>
      <c r="BF494">
        <f>IF(Scenario!$B$11="mean",AK494,IF(Scenario!$B$11="5th pct",AL494,AM494))</f>
        <v/>
      </c>
      <c r="BG494">
        <f>IF(Scenario!$B$11="mean",AN494,IF(Scenario!$B$11="5th pct",AO494,AP494))</f>
        <v/>
      </c>
    </row>
    <row r="495">
      <c r="A495" s="7" t="inlineStr">
        <is>
          <t>F</t>
        </is>
      </c>
      <c r="B495" s="7" t="inlineStr">
        <is>
          <t>80+</t>
        </is>
      </c>
      <c r="C495" s="7" t="inlineStr">
        <is>
          <t>154-176</t>
        </is>
      </c>
      <c r="D495" s="7" t="inlineStr">
        <is>
          <t>1.0-1.5</t>
        </is>
      </c>
      <c r="E495" s="7" t="inlineStr">
        <is>
          <t>high parox</t>
        </is>
      </c>
      <c r="F495" s="7" t="inlineStr">
        <is>
          <t>yes</t>
        </is>
      </c>
      <c r="G495" s="30">
        <f>Parameters!$B$5*Parameters!$B$9*Parameters!$E$10/SUM(Parameters!$B$10:$G$10)*Parameters!$I$22*Parameters!$B$52*Parameters!$B$46</f>
        <v/>
      </c>
      <c r="H495" s="31">
        <f>(140-Parameters!$D$25)*Parameters!$E$26*0.45359237*0.85/(72*Parameters!$C$27)</f>
        <v/>
      </c>
      <c r="I495" s="7">
        <f>IF(H495&gt;80,"&gt;80",IF(H495&gt;50,"50-80",IF(H495&gt;=25,"25-50","&lt;25")))</f>
        <v/>
      </c>
      <c r="J495" s="7">
        <f>IF(((B495="80+")+0+(OR(D495="1.5-2.0",D495="&gt;=2.0")))&gt;=2,1,0)</f>
        <v/>
      </c>
      <c r="K495" s="32">
        <f>INDEX(Parameters!$B$31:$E$31,MATCH(I495,Parameters!$B$30:$E$30,0))</f>
        <v/>
      </c>
      <c r="L495" s="33">
        <f>K495*INDEX(Parameters!$B$75:$E$75,MATCH(I495,Parameters!$B$30:$E$30,0))/100*IF($F495="yes",Parameters!$C$49,Parameters!$B$49)</f>
        <v/>
      </c>
      <c r="M495" s="33">
        <f>K495*INDEX(Parameters!$B$76:$E$76,MATCH(I495,Parameters!$B$30:$E$30,0))/100*IF($F495="yes",Parameters!$C$49,Parameters!$B$49)</f>
        <v/>
      </c>
      <c r="N495" s="33">
        <f>K495*INDEX(Parameters!$B$77:$E$77,MATCH(I495,Parameters!$B$30:$E$30,0))/100*IF($F495="yes",Parameters!$C$49,Parameters!$B$49)</f>
        <v/>
      </c>
      <c r="O495" s="33">
        <f>K495*INDEX(Parameters!$B$78:$E$78,MATCH(I495,Parameters!$B$30:$E$30,0))/100*IF($F495="yes",Parameters!$C$49,Parameters!$B$49)</f>
        <v/>
      </c>
      <c r="P495" s="33">
        <f>K495*INDEX(Parameters!$B$79:$E$79,MATCH(I495,Parameters!$B$30:$E$30,0))/100*IF($F495="yes",Parameters!$C$49,Parameters!$B$49)</f>
        <v/>
      </c>
      <c r="Q495" s="33">
        <f>K495*INDEX(Parameters!$B$80:$E$80,MATCH(I495,Parameters!$B$30:$E$30,0))/100*IF($F495="yes",Parameters!$C$49,Parameters!$B$49)</f>
        <v/>
      </c>
      <c r="R495" s="33">
        <f>K495*INDEX(Parameters!$B$81:$E$81,MATCH(I495,Parameters!$B$30:$E$30,0))/100*IF($F495="yes",Parameters!$C$49,Parameters!$B$49)</f>
        <v/>
      </c>
      <c r="S495" s="33">
        <f>K495*INDEX(Parameters!$B$82:$E$82,MATCH(I495,Parameters!$B$30:$E$30,0))/100*IF($F495="yes",Parameters!$C$49,Parameters!$B$49)</f>
        <v/>
      </c>
      <c r="T495" s="33">
        <f>K495*INDEX(Parameters!$B$83:$E$83,MATCH(I495,Parameters!$B$30:$E$30,0))/100*IF($F495="yes",Parameters!$C$49,Parameters!$B$49)</f>
        <v/>
      </c>
      <c r="U495" s="33">
        <f>INDEX(Parameters!$B$32:$E$32,MATCH(I495,Parameters!$B$30:$E$30,0))*Parameters!$B$36/100*IF($F495="yes",Parameters!$E$49,Parameters!$D$49)</f>
        <v/>
      </c>
      <c r="V495" s="33">
        <f>U495*INDEX(Parameters!$B$99:$E$99,MATCH(I495,Parameters!$B$30:$E$30,0))</f>
        <v/>
      </c>
      <c r="W495" s="33">
        <f>U495*INDEX(Parameters!$B$100:$E$100,MATCH(I495,Parameters!$B$30:$E$30,0))</f>
        <v/>
      </c>
      <c r="X495" s="33">
        <f>U495*INDEX(Parameters!$B$101:$E$101,MATCH(I495,Parameters!$B$30:$E$30,0))</f>
        <v/>
      </c>
      <c r="Y495" s="33">
        <f>U495*INDEX(Parameters!$B$102:$E$102,MATCH(I495,Parameters!$B$30:$E$30,0))</f>
        <v/>
      </c>
      <c r="Z495" s="33">
        <f>U495*INDEX(Parameters!$B$103:$E$103,MATCH(I495,Parameters!$B$30:$E$30,0))</f>
        <v/>
      </c>
      <c r="AA495" s="33">
        <f>U495*INDEX(Parameters!$B$104:$E$104,MATCH(I495,Parameters!$B$30:$E$30,0))</f>
        <v/>
      </c>
      <c r="AB495" s="33">
        <f>U495*Parameters!$B$39</f>
        <v/>
      </c>
      <c r="AC495" s="7">
        <f>J495</f>
        <v/>
      </c>
      <c r="AD495" s="7">
        <f>IF(J495=1,Parameters!$B$40,Parameters!$B$41)</f>
        <v/>
      </c>
      <c r="AE495" s="33">
        <f>AC495*O495+(1-AC495)*L495</f>
        <v/>
      </c>
      <c r="AF495" s="33">
        <f>AC495*P495+(1-AC495)*M495</f>
        <v/>
      </c>
      <c r="AG495" s="33">
        <f>AC495*Q495+(1-AC495)*N495</f>
        <v/>
      </c>
      <c r="AH495" s="33">
        <f>AD495*O495+(1-AD495)*L495</f>
        <v/>
      </c>
      <c r="AI495" s="33">
        <f>AD495*P495+(1-AD495)*M495</f>
        <v/>
      </c>
      <c r="AJ495" s="33">
        <f>AD495*Q495+(1-AD495)*N495</f>
        <v/>
      </c>
      <c r="AK495" s="33">
        <f>AC495*V495+(1-AC495)*U495</f>
        <v/>
      </c>
      <c r="AL495" s="33">
        <f>AC495*W495+(1-AC495)*U495</f>
        <v/>
      </c>
      <c r="AM495" s="33">
        <f>AC495*X495+(1-AC495)*U495</f>
        <v/>
      </c>
      <c r="AN495" s="33">
        <f>AD495*V495+(1-AD495)*U495</f>
        <v/>
      </c>
      <c r="AO495" s="33">
        <f>AD495*W495+(1-AD495)*U495</f>
        <v/>
      </c>
      <c r="AP495" s="33">
        <f>AD495*X495+(1-AD495)*U495</f>
        <v/>
      </c>
      <c r="AQ495" s="7">
        <f>IF(OR(Scenario!$B$5="Any",Scenario!$B$5=A495),1,0)</f>
        <v/>
      </c>
      <c r="AR495" s="7">
        <f>IF(OR(Scenario!$B$6="Any",Scenario!$B$6=B495),1,0)</f>
        <v/>
      </c>
      <c r="AS495" s="7">
        <f>IF(OR(Scenario!$B$7="Any",Scenario!$B$7=C495),1,0)</f>
        <v/>
      </c>
      <c r="AT495" s="7">
        <f>IF(OR(Scenario!$B$8="Any",Scenario!$B$8=D495),1,0)</f>
        <v/>
      </c>
      <c r="AU495" s="7">
        <f>IF(OR(Scenario!$B$9="Any",Scenario!$B$9=E495),1,0)</f>
        <v/>
      </c>
      <c r="AV495" s="7">
        <f>IF(OR(Scenario!$B$10="Any",Scenario!$B$10=F495),1,0)</f>
        <v/>
      </c>
      <c r="AW495" s="7">
        <f>G495*AQ495*AR495*AS495*AT495*AU495*AV495</f>
        <v/>
      </c>
      <c r="AX495" s="7">
        <f>IF(Scenario!$B$11="mean",L495,IF(Scenario!$B$11="5th pct",M495,N495))</f>
        <v/>
      </c>
      <c r="AY495" s="7">
        <f>IF(Scenario!$B$11="mean",O495,IF(Scenario!$B$11="5th pct",P495,Q495))</f>
        <v/>
      </c>
      <c r="AZ495" s="7">
        <f>IF(Scenario!$B$11="mean",R495,IF(Scenario!$B$11="5th pct",S495,T495))</f>
        <v/>
      </c>
      <c r="BA495" s="7">
        <f>IF(Scenario!$B$11="mean",AE495,IF(Scenario!$B$11="5th pct",AF495,AG495))</f>
        <v/>
      </c>
      <c r="BB495" s="7">
        <f>IF(Scenario!$B$11="mean",AH495,IF(Scenario!$B$11="5th pct",AI495,AJ495))</f>
        <v/>
      </c>
      <c r="BC495" s="7">
        <f>U495</f>
        <v/>
      </c>
      <c r="BD495" s="7">
        <f>IF(Scenario!$B$11="mean",V495,IF(Scenario!$B$11="5th pct",W495,X495))</f>
        <v/>
      </c>
      <c r="BE495" s="7">
        <f>IF(Scenario!$B$11="mean",Y495,IF(Scenario!$B$11="5th pct",Z495,AA495))</f>
        <v/>
      </c>
      <c r="BF495" s="7">
        <f>IF(Scenario!$B$11="mean",AK495,IF(Scenario!$B$11="5th pct",AL495,AM495))</f>
        <v/>
      </c>
      <c r="BG495" s="7">
        <f>IF(Scenario!$B$11="mean",AN495,IF(Scenario!$B$11="5th pct",AO495,AP495))</f>
        <v/>
      </c>
    </row>
    <row r="496">
      <c r="A496" t="inlineStr">
        <is>
          <t>F</t>
        </is>
      </c>
      <c r="B496" t="inlineStr">
        <is>
          <t>80+</t>
        </is>
      </c>
      <c r="C496" t="inlineStr">
        <is>
          <t>154-176</t>
        </is>
      </c>
      <c r="D496" t="inlineStr">
        <is>
          <t>1.0-1.5</t>
        </is>
      </c>
      <c r="E496" t="inlineStr">
        <is>
          <t>persistent</t>
        </is>
      </c>
      <c r="F496" t="inlineStr">
        <is>
          <t>no</t>
        </is>
      </c>
      <c r="G496" s="26">
        <f>Parameters!$B$5*Parameters!$B$9*Parameters!$E$10/SUM(Parameters!$B$10:$G$10)*Parameters!$I$22*Parameters!$B$53*(1-Parameters!$B$46)</f>
        <v/>
      </c>
      <c r="H496" s="27">
        <f>(140-Parameters!$D$25)*Parameters!$E$26*0.45359237*0.85/(72*Parameters!$C$27)</f>
        <v/>
      </c>
      <c r="I496">
        <f>IF(H496&gt;80,"&gt;80",IF(H496&gt;50,"50-80",IF(H496&gt;=25,"25-50","&lt;25")))</f>
        <v/>
      </c>
      <c r="J496">
        <f>IF(((B496="80+")+0+(OR(D496="1.5-2.0",D496="&gt;=2.0")))&gt;=2,1,0)</f>
        <v/>
      </c>
      <c r="K496" s="28">
        <f>INDEX(Parameters!$B$31:$E$31,MATCH(I496,Parameters!$B$30:$E$30,0))</f>
        <v/>
      </c>
      <c r="L496" s="29">
        <f>K496*INDEX(Parameters!$B$84:$E$84,MATCH(I496,Parameters!$B$30:$E$30,0))/100*IF($F496="yes",Parameters!$C$49,Parameters!$B$49)</f>
        <v/>
      </c>
      <c r="M496" s="29">
        <f>K496*INDEX(Parameters!$B$85:$E$85,MATCH(I496,Parameters!$B$30:$E$30,0))/100*IF($F496="yes",Parameters!$C$49,Parameters!$B$49)</f>
        <v/>
      </c>
      <c r="N496" s="29">
        <f>K496*INDEX(Parameters!$B$86:$E$86,MATCH(I496,Parameters!$B$30:$E$30,0))/100*IF($F496="yes",Parameters!$C$49,Parameters!$B$49)</f>
        <v/>
      </c>
      <c r="O496" s="29">
        <f>K496*INDEX(Parameters!$B$87:$E$87,MATCH(I496,Parameters!$B$30:$E$30,0))/100*IF($F496="yes",Parameters!$C$49,Parameters!$B$49)</f>
        <v/>
      </c>
      <c r="P496" s="29">
        <f>K496*INDEX(Parameters!$B$88:$E$88,MATCH(I496,Parameters!$B$30:$E$30,0))/100*IF($F496="yes",Parameters!$C$49,Parameters!$B$49)</f>
        <v/>
      </c>
      <c r="Q496" s="29">
        <f>K496*INDEX(Parameters!$B$89:$E$89,MATCH(I496,Parameters!$B$30:$E$30,0))/100*IF($F496="yes",Parameters!$C$49,Parameters!$B$49)</f>
        <v/>
      </c>
      <c r="R496" s="29">
        <f>K496*INDEX(Parameters!$B$90:$E$90,MATCH(I496,Parameters!$B$30:$E$30,0))/100*IF($F496="yes",Parameters!$C$49,Parameters!$B$49)</f>
        <v/>
      </c>
      <c r="S496" s="29">
        <f>K496*INDEX(Parameters!$B$91:$E$91,MATCH(I496,Parameters!$B$30:$E$30,0))/100*IF($F496="yes",Parameters!$C$49,Parameters!$B$49)</f>
        <v/>
      </c>
      <c r="T496" s="29">
        <f>K496*INDEX(Parameters!$B$92:$E$92,MATCH(I496,Parameters!$B$30:$E$30,0))/100*IF($F496="yes",Parameters!$C$49,Parameters!$B$49)</f>
        <v/>
      </c>
      <c r="U496" s="29">
        <f>INDEX(Parameters!$B$32:$E$32,MATCH(I496,Parameters!$B$30:$E$30,0))*Parameters!$B$36/100*IF($F496="yes",Parameters!$E$49,Parameters!$D$49)</f>
        <v/>
      </c>
      <c r="V496" s="29">
        <f>U496*INDEX(Parameters!$B$99:$E$99,MATCH(I496,Parameters!$B$30:$E$30,0))</f>
        <v/>
      </c>
      <c r="W496" s="29">
        <f>U496*INDEX(Parameters!$B$100:$E$100,MATCH(I496,Parameters!$B$30:$E$30,0))</f>
        <v/>
      </c>
      <c r="X496" s="29">
        <f>U496*INDEX(Parameters!$B$101:$E$101,MATCH(I496,Parameters!$B$30:$E$30,0))</f>
        <v/>
      </c>
      <c r="Y496" s="29">
        <f>U496*INDEX(Parameters!$B$102:$E$102,MATCH(I496,Parameters!$B$30:$E$30,0))</f>
        <v/>
      </c>
      <c r="Z496" s="29">
        <f>U496*INDEX(Parameters!$B$103:$E$103,MATCH(I496,Parameters!$B$30:$E$30,0))</f>
        <v/>
      </c>
      <c r="AA496" s="29">
        <f>U496*INDEX(Parameters!$B$104:$E$104,MATCH(I496,Parameters!$B$30:$E$30,0))</f>
        <v/>
      </c>
      <c r="AB496" s="29">
        <f>U496*Parameters!$B$39</f>
        <v/>
      </c>
      <c r="AC496">
        <f>J496</f>
        <v/>
      </c>
      <c r="AD496">
        <f>IF(J496=1,Parameters!$B$40,Parameters!$B$41)</f>
        <v/>
      </c>
      <c r="AE496" s="29">
        <f>AC496*O496+(1-AC496)*L496</f>
        <v/>
      </c>
      <c r="AF496" s="29">
        <f>AC496*P496+(1-AC496)*M496</f>
        <v/>
      </c>
      <c r="AG496" s="29">
        <f>AC496*Q496+(1-AC496)*N496</f>
        <v/>
      </c>
      <c r="AH496" s="29">
        <f>AD496*O496+(1-AD496)*L496</f>
        <v/>
      </c>
      <c r="AI496" s="29">
        <f>AD496*P496+(1-AD496)*M496</f>
        <v/>
      </c>
      <c r="AJ496" s="29">
        <f>AD496*Q496+(1-AD496)*N496</f>
        <v/>
      </c>
      <c r="AK496" s="29">
        <f>AC496*V496+(1-AC496)*U496</f>
        <v/>
      </c>
      <c r="AL496" s="29">
        <f>AC496*W496+(1-AC496)*U496</f>
        <v/>
      </c>
      <c r="AM496" s="29">
        <f>AC496*X496+(1-AC496)*U496</f>
        <v/>
      </c>
      <c r="AN496" s="29">
        <f>AD496*V496+(1-AD496)*U496</f>
        <v/>
      </c>
      <c r="AO496" s="29">
        <f>AD496*W496+(1-AD496)*U496</f>
        <v/>
      </c>
      <c r="AP496" s="29">
        <f>AD496*X496+(1-AD496)*U496</f>
        <v/>
      </c>
      <c r="AQ496">
        <f>IF(OR(Scenario!$B$5="Any",Scenario!$B$5=A496),1,0)</f>
        <v/>
      </c>
      <c r="AR496">
        <f>IF(OR(Scenario!$B$6="Any",Scenario!$B$6=B496),1,0)</f>
        <v/>
      </c>
      <c r="AS496">
        <f>IF(OR(Scenario!$B$7="Any",Scenario!$B$7=C496),1,0)</f>
        <v/>
      </c>
      <c r="AT496">
        <f>IF(OR(Scenario!$B$8="Any",Scenario!$B$8=D496),1,0)</f>
        <v/>
      </c>
      <c r="AU496">
        <f>IF(OR(Scenario!$B$9="Any",Scenario!$B$9=E496),1,0)</f>
        <v/>
      </c>
      <c r="AV496">
        <f>IF(OR(Scenario!$B$10="Any",Scenario!$B$10=F496),1,0)</f>
        <v/>
      </c>
      <c r="AW496">
        <f>G496*AQ496*AR496*AS496*AT496*AU496*AV496</f>
        <v/>
      </c>
      <c r="AX496">
        <f>IF(Scenario!$B$11="mean",L496,IF(Scenario!$B$11="5th pct",M496,N496))</f>
        <v/>
      </c>
      <c r="AY496">
        <f>IF(Scenario!$B$11="mean",O496,IF(Scenario!$B$11="5th pct",P496,Q496))</f>
        <v/>
      </c>
      <c r="AZ496">
        <f>IF(Scenario!$B$11="mean",R496,IF(Scenario!$B$11="5th pct",S496,T496))</f>
        <v/>
      </c>
      <c r="BA496">
        <f>IF(Scenario!$B$11="mean",AE496,IF(Scenario!$B$11="5th pct",AF496,AG496))</f>
        <v/>
      </c>
      <c r="BB496">
        <f>IF(Scenario!$B$11="mean",AH496,IF(Scenario!$B$11="5th pct",AI496,AJ496))</f>
        <v/>
      </c>
      <c r="BC496">
        <f>U496</f>
        <v/>
      </c>
      <c r="BD496">
        <f>IF(Scenario!$B$11="mean",V496,IF(Scenario!$B$11="5th pct",W496,X496))</f>
        <v/>
      </c>
      <c r="BE496">
        <f>IF(Scenario!$B$11="mean",Y496,IF(Scenario!$B$11="5th pct",Z496,AA496))</f>
        <v/>
      </c>
      <c r="BF496">
        <f>IF(Scenario!$B$11="mean",AK496,IF(Scenario!$B$11="5th pct",AL496,AM496))</f>
        <v/>
      </c>
      <c r="BG496">
        <f>IF(Scenario!$B$11="mean",AN496,IF(Scenario!$B$11="5th pct",AO496,AP496))</f>
        <v/>
      </c>
    </row>
    <row r="497">
      <c r="A497" s="7" t="inlineStr">
        <is>
          <t>F</t>
        </is>
      </c>
      <c r="B497" s="7" t="inlineStr">
        <is>
          <t>80+</t>
        </is>
      </c>
      <c r="C497" s="7" t="inlineStr">
        <is>
          <t>154-176</t>
        </is>
      </c>
      <c r="D497" s="7" t="inlineStr">
        <is>
          <t>1.0-1.5</t>
        </is>
      </c>
      <c r="E497" s="7" t="inlineStr">
        <is>
          <t>persistent</t>
        </is>
      </c>
      <c r="F497" s="7" t="inlineStr">
        <is>
          <t>yes</t>
        </is>
      </c>
      <c r="G497" s="30">
        <f>Parameters!$B$5*Parameters!$B$9*Parameters!$E$10/SUM(Parameters!$B$10:$G$10)*Parameters!$I$22*Parameters!$B$53*Parameters!$B$46</f>
        <v/>
      </c>
      <c r="H497" s="31">
        <f>(140-Parameters!$D$25)*Parameters!$E$26*0.45359237*0.85/(72*Parameters!$C$27)</f>
        <v/>
      </c>
      <c r="I497" s="7">
        <f>IF(H497&gt;80,"&gt;80",IF(H497&gt;50,"50-80",IF(H497&gt;=25,"25-50","&lt;25")))</f>
        <v/>
      </c>
      <c r="J497" s="7">
        <f>IF(((B497="80+")+0+(OR(D497="1.5-2.0",D497="&gt;=2.0")))&gt;=2,1,0)</f>
        <v/>
      </c>
      <c r="K497" s="32">
        <f>INDEX(Parameters!$B$31:$E$31,MATCH(I497,Parameters!$B$30:$E$30,0))</f>
        <v/>
      </c>
      <c r="L497" s="33">
        <f>K497*INDEX(Parameters!$B$84:$E$84,MATCH(I497,Parameters!$B$30:$E$30,0))/100*IF($F497="yes",Parameters!$C$49,Parameters!$B$49)</f>
        <v/>
      </c>
      <c r="M497" s="33">
        <f>K497*INDEX(Parameters!$B$85:$E$85,MATCH(I497,Parameters!$B$30:$E$30,0))/100*IF($F497="yes",Parameters!$C$49,Parameters!$B$49)</f>
        <v/>
      </c>
      <c r="N497" s="33">
        <f>K497*INDEX(Parameters!$B$86:$E$86,MATCH(I497,Parameters!$B$30:$E$30,0))/100*IF($F497="yes",Parameters!$C$49,Parameters!$B$49)</f>
        <v/>
      </c>
      <c r="O497" s="33">
        <f>K497*INDEX(Parameters!$B$87:$E$87,MATCH(I497,Parameters!$B$30:$E$30,0))/100*IF($F497="yes",Parameters!$C$49,Parameters!$B$49)</f>
        <v/>
      </c>
      <c r="P497" s="33">
        <f>K497*INDEX(Parameters!$B$88:$E$88,MATCH(I497,Parameters!$B$30:$E$30,0))/100*IF($F497="yes",Parameters!$C$49,Parameters!$B$49)</f>
        <v/>
      </c>
      <c r="Q497" s="33">
        <f>K497*INDEX(Parameters!$B$89:$E$89,MATCH(I497,Parameters!$B$30:$E$30,0))/100*IF($F497="yes",Parameters!$C$49,Parameters!$B$49)</f>
        <v/>
      </c>
      <c r="R497" s="33">
        <f>K497*INDEX(Parameters!$B$90:$E$90,MATCH(I497,Parameters!$B$30:$E$30,0))/100*IF($F497="yes",Parameters!$C$49,Parameters!$B$49)</f>
        <v/>
      </c>
      <c r="S497" s="33">
        <f>K497*INDEX(Parameters!$B$91:$E$91,MATCH(I497,Parameters!$B$30:$E$30,0))/100*IF($F497="yes",Parameters!$C$49,Parameters!$B$49)</f>
        <v/>
      </c>
      <c r="T497" s="33">
        <f>K497*INDEX(Parameters!$B$92:$E$92,MATCH(I497,Parameters!$B$30:$E$30,0))/100*IF($F497="yes",Parameters!$C$49,Parameters!$B$49)</f>
        <v/>
      </c>
      <c r="U497" s="33">
        <f>INDEX(Parameters!$B$32:$E$32,MATCH(I497,Parameters!$B$30:$E$30,0))*Parameters!$B$36/100*IF($F497="yes",Parameters!$E$49,Parameters!$D$49)</f>
        <v/>
      </c>
      <c r="V497" s="33">
        <f>U497*INDEX(Parameters!$B$99:$E$99,MATCH(I497,Parameters!$B$30:$E$30,0))</f>
        <v/>
      </c>
      <c r="W497" s="33">
        <f>U497*INDEX(Parameters!$B$100:$E$100,MATCH(I497,Parameters!$B$30:$E$30,0))</f>
        <v/>
      </c>
      <c r="X497" s="33">
        <f>U497*INDEX(Parameters!$B$101:$E$101,MATCH(I497,Parameters!$B$30:$E$30,0))</f>
        <v/>
      </c>
      <c r="Y497" s="33">
        <f>U497*INDEX(Parameters!$B$102:$E$102,MATCH(I497,Parameters!$B$30:$E$30,0))</f>
        <v/>
      </c>
      <c r="Z497" s="33">
        <f>U497*INDEX(Parameters!$B$103:$E$103,MATCH(I497,Parameters!$B$30:$E$30,0))</f>
        <v/>
      </c>
      <c r="AA497" s="33">
        <f>U497*INDEX(Parameters!$B$104:$E$104,MATCH(I497,Parameters!$B$30:$E$30,0))</f>
        <v/>
      </c>
      <c r="AB497" s="33">
        <f>U497*Parameters!$B$39</f>
        <v/>
      </c>
      <c r="AC497" s="7">
        <f>J497</f>
        <v/>
      </c>
      <c r="AD497" s="7">
        <f>IF(J497=1,Parameters!$B$40,Parameters!$B$41)</f>
        <v/>
      </c>
      <c r="AE497" s="33">
        <f>AC497*O497+(1-AC497)*L497</f>
        <v/>
      </c>
      <c r="AF497" s="33">
        <f>AC497*P497+(1-AC497)*M497</f>
        <v/>
      </c>
      <c r="AG497" s="33">
        <f>AC497*Q497+(1-AC497)*N497</f>
        <v/>
      </c>
      <c r="AH497" s="33">
        <f>AD497*O497+(1-AD497)*L497</f>
        <v/>
      </c>
      <c r="AI497" s="33">
        <f>AD497*P497+(1-AD497)*M497</f>
        <v/>
      </c>
      <c r="AJ497" s="33">
        <f>AD497*Q497+(1-AD497)*N497</f>
        <v/>
      </c>
      <c r="AK497" s="33">
        <f>AC497*V497+(1-AC497)*U497</f>
        <v/>
      </c>
      <c r="AL497" s="33">
        <f>AC497*W497+(1-AC497)*U497</f>
        <v/>
      </c>
      <c r="AM497" s="33">
        <f>AC497*X497+(1-AC497)*U497</f>
        <v/>
      </c>
      <c r="AN497" s="33">
        <f>AD497*V497+(1-AD497)*U497</f>
        <v/>
      </c>
      <c r="AO497" s="33">
        <f>AD497*W497+(1-AD497)*U497</f>
        <v/>
      </c>
      <c r="AP497" s="33">
        <f>AD497*X497+(1-AD497)*U497</f>
        <v/>
      </c>
      <c r="AQ497" s="7">
        <f>IF(OR(Scenario!$B$5="Any",Scenario!$B$5=A497),1,0)</f>
        <v/>
      </c>
      <c r="AR497" s="7">
        <f>IF(OR(Scenario!$B$6="Any",Scenario!$B$6=B497),1,0)</f>
        <v/>
      </c>
      <c r="AS497" s="7">
        <f>IF(OR(Scenario!$B$7="Any",Scenario!$B$7=C497),1,0)</f>
        <v/>
      </c>
      <c r="AT497" s="7">
        <f>IF(OR(Scenario!$B$8="Any",Scenario!$B$8=D497),1,0)</f>
        <v/>
      </c>
      <c r="AU497" s="7">
        <f>IF(OR(Scenario!$B$9="Any",Scenario!$B$9=E497),1,0)</f>
        <v/>
      </c>
      <c r="AV497" s="7">
        <f>IF(OR(Scenario!$B$10="Any",Scenario!$B$10=F497),1,0)</f>
        <v/>
      </c>
      <c r="AW497" s="7">
        <f>G497*AQ497*AR497*AS497*AT497*AU497*AV497</f>
        <v/>
      </c>
      <c r="AX497" s="7">
        <f>IF(Scenario!$B$11="mean",L497,IF(Scenario!$B$11="5th pct",M497,N497))</f>
        <v/>
      </c>
      <c r="AY497" s="7">
        <f>IF(Scenario!$B$11="mean",O497,IF(Scenario!$B$11="5th pct",P497,Q497))</f>
        <v/>
      </c>
      <c r="AZ497" s="7">
        <f>IF(Scenario!$B$11="mean",R497,IF(Scenario!$B$11="5th pct",S497,T497))</f>
        <v/>
      </c>
      <c r="BA497" s="7">
        <f>IF(Scenario!$B$11="mean",AE497,IF(Scenario!$B$11="5th pct",AF497,AG497))</f>
        <v/>
      </c>
      <c r="BB497" s="7">
        <f>IF(Scenario!$B$11="mean",AH497,IF(Scenario!$B$11="5th pct",AI497,AJ497))</f>
        <v/>
      </c>
      <c r="BC497" s="7">
        <f>U497</f>
        <v/>
      </c>
      <c r="BD497" s="7">
        <f>IF(Scenario!$B$11="mean",V497,IF(Scenario!$B$11="5th pct",W497,X497))</f>
        <v/>
      </c>
      <c r="BE497" s="7">
        <f>IF(Scenario!$B$11="mean",Y497,IF(Scenario!$B$11="5th pct",Z497,AA497))</f>
        <v/>
      </c>
      <c r="BF497" s="7">
        <f>IF(Scenario!$B$11="mean",AK497,IF(Scenario!$B$11="5th pct",AL497,AM497))</f>
        <v/>
      </c>
      <c r="BG497" s="7">
        <f>IF(Scenario!$B$11="mean",AN497,IF(Scenario!$B$11="5th pct",AO497,AP497))</f>
        <v/>
      </c>
    </row>
    <row r="498">
      <c r="A498" t="inlineStr">
        <is>
          <t>F</t>
        </is>
      </c>
      <c r="B498" t="inlineStr">
        <is>
          <t>80+</t>
        </is>
      </c>
      <c r="C498" t="inlineStr">
        <is>
          <t>154-176</t>
        </is>
      </c>
      <c r="D498" t="inlineStr">
        <is>
          <t>1.5-2.0</t>
        </is>
      </c>
      <c r="E498" t="inlineStr">
        <is>
          <t>subclinical</t>
        </is>
      </c>
      <c r="F498" t="inlineStr">
        <is>
          <t>no</t>
        </is>
      </c>
      <c r="G498" s="26">
        <f>Parameters!$B$5*Parameters!$B$9*Parameters!$E$10/SUM(Parameters!$B$10:$G$10)*Parameters!$J$22*Parameters!$B$50*(1-Parameters!$B$46)</f>
        <v/>
      </c>
      <c r="H498" s="27">
        <f>(140-Parameters!$D$25)*Parameters!$E$26*0.45359237*0.85/(72*Parameters!$D$27)</f>
        <v/>
      </c>
      <c r="I498">
        <f>IF(H498&gt;80,"&gt;80",IF(H498&gt;50,"50-80",IF(H498&gt;=25,"25-50","&lt;25")))</f>
        <v/>
      </c>
      <c r="J498">
        <f>IF(((B498="80+")+0+(OR(D498="1.5-2.0",D498="&gt;=2.0")))&gt;=2,1,0)</f>
        <v/>
      </c>
      <c r="K498" s="28">
        <f>INDEX(Parameters!$B$31:$E$31,MATCH(I498,Parameters!$B$30:$E$30,0))</f>
        <v/>
      </c>
      <c r="L498" s="29">
        <f>K498*INDEX(Parameters!$B$57:$E$57,MATCH(I498,Parameters!$B$30:$E$30,0))/100*IF($F498="yes",Parameters!$C$49,Parameters!$B$49)</f>
        <v/>
      </c>
      <c r="M498" s="29">
        <f>K498*INDEX(Parameters!$B$58:$E$58,MATCH(I498,Parameters!$B$30:$E$30,0))/100*IF($F498="yes",Parameters!$C$49,Parameters!$B$49)</f>
        <v/>
      </c>
      <c r="N498" s="29">
        <f>K498*INDEX(Parameters!$B$59:$E$59,MATCH(I498,Parameters!$B$30:$E$30,0))/100*IF($F498="yes",Parameters!$C$49,Parameters!$B$49)</f>
        <v/>
      </c>
      <c r="O498" s="29">
        <f>K498*INDEX(Parameters!$B$60:$E$60,MATCH(I498,Parameters!$B$30:$E$30,0))/100*IF($F498="yes",Parameters!$C$49,Parameters!$B$49)</f>
        <v/>
      </c>
      <c r="P498" s="29">
        <f>K498*INDEX(Parameters!$B$61:$E$61,MATCH(I498,Parameters!$B$30:$E$30,0))/100*IF($F498="yes",Parameters!$C$49,Parameters!$B$49)</f>
        <v/>
      </c>
      <c r="Q498" s="29">
        <f>K498*INDEX(Parameters!$B$62:$E$62,MATCH(I498,Parameters!$B$30:$E$30,0))/100*IF($F498="yes",Parameters!$C$49,Parameters!$B$49)</f>
        <v/>
      </c>
      <c r="R498" s="29">
        <f>K498*INDEX(Parameters!$B$63:$E$63,MATCH(I498,Parameters!$B$30:$E$30,0))/100*IF($F498="yes",Parameters!$C$49,Parameters!$B$49)</f>
        <v/>
      </c>
      <c r="S498" s="29">
        <f>K498*INDEX(Parameters!$B$64:$E$64,MATCH(I498,Parameters!$B$30:$E$30,0))/100*IF($F498="yes",Parameters!$C$49,Parameters!$B$49)</f>
        <v/>
      </c>
      <c r="T498" s="29">
        <f>K498*INDEX(Parameters!$B$65:$E$65,MATCH(I498,Parameters!$B$30:$E$30,0))/100*IF($F498="yes",Parameters!$C$49,Parameters!$B$49)</f>
        <v/>
      </c>
      <c r="U498" s="29">
        <f>INDEX(Parameters!$B$32:$E$32,MATCH(I498,Parameters!$B$30:$E$30,0))*Parameters!$B$36/100*IF($F498="yes",Parameters!$E$49,Parameters!$D$49)</f>
        <v/>
      </c>
      <c r="V498" s="29">
        <f>U498*INDEX(Parameters!$B$99:$E$99,MATCH(I498,Parameters!$B$30:$E$30,0))</f>
        <v/>
      </c>
      <c r="W498" s="29">
        <f>U498*INDEX(Parameters!$B$100:$E$100,MATCH(I498,Parameters!$B$30:$E$30,0))</f>
        <v/>
      </c>
      <c r="X498" s="29">
        <f>U498*INDEX(Parameters!$B$101:$E$101,MATCH(I498,Parameters!$B$30:$E$30,0))</f>
        <v/>
      </c>
      <c r="Y498" s="29">
        <f>U498*INDEX(Parameters!$B$102:$E$102,MATCH(I498,Parameters!$B$30:$E$30,0))</f>
        <v/>
      </c>
      <c r="Z498" s="29">
        <f>U498*INDEX(Parameters!$B$103:$E$103,MATCH(I498,Parameters!$B$30:$E$30,0))</f>
        <v/>
      </c>
      <c r="AA498" s="29">
        <f>U498*INDEX(Parameters!$B$104:$E$104,MATCH(I498,Parameters!$B$30:$E$30,0))</f>
        <v/>
      </c>
      <c r="AB498" s="29">
        <f>U498*Parameters!$B$39</f>
        <v/>
      </c>
      <c r="AC498">
        <f>J498</f>
        <v/>
      </c>
      <c r="AD498">
        <f>IF(J498=1,Parameters!$B$40,Parameters!$B$41)</f>
        <v/>
      </c>
      <c r="AE498" s="29">
        <f>AC498*O498+(1-AC498)*L498</f>
        <v/>
      </c>
      <c r="AF498" s="29">
        <f>AC498*P498+(1-AC498)*M498</f>
        <v/>
      </c>
      <c r="AG498" s="29">
        <f>AC498*Q498+(1-AC498)*N498</f>
        <v/>
      </c>
      <c r="AH498" s="29">
        <f>AD498*O498+(1-AD498)*L498</f>
        <v/>
      </c>
      <c r="AI498" s="29">
        <f>AD498*P498+(1-AD498)*M498</f>
        <v/>
      </c>
      <c r="AJ498" s="29">
        <f>AD498*Q498+(1-AD498)*N498</f>
        <v/>
      </c>
      <c r="AK498" s="29">
        <f>AC498*V498+(1-AC498)*U498</f>
        <v/>
      </c>
      <c r="AL498" s="29">
        <f>AC498*W498+(1-AC498)*U498</f>
        <v/>
      </c>
      <c r="AM498" s="29">
        <f>AC498*X498+(1-AC498)*U498</f>
        <v/>
      </c>
      <c r="AN498" s="29">
        <f>AD498*V498+(1-AD498)*U498</f>
        <v/>
      </c>
      <c r="AO498" s="29">
        <f>AD498*W498+(1-AD498)*U498</f>
        <v/>
      </c>
      <c r="AP498" s="29">
        <f>AD498*X498+(1-AD498)*U498</f>
        <v/>
      </c>
      <c r="AQ498">
        <f>IF(OR(Scenario!$B$5="Any",Scenario!$B$5=A498),1,0)</f>
        <v/>
      </c>
      <c r="AR498">
        <f>IF(OR(Scenario!$B$6="Any",Scenario!$B$6=B498),1,0)</f>
        <v/>
      </c>
      <c r="AS498">
        <f>IF(OR(Scenario!$B$7="Any",Scenario!$B$7=C498),1,0)</f>
        <v/>
      </c>
      <c r="AT498">
        <f>IF(OR(Scenario!$B$8="Any",Scenario!$B$8=D498),1,0)</f>
        <v/>
      </c>
      <c r="AU498">
        <f>IF(OR(Scenario!$B$9="Any",Scenario!$B$9=E498),1,0)</f>
        <v/>
      </c>
      <c r="AV498">
        <f>IF(OR(Scenario!$B$10="Any",Scenario!$B$10=F498),1,0)</f>
        <v/>
      </c>
      <c r="AW498">
        <f>G498*AQ498*AR498*AS498*AT498*AU498*AV498</f>
        <v/>
      </c>
      <c r="AX498">
        <f>IF(Scenario!$B$11="mean",L498,IF(Scenario!$B$11="5th pct",M498,N498))</f>
        <v/>
      </c>
      <c r="AY498">
        <f>IF(Scenario!$B$11="mean",O498,IF(Scenario!$B$11="5th pct",P498,Q498))</f>
        <v/>
      </c>
      <c r="AZ498">
        <f>IF(Scenario!$B$11="mean",R498,IF(Scenario!$B$11="5th pct",S498,T498))</f>
        <v/>
      </c>
      <c r="BA498">
        <f>IF(Scenario!$B$11="mean",AE498,IF(Scenario!$B$11="5th pct",AF498,AG498))</f>
        <v/>
      </c>
      <c r="BB498">
        <f>IF(Scenario!$B$11="mean",AH498,IF(Scenario!$B$11="5th pct",AI498,AJ498))</f>
        <v/>
      </c>
      <c r="BC498">
        <f>U498</f>
        <v/>
      </c>
      <c r="BD498">
        <f>IF(Scenario!$B$11="mean",V498,IF(Scenario!$B$11="5th pct",W498,X498))</f>
        <v/>
      </c>
      <c r="BE498">
        <f>IF(Scenario!$B$11="mean",Y498,IF(Scenario!$B$11="5th pct",Z498,AA498))</f>
        <v/>
      </c>
      <c r="BF498">
        <f>IF(Scenario!$B$11="mean",AK498,IF(Scenario!$B$11="5th pct",AL498,AM498))</f>
        <v/>
      </c>
      <c r="BG498">
        <f>IF(Scenario!$B$11="mean",AN498,IF(Scenario!$B$11="5th pct",AO498,AP498))</f>
        <v/>
      </c>
    </row>
    <row r="499">
      <c r="A499" s="7" t="inlineStr">
        <is>
          <t>F</t>
        </is>
      </c>
      <c r="B499" s="7" t="inlineStr">
        <is>
          <t>80+</t>
        </is>
      </c>
      <c r="C499" s="7" t="inlineStr">
        <is>
          <t>154-176</t>
        </is>
      </c>
      <c r="D499" s="7" t="inlineStr">
        <is>
          <t>1.5-2.0</t>
        </is>
      </c>
      <c r="E499" s="7" t="inlineStr">
        <is>
          <t>subclinical</t>
        </is>
      </c>
      <c r="F499" s="7" t="inlineStr">
        <is>
          <t>yes</t>
        </is>
      </c>
      <c r="G499" s="30">
        <f>Parameters!$B$5*Parameters!$B$9*Parameters!$E$10/SUM(Parameters!$B$10:$G$10)*Parameters!$J$22*Parameters!$B$50*Parameters!$B$46</f>
        <v/>
      </c>
      <c r="H499" s="31">
        <f>(140-Parameters!$D$25)*Parameters!$E$26*0.45359237*0.85/(72*Parameters!$D$27)</f>
        <v/>
      </c>
      <c r="I499" s="7">
        <f>IF(H499&gt;80,"&gt;80",IF(H499&gt;50,"50-80",IF(H499&gt;=25,"25-50","&lt;25")))</f>
        <v/>
      </c>
      <c r="J499" s="7">
        <f>IF(((B499="80+")+0+(OR(D499="1.5-2.0",D499="&gt;=2.0")))&gt;=2,1,0)</f>
        <v/>
      </c>
      <c r="K499" s="32">
        <f>INDEX(Parameters!$B$31:$E$31,MATCH(I499,Parameters!$B$30:$E$30,0))</f>
        <v/>
      </c>
      <c r="L499" s="33">
        <f>K499*INDEX(Parameters!$B$57:$E$57,MATCH(I499,Parameters!$B$30:$E$30,0))/100*IF($F499="yes",Parameters!$C$49,Parameters!$B$49)</f>
        <v/>
      </c>
      <c r="M499" s="33">
        <f>K499*INDEX(Parameters!$B$58:$E$58,MATCH(I499,Parameters!$B$30:$E$30,0))/100*IF($F499="yes",Parameters!$C$49,Parameters!$B$49)</f>
        <v/>
      </c>
      <c r="N499" s="33">
        <f>K499*INDEX(Parameters!$B$59:$E$59,MATCH(I499,Parameters!$B$30:$E$30,0))/100*IF($F499="yes",Parameters!$C$49,Parameters!$B$49)</f>
        <v/>
      </c>
      <c r="O499" s="33">
        <f>K499*INDEX(Parameters!$B$60:$E$60,MATCH(I499,Parameters!$B$30:$E$30,0))/100*IF($F499="yes",Parameters!$C$49,Parameters!$B$49)</f>
        <v/>
      </c>
      <c r="P499" s="33">
        <f>K499*INDEX(Parameters!$B$61:$E$61,MATCH(I499,Parameters!$B$30:$E$30,0))/100*IF($F499="yes",Parameters!$C$49,Parameters!$B$49)</f>
        <v/>
      </c>
      <c r="Q499" s="33">
        <f>K499*INDEX(Parameters!$B$62:$E$62,MATCH(I499,Parameters!$B$30:$E$30,0))/100*IF($F499="yes",Parameters!$C$49,Parameters!$B$49)</f>
        <v/>
      </c>
      <c r="R499" s="33">
        <f>K499*INDEX(Parameters!$B$63:$E$63,MATCH(I499,Parameters!$B$30:$E$30,0))/100*IF($F499="yes",Parameters!$C$49,Parameters!$B$49)</f>
        <v/>
      </c>
      <c r="S499" s="33">
        <f>K499*INDEX(Parameters!$B$64:$E$64,MATCH(I499,Parameters!$B$30:$E$30,0))/100*IF($F499="yes",Parameters!$C$49,Parameters!$B$49)</f>
        <v/>
      </c>
      <c r="T499" s="33">
        <f>K499*INDEX(Parameters!$B$65:$E$65,MATCH(I499,Parameters!$B$30:$E$30,0))/100*IF($F499="yes",Parameters!$C$49,Parameters!$B$49)</f>
        <v/>
      </c>
      <c r="U499" s="33">
        <f>INDEX(Parameters!$B$32:$E$32,MATCH(I499,Parameters!$B$30:$E$30,0))*Parameters!$B$36/100*IF($F499="yes",Parameters!$E$49,Parameters!$D$49)</f>
        <v/>
      </c>
      <c r="V499" s="33">
        <f>U499*INDEX(Parameters!$B$99:$E$99,MATCH(I499,Parameters!$B$30:$E$30,0))</f>
        <v/>
      </c>
      <c r="W499" s="33">
        <f>U499*INDEX(Parameters!$B$100:$E$100,MATCH(I499,Parameters!$B$30:$E$30,0))</f>
        <v/>
      </c>
      <c r="X499" s="33">
        <f>U499*INDEX(Parameters!$B$101:$E$101,MATCH(I499,Parameters!$B$30:$E$30,0))</f>
        <v/>
      </c>
      <c r="Y499" s="33">
        <f>U499*INDEX(Parameters!$B$102:$E$102,MATCH(I499,Parameters!$B$30:$E$30,0))</f>
        <v/>
      </c>
      <c r="Z499" s="33">
        <f>U499*INDEX(Parameters!$B$103:$E$103,MATCH(I499,Parameters!$B$30:$E$30,0))</f>
        <v/>
      </c>
      <c r="AA499" s="33">
        <f>U499*INDEX(Parameters!$B$104:$E$104,MATCH(I499,Parameters!$B$30:$E$30,0))</f>
        <v/>
      </c>
      <c r="AB499" s="33">
        <f>U499*Parameters!$B$39</f>
        <v/>
      </c>
      <c r="AC499" s="7">
        <f>J499</f>
        <v/>
      </c>
      <c r="AD499" s="7">
        <f>IF(J499=1,Parameters!$B$40,Parameters!$B$41)</f>
        <v/>
      </c>
      <c r="AE499" s="33">
        <f>AC499*O499+(1-AC499)*L499</f>
        <v/>
      </c>
      <c r="AF499" s="33">
        <f>AC499*P499+(1-AC499)*M499</f>
        <v/>
      </c>
      <c r="AG499" s="33">
        <f>AC499*Q499+(1-AC499)*N499</f>
        <v/>
      </c>
      <c r="AH499" s="33">
        <f>AD499*O499+(1-AD499)*L499</f>
        <v/>
      </c>
      <c r="AI499" s="33">
        <f>AD499*P499+(1-AD499)*M499</f>
        <v/>
      </c>
      <c r="AJ499" s="33">
        <f>AD499*Q499+(1-AD499)*N499</f>
        <v/>
      </c>
      <c r="AK499" s="33">
        <f>AC499*V499+(1-AC499)*U499</f>
        <v/>
      </c>
      <c r="AL499" s="33">
        <f>AC499*W499+(1-AC499)*U499</f>
        <v/>
      </c>
      <c r="AM499" s="33">
        <f>AC499*X499+(1-AC499)*U499</f>
        <v/>
      </c>
      <c r="AN499" s="33">
        <f>AD499*V499+(1-AD499)*U499</f>
        <v/>
      </c>
      <c r="AO499" s="33">
        <f>AD499*W499+(1-AD499)*U499</f>
        <v/>
      </c>
      <c r="AP499" s="33">
        <f>AD499*X499+(1-AD499)*U499</f>
        <v/>
      </c>
      <c r="AQ499" s="7">
        <f>IF(OR(Scenario!$B$5="Any",Scenario!$B$5=A499),1,0)</f>
        <v/>
      </c>
      <c r="AR499" s="7">
        <f>IF(OR(Scenario!$B$6="Any",Scenario!$B$6=B499),1,0)</f>
        <v/>
      </c>
      <c r="AS499" s="7">
        <f>IF(OR(Scenario!$B$7="Any",Scenario!$B$7=C499),1,0)</f>
        <v/>
      </c>
      <c r="AT499" s="7">
        <f>IF(OR(Scenario!$B$8="Any",Scenario!$B$8=D499),1,0)</f>
        <v/>
      </c>
      <c r="AU499" s="7">
        <f>IF(OR(Scenario!$B$9="Any",Scenario!$B$9=E499),1,0)</f>
        <v/>
      </c>
      <c r="AV499" s="7">
        <f>IF(OR(Scenario!$B$10="Any",Scenario!$B$10=F499),1,0)</f>
        <v/>
      </c>
      <c r="AW499" s="7">
        <f>G499*AQ499*AR499*AS499*AT499*AU499*AV499</f>
        <v/>
      </c>
      <c r="AX499" s="7">
        <f>IF(Scenario!$B$11="mean",L499,IF(Scenario!$B$11="5th pct",M499,N499))</f>
        <v/>
      </c>
      <c r="AY499" s="7">
        <f>IF(Scenario!$B$11="mean",O499,IF(Scenario!$B$11="5th pct",P499,Q499))</f>
        <v/>
      </c>
      <c r="AZ499" s="7">
        <f>IF(Scenario!$B$11="mean",R499,IF(Scenario!$B$11="5th pct",S499,T499))</f>
        <v/>
      </c>
      <c r="BA499" s="7">
        <f>IF(Scenario!$B$11="mean",AE499,IF(Scenario!$B$11="5th pct",AF499,AG499))</f>
        <v/>
      </c>
      <c r="BB499" s="7">
        <f>IF(Scenario!$B$11="mean",AH499,IF(Scenario!$B$11="5th pct",AI499,AJ499))</f>
        <v/>
      </c>
      <c r="BC499" s="7">
        <f>U499</f>
        <v/>
      </c>
      <c r="BD499" s="7">
        <f>IF(Scenario!$B$11="mean",V499,IF(Scenario!$B$11="5th pct",W499,X499))</f>
        <v/>
      </c>
      <c r="BE499" s="7">
        <f>IF(Scenario!$B$11="mean",Y499,IF(Scenario!$B$11="5th pct",Z499,AA499))</f>
        <v/>
      </c>
      <c r="BF499" s="7">
        <f>IF(Scenario!$B$11="mean",AK499,IF(Scenario!$B$11="5th pct",AL499,AM499))</f>
        <v/>
      </c>
      <c r="BG499" s="7">
        <f>IF(Scenario!$B$11="mean",AN499,IF(Scenario!$B$11="5th pct",AO499,AP499))</f>
        <v/>
      </c>
    </row>
    <row r="500">
      <c r="A500" t="inlineStr">
        <is>
          <t>F</t>
        </is>
      </c>
      <c r="B500" t="inlineStr">
        <is>
          <t>80+</t>
        </is>
      </c>
      <c r="C500" t="inlineStr">
        <is>
          <t>154-176</t>
        </is>
      </c>
      <c r="D500" t="inlineStr">
        <is>
          <t>1.5-2.0</t>
        </is>
      </c>
      <c r="E500" t="inlineStr">
        <is>
          <t>low parox</t>
        </is>
      </c>
      <c r="F500" t="inlineStr">
        <is>
          <t>no</t>
        </is>
      </c>
      <c r="G500" s="26">
        <f>Parameters!$B$5*Parameters!$B$9*Parameters!$E$10/SUM(Parameters!$B$10:$G$10)*Parameters!$J$22*Parameters!$B$51*(1-Parameters!$B$46)</f>
        <v/>
      </c>
      <c r="H500" s="27">
        <f>(140-Parameters!$D$25)*Parameters!$E$26*0.45359237*0.85/(72*Parameters!$D$27)</f>
        <v/>
      </c>
      <c r="I500">
        <f>IF(H500&gt;80,"&gt;80",IF(H500&gt;50,"50-80",IF(H500&gt;=25,"25-50","&lt;25")))</f>
        <v/>
      </c>
      <c r="J500">
        <f>IF(((B500="80+")+0+(OR(D500="1.5-2.0",D500="&gt;=2.0")))&gt;=2,1,0)</f>
        <v/>
      </c>
      <c r="K500" s="28">
        <f>INDEX(Parameters!$B$31:$E$31,MATCH(I500,Parameters!$B$30:$E$30,0))</f>
        <v/>
      </c>
      <c r="L500" s="29">
        <f>K500*INDEX(Parameters!$B$66:$E$66,MATCH(I500,Parameters!$B$30:$E$30,0))/100*IF($F500="yes",Parameters!$C$49,Parameters!$B$49)</f>
        <v/>
      </c>
      <c r="M500" s="29">
        <f>K500*INDEX(Parameters!$B$67:$E$67,MATCH(I500,Parameters!$B$30:$E$30,0))/100*IF($F500="yes",Parameters!$C$49,Parameters!$B$49)</f>
        <v/>
      </c>
      <c r="N500" s="29">
        <f>K500*INDEX(Parameters!$B$68:$E$68,MATCH(I500,Parameters!$B$30:$E$30,0))/100*IF($F500="yes",Parameters!$C$49,Parameters!$B$49)</f>
        <v/>
      </c>
      <c r="O500" s="29">
        <f>K500*INDEX(Parameters!$B$69:$E$69,MATCH(I500,Parameters!$B$30:$E$30,0))/100*IF($F500="yes",Parameters!$C$49,Parameters!$B$49)</f>
        <v/>
      </c>
      <c r="P500" s="29">
        <f>K500*INDEX(Parameters!$B$70:$E$70,MATCH(I500,Parameters!$B$30:$E$30,0))/100*IF($F500="yes",Parameters!$C$49,Parameters!$B$49)</f>
        <v/>
      </c>
      <c r="Q500" s="29">
        <f>K500*INDEX(Parameters!$B$71:$E$71,MATCH(I500,Parameters!$B$30:$E$30,0))/100*IF($F500="yes",Parameters!$C$49,Parameters!$B$49)</f>
        <v/>
      </c>
      <c r="R500" s="29">
        <f>K500*INDEX(Parameters!$B$72:$E$72,MATCH(I500,Parameters!$B$30:$E$30,0))/100*IF($F500="yes",Parameters!$C$49,Parameters!$B$49)</f>
        <v/>
      </c>
      <c r="S500" s="29">
        <f>K500*INDEX(Parameters!$B$73:$E$73,MATCH(I500,Parameters!$B$30:$E$30,0))/100*IF($F500="yes",Parameters!$C$49,Parameters!$B$49)</f>
        <v/>
      </c>
      <c r="T500" s="29">
        <f>K500*INDEX(Parameters!$B$74:$E$74,MATCH(I500,Parameters!$B$30:$E$30,0))/100*IF($F500="yes",Parameters!$C$49,Parameters!$B$49)</f>
        <v/>
      </c>
      <c r="U500" s="29">
        <f>INDEX(Parameters!$B$32:$E$32,MATCH(I500,Parameters!$B$30:$E$30,0))*Parameters!$B$36/100*IF($F500="yes",Parameters!$E$49,Parameters!$D$49)</f>
        <v/>
      </c>
      <c r="V500" s="29">
        <f>U500*INDEX(Parameters!$B$99:$E$99,MATCH(I500,Parameters!$B$30:$E$30,0))</f>
        <v/>
      </c>
      <c r="W500" s="29">
        <f>U500*INDEX(Parameters!$B$100:$E$100,MATCH(I500,Parameters!$B$30:$E$30,0))</f>
        <v/>
      </c>
      <c r="X500" s="29">
        <f>U500*INDEX(Parameters!$B$101:$E$101,MATCH(I500,Parameters!$B$30:$E$30,0))</f>
        <v/>
      </c>
      <c r="Y500" s="29">
        <f>U500*INDEX(Parameters!$B$102:$E$102,MATCH(I500,Parameters!$B$30:$E$30,0))</f>
        <v/>
      </c>
      <c r="Z500" s="29">
        <f>U500*INDEX(Parameters!$B$103:$E$103,MATCH(I500,Parameters!$B$30:$E$30,0))</f>
        <v/>
      </c>
      <c r="AA500" s="29">
        <f>U500*INDEX(Parameters!$B$104:$E$104,MATCH(I500,Parameters!$B$30:$E$30,0))</f>
        <v/>
      </c>
      <c r="AB500" s="29">
        <f>U500*Parameters!$B$39</f>
        <v/>
      </c>
      <c r="AC500">
        <f>J500</f>
        <v/>
      </c>
      <c r="AD500">
        <f>IF(J500=1,Parameters!$B$40,Parameters!$B$41)</f>
        <v/>
      </c>
      <c r="AE500" s="29">
        <f>AC500*O500+(1-AC500)*L500</f>
        <v/>
      </c>
      <c r="AF500" s="29">
        <f>AC500*P500+(1-AC500)*M500</f>
        <v/>
      </c>
      <c r="AG500" s="29">
        <f>AC500*Q500+(1-AC500)*N500</f>
        <v/>
      </c>
      <c r="AH500" s="29">
        <f>AD500*O500+(1-AD500)*L500</f>
        <v/>
      </c>
      <c r="AI500" s="29">
        <f>AD500*P500+(1-AD500)*M500</f>
        <v/>
      </c>
      <c r="AJ500" s="29">
        <f>AD500*Q500+(1-AD500)*N500</f>
        <v/>
      </c>
      <c r="AK500" s="29">
        <f>AC500*V500+(1-AC500)*U500</f>
        <v/>
      </c>
      <c r="AL500" s="29">
        <f>AC500*W500+(1-AC500)*U500</f>
        <v/>
      </c>
      <c r="AM500" s="29">
        <f>AC500*X500+(1-AC500)*U500</f>
        <v/>
      </c>
      <c r="AN500" s="29">
        <f>AD500*V500+(1-AD500)*U500</f>
        <v/>
      </c>
      <c r="AO500" s="29">
        <f>AD500*W500+(1-AD500)*U500</f>
        <v/>
      </c>
      <c r="AP500" s="29">
        <f>AD500*X500+(1-AD500)*U500</f>
        <v/>
      </c>
      <c r="AQ500">
        <f>IF(OR(Scenario!$B$5="Any",Scenario!$B$5=A500),1,0)</f>
        <v/>
      </c>
      <c r="AR500">
        <f>IF(OR(Scenario!$B$6="Any",Scenario!$B$6=B500),1,0)</f>
        <v/>
      </c>
      <c r="AS500">
        <f>IF(OR(Scenario!$B$7="Any",Scenario!$B$7=C500),1,0)</f>
        <v/>
      </c>
      <c r="AT500">
        <f>IF(OR(Scenario!$B$8="Any",Scenario!$B$8=D500),1,0)</f>
        <v/>
      </c>
      <c r="AU500">
        <f>IF(OR(Scenario!$B$9="Any",Scenario!$B$9=E500),1,0)</f>
        <v/>
      </c>
      <c r="AV500">
        <f>IF(OR(Scenario!$B$10="Any",Scenario!$B$10=F500),1,0)</f>
        <v/>
      </c>
      <c r="AW500">
        <f>G500*AQ500*AR500*AS500*AT500*AU500*AV500</f>
        <v/>
      </c>
      <c r="AX500">
        <f>IF(Scenario!$B$11="mean",L500,IF(Scenario!$B$11="5th pct",M500,N500))</f>
        <v/>
      </c>
      <c r="AY500">
        <f>IF(Scenario!$B$11="mean",O500,IF(Scenario!$B$11="5th pct",P500,Q500))</f>
        <v/>
      </c>
      <c r="AZ500">
        <f>IF(Scenario!$B$11="mean",R500,IF(Scenario!$B$11="5th pct",S500,T500))</f>
        <v/>
      </c>
      <c r="BA500">
        <f>IF(Scenario!$B$11="mean",AE500,IF(Scenario!$B$11="5th pct",AF500,AG500))</f>
        <v/>
      </c>
      <c r="BB500">
        <f>IF(Scenario!$B$11="mean",AH500,IF(Scenario!$B$11="5th pct",AI500,AJ500))</f>
        <v/>
      </c>
      <c r="BC500">
        <f>U500</f>
        <v/>
      </c>
      <c r="BD500">
        <f>IF(Scenario!$B$11="mean",V500,IF(Scenario!$B$11="5th pct",W500,X500))</f>
        <v/>
      </c>
      <c r="BE500">
        <f>IF(Scenario!$B$11="mean",Y500,IF(Scenario!$B$11="5th pct",Z500,AA500))</f>
        <v/>
      </c>
      <c r="BF500">
        <f>IF(Scenario!$B$11="mean",AK500,IF(Scenario!$B$11="5th pct",AL500,AM500))</f>
        <v/>
      </c>
      <c r="BG500">
        <f>IF(Scenario!$B$11="mean",AN500,IF(Scenario!$B$11="5th pct",AO500,AP500))</f>
        <v/>
      </c>
    </row>
    <row r="501">
      <c r="A501" s="7" t="inlineStr">
        <is>
          <t>F</t>
        </is>
      </c>
      <c r="B501" s="7" t="inlineStr">
        <is>
          <t>80+</t>
        </is>
      </c>
      <c r="C501" s="7" t="inlineStr">
        <is>
          <t>154-176</t>
        </is>
      </c>
      <c r="D501" s="7" t="inlineStr">
        <is>
          <t>1.5-2.0</t>
        </is>
      </c>
      <c r="E501" s="7" t="inlineStr">
        <is>
          <t>low parox</t>
        </is>
      </c>
      <c r="F501" s="7" t="inlineStr">
        <is>
          <t>yes</t>
        </is>
      </c>
      <c r="G501" s="30">
        <f>Parameters!$B$5*Parameters!$B$9*Parameters!$E$10/SUM(Parameters!$B$10:$G$10)*Parameters!$J$22*Parameters!$B$51*Parameters!$B$46</f>
        <v/>
      </c>
      <c r="H501" s="31">
        <f>(140-Parameters!$D$25)*Parameters!$E$26*0.45359237*0.85/(72*Parameters!$D$27)</f>
        <v/>
      </c>
      <c r="I501" s="7">
        <f>IF(H501&gt;80,"&gt;80",IF(H501&gt;50,"50-80",IF(H501&gt;=25,"25-50","&lt;25")))</f>
        <v/>
      </c>
      <c r="J501" s="7">
        <f>IF(((B501="80+")+0+(OR(D501="1.5-2.0",D501="&gt;=2.0")))&gt;=2,1,0)</f>
        <v/>
      </c>
      <c r="K501" s="32">
        <f>INDEX(Parameters!$B$31:$E$31,MATCH(I501,Parameters!$B$30:$E$30,0))</f>
        <v/>
      </c>
      <c r="L501" s="33">
        <f>K501*INDEX(Parameters!$B$66:$E$66,MATCH(I501,Parameters!$B$30:$E$30,0))/100*IF($F501="yes",Parameters!$C$49,Parameters!$B$49)</f>
        <v/>
      </c>
      <c r="M501" s="33">
        <f>K501*INDEX(Parameters!$B$67:$E$67,MATCH(I501,Parameters!$B$30:$E$30,0))/100*IF($F501="yes",Parameters!$C$49,Parameters!$B$49)</f>
        <v/>
      </c>
      <c r="N501" s="33">
        <f>K501*INDEX(Parameters!$B$68:$E$68,MATCH(I501,Parameters!$B$30:$E$30,0))/100*IF($F501="yes",Parameters!$C$49,Parameters!$B$49)</f>
        <v/>
      </c>
      <c r="O501" s="33">
        <f>K501*INDEX(Parameters!$B$69:$E$69,MATCH(I501,Parameters!$B$30:$E$30,0))/100*IF($F501="yes",Parameters!$C$49,Parameters!$B$49)</f>
        <v/>
      </c>
      <c r="P501" s="33">
        <f>K501*INDEX(Parameters!$B$70:$E$70,MATCH(I501,Parameters!$B$30:$E$30,0))/100*IF($F501="yes",Parameters!$C$49,Parameters!$B$49)</f>
        <v/>
      </c>
      <c r="Q501" s="33">
        <f>K501*INDEX(Parameters!$B$71:$E$71,MATCH(I501,Parameters!$B$30:$E$30,0))/100*IF($F501="yes",Parameters!$C$49,Parameters!$B$49)</f>
        <v/>
      </c>
      <c r="R501" s="33">
        <f>K501*INDEX(Parameters!$B$72:$E$72,MATCH(I501,Parameters!$B$30:$E$30,0))/100*IF($F501="yes",Parameters!$C$49,Parameters!$B$49)</f>
        <v/>
      </c>
      <c r="S501" s="33">
        <f>K501*INDEX(Parameters!$B$73:$E$73,MATCH(I501,Parameters!$B$30:$E$30,0))/100*IF($F501="yes",Parameters!$C$49,Parameters!$B$49)</f>
        <v/>
      </c>
      <c r="T501" s="33">
        <f>K501*INDEX(Parameters!$B$74:$E$74,MATCH(I501,Parameters!$B$30:$E$30,0))/100*IF($F501="yes",Parameters!$C$49,Parameters!$B$49)</f>
        <v/>
      </c>
      <c r="U501" s="33">
        <f>INDEX(Parameters!$B$32:$E$32,MATCH(I501,Parameters!$B$30:$E$30,0))*Parameters!$B$36/100*IF($F501="yes",Parameters!$E$49,Parameters!$D$49)</f>
        <v/>
      </c>
      <c r="V501" s="33">
        <f>U501*INDEX(Parameters!$B$99:$E$99,MATCH(I501,Parameters!$B$30:$E$30,0))</f>
        <v/>
      </c>
      <c r="W501" s="33">
        <f>U501*INDEX(Parameters!$B$100:$E$100,MATCH(I501,Parameters!$B$30:$E$30,0))</f>
        <v/>
      </c>
      <c r="X501" s="33">
        <f>U501*INDEX(Parameters!$B$101:$E$101,MATCH(I501,Parameters!$B$30:$E$30,0))</f>
        <v/>
      </c>
      <c r="Y501" s="33">
        <f>U501*INDEX(Parameters!$B$102:$E$102,MATCH(I501,Parameters!$B$30:$E$30,0))</f>
        <v/>
      </c>
      <c r="Z501" s="33">
        <f>U501*INDEX(Parameters!$B$103:$E$103,MATCH(I501,Parameters!$B$30:$E$30,0))</f>
        <v/>
      </c>
      <c r="AA501" s="33">
        <f>U501*INDEX(Parameters!$B$104:$E$104,MATCH(I501,Parameters!$B$30:$E$30,0))</f>
        <v/>
      </c>
      <c r="AB501" s="33">
        <f>U501*Parameters!$B$39</f>
        <v/>
      </c>
      <c r="AC501" s="7">
        <f>J501</f>
        <v/>
      </c>
      <c r="AD501" s="7">
        <f>IF(J501=1,Parameters!$B$40,Parameters!$B$41)</f>
        <v/>
      </c>
      <c r="AE501" s="33">
        <f>AC501*O501+(1-AC501)*L501</f>
        <v/>
      </c>
      <c r="AF501" s="33">
        <f>AC501*P501+(1-AC501)*M501</f>
        <v/>
      </c>
      <c r="AG501" s="33">
        <f>AC501*Q501+(1-AC501)*N501</f>
        <v/>
      </c>
      <c r="AH501" s="33">
        <f>AD501*O501+(1-AD501)*L501</f>
        <v/>
      </c>
      <c r="AI501" s="33">
        <f>AD501*P501+(1-AD501)*M501</f>
        <v/>
      </c>
      <c r="AJ501" s="33">
        <f>AD501*Q501+(1-AD501)*N501</f>
        <v/>
      </c>
      <c r="AK501" s="33">
        <f>AC501*V501+(1-AC501)*U501</f>
        <v/>
      </c>
      <c r="AL501" s="33">
        <f>AC501*W501+(1-AC501)*U501</f>
        <v/>
      </c>
      <c r="AM501" s="33">
        <f>AC501*X501+(1-AC501)*U501</f>
        <v/>
      </c>
      <c r="AN501" s="33">
        <f>AD501*V501+(1-AD501)*U501</f>
        <v/>
      </c>
      <c r="AO501" s="33">
        <f>AD501*W501+(1-AD501)*U501</f>
        <v/>
      </c>
      <c r="AP501" s="33">
        <f>AD501*X501+(1-AD501)*U501</f>
        <v/>
      </c>
      <c r="AQ501" s="7">
        <f>IF(OR(Scenario!$B$5="Any",Scenario!$B$5=A501),1,0)</f>
        <v/>
      </c>
      <c r="AR501" s="7">
        <f>IF(OR(Scenario!$B$6="Any",Scenario!$B$6=B501),1,0)</f>
        <v/>
      </c>
      <c r="AS501" s="7">
        <f>IF(OR(Scenario!$B$7="Any",Scenario!$B$7=C501),1,0)</f>
        <v/>
      </c>
      <c r="AT501" s="7">
        <f>IF(OR(Scenario!$B$8="Any",Scenario!$B$8=D501),1,0)</f>
        <v/>
      </c>
      <c r="AU501" s="7">
        <f>IF(OR(Scenario!$B$9="Any",Scenario!$B$9=E501),1,0)</f>
        <v/>
      </c>
      <c r="AV501" s="7">
        <f>IF(OR(Scenario!$B$10="Any",Scenario!$B$10=F501),1,0)</f>
        <v/>
      </c>
      <c r="AW501" s="7">
        <f>G501*AQ501*AR501*AS501*AT501*AU501*AV501</f>
        <v/>
      </c>
      <c r="AX501" s="7">
        <f>IF(Scenario!$B$11="mean",L501,IF(Scenario!$B$11="5th pct",M501,N501))</f>
        <v/>
      </c>
      <c r="AY501" s="7">
        <f>IF(Scenario!$B$11="mean",O501,IF(Scenario!$B$11="5th pct",P501,Q501))</f>
        <v/>
      </c>
      <c r="AZ501" s="7">
        <f>IF(Scenario!$B$11="mean",R501,IF(Scenario!$B$11="5th pct",S501,T501))</f>
        <v/>
      </c>
      <c r="BA501" s="7">
        <f>IF(Scenario!$B$11="mean",AE501,IF(Scenario!$B$11="5th pct",AF501,AG501))</f>
        <v/>
      </c>
      <c r="BB501" s="7">
        <f>IF(Scenario!$B$11="mean",AH501,IF(Scenario!$B$11="5th pct",AI501,AJ501))</f>
        <v/>
      </c>
      <c r="BC501" s="7">
        <f>U501</f>
        <v/>
      </c>
      <c r="BD501" s="7">
        <f>IF(Scenario!$B$11="mean",V501,IF(Scenario!$B$11="5th pct",W501,X501))</f>
        <v/>
      </c>
      <c r="BE501" s="7">
        <f>IF(Scenario!$B$11="mean",Y501,IF(Scenario!$B$11="5th pct",Z501,AA501))</f>
        <v/>
      </c>
      <c r="BF501" s="7">
        <f>IF(Scenario!$B$11="mean",AK501,IF(Scenario!$B$11="5th pct",AL501,AM501))</f>
        <v/>
      </c>
      <c r="BG501" s="7">
        <f>IF(Scenario!$B$11="mean",AN501,IF(Scenario!$B$11="5th pct",AO501,AP501))</f>
        <v/>
      </c>
    </row>
    <row r="502">
      <c r="A502" t="inlineStr">
        <is>
          <t>F</t>
        </is>
      </c>
      <c r="B502" t="inlineStr">
        <is>
          <t>80+</t>
        </is>
      </c>
      <c r="C502" t="inlineStr">
        <is>
          <t>154-176</t>
        </is>
      </c>
      <c r="D502" t="inlineStr">
        <is>
          <t>1.5-2.0</t>
        </is>
      </c>
      <c r="E502" t="inlineStr">
        <is>
          <t>high parox</t>
        </is>
      </c>
      <c r="F502" t="inlineStr">
        <is>
          <t>no</t>
        </is>
      </c>
      <c r="G502" s="26">
        <f>Parameters!$B$5*Parameters!$B$9*Parameters!$E$10/SUM(Parameters!$B$10:$G$10)*Parameters!$J$22*Parameters!$B$52*(1-Parameters!$B$46)</f>
        <v/>
      </c>
      <c r="H502" s="27">
        <f>(140-Parameters!$D$25)*Parameters!$E$26*0.45359237*0.85/(72*Parameters!$D$27)</f>
        <v/>
      </c>
      <c r="I502">
        <f>IF(H502&gt;80,"&gt;80",IF(H502&gt;50,"50-80",IF(H502&gt;=25,"25-50","&lt;25")))</f>
        <v/>
      </c>
      <c r="J502">
        <f>IF(((B502="80+")+0+(OR(D502="1.5-2.0",D502="&gt;=2.0")))&gt;=2,1,0)</f>
        <v/>
      </c>
      <c r="K502" s="28">
        <f>INDEX(Parameters!$B$31:$E$31,MATCH(I502,Parameters!$B$30:$E$30,0))</f>
        <v/>
      </c>
      <c r="L502" s="29">
        <f>K502*INDEX(Parameters!$B$75:$E$75,MATCH(I502,Parameters!$B$30:$E$30,0))/100*IF($F502="yes",Parameters!$C$49,Parameters!$B$49)</f>
        <v/>
      </c>
      <c r="M502" s="29">
        <f>K502*INDEX(Parameters!$B$76:$E$76,MATCH(I502,Parameters!$B$30:$E$30,0))/100*IF($F502="yes",Parameters!$C$49,Parameters!$B$49)</f>
        <v/>
      </c>
      <c r="N502" s="29">
        <f>K502*INDEX(Parameters!$B$77:$E$77,MATCH(I502,Parameters!$B$30:$E$30,0))/100*IF($F502="yes",Parameters!$C$49,Parameters!$B$49)</f>
        <v/>
      </c>
      <c r="O502" s="29">
        <f>K502*INDEX(Parameters!$B$78:$E$78,MATCH(I502,Parameters!$B$30:$E$30,0))/100*IF($F502="yes",Parameters!$C$49,Parameters!$B$49)</f>
        <v/>
      </c>
      <c r="P502" s="29">
        <f>K502*INDEX(Parameters!$B$79:$E$79,MATCH(I502,Parameters!$B$30:$E$30,0))/100*IF($F502="yes",Parameters!$C$49,Parameters!$B$49)</f>
        <v/>
      </c>
      <c r="Q502" s="29">
        <f>K502*INDEX(Parameters!$B$80:$E$80,MATCH(I502,Parameters!$B$30:$E$30,0))/100*IF($F502="yes",Parameters!$C$49,Parameters!$B$49)</f>
        <v/>
      </c>
      <c r="R502" s="29">
        <f>K502*INDEX(Parameters!$B$81:$E$81,MATCH(I502,Parameters!$B$30:$E$30,0))/100*IF($F502="yes",Parameters!$C$49,Parameters!$B$49)</f>
        <v/>
      </c>
      <c r="S502" s="29">
        <f>K502*INDEX(Parameters!$B$82:$E$82,MATCH(I502,Parameters!$B$30:$E$30,0))/100*IF($F502="yes",Parameters!$C$49,Parameters!$B$49)</f>
        <v/>
      </c>
      <c r="T502" s="29">
        <f>K502*INDEX(Parameters!$B$83:$E$83,MATCH(I502,Parameters!$B$30:$E$30,0))/100*IF($F502="yes",Parameters!$C$49,Parameters!$B$49)</f>
        <v/>
      </c>
      <c r="U502" s="29">
        <f>INDEX(Parameters!$B$32:$E$32,MATCH(I502,Parameters!$B$30:$E$30,0))*Parameters!$B$36/100*IF($F502="yes",Parameters!$E$49,Parameters!$D$49)</f>
        <v/>
      </c>
      <c r="V502" s="29">
        <f>U502*INDEX(Parameters!$B$99:$E$99,MATCH(I502,Parameters!$B$30:$E$30,0))</f>
        <v/>
      </c>
      <c r="W502" s="29">
        <f>U502*INDEX(Parameters!$B$100:$E$100,MATCH(I502,Parameters!$B$30:$E$30,0))</f>
        <v/>
      </c>
      <c r="X502" s="29">
        <f>U502*INDEX(Parameters!$B$101:$E$101,MATCH(I502,Parameters!$B$30:$E$30,0))</f>
        <v/>
      </c>
      <c r="Y502" s="29">
        <f>U502*INDEX(Parameters!$B$102:$E$102,MATCH(I502,Parameters!$B$30:$E$30,0))</f>
        <v/>
      </c>
      <c r="Z502" s="29">
        <f>U502*INDEX(Parameters!$B$103:$E$103,MATCH(I502,Parameters!$B$30:$E$30,0))</f>
        <v/>
      </c>
      <c r="AA502" s="29">
        <f>U502*INDEX(Parameters!$B$104:$E$104,MATCH(I502,Parameters!$B$30:$E$30,0))</f>
        <v/>
      </c>
      <c r="AB502" s="29">
        <f>U502*Parameters!$B$39</f>
        <v/>
      </c>
      <c r="AC502">
        <f>J502</f>
        <v/>
      </c>
      <c r="AD502">
        <f>IF(J502=1,Parameters!$B$40,Parameters!$B$41)</f>
        <v/>
      </c>
      <c r="AE502" s="29">
        <f>AC502*O502+(1-AC502)*L502</f>
        <v/>
      </c>
      <c r="AF502" s="29">
        <f>AC502*P502+(1-AC502)*M502</f>
        <v/>
      </c>
      <c r="AG502" s="29">
        <f>AC502*Q502+(1-AC502)*N502</f>
        <v/>
      </c>
      <c r="AH502" s="29">
        <f>AD502*O502+(1-AD502)*L502</f>
        <v/>
      </c>
      <c r="AI502" s="29">
        <f>AD502*P502+(1-AD502)*M502</f>
        <v/>
      </c>
      <c r="AJ502" s="29">
        <f>AD502*Q502+(1-AD502)*N502</f>
        <v/>
      </c>
      <c r="AK502" s="29">
        <f>AC502*V502+(1-AC502)*U502</f>
        <v/>
      </c>
      <c r="AL502" s="29">
        <f>AC502*W502+(1-AC502)*U502</f>
        <v/>
      </c>
      <c r="AM502" s="29">
        <f>AC502*X502+(1-AC502)*U502</f>
        <v/>
      </c>
      <c r="AN502" s="29">
        <f>AD502*V502+(1-AD502)*U502</f>
        <v/>
      </c>
      <c r="AO502" s="29">
        <f>AD502*W502+(1-AD502)*U502</f>
        <v/>
      </c>
      <c r="AP502" s="29">
        <f>AD502*X502+(1-AD502)*U502</f>
        <v/>
      </c>
      <c r="AQ502">
        <f>IF(OR(Scenario!$B$5="Any",Scenario!$B$5=A502),1,0)</f>
        <v/>
      </c>
      <c r="AR502">
        <f>IF(OR(Scenario!$B$6="Any",Scenario!$B$6=B502),1,0)</f>
        <v/>
      </c>
      <c r="AS502">
        <f>IF(OR(Scenario!$B$7="Any",Scenario!$B$7=C502),1,0)</f>
        <v/>
      </c>
      <c r="AT502">
        <f>IF(OR(Scenario!$B$8="Any",Scenario!$B$8=D502),1,0)</f>
        <v/>
      </c>
      <c r="AU502">
        <f>IF(OR(Scenario!$B$9="Any",Scenario!$B$9=E502),1,0)</f>
        <v/>
      </c>
      <c r="AV502">
        <f>IF(OR(Scenario!$B$10="Any",Scenario!$B$10=F502),1,0)</f>
        <v/>
      </c>
      <c r="AW502">
        <f>G502*AQ502*AR502*AS502*AT502*AU502*AV502</f>
        <v/>
      </c>
      <c r="AX502">
        <f>IF(Scenario!$B$11="mean",L502,IF(Scenario!$B$11="5th pct",M502,N502))</f>
        <v/>
      </c>
      <c r="AY502">
        <f>IF(Scenario!$B$11="mean",O502,IF(Scenario!$B$11="5th pct",P502,Q502))</f>
        <v/>
      </c>
      <c r="AZ502">
        <f>IF(Scenario!$B$11="mean",R502,IF(Scenario!$B$11="5th pct",S502,T502))</f>
        <v/>
      </c>
      <c r="BA502">
        <f>IF(Scenario!$B$11="mean",AE502,IF(Scenario!$B$11="5th pct",AF502,AG502))</f>
        <v/>
      </c>
      <c r="BB502">
        <f>IF(Scenario!$B$11="mean",AH502,IF(Scenario!$B$11="5th pct",AI502,AJ502))</f>
        <v/>
      </c>
      <c r="BC502">
        <f>U502</f>
        <v/>
      </c>
      <c r="BD502">
        <f>IF(Scenario!$B$11="mean",V502,IF(Scenario!$B$11="5th pct",W502,X502))</f>
        <v/>
      </c>
      <c r="BE502">
        <f>IF(Scenario!$B$11="mean",Y502,IF(Scenario!$B$11="5th pct",Z502,AA502))</f>
        <v/>
      </c>
      <c r="BF502">
        <f>IF(Scenario!$B$11="mean",AK502,IF(Scenario!$B$11="5th pct",AL502,AM502))</f>
        <v/>
      </c>
      <c r="BG502">
        <f>IF(Scenario!$B$11="mean",AN502,IF(Scenario!$B$11="5th pct",AO502,AP502))</f>
        <v/>
      </c>
    </row>
    <row r="503">
      <c r="A503" s="7" t="inlineStr">
        <is>
          <t>F</t>
        </is>
      </c>
      <c r="B503" s="7" t="inlineStr">
        <is>
          <t>80+</t>
        </is>
      </c>
      <c r="C503" s="7" t="inlineStr">
        <is>
          <t>154-176</t>
        </is>
      </c>
      <c r="D503" s="7" t="inlineStr">
        <is>
          <t>1.5-2.0</t>
        </is>
      </c>
      <c r="E503" s="7" t="inlineStr">
        <is>
          <t>high parox</t>
        </is>
      </c>
      <c r="F503" s="7" t="inlineStr">
        <is>
          <t>yes</t>
        </is>
      </c>
      <c r="G503" s="30">
        <f>Parameters!$B$5*Parameters!$B$9*Parameters!$E$10/SUM(Parameters!$B$10:$G$10)*Parameters!$J$22*Parameters!$B$52*Parameters!$B$46</f>
        <v/>
      </c>
      <c r="H503" s="31">
        <f>(140-Parameters!$D$25)*Parameters!$E$26*0.45359237*0.85/(72*Parameters!$D$27)</f>
        <v/>
      </c>
      <c r="I503" s="7">
        <f>IF(H503&gt;80,"&gt;80",IF(H503&gt;50,"50-80",IF(H503&gt;=25,"25-50","&lt;25")))</f>
        <v/>
      </c>
      <c r="J503" s="7">
        <f>IF(((B503="80+")+0+(OR(D503="1.5-2.0",D503="&gt;=2.0")))&gt;=2,1,0)</f>
        <v/>
      </c>
      <c r="K503" s="32">
        <f>INDEX(Parameters!$B$31:$E$31,MATCH(I503,Parameters!$B$30:$E$30,0))</f>
        <v/>
      </c>
      <c r="L503" s="33">
        <f>K503*INDEX(Parameters!$B$75:$E$75,MATCH(I503,Parameters!$B$30:$E$30,0))/100*IF($F503="yes",Parameters!$C$49,Parameters!$B$49)</f>
        <v/>
      </c>
      <c r="M503" s="33">
        <f>K503*INDEX(Parameters!$B$76:$E$76,MATCH(I503,Parameters!$B$30:$E$30,0))/100*IF($F503="yes",Parameters!$C$49,Parameters!$B$49)</f>
        <v/>
      </c>
      <c r="N503" s="33">
        <f>K503*INDEX(Parameters!$B$77:$E$77,MATCH(I503,Parameters!$B$30:$E$30,0))/100*IF($F503="yes",Parameters!$C$49,Parameters!$B$49)</f>
        <v/>
      </c>
      <c r="O503" s="33">
        <f>K503*INDEX(Parameters!$B$78:$E$78,MATCH(I503,Parameters!$B$30:$E$30,0))/100*IF($F503="yes",Parameters!$C$49,Parameters!$B$49)</f>
        <v/>
      </c>
      <c r="P503" s="33">
        <f>K503*INDEX(Parameters!$B$79:$E$79,MATCH(I503,Parameters!$B$30:$E$30,0))/100*IF($F503="yes",Parameters!$C$49,Parameters!$B$49)</f>
        <v/>
      </c>
      <c r="Q503" s="33">
        <f>K503*INDEX(Parameters!$B$80:$E$80,MATCH(I503,Parameters!$B$30:$E$30,0))/100*IF($F503="yes",Parameters!$C$49,Parameters!$B$49)</f>
        <v/>
      </c>
      <c r="R503" s="33">
        <f>K503*INDEX(Parameters!$B$81:$E$81,MATCH(I503,Parameters!$B$30:$E$30,0))/100*IF($F503="yes",Parameters!$C$49,Parameters!$B$49)</f>
        <v/>
      </c>
      <c r="S503" s="33">
        <f>K503*INDEX(Parameters!$B$82:$E$82,MATCH(I503,Parameters!$B$30:$E$30,0))/100*IF($F503="yes",Parameters!$C$49,Parameters!$B$49)</f>
        <v/>
      </c>
      <c r="T503" s="33">
        <f>K503*INDEX(Parameters!$B$83:$E$83,MATCH(I503,Parameters!$B$30:$E$30,0))/100*IF($F503="yes",Parameters!$C$49,Parameters!$B$49)</f>
        <v/>
      </c>
      <c r="U503" s="33">
        <f>INDEX(Parameters!$B$32:$E$32,MATCH(I503,Parameters!$B$30:$E$30,0))*Parameters!$B$36/100*IF($F503="yes",Parameters!$E$49,Parameters!$D$49)</f>
        <v/>
      </c>
      <c r="V503" s="33">
        <f>U503*INDEX(Parameters!$B$99:$E$99,MATCH(I503,Parameters!$B$30:$E$30,0))</f>
        <v/>
      </c>
      <c r="W503" s="33">
        <f>U503*INDEX(Parameters!$B$100:$E$100,MATCH(I503,Parameters!$B$30:$E$30,0))</f>
        <v/>
      </c>
      <c r="X503" s="33">
        <f>U503*INDEX(Parameters!$B$101:$E$101,MATCH(I503,Parameters!$B$30:$E$30,0))</f>
        <v/>
      </c>
      <c r="Y503" s="33">
        <f>U503*INDEX(Parameters!$B$102:$E$102,MATCH(I503,Parameters!$B$30:$E$30,0))</f>
        <v/>
      </c>
      <c r="Z503" s="33">
        <f>U503*INDEX(Parameters!$B$103:$E$103,MATCH(I503,Parameters!$B$30:$E$30,0))</f>
        <v/>
      </c>
      <c r="AA503" s="33">
        <f>U503*INDEX(Parameters!$B$104:$E$104,MATCH(I503,Parameters!$B$30:$E$30,0))</f>
        <v/>
      </c>
      <c r="AB503" s="33">
        <f>U503*Parameters!$B$39</f>
        <v/>
      </c>
      <c r="AC503" s="7">
        <f>J503</f>
        <v/>
      </c>
      <c r="AD503" s="7">
        <f>IF(J503=1,Parameters!$B$40,Parameters!$B$41)</f>
        <v/>
      </c>
      <c r="AE503" s="33">
        <f>AC503*O503+(1-AC503)*L503</f>
        <v/>
      </c>
      <c r="AF503" s="33">
        <f>AC503*P503+(1-AC503)*M503</f>
        <v/>
      </c>
      <c r="AG503" s="33">
        <f>AC503*Q503+(1-AC503)*N503</f>
        <v/>
      </c>
      <c r="AH503" s="33">
        <f>AD503*O503+(1-AD503)*L503</f>
        <v/>
      </c>
      <c r="AI503" s="33">
        <f>AD503*P503+(1-AD503)*M503</f>
        <v/>
      </c>
      <c r="AJ503" s="33">
        <f>AD503*Q503+(1-AD503)*N503</f>
        <v/>
      </c>
      <c r="AK503" s="33">
        <f>AC503*V503+(1-AC503)*U503</f>
        <v/>
      </c>
      <c r="AL503" s="33">
        <f>AC503*W503+(1-AC503)*U503</f>
        <v/>
      </c>
      <c r="AM503" s="33">
        <f>AC503*X503+(1-AC503)*U503</f>
        <v/>
      </c>
      <c r="AN503" s="33">
        <f>AD503*V503+(1-AD503)*U503</f>
        <v/>
      </c>
      <c r="AO503" s="33">
        <f>AD503*W503+(1-AD503)*U503</f>
        <v/>
      </c>
      <c r="AP503" s="33">
        <f>AD503*X503+(1-AD503)*U503</f>
        <v/>
      </c>
      <c r="AQ503" s="7">
        <f>IF(OR(Scenario!$B$5="Any",Scenario!$B$5=A503),1,0)</f>
        <v/>
      </c>
      <c r="AR503" s="7">
        <f>IF(OR(Scenario!$B$6="Any",Scenario!$B$6=B503),1,0)</f>
        <v/>
      </c>
      <c r="AS503" s="7">
        <f>IF(OR(Scenario!$B$7="Any",Scenario!$B$7=C503),1,0)</f>
        <v/>
      </c>
      <c r="AT503" s="7">
        <f>IF(OR(Scenario!$B$8="Any",Scenario!$B$8=D503),1,0)</f>
        <v/>
      </c>
      <c r="AU503" s="7">
        <f>IF(OR(Scenario!$B$9="Any",Scenario!$B$9=E503),1,0)</f>
        <v/>
      </c>
      <c r="AV503" s="7">
        <f>IF(OR(Scenario!$B$10="Any",Scenario!$B$10=F503),1,0)</f>
        <v/>
      </c>
      <c r="AW503" s="7">
        <f>G503*AQ503*AR503*AS503*AT503*AU503*AV503</f>
        <v/>
      </c>
      <c r="AX503" s="7">
        <f>IF(Scenario!$B$11="mean",L503,IF(Scenario!$B$11="5th pct",M503,N503))</f>
        <v/>
      </c>
      <c r="AY503" s="7">
        <f>IF(Scenario!$B$11="mean",O503,IF(Scenario!$B$11="5th pct",P503,Q503))</f>
        <v/>
      </c>
      <c r="AZ503" s="7">
        <f>IF(Scenario!$B$11="mean",R503,IF(Scenario!$B$11="5th pct",S503,T503))</f>
        <v/>
      </c>
      <c r="BA503" s="7">
        <f>IF(Scenario!$B$11="mean",AE503,IF(Scenario!$B$11="5th pct",AF503,AG503))</f>
        <v/>
      </c>
      <c r="BB503" s="7">
        <f>IF(Scenario!$B$11="mean",AH503,IF(Scenario!$B$11="5th pct",AI503,AJ503))</f>
        <v/>
      </c>
      <c r="BC503" s="7">
        <f>U503</f>
        <v/>
      </c>
      <c r="BD503" s="7">
        <f>IF(Scenario!$B$11="mean",V503,IF(Scenario!$B$11="5th pct",W503,X503))</f>
        <v/>
      </c>
      <c r="BE503" s="7">
        <f>IF(Scenario!$B$11="mean",Y503,IF(Scenario!$B$11="5th pct",Z503,AA503))</f>
        <v/>
      </c>
      <c r="BF503" s="7">
        <f>IF(Scenario!$B$11="mean",AK503,IF(Scenario!$B$11="5th pct",AL503,AM503))</f>
        <v/>
      </c>
      <c r="BG503" s="7">
        <f>IF(Scenario!$B$11="mean",AN503,IF(Scenario!$B$11="5th pct",AO503,AP503))</f>
        <v/>
      </c>
    </row>
    <row r="504">
      <c r="A504" t="inlineStr">
        <is>
          <t>F</t>
        </is>
      </c>
      <c r="B504" t="inlineStr">
        <is>
          <t>80+</t>
        </is>
      </c>
      <c r="C504" t="inlineStr">
        <is>
          <t>154-176</t>
        </is>
      </c>
      <c r="D504" t="inlineStr">
        <is>
          <t>1.5-2.0</t>
        </is>
      </c>
      <c r="E504" t="inlineStr">
        <is>
          <t>persistent</t>
        </is>
      </c>
      <c r="F504" t="inlineStr">
        <is>
          <t>no</t>
        </is>
      </c>
      <c r="G504" s="26">
        <f>Parameters!$B$5*Parameters!$B$9*Parameters!$E$10/SUM(Parameters!$B$10:$G$10)*Parameters!$J$22*Parameters!$B$53*(1-Parameters!$B$46)</f>
        <v/>
      </c>
      <c r="H504" s="27">
        <f>(140-Parameters!$D$25)*Parameters!$E$26*0.45359237*0.85/(72*Parameters!$D$27)</f>
        <v/>
      </c>
      <c r="I504">
        <f>IF(H504&gt;80,"&gt;80",IF(H504&gt;50,"50-80",IF(H504&gt;=25,"25-50","&lt;25")))</f>
        <v/>
      </c>
      <c r="J504">
        <f>IF(((B504="80+")+0+(OR(D504="1.5-2.0",D504="&gt;=2.0")))&gt;=2,1,0)</f>
        <v/>
      </c>
      <c r="K504" s="28">
        <f>INDEX(Parameters!$B$31:$E$31,MATCH(I504,Parameters!$B$30:$E$30,0))</f>
        <v/>
      </c>
      <c r="L504" s="29">
        <f>K504*INDEX(Parameters!$B$84:$E$84,MATCH(I504,Parameters!$B$30:$E$30,0))/100*IF($F504="yes",Parameters!$C$49,Parameters!$B$49)</f>
        <v/>
      </c>
      <c r="M504" s="29">
        <f>K504*INDEX(Parameters!$B$85:$E$85,MATCH(I504,Parameters!$B$30:$E$30,0))/100*IF($F504="yes",Parameters!$C$49,Parameters!$B$49)</f>
        <v/>
      </c>
      <c r="N504" s="29">
        <f>K504*INDEX(Parameters!$B$86:$E$86,MATCH(I504,Parameters!$B$30:$E$30,0))/100*IF($F504="yes",Parameters!$C$49,Parameters!$B$49)</f>
        <v/>
      </c>
      <c r="O504" s="29">
        <f>K504*INDEX(Parameters!$B$87:$E$87,MATCH(I504,Parameters!$B$30:$E$30,0))/100*IF($F504="yes",Parameters!$C$49,Parameters!$B$49)</f>
        <v/>
      </c>
      <c r="P504" s="29">
        <f>K504*INDEX(Parameters!$B$88:$E$88,MATCH(I504,Parameters!$B$30:$E$30,0))/100*IF($F504="yes",Parameters!$C$49,Parameters!$B$49)</f>
        <v/>
      </c>
      <c r="Q504" s="29">
        <f>K504*INDEX(Parameters!$B$89:$E$89,MATCH(I504,Parameters!$B$30:$E$30,0))/100*IF($F504="yes",Parameters!$C$49,Parameters!$B$49)</f>
        <v/>
      </c>
      <c r="R504" s="29">
        <f>K504*INDEX(Parameters!$B$90:$E$90,MATCH(I504,Parameters!$B$30:$E$30,0))/100*IF($F504="yes",Parameters!$C$49,Parameters!$B$49)</f>
        <v/>
      </c>
      <c r="S504" s="29">
        <f>K504*INDEX(Parameters!$B$91:$E$91,MATCH(I504,Parameters!$B$30:$E$30,0))/100*IF($F504="yes",Parameters!$C$49,Parameters!$B$49)</f>
        <v/>
      </c>
      <c r="T504" s="29">
        <f>K504*INDEX(Parameters!$B$92:$E$92,MATCH(I504,Parameters!$B$30:$E$30,0))/100*IF($F504="yes",Parameters!$C$49,Parameters!$B$49)</f>
        <v/>
      </c>
      <c r="U504" s="29">
        <f>INDEX(Parameters!$B$32:$E$32,MATCH(I504,Parameters!$B$30:$E$30,0))*Parameters!$B$36/100*IF($F504="yes",Parameters!$E$49,Parameters!$D$49)</f>
        <v/>
      </c>
      <c r="V504" s="29">
        <f>U504*INDEX(Parameters!$B$99:$E$99,MATCH(I504,Parameters!$B$30:$E$30,0))</f>
        <v/>
      </c>
      <c r="W504" s="29">
        <f>U504*INDEX(Parameters!$B$100:$E$100,MATCH(I504,Parameters!$B$30:$E$30,0))</f>
        <v/>
      </c>
      <c r="X504" s="29">
        <f>U504*INDEX(Parameters!$B$101:$E$101,MATCH(I504,Parameters!$B$30:$E$30,0))</f>
        <v/>
      </c>
      <c r="Y504" s="29">
        <f>U504*INDEX(Parameters!$B$102:$E$102,MATCH(I504,Parameters!$B$30:$E$30,0))</f>
        <v/>
      </c>
      <c r="Z504" s="29">
        <f>U504*INDEX(Parameters!$B$103:$E$103,MATCH(I504,Parameters!$B$30:$E$30,0))</f>
        <v/>
      </c>
      <c r="AA504" s="29">
        <f>U504*INDEX(Parameters!$B$104:$E$104,MATCH(I504,Parameters!$B$30:$E$30,0))</f>
        <v/>
      </c>
      <c r="AB504" s="29">
        <f>U504*Parameters!$B$39</f>
        <v/>
      </c>
      <c r="AC504">
        <f>J504</f>
        <v/>
      </c>
      <c r="AD504">
        <f>IF(J504=1,Parameters!$B$40,Parameters!$B$41)</f>
        <v/>
      </c>
      <c r="AE504" s="29">
        <f>AC504*O504+(1-AC504)*L504</f>
        <v/>
      </c>
      <c r="AF504" s="29">
        <f>AC504*P504+(1-AC504)*M504</f>
        <v/>
      </c>
      <c r="AG504" s="29">
        <f>AC504*Q504+(1-AC504)*N504</f>
        <v/>
      </c>
      <c r="AH504" s="29">
        <f>AD504*O504+(1-AD504)*L504</f>
        <v/>
      </c>
      <c r="AI504" s="29">
        <f>AD504*P504+(1-AD504)*M504</f>
        <v/>
      </c>
      <c r="AJ504" s="29">
        <f>AD504*Q504+(1-AD504)*N504</f>
        <v/>
      </c>
      <c r="AK504" s="29">
        <f>AC504*V504+(1-AC504)*U504</f>
        <v/>
      </c>
      <c r="AL504" s="29">
        <f>AC504*W504+(1-AC504)*U504</f>
        <v/>
      </c>
      <c r="AM504" s="29">
        <f>AC504*X504+(1-AC504)*U504</f>
        <v/>
      </c>
      <c r="AN504" s="29">
        <f>AD504*V504+(1-AD504)*U504</f>
        <v/>
      </c>
      <c r="AO504" s="29">
        <f>AD504*W504+(1-AD504)*U504</f>
        <v/>
      </c>
      <c r="AP504" s="29">
        <f>AD504*X504+(1-AD504)*U504</f>
        <v/>
      </c>
      <c r="AQ504">
        <f>IF(OR(Scenario!$B$5="Any",Scenario!$B$5=A504),1,0)</f>
        <v/>
      </c>
      <c r="AR504">
        <f>IF(OR(Scenario!$B$6="Any",Scenario!$B$6=B504),1,0)</f>
        <v/>
      </c>
      <c r="AS504">
        <f>IF(OR(Scenario!$B$7="Any",Scenario!$B$7=C504),1,0)</f>
        <v/>
      </c>
      <c r="AT504">
        <f>IF(OR(Scenario!$B$8="Any",Scenario!$B$8=D504),1,0)</f>
        <v/>
      </c>
      <c r="AU504">
        <f>IF(OR(Scenario!$B$9="Any",Scenario!$B$9=E504),1,0)</f>
        <v/>
      </c>
      <c r="AV504">
        <f>IF(OR(Scenario!$B$10="Any",Scenario!$B$10=F504),1,0)</f>
        <v/>
      </c>
      <c r="AW504">
        <f>G504*AQ504*AR504*AS504*AT504*AU504*AV504</f>
        <v/>
      </c>
      <c r="AX504">
        <f>IF(Scenario!$B$11="mean",L504,IF(Scenario!$B$11="5th pct",M504,N504))</f>
        <v/>
      </c>
      <c r="AY504">
        <f>IF(Scenario!$B$11="mean",O504,IF(Scenario!$B$11="5th pct",P504,Q504))</f>
        <v/>
      </c>
      <c r="AZ504">
        <f>IF(Scenario!$B$11="mean",R504,IF(Scenario!$B$11="5th pct",S504,T504))</f>
        <v/>
      </c>
      <c r="BA504">
        <f>IF(Scenario!$B$11="mean",AE504,IF(Scenario!$B$11="5th pct",AF504,AG504))</f>
        <v/>
      </c>
      <c r="BB504">
        <f>IF(Scenario!$B$11="mean",AH504,IF(Scenario!$B$11="5th pct",AI504,AJ504))</f>
        <v/>
      </c>
      <c r="BC504">
        <f>U504</f>
        <v/>
      </c>
      <c r="BD504">
        <f>IF(Scenario!$B$11="mean",V504,IF(Scenario!$B$11="5th pct",W504,X504))</f>
        <v/>
      </c>
      <c r="BE504">
        <f>IF(Scenario!$B$11="mean",Y504,IF(Scenario!$B$11="5th pct",Z504,AA504))</f>
        <v/>
      </c>
      <c r="BF504">
        <f>IF(Scenario!$B$11="mean",AK504,IF(Scenario!$B$11="5th pct",AL504,AM504))</f>
        <v/>
      </c>
      <c r="BG504">
        <f>IF(Scenario!$B$11="mean",AN504,IF(Scenario!$B$11="5th pct",AO504,AP504))</f>
        <v/>
      </c>
    </row>
    <row r="505">
      <c r="A505" s="7" t="inlineStr">
        <is>
          <t>F</t>
        </is>
      </c>
      <c r="B505" s="7" t="inlineStr">
        <is>
          <t>80+</t>
        </is>
      </c>
      <c r="C505" s="7" t="inlineStr">
        <is>
          <t>154-176</t>
        </is>
      </c>
      <c r="D505" s="7" t="inlineStr">
        <is>
          <t>1.5-2.0</t>
        </is>
      </c>
      <c r="E505" s="7" t="inlineStr">
        <is>
          <t>persistent</t>
        </is>
      </c>
      <c r="F505" s="7" t="inlineStr">
        <is>
          <t>yes</t>
        </is>
      </c>
      <c r="G505" s="30">
        <f>Parameters!$B$5*Parameters!$B$9*Parameters!$E$10/SUM(Parameters!$B$10:$G$10)*Parameters!$J$22*Parameters!$B$53*Parameters!$B$46</f>
        <v/>
      </c>
      <c r="H505" s="31">
        <f>(140-Parameters!$D$25)*Parameters!$E$26*0.45359237*0.85/(72*Parameters!$D$27)</f>
        <v/>
      </c>
      <c r="I505" s="7">
        <f>IF(H505&gt;80,"&gt;80",IF(H505&gt;50,"50-80",IF(H505&gt;=25,"25-50","&lt;25")))</f>
        <v/>
      </c>
      <c r="J505" s="7">
        <f>IF(((B505="80+")+0+(OR(D505="1.5-2.0",D505="&gt;=2.0")))&gt;=2,1,0)</f>
        <v/>
      </c>
      <c r="K505" s="32">
        <f>INDEX(Parameters!$B$31:$E$31,MATCH(I505,Parameters!$B$30:$E$30,0))</f>
        <v/>
      </c>
      <c r="L505" s="33">
        <f>K505*INDEX(Parameters!$B$84:$E$84,MATCH(I505,Parameters!$B$30:$E$30,0))/100*IF($F505="yes",Parameters!$C$49,Parameters!$B$49)</f>
        <v/>
      </c>
      <c r="M505" s="33">
        <f>K505*INDEX(Parameters!$B$85:$E$85,MATCH(I505,Parameters!$B$30:$E$30,0))/100*IF($F505="yes",Parameters!$C$49,Parameters!$B$49)</f>
        <v/>
      </c>
      <c r="N505" s="33">
        <f>K505*INDEX(Parameters!$B$86:$E$86,MATCH(I505,Parameters!$B$30:$E$30,0))/100*IF($F505="yes",Parameters!$C$49,Parameters!$B$49)</f>
        <v/>
      </c>
      <c r="O505" s="33">
        <f>K505*INDEX(Parameters!$B$87:$E$87,MATCH(I505,Parameters!$B$30:$E$30,0))/100*IF($F505="yes",Parameters!$C$49,Parameters!$B$49)</f>
        <v/>
      </c>
      <c r="P505" s="33">
        <f>K505*INDEX(Parameters!$B$88:$E$88,MATCH(I505,Parameters!$B$30:$E$30,0))/100*IF($F505="yes",Parameters!$C$49,Parameters!$B$49)</f>
        <v/>
      </c>
      <c r="Q505" s="33">
        <f>K505*INDEX(Parameters!$B$89:$E$89,MATCH(I505,Parameters!$B$30:$E$30,0))/100*IF($F505="yes",Parameters!$C$49,Parameters!$B$49)</f>
        <v/>
      </c>
      <c r="R505" s="33">
        <f>K505*INDEX(Parameters!$B$90:$E$90,MATCH(I505,Parameters!$B$30:$E$30,0))/100*IF($F505="yes",Parameters!$C$49,Parameters!$B$49)</f>
        <v/>
      </c>
      <c r="S505" s="33">
        <f>K505*INDEX(Parameters!$B$91:$E$91,MATCH(I505,Parameters!$B$30:$E$30,0))/100*IF($F505="yes",Parameters!$C$49,Parameters!$B$49)</f>
        <v/>
      </c>
      <c r="T505" s="33">
        <f>K505*INDEX(Parameters!$B$92:$E$92,MATCH(I505,Parameters!$B$30:$E$30,0))/100*IF($F505="yes",Parameters!$C$49,Parameters!$B$49)</f>
        <v/>
      </c>
      <c r="U505" s="33">
        <f>INDEX(Parameters!$B$32:$E$32,MATCH(I505,Parameters!$B$30:$E$30,0))*Parameters!$B$36/100*IF($F505="yes",Parameters!$E$49,Parameters!$D$49)</f>
        <v/>
      </c>
      <c r="V505" s="33">
        <f>U505*INDEX(Parameters!$B$99:$E$99,MATCH(I505,Parameters!$B$30:$E$30,0))</f>
        <v/>
      </c>
      <c r="W505" s="33">
        <f>U505*INDEX(Parameters!$B$100:$E$100,MATCH(I505,Parameters!$B$30:$E$30,0))</f>
        <v/>
      </c>
      <c r="X505" s="33">
        <f>U505*INDEX(Parameters!$B$101:$E$101,MATCH(I505,Parameters!$B$30:$E$30,0))</f>
        <v/>
      </c>
      <c r="Y505" s="33">
        <f>U505*INDEX(Parameters!$B$102:$E$102,MATCH(I505,Parameters!$B$30:$E$30,0))</f>
        <v/>
      </c>
      <c r="Z505" s="33">
        <f>U505*INDEX(Parameters!$B$103:$E$103,MATCH(I505,Parameters!$B$30:$E$30,0))</f>
        <v/>
      </c>
      <c r="AA505" s="33">
        <f>U505*INDEX(Parameters!$B$104:$E$104,MATCH(I505,Parameters!$B$30:$E$30,0))</f>
        <v/>
      </c>
      <c r="AB505" s="33">
        <f>U505*Parameters!$B$39</f>
        <v/>
      </c>
      <c r="AC505" s="7">
        <f>J505</f>
        <v/>
      </c>
      <c r="AD505" s="7">
        <f>IF(J505=1,Parameters!$B$40,Parameters!$B$41)</f>
        <v/>
      </c>
      <c r="AE505" s="33">
        <f>AC505*O505+(1-AC505)*L505</f>
        <v/>
      </c>
      <c r="AF505" s="33">
        <f>AC505*P505+(1-AC505)*M505</f>
        <v/>
      </c>
      <c r="AG505" s="33">
        <f>AC505*Q505+(1-AC505)*N505</f>
        <v/>
      </c>
      <c r="AH505" s="33">
        <f>AD505*O505+(1-AD505)*L505</f>
        <v/>
      </c>
      <c r="AI505" s="33">
        <f>AD505*P505+(1-AD505)*M505</f>
        <v/>
      </c>
      <c r="AJ505" s="33">
        <f>AD505*Q505+(1-AD505)*N505</f>
        <v/>
      </c>
      <c r="AK505" s="33">
        <f>AC505*V505+(1-AC505)*U505</f>
        <v/>
      </c>
      <c r="AL505" s="33">
        <f>AC505*W505+(1-AC505)*U505</f>
        <v/>
      </c>
      <c r="AM505" s="33">
        <f>AC505*X505+(1-AC505)*U505</f>
        <v/>
      </c>
      <c r="AN505" s="33">
        <f>AD505*V505+(1-AD505)*U505</f>
        <v/>
      </c>
      <c r="AO505" s="33">
        <f>AD505*W505+(1-AD505)*U505</f>
        <v/>
      </c>
      <c r="AP505" s="33">
        <f>AD505*X505+(1-AD505)*U505</f>
        <v/>
      </c>
      <c r="AQ505" s="7">
        <f>IF(OR(Scenario!$B$5="Any",Scenario!$B$5=A505),1,0)</f>
        <v/>
      </c>
      <c r="AR505" s="7">
        <f>IF(OR(Scenario!$B$6="Any",Scenario!$B$6=B505),1,0)</f>
        <v/>
      </c>
      <c r="AS505" s="7">
        <f>IF(OR(Scenario!$B$7="Any",Scenario!$B$7=C505),1,0)</f>
        <v/>
      </c>
      <c r="AT505" s="7">
        <f>IF(OR(Scenario!$B$8="Any",Scenario!$B$8=D505),1,0)</f>
        <v/>
      </c>
      <c r="AU505" s="7">
        <f>IF(OR(Scenario!$B$9="Any",Scenario!$B$9=E505),1,0)</f>
        <v/>
      </c>
      <c r="AV505" s="7">
        <f>IF(OR(Scenario!$B$10="Any",Scenario!$B$10=F505),1,0)</f>
        <v/>
      </c>
      <c r="AW505" s="7">
        <f>G505*AQ505*AR505*AS505*AT505*AU505*AV505</f>
        <v/>
      </c>
      <c r="AX505" s="7">
        <f>IF(Scenario!$B$11="mean",L505,IF(Scenario!$B$11="5th pct",M505,N505))</f>
        <v/>
      </c>
      <c r="AY505" s="7">
        <f>IF(Scenario!$B$11="mean",O505,IF(Scenario!$B$11="5th pct",P505,Q505))</f>
        <v/>
      </c>
      <c r="AZ505" s="7">
        <f>IF(Scenario!$B$11="mean",R505,IF(Scenario!$B$11="5th pct",S505,T505))</f>
        <v/>
      </c>
      <c r="BA505" s="7">
        <f>IF(Scenario!$B$11="mean",AE505,IF(Scenario!$B$11="5th pct",AF505,AG505))</f>
        <v/>
      </c>
      <c r="BB505" s="7">
        <f>IF(Scenario!$B$11="mean",AH505,IF(Scenario!$B$11="5th pct",AI505,AJ505))</f>
        <v/>
      </c>
      <c r="BC505" s="7">
        <f>U505</f>
        <v/>
      </c>
      <c r="BD505" s="7">
        <f>IF(Scenario!$B$11="mean",V505,IF(Scenario!$B$11="5th pct",W505,X505))</f>
        <v/>
      </c>
      <c r="BE505" s="7">
        <f>IF(Scenario!$B$11="mean",Y505,IF(Scenario!$B$11="5th pct",Z505,AA505))</f>
        <v/>
      </c>
      <c r="BF505" s="7">
        <f>IF(Scenario!$B$11="mean",AK505,IF(Scenario!$B$11="5th pct",AL505,AM505))</f>
        <v/>
      </c>
      <c r="BG505" s="7">
        <f>IF(Scenario!$B$11="mean",AN505,IF(Scenario!$B$11="5th pct",AO505,AP505))</f>
        <v/>
      </c>
    </row>
    <row r="506">
      <c r="A506" t="inlineStr">
        <is>
          <t>F</t>
        </is>
      </c>
      <c r="B506" t="inlineStr">
        <is>
          <t>80+</t>
        </is>
      </c>
      <c r="C506" t="inlineStr">
        <is>
          <t>154-176</t>
        </is>
      </c>
      <c r="D506" t="inlineStr">
        <is>
          <t>&gt;=2.0</t>
        </is>
      </c>
      <c r="E506" t="inlineStr">
        <is>
          <t>subclinical</t>
        </is>
      </c>
      <c r="F506" t="inlineStr">
        <is>
          <t>no</t>
        </is>
      </c>
      <c r="G506" s="26">
        <f>Parameters!$B$5*Parameters!$B$9*Parameters!$E$10/SUM(Parameters!$B$10:$G$10)*Parameters!$K$22*Parameters!$B$50*(1-Parameters!$B$46)</f>
        <v/>
      </c>
      <c r="H506" s="27">
        <f>(140-Parameters!$D$25)*Parameters!$E$26*0.45359237*0.85/(72*Parameters!$E$27)</f>
        <v/>
      </c>
      <c r="I506">
        <f>IF(H506&gt;80,"&gt;80",IF(H506&gt;50,"50-80",IF(H506&gt;=25,"25-50","&lt;25")))</f>
        <v/>
      </c>
      <c r="J506">
        <f>IF(((B506="80+")+0+(OR(D506="1.5-2.0",D506="&gt;=2.0")))&gt;=2,1,0)</f>
        <v/>
      </c>
      <c r="K506" s="28">
        <f>INDEX(Parameters!$B$31:$E$31,MATCH(I506,Parameters!$B$30:$E$30,0))</f>
        <v/>
      </c>
      <c r="L506" s="29">
        <f>K506*INDEX(Parameters!$B$57:$E$57,MATCH(I506,Parameters!$B$30:$E$30,0))/100*IF($F506="yes",Parameters!$C$49,Parameters!$B$49)</f>
        <v/>
      </c>
      <c r="M506" s="29">
        <f>K506*INDEX(Parameters!$B$58:$E$58,MATCH(I506,Parameters!$B$30:$E$30,0))/100*IF($F506="yes",Parameters!$C$49,Parameters!$B$49)</f>
        <v/>
      </c>
      <c r="N506" s="29">
        <f>K506*INDEX(Parameters!$B$59:$E$59,MATCH(I506,Parameters!$B$30:$E$30,0))/100*IF($F506="yes",Parameters!$C$49,Parameters!$B$49)</f>
        <v/>
      </c>
      <c r="O506" s="29">
        <f>K506*INDEX(Parameters!$B$60:$E$60,MATCH(I506,Parameters!$B$30:$E$30,0))/100*IF($F506="yes",Parameters!$C$49,Parameters!$B$49)</f>
        <v/>
      </c>
      <c r="P506" s="29">
        <f>K506*INDEX(Parameters!$B$61:$E$61,MATCH(I506,Parameters!$B$30:$E$30,0))/100*IF($F506="yes",Parameters!$C$49,Parameters!$B$49)</f>
        <v/>
      </c>
      <c r="Q506" s="29">
        <f>K506*INDEX(Parameters!$B$62:$E$62,MATCH(I506,Parameters!$B$30:$E$30,0))/100*IF($F506="yes",Parameters!$C$49,Parameters!$B$49)</f>
        <v/>
      </c>
      <c r="R506" s="29">
        <f>K506*INDEX(Parameters!$B$63:$E$63,MATCH(I506,Parameters!$B$30:$E$30,0))/100*IF($F506="yes",Parameters!$C$49,Parameters!$B$49)</f>
        <v/>
      </c>
      <c r="S506" s="29">
        <f>K506*INDEX(Parameters!$B$64:$E$64,MATCH(I506,Parameters!$B$30:$E$30,0))/100*IF($F506="yes",Parameters!$C$49,Parameters!$B$49)</f>
        <v/>
      </c>
      <c r="T506" s="29">
        <f>K506*INDEX(Parameters!$B$65:$E$65,MATCH(I506,Parameters!$B$30:$E$30,0))/100*IF($F506="yes",Parameters!$C$49,Parameters!$B$49)</f>
        <v/>
      </c>
      <c r="U506" s="29">
        <f>INDEX(Parameters!$B$32:$E$32,MATCH(I506,Parameters!$B$30:$E$30,0))*Parameters!$B$36/100*IF($F506="yes",Parameters!$E$49,Parameters!$D$49)</f>
        <v/>
      </c>
      <c r="V506" s="29">
        <f>U506*INDEX(Parameters!$B$99:$E$99,MATCH(I506,Parameters!$B$30:$E$30,0))</f>
        <v/>
      </c>
      <c r="W506" s="29">
        <f>U506*INDEX(Parameters!$B$100:$E$100,MATCH(I506,Parameters!$B$30:$E$30,0))</f>
        <v/>
      </c>
      <c r="X506" s="29">
        <f>U506*INDEX(Parameters!$B$101:$E$101,MATCH(I506,Parameters!$B$30:$E$30,0))</f>
        <v/>
      </c>
      <c r="Y506" s="29">
        <f>U506*INDEX(Parameters!$B$102:$E$102,MATCH(I506,Parameters!$B$30:$E$30,0))</f>
        <v/>
      </c>
      <c r="Z506" s="29">
        <f>U506*INDEX(Parameters!$B$103:$E$103,MATCH(I506,Parameters!$B$30:$E$30,0))</f>
        <v/>
      </c>
      <c r="AA506" s="29">
        <f>U506*INDEX(Parameters!$B$104:$E$104,MATCH(I506,Parameters!$B$30:$E$30,0))</f>
        <v/>
      </c>
      <c r="AB506" s="29">
        <f>U506*Parameters!$B$39</f>
        <v/>
      </c>
      <c r="AC506">
        <f>J506</f>
        <v/>
      </c>
      <c r="AD506">
        <f>IF(J506=1,Parameters!$B$40,Parameters!$B$41)</f>
        <v/>
      </c>
      <c r="AE506" s="29">
        <f>AC506*O506+(1-AC506)*L506</f>
        <v/>
      </c>
      <c r="AF506" s="29">
        <f>AC506*P506+(1-AC506)*M506</f>
        <v/>
      </c>
      <c r="AG506" s="29">
        <f>AC506*Q506+(1-AC506)*N506</f>
        <v/>
      </c>
      <c r="AH506" s="29">
        <f>AD506*O506+(1-AD506)*L506</f>
        <v/>
      </c>
      <c r="AI506" s="29">
        <f>AD506*P506+(1-AD506)*M506</f>
        <v/>
      </c>
      <c r="AJ506" s="29">
        <f>AD506*Q506+(1-AD506)*N506</f>
        <v/>
      </c>
      <c r="AK506" s="29">
        <f>AC506*V506+(1-AC506)*U506</f>
        <v/>
      </c>
      <c r="AL506" s="29">
        <f>AC506*W506+(1-AC506)*U506</f>
        <v/>
      </c>
      <c r="AM506" s="29">
        <f>AC506*X506+(1-AC506)*U506</f>
        <v/>
      </c>
      <c r="AN506" s="29">
        <f>AD506*V506+(1-AD506)*U506</f>
        <v/>
      </c>
      <c r="AO506" s="29">
        <f>AD506*W506+(1-AD506)*U506</f>
        <v/>
      </c>
      <c r="AP506" s="29">
        <f>AD506*X506+(1-AD506)*U506</f>
        <v/>
      </c>
      <c r="AQ506">
        <f>IF(OR(Scenario!$B$5="Any",Scenario!$B$5=A506),1,0)</f>
        <v/>
      </c>
      <c r="AR506">
        <f>IF(OR(Scenario!$B$6="Any",Scenario!$B$6=B506),1,0)</f>
        <v/>
      </c>
      <c r="AS506">
        <f>IF(OR(Scenario!$B$7="Any",Scenario!$B$7=C506),1,0)</f>
        <v/>
      </c>
      <c r="AT506">
        <f>IF(OR(Scenario!$B$8="Any",Scenario!$B$8=D506),1,0)</f>
        <v/>
      </c>
      <c r="AU506">
        <f>IF(OR(Scenario!$B$9="Any",Scenario!$B$9=E506),1,0)</f>
        <v/>
      </c>
      <c r="AV506">
        <f>IF(OR(Scenario!$B$10="Any",Scenario!$B$10=F506),1,0)</f>
        <v/>
      </c>
      <c r="AW506">
        <f>G506*AQ506*AR506*AS506*AT506*AU506*AV506</f>
        <v/>
      </c>
      <c r="AX506">
        <f>IF(Scenario!$B$11="mean",L506,IF(Scenario!$B$11="5th pct",M506,N506))</f>
        <v/>
      </c>
      <c r="AY506">
        <f>IF(Scenario!$B$11="mean",O506,IF(Scenario!$B$11="5th pct",P506,Q506))</f>
        <v/>
      </c>
      <c r="AZ506">
        <f>IF(Scenario!$B$11="mean",R506,IF(Scenario!$B$11="5th pct",S506,T506))</f>
        <v/>
      </c>
      <c r="BA506">
        <f>IF(Scenario!$B$11="mean",AE506,IF(Scenario!$B$11="5th pct",AF506,AG506))</f>
        <v/>
      </c>
      <c r="BB506">
        <f>IF(Scenario!$B$11="mean",AH506,IF(Scenario!$B$11="5th pct",AI506,AJ506))</f>
        <v/>
      </c>
      <c r="BC506">
        <f>U506</f>
        <v/>
      </c>
      <c r="BD506">
        <f>IF(Scenario!$B$11="mean",V506,IF(Scenario!$B$11="5th pct",W506,X506))</f>
        <v/>
      </c>
      <c r="BE506">
        <f>IF(Scenario!$B$11="mean",Y506,IF(Scenario!$B$11="5th pct",Z506,AA506))</f>
        <v/>
      </c>
      <c r="BF506">
        <f>IF(Scenario!$B$11="mean",AK506,IF(Scenario!$B$11="5th pct",AL506,AM506))</f>
        <v/>
      </c>
      <c r="BG506">
        <f>IF(Scenario!$B$11="mean",AN506,IF(Scenario!$B$11="5th pct",AO506,AP506))</f>
        <v/>
      </c>
    </row>
    <row r="507">
      <c r="A507" s="7" t="inlineStr">
        <is>
          <t>F</t>
        </is>
      </c>
      <c r="B507" s="7" t="inlineStr">
        <is>
          <t>80+</t>
        </is>
      </c>
      <c r="C507" s="7" t="inlineStr">
        <is>
          <t>154-176</t>
        </is>
      </c>
      <c r="D507" s="7" t="inlineStr">
        <is>
          <t>&gt;=2.0</t>
        </is>
      </c>
      <c r="E507" s="7" t="inlineStr">
        <is>
          <t>subclinical</t>
        </is>
      </c>
      <c r="F507" s="7" t="inlineStr">
        <is>
          <t>yes</t>
        </is>
      </c>
      <c r="G507" s="30">
        <f>Parameters!$B$5*Parameters!$B$9*Parameters!$E$10/SUM(Parameters!$B$10:$G$10)*Parameters!$K$22*Parameters!$B$50*Parameters!$B$46</f>
        <v/>
      </c>
      <c r="H507" s="31">
        <f>(140-Parameters!$D$25)*Parameters!$E$26*0.45359237*0.85/(72*Parameters!$E$27)</f>
        <v/>
      </c>
      <c r="I507" s="7">
        <f>IF(H507&gt;80,"&gt;80",IF(H507&gt;50,"50-80",IF(H507&gt;=25,"25-50","&lt;25")))</f>
        <v/>
      </c>
      <c r="J507" s="7">
        <f>IF(((B507="80+")+0+(OR(D507="1.5-2.0",D507="&gt;=2.0")))&gt;=2,1,0)</f>
        <v/>
      </c>
      <c r="K507" s="32">
        <f>INDEX(Parameters!$B$31:$E$31,MATCH(I507,Parameters!$B$30:$E$30,0))</f>
        <v/>
      </c>
      <c r="L507" s="33">
        <f>K507*INDEX(Parameters!$B$57:$E$57,MATCH(I507,Parameters!$B$30:$E$30,0))/100*IF($F507="yes",Parameters!$C$49,Parameters!$B$49)</f>
        <v/>
      </c>
      <c r="M507" s="33">
        <f>K507*INDEX(Parameters!$B$58:$E$58,MATCH(I507,Parameters!$B$30:$E$30,0))/100*IF($F507="yes",Parameters!$C$49,Parameters!$B$49)</f>
        <v/>
      </c>
      <c r="N507" s="33">
        <f>K507*INDEX(Parameters!$B$59:$E$59,MATCH(I507,Parameters!$B$30:$E$30,0))/100*IF($F507="yes",Parameters!$C$49,Parameters!$B$49)</f>
        <v/>
      </c>
      <c r="O507" s="33">
        <f>K507*INDEX(Parameters!$B$60:$E$60,MATCH(I507,Parameters!$B$30:$E$30,0))/100*IF($F507="yes",Parameters!$C$49,Parameters!$B$49)</f>
        <v/>
      </c>
      <c r="P507" s="33">
        <f>K507*INDEX(Parameters!$B$61:$E$61,MATCH(I507,Parameters!$B$30:$E$30,0))/100*IF($F507="yes",Parameters!$C$49,Parameters!$B$49)</f>
        <v/>
      </c>
      <c r="Q507" s="33">
        <f>K507*INDEX(Parameters!$B$62:$E$62,MATCH(I507,Parameters!$B$30:$E$30,0))/100*IF($F507="yes",Parameters!$C$49,Parameters!$B$49)</f>
        <v/>
      </c>
      <c r="R507" s="33">
        <f>K507*INDEX(Parameters!$B$63:$E$63,MATCH(I507,Parameters!$B$30:$E$30,0))/100*IF($F507="yes",Parameters!$C$49,Parameters!$B$49)</f>
        <v/>
      </c>
      <c r="S507" s="33">
        <f>K507*INDEX(Parameters!$B$64:$E$64,MATCH(I507,Parameters!$B$30:$E$30,0))/100*IF($F507="yes",Parameters!$C$49,Parameters!$B$49)</f>
        <v/>
      </c>
      <c r="T507" s="33">
        <f>K507*INDEX(Parameters!$B$65:$E$65,MATCH(I507,Parameters!$B$30:$E$30,0))/100*IF($F507="yes",Parameters!$C$49,Parameters!$B$49)</f>
        <v/>
      </c>
      <c r="U507" s="33">
        <f>INDEX(Parameters!$B$32:$E$32,MATCH(I507,Parameters!$B$30:$E$30,0))*Parameters!$B$36/100*IF($F507="yes",Parameters!$E$49,Parameters!$D$49)</f>
        <v/>
      </c>
      <c r="V507" s="33">
        <f>U507*INDEX(Parameters!$B$99:$E$99,MATCH(I507,Parameters!$B$30:$E$30,0))</f>
        <v/>
      </c>
      <c r="W507" s="33">
        <f>U507*INDEX(Parameters!$B$100:$E$100,MATCH(I507,Parameters!$B$30:$E$30,0))</f>
        <v/>
      </c>
      <c r="X507" s="33">
        <f>U507*INDEX(Parameters!$B$101:$E$101,MATCH(I507,Parameters!$B$30:$E$30,0))</f>
        <v/>
      </c>
      <c r="Y507" s="33">
        <f>U507*INDEX(Parameters!$B$102:$E$102,MATCH(I507,Parameters!$B$30:$E$30,0))</f>
        <v/>
      </c>
      <c r="Z507" s="33">
        <f>U507*INDEX(Parameters!$B$103:$E$103,MATCH(I507,Parameters!$B$30:$E$30,0))</f>
        <v/>
      </c>
      <c r="AA507" s="33">
        <f>U507*INDEX(Parameters!$B$104:$E$104,MATCH(I507,Parameters!$B$30:$E$30,0))</f>
        <v/>
      </c>
      <c r="AB507" s="33">
        <f>U507*Parameters!$B$39</f>
        <v/>
      </c>
      <c r="AC507" s="7">
        <f>J507</f>
        <v/>
      </c>
      <c r="AD507" s="7">
        <f>IF(J507=1,Parameters!$B$40,Parameters!$B$41)</f>
        <v/>
      </c>
      <c r="AE507" s="33">
        <f>AC507*O507+(1-AC507)*L507</f>
        <v/>
      </c>
      <c r="AF507" s="33">
        <f>AC507*P507+(1-AC507)*M507</f>
        <v/>
      </c>
      <c r="AG507" s="33">
        <f>AC507*Q507+(1-AC507)*N507</f>
        <v/>
      </c>
      <c r="AH507" s="33">
        <f>AD507*O507+(1-AD507)*L507</f>
        <v/>
      </c>
      <c r="AI507" s="33">
        <f>AD507*P507+(1-AD507)*M507</f>
        <v/>
      </c>
      <c r="AJ507" s="33">
        <f>AD507*Q507+(1-AD507)*N507</f>
        <v/>
      </c>
      <c r="AK507" s="33">
        <f>AC507*V507+(1-AC507)*U507</f>
        <v/>
      </c>
      <c r="AL507" s="33">
        <f>AC507*W507+(1-AC507)*U507</f>
        <v/>
      </c>
      <c r="AM507" s="33">
        <f>AC507*X507+(1-AC507)*U507</f>
        <v/>
      </c>
      <c r="AN507" s="33">
        <f>AD507*V507+(1-AD507)*U507</f>
        <v/>
      </c>
      <c r="AO507" s="33">
        <f>AD507*W507+(1-AD507)*U507</f>
        <v/>
      </c>
      <c r="AP507" s="33">
        <f>AD507*X507+(1-AD507)*U507</f>
        <v/>
      </c>
      <c r="AQ507" s="7">
        <f>IF(OR(Scenario!$B$5="Any",Scenario!$B$5=A507),1,0)</f>
        <v/>
      </c>
      <c r="AR507" s="7">
        <f>IF(OR(Scenario!$B$6="Any",Scenario!$B$6=B507),1,0)</f>
        <v/>
      </c>
      <c r="AS507" s="7">
        <f>IF(OR(Scenario!$B$7="Any",Scenario!$B$7=C507),1,0)</f>
        <v/>
      </c>
      <c r="AT507" s="7">
        <f>IF(OR(Scenario!$B$8="Any",Scenario!$B$8=D507),1,0)</f>
        <v/>
      </c>
      <c r="AU507" s="7">
        <f>IF(OR(Scenario!$B$9="Any",Scenario!$B$9=E507),1,0)</f>
        <v/>
      </c>
      <c r="AV507" s="7">
        <f>IF(OR(Scenario!$B$10="Any",Scenario!$B$10=F507),1,0)</f>
        <v/>
      </c>
      <c r="AW507" s="7">
        <f>G507*AQ507*AR507*AS507*AT507*AU507*AV507</f>
        <v/>
      </c>
      <c r="AX507" s="7">
        <f>IF(Scenario!$B$11="mean",L507,IF(Scenario!$B$11="5th pct",M507,N507))</f>
        <v/>
      </c>
      <c r="AY507" s="7">
        <f>IF(Scenario!$B$11="mean",O507,IF(Scenario!$B$11="5th pct",P507,Q507))</f>
        <v/>
      </c>
      <c r="AZ507" s="7">
        <f>IF(Scenario!$B$11="mean",R507,IF(Scenario!$B$11="5th pct",S507,T507))</f>
        <v/>
      </c>
      <c r="BA507" s="7">
        <f>IF(Scenario!$B$11="mean",AE507,IF(Scenario!$B$11="5th pct",AF507,AG507))</f>
        <v/>
      </c>
      <c r="BB507" s="7">
        <f>IF(Scenario!$B$11="mean",AH507,IF(Scenario!$B$11="5th pct",AI507,AJ507))</f>
        <v/>
      </c>
      <c r="BC507" s="7">
        <f>U507</f>
        <v/>
      </c>
      <c r="BD507" s="7">
        <f>IF(Scenario!$B$11="mean",V507,IF(Scenario!$B$11="5th pct",W507,X507))</f>
        <v/>
      </c>
      <c r="BE507" s="7">
        <f>IF(Scenario!$B$11="mean",Y507,IF(Scenario!$B$11="5th pct",Z507,AA507))</f>
        <v/>
      </c>
      <c r="BF507" s="7">
        <f>IF(Scenario!$B$11="mean",AK507,IF(Scenario!$B$11="5th pct",AL507,AM507))</f>
        <v/>
      </c>
      <c r="BG507" s="7">
        <f>IF(Scenario!$B$11="mean",AN507,IF(Scenario!$B$11="5th pct",AO507,AP507))</f>
        <v/>
      </c>
    </row>
    <row r="508">
      <c r="A508" t="inlineStr">
        <is>
          <t>F</t>
        </is>
      </c>
      <c r="B508" t="inlineStr">
        <is>
          <t>80+</t>
        </is>
      </c>
      <c r="C508" t="inlineStr">
        <is>
          <t>154-176</t>
        </is>
      </c>
      <c r="D508" t="inlineStr">
        <is>
          <t>&gt;=2.0</t>
        </is>
      </c>
      <c r="E508" t="inlineStr">
        <is>
          <t>low parox</t>
        </is>
      </c>
      <c r="F508" t="inlineStr">
        <is>
          <t>no</t>
        </is>
      </c>
      <c r="G508" s="26">
        <f>Parameters!$B$5*Parameters!$B$9*Parameters!$E$10/SUM(Parameters!$B$10:$G$10)*Parameters!$K$22*Parameters!$B$51*(1-Parameters!$B$46)</f>
        <v/>
      </c>
      <c r="H508" s="27">
        <f>(140-Parameters!$D$25)*Parameters!$E$26*0.45359237*0.85/(72*Parameters!$E$27)</f>
        <v/>
      </c>
      <c r="I508">
        <f>IF(H508&gt;80,"&gt;80",IF(H508&gt;50,"50-80",IF(H508&gt;=25,"25-50","&lt;25")))</f>
        <v/>
      </c>
      <c r="J508">
        <f>IF(((B508="80+")+0+(OR(D508="1.5-2.0",D508="&gt;=2.0")))&gt;=2,1,0)</f>
        <v/>
      </c>
      <c r="K508" s="28">
        <f>INDEX(Parameters!$B$31:$E$31,MATCH(I508,Parameters!$B$30:$E$30,0))</f>
        <v/>
      </c>
      <c r="L508" s="29">
        <f>K508*INDEX(Parameters!$B$66:$E$66,MATCH(I508,Parameters!$B$30:$E$30,0))/100*IF($F508="yes",Parameters!$C$49,Parameters!$B$49)</f>
        <v/>
      </c>
      <c r="M508" s="29">
        <f>K508*INDEX(Parameters!$B$67:$E$67,MATCH(I508,Parameters!$B$30:$E$30,0))/100*IF($F508="yes",Parameters!$C$49,Parameters!$B$49)</f>
        <v/>
      </c>
      <c r="N508" s="29">
        <f>K508*INDEX(Parameters!$B$68:$E$68,MATCH(I508,Parameters!$B$30:$E$30,0))/100*IF($F508="yes",Parameters!$C$49,Parameters!$B$49)</f>
        <v/>
      </c>
      <c r="O508" s="29">
        <f>K508*INDEX(Parameters!$B$69:$E$69,MATCH(I508,Parameters!$B$30:$E$30,0))/100*IF($F508="yes",Parameters!$C$49,Parameters!$B$49)</f>
        <v/>
      </c>
      <c r="P508" s="29">
        <f>K508*INDEX(Parameters!$B$70:$E$70,MATCH(I508,Parameters!$B$30:$E$30,0))/100*IF($F508="yes",Parameters!$C$49,Parameters!$B$49)</f>
        <v/>
      </c>
      <c r="Q508" s="29">
        <f>K508*INDEX(Parameters!$B$71:$E$71,MATCH(I508,Parameters!$B$30:$E$30,0))/100*IF($F508="yes",Parameters!$C$49,Parameters!$B$49)</f>
        <v/>
      </c>
      <c r="R508" s="29">
        <f>K508*INDEX(Parameters!$B$72:$E$72,MATCH(I508,Parameters!$B$30:$E$30,0))/100*IF($F508="yes",Parameters!$C$49,Parameters!$B$49)</f>
        <v/>
      </c>
      <c r="S508" s="29">
        <f>K508*INDEX(Parameters!$B$73:$E$73,MATCH(I508,Parameters!$B$30:$E$30,0))/100*IF($F508="yes",Parameters!$C$49,Parameters!$B$49)</f>
        <v/>
      </c>
      <c r="T508" s="29">
        <f>K508*INDEX(Parameters!$B$74:$E$74,MATCH(I508,Parameters!$B$30:$E$30,0))/100*IF($F508="yes",Parameters!$C$49,Parameters!$B$49)</f>
        <v/>
      </c>
      <c r="U508" s="29">
        <f>INDEX(Parameters!$B$32:$E$32,MATCH(I508,Parameters!$B$30:$E$30,0))*Parameters!$B$36/100*IF($F508="yes",Parameters!$E$49,Parameters!$D$49)</f>
        <v/>
      </c>
      <c r="V508" s="29">
        <f>U508*INDEX(Parameters!$B$99:$E$99,MATCH(I508,Parameters!$B$30:$E$30,0))</f>
        <v/>
      </c>
      <c r="W508" s="29">
        <f>U508*INDEX(Parameters!$B$100:$E$100,MATCH(I508,Parameters!$B$30:$E$30,0))</f>
        <v/>
      </c>
      <c r="X508" s="29">
        <f>U508*INDEX(Parameters!$B$101:$E$101,MATCH(I508,Parameters!$B$30:$E$30,0))</f>
        <v/>
      </c>
      <c r="Y508" s="29">
        <f>U508*INDEX(Parameters!$B$102:$E$102,MATCH(I508,Parameters!$B$30:$E$30,0))</f>
        <v/>
      </c>
      <c r="Z508" s="29">
        <f>U508*INDEX(Parameters!$B$103:$E$103,MATCH(I508,Parameters!$B$30:$E$30,0))</f>
        <v/>
      </c>
      <c r="AA508" s="29">
        <f>U508*INDEX(Parameters!$B$104:$E$104,MATCH(I508,Parameters!$B$30:$E$30,0))</f>
        <v/>
      </c>
      <c r="AB508" s="29">
        <f>U508*Parameters!$B$39</f>
        <v/>
      </c>
      <c r="AC508">
        <f>J508</f>
        <v/>
      </c>
      <c r="AD508">
        <f>IF(J508=1,Parameters!$B$40,Parameters!$B$41)</f>
        <v/>
      </c>
      <c r="AE508" s="29">
        <f>AC508*O508+(1-AC508)*L508</f>
        <v/>
      </c>
      <c r="AF508" s="29">
        <f>AC508*P508+(1-AC508)*M508</f>
        <v/>
      </c>
      <c r="AG508" s="29">
        <f>AC508*Q508+(1-AC508)*N508</f>
        <v/>
      </c>
      <c r="AH508" s="29">
        <f>AD508*O508+(1-AD508)*L508</f>
        <v/>
      </c>
      <c r="AI508" s="29">
        <f>AD508*P508+(1-AD508)*M508</f>
        <v/>
      </c>
      <c r="AJ508" s="29">
        <f>AD508*Q508+(1-AD508)*N508</f>
        <v/>
      </c>
      <c r="AK508" s="29">
        <f>AC508*V508+(1-AC508)*U508</f>
        <v/>
      </c>
      <c r="AL508" s="29">
        <f>AC508*W508+(1-AC508)*U508</f>
        <v/>
      </c>
      <c r="AM508" s="29">
        <f>AC508*X508+(1-AC508)*U508</f>
        <v/>
      </c>
      <c r="AN508" s="29">
        <f>AD508*V508+(1-AD508)*U508</f>
        <v/>
      </c>
      <c r="AO508" s="29">
        <f>AD508*W508+(1-AD508)*U508</f>
        <v/>
      </c>
      <c r="AP508" s="29">
        <f>AD508*X508+(1-AD508)*U508</f>
        <v/>
      </c>
      <c r="AQ508">
        <f>IF(OR(Scenario!$B$5="Any",Scenario!$B$5=A508),1,0)</f>
        <v/>
      </c>
      <c r="AR508">
        <f>IF(OR(Scenario!$B$6="Any",Scenario!$B$6=B508),1,0)</f>
        <v/>
      </c>
      <c r="AS508">
        <f>IF(OR(Scenario!$B$7="Any",Scenario!$B$7=C508),1,0)</f>
        <v/>
      </c>
      <c r="AT508">
        <f>IF(OR(Scenario!$B$8="Any",Scenario!$B$8=D508),1,0)</f>
        <v/>
      </c>
      <c r="AU508">
        <f>IF(OR(Scenario!$B$9="Any",Scenario!$B$9=E508),1,0)</f>
        <v/>
      </c>
      <c r="AV508">
        <f>IF(OR(Scenario!$B$10="Any",Scenario!$B$10=F508),1,0)</f>
        <v/>
      </c>
      <c r="AW508">
        <f>G508*AQ508*AR508*AS508*AT508*AU508*AV508</f>
        <v/>
      </c>
      <c r="AX508">
        <f>IF(Scenario!$B$11="mean",L508,IF(Scenario!$B$11="5th pct",M508,N508))</f>
        <v/>
      </c>
      <c r="AY508">
        <f>IF(Scenario!$B$11="mean",O508,IF(Scenario!$B$11="5th pct",P508,Q508))</f>
        <v/>
      </c>
      <c r="AZ508">
        <f>IF(Scenario!$B$11="mean",R508,IF(Scenario!$B$11="5th pct",S508,T508))</f>
        <v/>
      </c>
      <c r="BA508">
        <f>IF(Scenario!$B$11="mean",AE508,IF(Scenario!$B$11="5th pct",AF508,AG508))</f>
        <v/>
      </c>
      <c r="BB508">
        <f>IF(Scenario!$B$11="mean",AH508,IF(Scenario!$B$11="5th pct",AI508,AJ508))</f>
        <v/>
      </c>
      <c r="BC508">
        <f>U508</f>
        <v/>
      </c>
      <c r="BD508">
        <f>IF(Scenario!$B$11="mean",V508,IF(Scenario!$B$11="5th pct",W508,X508))</f>
        <v/>
      </c>
      <c r="BE508">
        <f>IF(Scenario!$B$11="mean",Y508,IF(Scenario!$B$11="5th pct",Z508,AA508))</f>
        <v/>
      </c>
      <c r="BF508">
        <f>IF(Scenario!$B$11="mean",AK508,IF(Scenario!$B$11="5th pct",AL508,AM508))</f>
        <v/>
      </c>
      <c r="BG508">
        <f>IF(Scenario!$B$11="mean",AN508,IF(Scenario!$B$11="5th pct",AO508,AP508))</f>
        <v/>
      </c>
    </row>
    <row r="509">
      <c r="A509" s="7" t="inlineStr">
        <is>
          <t>F</t>
        </is>
      </c>
      <c r="B509" s="7" t="inlineStr">
        <is>
          <t>80+</t>
        </is>
      </c>
      <c r="C509" s="7" t="inlineStr">
        <is>
          <t>154-176</t>
        </is>
      </c>
      <c r="D509" s="7" t="inlineStr">
        <is>
          <t>&gt;=2.0</t>
        </is>
      </c>
      <c r="E509" s="7" t="inlineStr">
        <is>
          <t>low parox</t>
        </is>
      </c>
      <c r="F509" s="7" t="inlineStr">
        <is>
          <t>yes</t>
        </is>
      </c>
      <c r="G509" s="30">
        <f>Parameters!$B$5*Parameters!$B$9*Parameters!$E$10/SUM(Parameters!$B$10:$G$10)*Parameters!$K$22*Parameters!$B$51*Parameters!$B$46</f>
        <v/>
      </c>
      <c r="H509" s="31">
        <f>(140-Parameters!$D$25)*Parameters!$E$26*0.45359237*0.85/(72*Parameters!$E$27)</f>
        <v/>
      </c>
      <c r="I509" s="7">
        <f>IF(H509&gt;80,"&gt;80",IF(H509&gt;50,"50-80",IF(H509&gt;=25,"25-50","&lt;25")))</f>
        <v/>
      </c>
      <c r="J509" s="7">
        <f>IF(((B509="80+")+0+(OR(D509="1.5-2.0",D509="&gt;=2.0")))&gt;=2,1,0)</f>
        <v/>
      </c>
      <c r="K509" s="32">
        <f>INDEX(Parameters!$B$31:$E$31,MATCH(I509,Parameters!$B$30:$E$30,0))</f>
        <v/>
      </c>
      <c r="L509" s="33">
        <f>K509*INDEX(Parameters!$B$66:$E$66,MATCH(I509,Parameters!$B$30:$E$30,0))/100*IF($F509="yes",Parameters!$C$49,Parameters!$B$49)</f>
        <v/>
      </c>
      <c r="M509" s="33">
        <f>K509*INDEX(Parameters!$B$67:$E$67,MATCH(I509,Parameters!$B$30:$E$30,0))/100*IF($F509="yes",Parameters!$C$49,Parameters!$B$49)</f>
        <v/>
      </c>
      <c r="N509" s="33">
        <f>K509*INDEX(Parameters!$B$68:$E$68,MATCH(I509,Parameters!$B$30:$E$30,0))/100*IF($F509="yes",Parameters!$C$49,Parameters!$B$49)</f>
        <v/>
      </c>
      <c r="O509" s="33">
        <f>K509*INDEX(Parameters!$B$69:$E$69,MATCH(I509,Parameters!$B$30:$E$30,0))/100*IF($F509="yes",Parameters!$C$49,Parameters!$B$49)</f>
        <v/>
      </c>
      <c r="P509" s="33">
        <f>K509*INDEX(Parameters!$B$70:$E$70,MATCH(I509,Parameters!$B$30:$E$30,0))/100*IF($F509="yes",Parameters!$C$49,Parameters!$B$49)</f>
        <v/>
      </c>
      <c r="Q509" s="33">
        <f>K509*INDEX(Parameters!$B$71:$E$71,MATCH(I509,Parameters!$B$30:$E$30,0))/100*IF($F509="yes",Parameters!$C$49,Parameters!$B$49)</f>
        <v/>
      </c>
      <c r="R509" s="33">
        <f>K509*INDEX(Parameters!$B$72:$E$72,MATCH(I509,Parameters!$B$30:$E$30,0))/100*IF($F509="yes",Parameters!$C$49,Parameters!$B$49)</f>
        <v/>
      </c>
      <c r="S509" s="33">
        <f>K509*INDEX(Parameters!$B$73:$E$73,MATCH(I509,Parameters!$B$30:$E$30,0))/100*IF($F509="yes",Parameters!$C$49,Parameters!$B$49)</f>
        <v/>
      </c>
      <c r="T509" s="33">
        <f>K509*INDEX(Parameters!$B$74:$E$74,MATCH(I509,Parameters!$B$30:$E$30,0))/100*IF($F509="yes",Parameters!$C$49,Parameters!$B$49)</f>
        <v/>
      </c>
      <c r="U509" s="33">
        <f>INDEX(Parameters!$B$32:$E$32,MATCH(I509,Parameters!$B$30:$E$30,0))*Parameters!$B$36/100*IF($F509="yes",Parameters!$E$49,Parameters!$D$49)</f>
        <v/>
      </c>
      <c r="V509" s="33">
        <f>U509*INDEX(Parameters!$B$99:$E$99,MATCH(I509,Parameters!$B$30:$E$30,0))</f>
        <v/>
      </c>
      <c r="W509" s="33">
        <f>U509*INDEX(Parameters!$B$100:$E$100,MATCH(I509,Parameters!$B$30:$E$30,0))</f>
        <v/>
      </c>
      <c r="X509" s="33">
        <f>U509*INDEX(Parameters!$B$101:$E$101,MATCH(I509,Parameters!$B$30:$E$30,0))</f>
        <v/>
      </c>
      <c r="Y509" s="33">
        <f>U509*INDEX(Parameters!$B$102:$E$102,MATCH(I509,Parameters!$B$30:$E$30,0))</f>
        <v/>
      </c>
      <c r="Z509" s="33">
        <f>U509*INDEX(Parameters!$B$103:$E$103,MATCH(I509,Parameters!$B$30:$E$30,0))</f>
        <v/>
      </c>
      <c r="AA509" s="33">
        <f>U509*INDEX(Parameters!$B$104:$E$104,MATCH(I509,Parameters!$B$30:$E$30,0))</f>
        <v/>
      </c>
      <c r="AB509" s="33">
        <f>U509*Parameters!$B$39</f>
        <v/>
      </c>
      <c r="AC509" s="7">
        <f>J509</f>
        <v/>
      </c>
      <c r="AD509" s="7">
        <f>IF(J509=1,Parameters!$B$40,Parameters!$B$41)</f>
        <v/>
      </c>
      <c r="AE509" s="33">
        <f>AC509*O509+(1-AC509)*L509</f>
        <v/>
      </c>
      <c r="AF509" s="33">
        <f>AC509*P509+(1-AC509)*M509</f>
        <v/>
      </c>
      <c r="AG509" s="33">
        <f>AC509*Q509+(1-AC509)*N509</f>
        <v/>
      </c>
      <c r="AH509" s="33">
        <f>AD509*O509+(1-AD509)*L509</f>
        <v/>
      </c>
      <c r="AI509" s="33">
        <f>AD509*P509+(1-AD509)*M509</f>
        <v/>
      </c>
      <c r="AJ509" s="33">
        <f>AD509*Q509+(1-AD509)*N509</f>
        <v/>
      </c>
      <c r="AK509" s="33">
        <f>AC509*V509+(1-AC509)*U509</f>
        <v/>
      </c>
      <c r="AL509" s="33">
        <f>AC509*W509+(1-AC509)*U509</f>
        <v/>
      </c>
      <c r="AM509" s="33">
        <f>AC509*X509+(1-AC509)*U509</f>
        <v/>
      </c>
      <c r="AN509" s="33">
        <f>AD509*V509+(1-AD509)*U509</f>
        <v/>
      </c>
      <c r="AO509" s="33">
        <f>AD509*W509+(1-AD509)*U509</f>
        <v/>
      </c>
      <c r="AP509" s="33">
        <f>AD509*X509+(1-AD509)*U509</f>
        <v/>
      </c>
      <c r="AQ509" s="7">
        <f>IF(OR(Scenario!$B$5="Any",Scenario!$B$5=A509),1,0)</f>
        <v/>
      </c>
      <c r="AR509" s="7">
        <f>IF(OR(Scenario!$B$6="Any",Scenario!$B$6=B509),1,0)</f>
        <v/>
      </c>
      <c r="AS509" s="7">
        <f>IF(OR(Scenario!$B$7="Any",Scenario!$B$7=C509),1,0)</f>
        <v/>
      </c>
      <c r="AT509" s="7">
        <f>IF(OR(Scenario!$B$8="Any",Scenario!$B$8=D509),1,0)</f>
        <v/>
      </c>
      <c r="AU509" s="7">
        <f>IF(OR(Scenario!$B$9="Any",Scenario!$B$9=E509),1,0)</f>
        <v/>
      </c>
      <c r="AV509" s="7">
        <f>IF(OR(Scenario!$B$10="Any",Scenario!$B$10=F509),1,0)</f>
        <v/>
      </c>
      <c r="AW509" s="7">
        <f>G509*AQ509*AR509*AS509*AT509*AU509*AV509</f>
        <v/>
      </c>
      <c r="AX509" s="7">
        <f>IF(Scenario!$B$11="mean",L509,IF(Scenario!$B$11="5th pct",M509,N509))</f>
        <v/>
      </c>
      <c r="AY509" s="7">
        <f>IF(Scenario!$B$11="mean",O509,IF(Scenario!$B$11="5th pct",P509,Q509))</f>
        <v/>
      </c>
      <c r="AZ509" s="7">
        <f>IF(Scenario!$B$11="mean",R509,IF(Scenario!$B$11="5th pct",S509,T509))</f>
        <v/>
      </c>
      <c r="BA509" s="7">
        <f>IF(Scenario!$B$11="mean",AE509,IF(Scenario!$B$11="5th pct",AF509,AG509))</f>
        <v/>
      </c>
      <c r="BB509" s="7">
        <f>IF(Scenario!$B$11="mean",AH509,IF(Scenario!$B$11="5th pct",AI509,AJ509))</f>
        <v/>
      </c>
      <c r="BC509" s="7">
        <f>U509</f>
        <v/>
      </c>
      <c r="BD509" s="7">
        <f>IF(Scenario!$B$11="mean",V509,IF(Scenario!$B$11="5th pct",W509,X509))</f>
        <v/>
      </c>
      <c r="BE509" s="7">
        <f>IF(Scenario!$B$11="mean",Y509,IF(Scenario!$B$11="5th pct",Z509,AA509))</f>
        <v/>
      </c>
      <c r="BF509" s="7">
        <f>IF(Scenario!$B$11="mean",AK509,IF(Scenario!$B$11="5th pct",AL509,AM509))</f>
        <v/>
      </c>
      <c r="BG509" s="7">
        <f>IF(Scenario!$B$11="mean",AN509,IF(Scenario!$B$11="5th pct",AO509,AP509))</f>
        <v/>
      </c>
    </row>
    <row r="510">
      <c r="A510" t="inlineStr">
        <is>
          <t>F</t>
        </is>
      </c>
      <c r="B510" t="inlineStr">
        <is>
          <t>80+</t>
        </is>
      </c>
      <c r="C510" t="inlineStr">
        <is>
          <t>154-176</t>
        </is>
      </c>
      <c r="D510" t="inlineStr">
        <is>
          <t>&gt;=2.0</t>
        </is>
      </c>
      <c r="E510" t="inlineStr">
        <is>
          <t>high parox</t>
        </is>
      </c>
      <c r="F510" t="inlineStr">
        <is>
          <t>no</t>
        </is>
      </c>
      <c r="G510" s="26">
        <f>Parameters!$B$5*Parameters!$B$9*Parameters!$E$10/SUM(Parameters!$B$10:$G$10)*Parameters!$K$22*Parameters!$B$52*(1-Parameters!$B$46)</f>
        <v/>
      </c>
      <c r="H510" s="27">
        <f>(140-Parameters!$D$25)*Parameters!$E$26*0.45359237*0.85/(72*Parameters!$E$27)</f>
        <v/>
      </c>
      <c r="I510">
        <f>IF(H510&gt;80,"&gt;80",IF(H510&gt;50,"50-80",IF(H510&gt;=25,"25-50","&lt;25")))</f>
        <v/>
      </c>
      <c r="J510">
        <f>IF(((B510="80+")+0+(OR(D510="1.5-2.0",D510="&gt;=2.0")))&gt;=2,1,0)</f>
        <v/>
      </c>
      <c r="K510" s="28">
        <f>INDEX(Parameters!$B$31:$E$31,MATCH(I510,Parameters!$B$30:$E$30,0))</f>
        <v/>
      </c>
      <c r="L510" s="29">
        <f>K510*INDEX(Parameters!$B$75:$E$75,MATCH(I510,Parameters!$B$30:$E$30,0))/100*IF($F510="yes",Parameters!$C$49,Parameters!$B$49)</f>
        <v/>
      </c>
      <c r="M510" s="29">
        <f>K510*INDEX(Parameters!$B$76:$E$76,MATCH(I510,Parameters!$B$30:$E$30,0))/100*IF($F510="yes",Parameters!$C$49,Parameters!$B$49)</f>
        <v/>
      </c>
      <c r="N510" s="29">
        <f>K510*INDEX(Parameters!$B$77:$E$77,MATCH(I510,Parameters!$B$30:$E$30,0))/100*IF($F510="yes",Parameters!$C$49,Parameters!$B$49)</f>
        <v/>
      </c>
      <c r="O510" s="29">
        <f>K510*INDEX(Parameters!$B$78:$E$78,MATCH(I510,Parameters!$B$30:$E$30,0))/100*IF($F510="yes",Parameters!$C$49,Parameters!$B$49)</f>
        <v/>
      </c>
      <c r="P510" s="29">
        <f>K510*INDEX(Parameters!$B$79:$E$79,MATCH(I510,Parameters!$B$30:$E$30,0))/100*IF($F510="yes",Parameters!$C$49,Parameters!$B$49)</f>
        <v/>
      </c>
      <c r="Q510" s="29">
        <f>K510*INDEX(Parameters!$B$80:$E$80,MATCH(I510,Parameters!$B$30:$E$30,0))/100*IF($F510="yes",Parameters!$C$49,Parameters!$B$49)</f>
        <v/>
      </c>
      <c r="R510" s="29">
        <f>K510*INDEX(Parameters!$B$81:$E$81,MATCH(I510,Parameters!$B$30:$E$30,0))/100*IF($F510="yes",Parameters!$C$49,Parameters!$B$49)</f>
        <v/>
      </c>
      <c r="S510" s="29">
        <f>K510*INDEX(Parameters!$B$82:$E$82,MATCH(I510,Parameters!$B$30:$E$30,0))/100*IF($F510="yes",Parameters!$C$49,Parameters!$B$49)</f>
        <v/>
      </c>
      <c r="T510" s="29">
        <f>K510*INDEX(Parameters!$B$83:$E$83,MATCH(I510,Parameters!$B$30:$E$30,0))/100*IF($F510="yes",Parameters!$C$49,Parameters!$B$49)</f>
        <v/>
      </c>
      <c r="U510" s="29">
        <f>INDEX(Parameters!$B$32:$E$32,MATCH(I510,Parameters!$B$30:$E$30,0))*Parameters!$B$36/100*IF($F510="yes",Parameters!$E$49,Parameters!$D$49)</f>
        <v/>
      </c>
      <c r="V510" s="29">
        <f>U510*INDEX(Parameters!$B$99:$E$99,MATCH(I510,Parameters!$B$30:$E$30,0))</f>
        <v/>
      </c>
      <c r="W510" s="29">
        <f>U510*INDEX(Parameters!$B$100:$E$100,MATCH(I510,Parameters!$B$30:$E$30,0))</f>
        <v/>
      </c>
      <c r="X510" s="29">
        <f>U510*INDEX(Parameters!$B$101:$E$101,MATCH(I510,Parameters!$B$30:$E$30,0))</f>
        <v/>
      </c>
      <c r="Y510" s="29">
        <f>U510*INDEX(Parameters!$B$102:$E$102,MATCH(I510,Parameters!$B$30:$E$30,0))</f>
        <v/>
      </c>
      <c r="Z510" s="29">
        <f>U510*INDEX(Parameters!$B$103:$E$103,MATCH(I510,Parameters!$B$30:$E$30,0))</f>
        <v/>
      </c>
      <c r="AA510" s="29">
        <f>U510*INDEX(Parameters!$B$104:$E$104,MATCH(I510,Parameters!$B$30:$E$30,0))</f>
        <v/>
      </c>
      <c r="AB510" s="29">
        <f>U510*Parameters!$B$39</f>
        <v/>
      </c>
      <c r="AC510">
        <f>J510</f>
        <v/>
      </c>
      <c r="AD510">
        <f>IF(J510=1,Parameters!$B$40,Parameters!$B$41)</f>
        <v/>
      </c>
      <c r="AE510" s="29">
        <f>AC510*O510+(1-AC510)*L510</f>
        <v/>
      </c>
      <c r="AF510" s="29">
        <f>AC510*P510+(1-AC510)*M510</f>
        <v/>
      </c>
      <c r="AG510" s="29">
        <f>AC510*Q510+(1-AC510)*N510</f>
        <v/>
      </c>
      <c r="AH510" s="29">
        <f>AD510*O510+(1-AD510)*L510</f>
        <v/>
      </c>
      <c r="AI510" s="29">
        <f>AD510*P510+(1-AD510)*M510</f>
        <v/>
      </c>
      <c r="AJ510" s="29">
        <f>AD510*Q510+(1-AD510)*N510</f>
        <v/>
      </c>
      <c r="AK510" s="29">
        <f>AC510*V510+(1-AC510)*U510</f>
        <v/>
      </c>
      <c r="AL510" s="29">
        <f>AC510*W510+(1-AC510)*U510</f>
        <v/>
      </c>
      <c r="AM510" s="29">
        <f>AC510*X510+(1-AC510)*U510</f>
        <v/>
      </c>
      <c r="AN510" s="29">
        <f>AD510*V510+(1-AD510)*U510</f>
        <v/>
      </c>
      <c r="AO510" s="29">
        <f>AD510*W510+(1-AD510)*U510</f>
        <v/>
      </c>
      <c r="AP510" s="29">
        <f>AD510*X510+(1-AD510)*U510</f>
        <v/>
      </c>
      <c r="AQ510">
        <f>IF(OR(Scenario!$B$5="Any",Scenario!$B$5=A510),1,0)</f>
        <v/>
      </c>
      <c r="AR510">
        <f>IF(OR(Scenario!$B$6="Any",Scenario!$B$6=B510),1,0)</f>
        <v/>
      </c>
      <c r="AS510">
        <f>IF(OR(Scenario!$B$7="Any",Scenario!$B$7=C510),1,0)</f>
        <v/>
      </c>
      <c r="AT510">
        <f>IF(OR(Scenario!$B$8="Any",Scenario!$B$8=D510),1,0)</f>
        <v/>
      </c>
      <c r="AU510">
        <f>IF(OR(Scenario!$B$9="Any",Scenario!$B$9=E510),1,0)</f>
        <v/>
      </c>
      <c r="AV510">
        <f>IF(OR(Scenario!$B$10="Any",Scenario!$B$10=F510),1,0)</f>
        <v/>
      </c>
      <c r="AW510">
        <f>G510*AQ510*AR510*AS510*AT510*AU510*AV510</f>
        <v/>
      </c>
      <c r="AX510">
        <f>IF(Scenario!$B$11="mean",L510,IF(Scenario!$B$11="5th pct",M510,N510))</f>
        <v/>
      </c>
      <c r="AY510">
        <f>IF(Scenario!$B$11="mean",O510,IF(Scenario!$B$11="5th pct",P510,Q510))</f>
        <v/>
      </c>
      <c r="AZ510">
        <f>IF(Scenario!$B$11="mean",R510,IF(Scenario!$B$11="5th pct",S510,T510))</f>
        <v/>
      </c>
      <c r="BA510">
        <f>IF(Scenario!$B$11="mean",AE510,IF(Scenario!$B$11="5th pct",AF510,AG510))</f>
        <v/>
      </c>
      <c r="BB510">
        <f>IF(Scenario!$B$11="mean",AH510,IF(Scenario!$B$11="5th pct",AI510,AJ510))</f>
        <v/>
      </c>
      <c r="BC510">
        <f>U510</f>
        <v/>
      </c>
      <c r="BD510">
        <f>IF(Scenario!$B$11="mean",V510,IF(Scenario!$B$11="5th pct",W510,X510))</f>
        <v/>
      </c>
      <c r="BE510">
        <f>IF(Scenario!$B$11="mean",Y510,IF(Scenario!$B$11="5th pct",Z510,AA510))</f>
        <v/>
      </c>
      <c r="BF510">
        <f>IF(Scenario!$B$11="mean",AK510,IF(Scenario!$B$11="5th pct",AL510,AM510))</f>
        <v/>
      </c>
      <c r="BG510">
        <f>IF(Scenario!$B$11="mean",AN510,IF(Scenario!$B$11="5th pct",AO510,AP510))</f>
        <v/>
      </c>
    </row>
    <row r="511">
      <c r="A511" s="7" t="inlineStr">
        <is>
          <t>F</t>
        </is>
      </c>
      <c r="B511" s="7" t="inlineStr">
        <is>
          <t>80+</t>
        </is>
      </c>
      <c r="C511" s="7" t="inlineStr">
        <is>
          <t>154-176</t>
        </is>
      </c>
      <c r="D511" s="7" t="inlineStr">
        <is>
          <t>&gt;=2.0</t>
        </is>
      </c>
      <c r="E511" s="7" t="inlineStr">
        <is>
          <t>high parox</t>
        </is>
      </c>
      <c r="F511" s="7" t="inlineStr">
        <is>
          <t>yes</t>
        </is>
      </c>
      <c r="G511" s="30">
        <f>Parameters!$B$5*Parameters!$B$9*Parameters!$E$10/SUM(Parameters!$B$10:$G$10)*Parameters!$K$22*Parameters!$B$52*Parameters!$B$46</f>
        <v/>
      </c>
      <c r="H511" s="31">
        <f>(140-Parameters!$D$25)*Parameters!$E$26*0.45359237*0.85/(72*Parameters!$E$27)</f>
        <v/>
      </c>
      <c r="I511" s="7">
        <f>IF(H511&gt;80,"&gt;80",IF(H511&gt;50,"50-80",IF(H511&gt;=25,"25-50","&lt;25")))</f>
        <v/>
      </c>
      <c r="J511" s="7">
        <f>IF(((B511="80+")+0+(OR(D511="1.5-2.0",D511="&gt;=2.0")))&gt;=2,1,0)</f>
        <v/>
      </c>
      <c r="K511" s="32">
        <f>INDEX(Parameters!$B$31:$E$31,MATCH(I511,Parameters!$B$30:$E$30,0))</f>
        <v/>
      </c>
      <c r="L511" s="33">
        <f>K511*INDEX(Parameters!$B$75:$E$75,MATCH(I511,Parameters!$B$30:$E$30,0))/100*IF($F511="yes",Parameters!$C$49,Parameters!$B$49)</f>
        <v/>
      </c>
      <c r="M511" s="33">
        <f>K511*INDEX(Parameters!$B$76:$E$76,MATCH(I511,Parameters!$B$30:$E$30,0))/100*IF($F511="yes",Parameters!$C$49,Parameters!$B$49)</f>
        <v/>
      </c>
      <c r="N511" s="33">
        <f>K511*INDEX(Parameters!$B$77:$E$77,MATCH(I511,Parameters!$B$30:$E$30,0))/100*IF($F511="yes",Parameters!$C$49,Parameters!$B$49)</f>
        <v/>
      </c>
      <c r="O511" s="33">
        <f>K511*INDEX(Parameters!$B$78:$E$78,MATCH(I511,Parameters!$B$30:$E$30,0))/100*IF($F511="yes",Parameters!$C$49,Parameters!$B$49)</f>
        <v/>
      </c>
      <c r="P511" s="33">
        <f>K511*INDEX(Parameters!$B$79:$E$79,MATCH(I511,Parameters!$B$30:$E$30,0))/100*IF($F511="yes",Parameters!$C$49,Parameters!$B$49)</f>
        <v/>
      </c>
      <c r="Q511" s="33">
        <f>K511*INDEX(Parameters!$B$80:$E$80,MATCH(I511,Parameters!$B$30:$E$30,0))/100*IF($F511="yes",Parameters!$C$49,Parameters!$B$49)</f>
        <v/>
      </c>
      <c r="R511" s="33">
        <f>K511*INDEX(Parameters!$B$81:$E$81,MATCH(I511,Parameters!$B$30:$E$30,0))/100*IF($F511="yes",Parameters!$C$49,Parameters!$B$49)</f>
        <v/>
      </c>
      <c r="S511" s="33">
        <f>K511*INDEX(Parameters!$B$82:$E$82,MATCH(I511,Parameters!$B$30:$E$30,0))/100*IF($F511="yes",Parameters!$C$49,Parameters!$B$49)</f>
        <v/>
      </c>
      <c r="T511" s="33">
        <f>K511*INDEX(Parameters!$B$83:$E$83,MATCH(I511,Parameters!$B$30:$E$30,0))/100*IF($F511="yes",Parameters!$C$49,Parameters!$B$49)</f>
        <v/>
      </c>
      <c r="U511" s="33">
        <f>INDEX(Parameters!$B$32:$E$32,MATCH(I511,Parameters!$B$30:$E$30,0))*Parameters!$B$36/100*IF($F511="yes",Parameters!$E$49,Parameters!$D$49)</f>
        <v/>
      </c>
      <c r="V511" s="33">
        <f>U511*INDEX(Parameters!$B$99:$E$99,MATCH(I511,Parameters!$B$30:$E$30,0))</f>
        <v/>
      </c>
      <c r="W511" s="33">
        <f>U511*INDEX(Parameters!$B$100:$E$100,MATCH(I511,Parameters!$B$30:$E$30,0))</f>
        <v/>
      </c>
      <c r="X511" s="33">
        <f>U511*INDEX(Parameters!$B$101:$E$101,MATCH(I511,Parameters!$B$30:$E$30,0))</f>
        <v/>
      </c>
      <c r="Y511" s="33">
        <f>U511*INDEX(Parameters!$B$102:$E$102,MATCH(I511,Parameters!$B$30:$E$30,0))</f>
        <v/>
      </c>
      <c r="Z511" s="33">
        <f>U511*INDEX(Parameters!$B$103:$E$103,MATCH(I511,Parameters!$B$30:$E$30,0))</f>
        <v/>
      </c>
      <c r="AA511" s="33">
        <f>U511*INDEX(Parameters!$B$104:$E$104,MATCH(I511,Parameters!$B$30:$E$30,0))</f>
        <v/>
      </c>
      <c r="AB511" s="33">
        <f>U511*Parameters!$B$39</f>
        <v/>
      </c>
      <c r="AC511" s="7">
        <f>J511</f>
        <v/>
      </c>
      <c r="AD511" s="7">
        <f>IF(J511=1,Parameters!$B$40,Parameters!$B$41)</f>
        <v/>
      </c>
      <c r="AE511" s="33">
        <f>AC511*O511+(1-AC511)*L511</f>
        <v/>
      </c>
      <c r="AF511" s="33">
        <f>AC511*P511+(1-AC511)*M511</f>
        <v/>
      </c>
      <c r="AG511" s="33">
        <f>AC511*Q511+(1-AC511)*N511</f>
        <v/>
      </c>
      <c r="AH511" s="33">
        <f>AD511*O511+(1-AD511)*L511</f>
        <v/>
      </c>
      <c r="AI511" s="33">
        <f>AD511*P511+(1-AD511)*M511</f>
        <v/>
      </c>
      <c r="AJ511" s="33">
        <f>AD511*Q511+(1-AD511)*N511</f>
        <v/>
      </c>
      <c r="AK511" s="33">
        <f>AC511*V511+(1-AC511)*U511</f>
        <v/>
      </c>
      <c r="AL511" s="33">
        <f>AC511*W511+(1-AC511)*U511</f>
        <v/>
      </c>
      <c r="AM511" s="33">
        <f>AC511*X511+(1-AC511)*U511</f>
        <v/>
      </c>
      <c r="AN511" s="33">
        <f>AD511*V511+(1-AD511)*U511</f>
        <v/>
      </c>
      <c r="AO511" s="33">
        <f>AD511*W511+(1-AD511)*U511</f>
        <v/>
      </c>
      <c r="AP511" s="33">
        <f>AD511*X511+(1-AD511)*U511</f>
        <v/>
      </c>
      <c r="AQ511" s="7">
        <f>IF(OR(Scenario!$B$5="Any",Scenario!$B$5=A511),1,0)</f>
        <v/>
      </c>
      <c r="AR511" s="7">
        <f>IF(OR(Scenario!$B$6="Any",Scenario!$B$6=B511),1,0)</f>
        <v/>
      </c>
      <c r="AS511" s="7">
        <f>IF(OR(Scenario!$B$7="Any",Scenario!$B$7=C511),1,0)</f>
        <v/>
      </c>
      <c r="AT511" s="7">
        <f>IF(OR(Scenario!$B$8="Any",Scenario!$B$8=D511),1,0)</f>
        <v/>
      </c>
      <c r="AU511" s="7">
        <f>IF(OR(Scenario!$B$9="Any",Scenario!$B$9=E511),1,0)</f>
        <v/>
      </c>
      <c r="AV511" s="7">
        <f>IF(OR(Scenario!$B$10="Any",Scenario!$B$10=F511),1,0)</f>
        <v/>
      </c>
      <c r="AW511" s="7">
        <f>G511*AQ511*AR511*AS511*AT511*AU511*AV511</f>
        <v/>
      </c>
      <c r="AX511" s="7">
        <f>IF(Scenario!$B$11="mean",L511,IF(Scenario!$B$11="5th pct",M511,N511))</f>
        <v/>
      </c>
      <c r="AY511" s="7">
        <f>IF(Scenario!$B$11="mean",O511,IF(Scenario!$B$11="5th pct",P511,Q511))</f>
        <v/>
      </c>
      <c r="AZ511" s="7">
        <f>IF(Scenario!$B$11="mean",R511,IF(Scenario!$B$11="5th pct",S511,T511))</f>
        <v/>
      </c>
      <c r="BA511" s="7">
        <f>IF(Scenario!$B$11="mean",AE511,IF(Scenario!$B$11="5th pct",AF511,AG511))</f>
        <v/>
      </c>
      <c r="BB511" s="7">
        <f>IF(Scenario!$B$11="mean",AH511,IF(Scenario!$B$11="5th pct",AI511,AJ511))</f>
        <v/>
      </c>
      <c r="BC511" s="7">
        <f>U511</f>
        <v/>
      </c>
      <c r="BD511" s="7">
        <f>IF(Scenario!$B$11="mean",V511,IF(Scenario!$B$11="5th pct",W511,X511))</f>
        <v/>
      </c>
      <c r="BE511" s="7">
        <f>IF(Scenario!$B$11="mean",Y511,IF(Scenario!$B$11="5th pct",Z511,AA511))</f>
        <v/>
      </c>
      <c r="BF511" s="7">
        <f>IF(Scenario!$B$11="mean",AK511,IF(Scenario!$B$11="5th pct",AL511,AM511))</f>
        <v/>
      </c>
      <c r="BG511" s="7">
        <f>IF(Scenario!$B$11="mean",AN511,IF(Scenario!$B$11="5th pct",AO511,AP511))</f>
        <v/>
      </c>
    </row>
    <row r="512">
      <c r="A512" t="inlineStr">
        <is>
          <t>F</t>
        </is>
      </c>
      <c r="B512" t="inlineStr">
        <is>
          <t>80+</t>
        </is>
      </c>
      <c r="C512" t="inlineStr">
        <is>
          <t>154-176</t>
        </is>
      </c>
      <c r="D512" t="inlineStr">
        <is>
          <t>&gt;=2.0</t>
        </is>
      </c>
      <c r="E512" t="inlineStr">
        <is>
          <t>persistent</t>
        </is>
      </c>
      <c r="F512" t="inlineStr">
        <is>
          <t>no</t>
        </is>
      </c>
      <c r="G512" s="26">
        <f>Parameters!$B$5*Parameters!$B$9*Parameters!$E$10/SUM(Parameters!$B$10:$G$10)*Parameters!$K$22*Parameters!$B$53*(1-Parameters!$B$46)</f>
        <v/>
      </c>
      <c r="H512" s="27">
        <f>(140-Parameters!$D$25)*Parameters!$E$26*0.45359237*0.85/(72*Parameters!$E$27)</f>
        <v/>
      </c>
      <c r="I512">
        <f>IF(H512&gt;80,"&gt;80",IF(H512&gt;50,"50-80",IF(H512&gt;=25,"25-50","&lt;25")))</f>
        <v/>
      </c>
      <c r="J512">
        <f>IF(((B512="80+")+0+(OR(D512="1.5-2.0",D512="&gt;=2.0")))&gt;=2,1,0)</f>
        <v/>
      </c>
      <c r="K512" s="28">
        <f>INDEX(Parameters!$B$31:$E$31,MATCH(I512,Parameters!$B$30:$E$30,0))</f>
        <v/>
      </c>
      <c r="L512" s="29">
        <f>K512*INDEX(Parameters!$B$84:$E$84,MATCH(I512,Parameters!$B$30:$E$30,0))/100*IF($F512="yes",Parameters!$C$49,Parameters!$B$49)</f>
        <v/>
      </c>
      <c r="M512" s="29">
        <f>K512*INDEX(Parameters!$B$85:$E$85,MATCH(I512,Parameters!$B$30:$E$30,0))/100*IF($F512="yes",Parameters!$C$49,Parameters!$B$49)</f>
        <v/>
      </c>
      <c r="N512" s="29">
        <f>K512*INDEX(Parameters!$B$86:$E$86,MATCH(I512,Parameters!$B$30:$E$30,0))/100*IF($F512="yes",Parameters!$C$49,Parameters!$B$49)</f>
        <v/>
      </c>
      <c r="O512" s="29">
        <f>K512*INDEX(Parameters!$B$87:$E$87,MATCH(I512,Parameters!$B$30:$E$30,0))/100*IF($F512="yes",Parameters!$C$49,Parameters!$B$49)</f>
        <v/>
      </c>
      <c r="P512" s="29">
        <f>K512*INDEX(Parameters!$B$88:$E$88,MATCH(I512,Parameters!$B$30:$E$30,0))/100*IF($F512="yes",Parameters!$C$49,Parameters!$B$49)</f>
        <v/>
      </c>
      <c r="Q512" s="29">
        <f>K512*INDEX(Parameters!$B$89:$E$89,MATCH(I512,Parameters!$B$30:$E$30,0))/100*IF($F512="yes",Parameters!$C$49,Parameters!$B$49)</f>
        <v/>
      </c>
      <c r="R512" s="29">
        <f>K512*INDEX(Parameters!$B$90:$E$90,MATCH(I512,Parameters!$B$30:$E$30,0))/100*IF($F512="yes",Parameters!$C$49,Parameters!$B$49)</f>
        <v/>
      </c>
      <c r="S512" s="29">
        <f>K512*INDEX(Parameters!$B$91:$E$91,MATCH(I512,Parameters!$B$30:$E$30,0))/100*IF($F512="yes",Parameters!$C$49,Parameters!$B$49)</f>
        <v/>
      </c>
      <c r="T512" s="29">
        <f>K512*INDEX(Parameters!$B$92:$E$92,MATCH(I512,Parameters!$B$30:$E$30,0))/100*IF($F512="yes",Parameters!$C$49,Parameters!$B$49)</f>
        <v/>
      </c>
      <c r="U512" s="29">
        <f>INDEX(Parameters!$B$32:$E$32,MATCH(I512,Parameters!$B$30:$E$30,0))*Parameters!$B$36/100*IF($F512="yes",Parameters!$E$49,Parameters!$D$49)</f>
        <v/>
      </c>
      <c r="V512" s="29">
        <f>U512*INDEX(Parameters!$B$99:$E$99,MATCH(I512,Parameters!$B$30:$E$30,0))</f>
        <v/>
      </c>
      <c r="W512" s="29">
        <f>U512*INDEX(Parameters!$B$100:$E$100,MATCH(I512,Parameters!$B$30:$E$30,0))</f>
        <v/>
      </c>
      <c r="X512" s="29">
        <f>U512*INDEX(Parameters!$B$101:$E$101,MATCH(I512,Parameters!$B$30:$E$30,0))</f>
        <v/>
      </c>
      <c r="Y512" s="29">
        <f>U512*INDEX(Parameters!$B$102:$E$102,MATCH(I512,Parameters!$B$30:$E$30,0))</f>
        <v/>
      </c>
      <c r="Z512" s="29">
        <f>U512*INDEX(Parameters!$B$103:$E$103,MATCH(I512,Parameters!$B$30:$E$30,0))</f>
        <v/>
      </c>
      <c r="AA512" s="29">
        <f>U512*INDEX(Parameters!$B$104:$E$104,MATCH(I512,Parameters!$B$30:$E$30,0))</f>
        <v/>
      </c>
      <c r="AB512" s="29">
        <f>U512*Parameters!$B$39</f>
        <v/>
      </c>
      <c r="AC512">
        <f>J512</f>
        <v/>
      </c>
      <c r="AD512">
        <f>IF(J512=1,Parameters!$B$40,Parameters!$B$41)</f>
        <v/>
      </c>
      <c r="AE512" s="29">
        <f>AC512*O512+(1-AC512)*L512</f>
        <v/>
      </c>
      <c r="AF512" s="29">
        <f>AC512*P512+(1-AC512)*M512</f>
        <v/>
      </c>
      <c r="AG512" s="29">
        <f>AC512*Q512+(1-AC512)*N512</f>
        <v/>
      </c>
      <c r="AH512" s="29">
        <f>AD512*O512+(1-AD512)*L512</f>
        <v/>
      </c>
      <c r="AI512" s="29">
        <f>AD512*P512+(1-AD512)*M512</f>
        <v/>
      </c>
      <c r="AJ512" s="29">
        <f>AD512*Q512+(1-AD512)*N512</f>
        <v/>
      </c>
      <c r="AK512" s="29">
        <f>AC512*V512+(1-AC512)*U512</f>
        <v/>
      </c>
      <c r="AL512" s="29">
        <f>AC512*W512+(1-AC512)*U512</f>
        <v/>
      </c>
      <c r="AM512" s="29">
        <f>AC512*X512+(1-AC512)*U512</f>
        <v/>
      </c>
      <c r="AN512" s="29">
        <f>AD512*V512+(1-AD512)*U512</f>
        <v/>
      </c>
      <c r="AO512" s="29">
        <f>AD512*W512+(1-AD512)*U512</f>
        <v/>
      </c>
      <c r="AP512" s="29">
        <f>AD512*X512+(1-AD512)*U512</f>
        <v/>
      </c>
      <c r="AQ512">
        <f>IF(OR(Scenario!$B$5="Any",Scenario!$B$5=A512),1,0)</f>
        <v/>
      </c>
      <c r="AR512">
        <f>IF(OR(Scenario!$B$6="Any",Scenario!$B$6=B512),1,0)</f>
        <v/>
      </c>
      <c r="AS512">
        <f>IF(OR(Scenario!$B$7="Any",Scenario!$B$7=C512),1,0)</f>
        <v/>
      </c>
      <c r="AT512">
        <f>IF(OR(Scenario!$B$8="Any",Scenario!$B$8=D512),1,0)</f>
        <v/>
      </c>
      <c r="AU512">
        <f>IF(OR(Scenario!$B$9="Any",Scenario!$B$9=E512),1,0)</f>
        <v/>
      </c>
      <c r="AV512">
        <f>IF(OR(Scenario!$B$10="Any",Scenario!$B$10=F512),1,0)</f>
        <v/>
      </c>
      <c r="AW512">
        <f>G512*AQ512*AR512*AS512*AT512*AU512*AV512</f>
        <v/>
      </c>
      <c r="AX512">
        <f>IF(Scenario!$B$11="mean",L512,IF(Scenario!$B$11="5th pct",M512,N512))</f>
        <v/>
      </c>
      <c r="AY512">
        <f>IF(Scenario!$B$11="mean",O512,IF(Scenario!$B$11="5th pct",P512,Q512))</f>
        <v/>
      </c>
      <c r="AZ512">
        <f>IF(Scenario!$B$11="mean",R512,IF(Scenario!$B$11="5th pct",S512,T512))</f>
        <v/>
      </c>
      <c r="BA512">
        <f>IF(Scenario!$B$11="mean",AE512,IF(Scenario!$B$11="5th pct",AF512,AG512))</f>
        <v/>
      </c>
      <c r="BB512">
        <f>IF(Scenario!$B$11="mean",AH512,IF(Scenario!$B$11="5th pct",AI512,AJ512))</f>
        <v/>
      </c>
      <c r="BC512">
        <f>U512</f>
        <v/>
      </c>
      <c r="BD512">
        <f>IF(Scenario!$B$11="mean",V512,IF(Scenario!$B$11="5th pct",W512,X512))</f>
        <v/>
      </c>
      <c r="BE512">
        <f>IF(Scenario!$B$11="mean",Y512,IF(Scenario!$B$11="5th pct",Z512,AA512))</f>
        <v/>
      </c>
      <c r="BF512">
        <f>IF(Scenario!$B$11="mean",AK512,IF(Scenario!$B$11="5th pct",AL512,AM512))</f>
        <v/>
      </c>
      <c r="BG512">
        <f>IF(Scenario!$B$11="mean",AN512,IF(Scenario!$B$11="5th pct",AO512,AP512))</f>
        <v/>
      </c>
    </row>
    <row r="513">
      <c r="A513" s="7" t="inlineStr">
        <is>
          <t>F</t>
        </is>
      </c>
      <c r="B513" s="7" t="inlineStr">
        <is>
          <t>80+</t>
        </is>
      </c>
      <c r="C513" s="7" t="inlineStr">
        <is>
          <t>154-176</t>
        </is>
      </c>
      <c r="D513" s="7" t="inlineStr">
        <is>
          <t>&gt;=2.0</t>
        </is>
      </c>
      <c r="E513" s="7" t="inlineStr">
        <is>
          <t>persistent</t>
        </is>
      </c>
      <c r="F513" s="7" t="inlineStr">
        <is>
          <t>yes</t>
        </is>
      </c>
      <c r="G513" s="30">
        <f>Parameters!$B$5*Parameters!$B$9*Parameters!$E$10/SUM(Parameters!$B$10:$G$10)*Parameters!$K$22*Parameters!$B$53*Parameters!$B$46</f>
        <v/>
      </c>
      <c r="H513" s="31">
        <f>(140-Parameters!$D$25)*Parameters!$E$26*0.45359237*0.85/(72*Parameters!$E$27)</f>
        <v/>
      </c>
      <c r="I513" s="7">
        <f>IF(H513&gt;80,"&gt;80",IF(H513&gt;50,"50-80",IF(H513&gt;=25,"25-50","&lt;25")))</f>
        <v/>
      </c>
      <c r="J513" s="7">
        <f>IF(((B513="80+")+0+(OR(D513="1.5-2.0",D513="&gt;=2.0")))&gt;=2,1,0)</f>
        <v/>
      </c>
      <c r="K513" s="32">
        <f>INDEX(Parameters!$B$31:$E$31,MATCH(I513,Parameters!$B$30:$E$30,0))</f>
        <v/>
      </c>
      <c r="L513" s="33">
        <f>K513*INDEX(Parameters!$B$84:$E$84,MATCH(I513,Parameters!$B$30:$E$30,0))/100*IF($F513="yes",Parameters!$C$49,Parameters!$B$49)</f>
        <v/>
      </c>
      <c r="M513" s="33">
        <f>K513*INDEX(Parameters!$B$85:$E$85,MATCH(I513,Parameters!$B$30:$E$30,0))/100*IF($F513="yes",Parameters!$C$49,Parameters!$B$49)</f>
        <v/>
      </c>
      <c r="N513" s="33">
        <f>K513*INDEX(Parameters!$B$86:$E$86,MATCH(I513,Parameters!$B$30:$E$30,0))/100*IF($F513="yes",Parameters!$C$49,Parameters!$B$49)</f>
        <v/>
      </c>
      <c r="O513" s="33">
        <f>K513*INDEX(Parameters!$B$87:$E$87,MATCH(I513,Parameters!$B$30:$E$30,0))/100*IF($F513="yes",Parameters!$C$49,Parameters!$B$49)</f>
        <v/>
      </c>
      <c r="P513" s="33">
        <f>K513*INDEX(Parameters!$B$88:$E$88,MATCH(I513,Parameters!$B$30:$E$30,0))/100*IF($F513="yes",Parameters!$C$49,Parameters!$B$49)</f>
        <v/>
      </c>
      <c r="Q513" s="33">
        <f>K513*INDEX(Parameters!$B$89:$E$89,MATCH(I513,Parameters!$B$30:$E$30,0))/100*IF($F513="yes",Parameters!$C$49,Parameters!$B$49)</f>
        <v/>
      </c>
      <c r="R513" s="33">
        <f>K513*INDEX(Parameters!$B$90:$E$90,MATCH(I513,Parameters!$B$30:$E$30,0))/100*IF($F513="yes",Parameters!$C$49,Parameters!$B$49)</f>
        <v/>
      </c>
      <c r="S513" s="33">
        <f>K513*INDEX(Parameters!$B$91:$E$91,MATCH(I513,Parameters!$B$30:$E$30,0))/100*IF($F513="yes",Parameters!$C$49,Parameters!$B$49)</f>
        <v/>
      </c>
      <c r="T513" s="33">
        <f>K513*INDEX(Parameters!$B$92:$E$92,MATCH(I513,Parameters!$B$30:$E$30,0))/100*IF($F513="yes",Parameters!$C$49,Parameters!$B$49)</f>
        <v/>
      </c>
      <c r="U513" s="33">
        <f>INDEX(Parameters!$B$32:$E$32,MATCH(I513,Parameters!$B$30:$E$30,0))*Parameters!$B$36/100*IF($F513="yes",Parameters!$E$49,Parameters!$D$49)</f>
        <v/>
      </c>
      <c r="V513" s="33">
        <f>U513*INDEX(Parameters!$B$99:$E$99,MATCH(I513,Parameters!$B$30:$E$30,0))</f>
        <v/>
      </c>
      <c r="W513" s="33">
        <f>U513*INDEX(Parameters!$B$100:$E$100,MATCH(I513,Parameters!$B$30:$E$30,0))</f>
        <v/>
      </c>
      <c r="X513" s="33">
        <f>U513*INDEX(Parameters!$B$101:$E$101,MATCH(I513,Parameters!$B$30:$E$30,0))</f>
        <v/>
      </c>
      <c r="Y513" s="33">
        <f>U513*INDEX(Parameters!$B$102:$E$102,MATCH(I513,Parameters!$B$30:$E$30,0))</f>
        <v/>
      </c>
      <c r="Z513" s="33">
        <f>U513*INDEX(Parameters!$B$103:$E$103,MATCH(I513,Parameters!$B$30:$E$30,0))</f>
        <v/>
      </c>
      <c r="AA513" s="33">
        <f>U513*INDEX(Parameters!$B$104:$E$104,MATCH(I513,Parameters!$B$30:$E$30,0))</f>
        <v/>
      </c>
      <c r="AB513" s="33">
        <f>U513*Parameters!$B$39</f>
        <v/>
      </c>
      <c r="AC513" s="7">
        <f>J513</f>
        <v/>
      </c>
      <c r="AD513" s="7">
        <f>IF(J513=1,Parameters!$B$40,Parameters!$B$41)</f>
        <v/>
      </c>
      <c r="AE513" s="33">
        <f>AC513*O513+(1-AC513)*L513</f>
        <v/>
      </c>
      <c r="AF513" s="33">
        <f>AC513*P513+(1-AC513)*M513</f>
        <v/>
      </c>
      <c r="AG513" s="33">
        <f>AC513*Q513+(1-AC513)*N513</f>
        <v/>
      </c>
      <c r="AH513" s="33">
        <f>AD513*O513+(1-AD513)*L513</f>
        <v/>
      </c>
      <c r="AI513" s="33">
        <f>AD513*P513+(1-AD513)*M513</f>
        <v/>
      </c>
      <c r="AJ513" s="33">
        <f>AD513*Q513+(1-AD513)*N513</f>
        <v/>
      </c>
      <c r="AK513" s="33">
        <f>AC513*V513+(1-AC513)*U513</f>
        <v/>
      </c>
      <c r="AL513" s="33">
        <f>AC513*W513+(1-AC513)*U513</f>
        <v/>
      </c>
      <c r="AM513" s="33">
        <f>AC513*X513+(1-AC513)*U513</f>
        <v/>
      </c>
      <c r="AN513" s="33">
        <f>AD513*V513+(1-AD513)*U513</f>
        <v/>
      </c>
      <c r="AO513" s="33">
        <f>AD513*W513+(1-AD513)*U513</f>
        <v/>
      </c>
      <c r="AP513" s="33">
        <f>AD513*X513+(1-AD513)*U513</f>
        <v/>
      </c>
      <c r="AQ513" s="7">
        <f>IF(OR(Scenario!$B$5="Any",Scenario!$B$5=A513),1,0)</f>
        <v/>
      </c>
      <c r="AR513" s="7">
        <f>IF(OR(Scenario!$B$6="Any",Scenario!$B$6=B513),1,0)</f>
        <v/>
      </c>
      <c r="AS513" s="7">
        <f>IF(OR(Scenario!$B$7="Any",Scenario!$B$7=C513),1,0)</f>
        <v/>
      </c>
      <c r="AT513" s="7">
        <f>IF(OR(Scenario!$B$8="Any",Scenario!$B$8=D513),1,0)</f>
        <v/>
      </c>
      <c r="AU513" s="7">
        <f>IF(OR(Scenario!$B$9="Any",Scenario!$B$9=E513),1,0)</f>
        <v/>
      </c>
      <c r="AV513" s="7">
        <f>IF(OR(Scenario!$B$10="Any",Scenario!$B$10=F513),1,0)</f>
        <v/>
      </c>
      <c r="AW513" s="7">
        <f>G513*AQ513*AR513*AS513*AT513*AU513*AV513</f>
        <v/>
      </c>
      <c r="AX513" s="7">
        <f>IF(Scenario!$B$11="mean",L513,IF(Scenario!$B$11="5th pct",M513,N513))</f>
        <v/>
      </c>
      <c r="AY513" s="7">
        <f>IF(Scenario!$B$11="mean",O513,IF(Scenario!$B$11="5th pct",P513,Q513))</f>
        <v/>
      </c>
      <c r="AZ513" s="7">
        <f>IF(Scenario!$B$11="mean",R513,IF(Scenario!$B$11="5th pct",S513,T513))</f>
        <v/>
      </c>
      <c r="BA513" s="7">
        <f>IF(Scenario!$B$11="mean",AE513,IF(Scenario!$B$11="5th pct",AF513,AG513))</f>
        <v/>
      </c>
      <c r="BB513" s="7">
        <f>IF(Scenario!$B$11="mean",AH513,IF(Scenario!$B$11="5th pct",AI513,AJ513))</f>
        <v/>
      </c>
      <c r="BC513" s="7">
        <f>U513</f>
        <v/>
      </c>
      <c r="BD513" s="7">
        <f>IF(Scenario!$B$11="mean",V513,IF(Scenario!$B$11="5th pct",W513,X513))</f>
        <v/>
      </c>
      <c r="BE513" s="7">
        <f>IF(Scenario!$B$11="mean",Y513,IF(Scenario!$B$11="5th pct",Z513,AA513))</f>
        <v/>
      </c>
      <c r="BF513" s="7">
        <f>IF(Scenario!$B$11="mean",AK513,IF(Scenario!$B$11="5th pct",AL513,AM513))</f>
        <v/>
      </c>
      <c r="BG513" s="7">
        <f>IF(Scenario!$B$11="mean",AN513,IF(Scenario!$B$11="5th pct",AO513,AP513))</f>
        <v/>
      </c>
    </row>
    <row r="514">
      <c r="A514" t="inlineStr">
        <is>
          <t>F</t>
        </is>
      </c>
      <c r="B514" t="inlineStr">
        <is>
          <t>80+</t>
        </is>
      </c>
      <c r="C514" t="inlineStr">
        <is>
          <t>176-198</t>
        </is>
      </c>
      <c r="D514" t="inlineStr">
        <is>
          <t>&lt;1.0</t>
        </is>
      </c>
      <c r="E514" t="inlineStr">
        <is>
          <t>subclinical</t>
        </is>
      </c>
      <c r="F514" t="inlineStr">
        <is>
          <t>no</t>
        </is>
      </c>
      <c r="G514" s="26">
        <f>Parameters!$B$5*Parameters!$B$9*Parameters!$F$10/SUM(Parameters!$B$10:$G$10)*Parameters!$H$22*Parameters!$B$50*(1-Parameters!$B$46)</f>
        <v/>
      </c>
      <c r="H514" s="27">
        <f>(140-Parameters!$D$25)*Parameters!$F$26*0.45359237*0.85/(72*Parameters!$B$27)</f>
        <v/>
      </c>
      <c r="I514">
        <f>IF(H514&gt;80,"&gt;80",IF(H514&gt;50,"50-80",IF(H514&gt;=25,"25-50","&lt;25")))</f>
        <v/>
      </c>
      <c r="J514">
        <f>IF(((B514="80+")+0+(OR(D514="1.5-2.0",D514="&gt;=2.0")))&gt;=2,1,0)</f>
        <v/>
      </c>
      <c r="K514" s="28">
        <f>INDEX(Parameters!$B$31:$E$31,MATCH(I514,Parameters!$B$30:$E$30,0))</f>
        <v/>
      </c>
      <c r="L514" s="29">
        <f>K514*INDEX(Parameters!$B$57:$E$57,MATCH(I514,Parameters!$B$30:$E$30,0))/100*IF($F514="yes",Parameters!$C$49,Parameters!$B$49)</f>
        <v/>
      </c>
      <c r="M514" s="29">
        <f>K514*INDEX(Parameters!$B$58:$E$58,MATCH(I514,Parameters!$B$30:$E$30,0))/100*IF($F514="yes",Parameters!$C$49,Parameters!$B$49)</f>
        <v/>
      </c>
      <c r="N514" s="29">
        <f>K514*INDEX(Parameters!$B$59:$E$59,MATCH(I514,Parameters!$B$30:$E$30,0))/100*IF($F514="yes",Parameters!$C$49,Parameters!$B$49)</f>
        <v/>
      </c>
      <c r="O514" s="29">
        <f>K514*INDEX(Parameters!$B$60:$E$60,MATCH(I514,Parameters!$B$30:$E$30,0))/100*IF($F514="yes",Parameters!$C$49,Parameters!$B$49)</f>
        <v/>
      </c>
      <c r="P514" s="29">
        <f>K514*INDEX(Parameters!$B$61:$E$61,MATCH(I514,Parameters!$B$30:$E$30,0))/100*IF($F514="yes",Parameters!$C$49,Parameters!$B$49)</f>
        <v/>
      </c>
      <c r="Q514" s="29">
        <f>K514*INDEX(Parameters!$B$62:$E$62,MATCH(I514,Parameters!$B$30:$E$30,0))/100*IF($F514="yes",Parameters!$C$49,Parameters!$B$49)</f>
        <v/>
      </c>
      <c r="R514" s="29">
        <f>K514*INDEX(Parameters!$B$63:$E$63,MATCH(I514,Parameters!$B$30:$E$30,0))/100*IF($F514="yes",Parameters!$C$49,Parameters!$B$49)</f>
        <v/>
      </c>
      <c r="S514" s="29">
        <f>K514*INDEX(Parameters!$B$64:$E$64,MATCH(I514,Parameters!$B$30:$E$30,0))/100*IF($F514="yes",Parameters!$C$49,Parameters!$B$49)</f>
        <v/>
      </c>
      <c r="T514" s="29">
        <f>K514*INDEX(Parameters!$B$65:$E$65,MATCH(I514,Parameters!$B$30:$E$30,0))/100*IF($F514="yes",Parameters!$C$49,Parameters!$B$49)</f>
        <v/>
      </c>
      <c r="U514" s="29">
        <f>INDEX(Parameters!$B$32:$E$32,MATCH(I514,Parameters!$B$30:$E$30,0))*Parameters!$B$36/100*IF($F514="yes",Parameters!$E$49,Parameters!$D$49)</f>
        <v/>
      </c>
      <c r="V514" s="29">
        <f>U514*INDEX(Parameters!$B$99:$E$99,MATCH(I514,Parameters!$B$30:$E$30,0))</f>
        <v/>
      </c>
      <c r="W514" s="29">
        <f>U514*INDEX(Parameters!$B$100:$E$100,MATCH(I514,Parameters!$B$30:$E$30,0))</f>
        <v/>
      </c>
      <c r="X514" s="29">
        <f>U514*INDEX(Parameters!$B$101:$E$101,MATCH(I514,Parameters!$B$30:$E$30,0))</f>
        <v/>
      </c>
      <c r="Y514" s="29">
        <f>U514*INDEX(Parameters!$B$102:$E$102,MATCH(I514,Parameters!$B$30:$E$30,0))</f>
        <v/>
      </c>
      <c r="Z514" s="29">
        <f>U514*INDEX(Parameters!$B$103:$E$103,MATCH(I514,Parameters!$B$30:$E$30,0))</f>
        <v/>
      </c>
      <c r="AA514" s="29">
        <f>U514*INDEX(Parameters!$B$104:$E$104,MATCH(I514,Parameters!$B$30:$E$30,0))</f>
        <v/>
      </c>
      <c r="AB514" s="29">
        <f>U514*Parameters!$B$39</f>
        <v/>
      </c>
      <c r="AC514">
        <f>J514</f>
        <v/>
      </c>
      <c r="AD514">
        <f>IF(J514=1,Parameters!$B$40,Parameters!$B$41)</f>
        <v/>
      </c>
      <c r="AE514" s="29">
        <f>AC514*O514+(1-AC514)*L514</f>
        <v/>
      </c>
      <c r="AF514" s="29">
        <f>AC514*P514+(1-AC514)*M514</f>
        <v/>
      </c>
      <c r="AG514" s="29">
        <f>AC514*Q514+(1-AC514)*N514</f>
        <v/>
      </c>
      <c r="AH514" s="29">
        <f>AD514*O514+(1-AD514)*L514</f>
        <v/>
      </c>
      <c r="AI514" s="29">
        <f>AD514*P514+(1-AD514)*M514</f>
        <v/>
      </c>
      <c r="AJ514" s="29">
        <f>AD514*Q514+(1-AD514)*N514</f>
        <v/>
      </c>
      <c r="AK514" s="29">
        <f>AC514*V514+(1-AC514)*U514</f>
        <v/>
      </c>
      <c r="AL514" s="29">
        <f>AC514*W514+(1-AC514)*U514</f>
        <v/>
      </c>
      <c r="AM514" s="29">
        <f>AC514*X514+(1-AC514)*U514</f>
        <v/>
      </c>
      <c r="AN514" s="29">
        <f>AD514*V514+(1-AD514)*U514</f>
        <v/>
      </c>
      <c r="AO514" s="29">
        <f>AD514*W514+(1-AD514)*U514</f>
        <v/>
      </c>
      <c r="AP514" s="29">
        <f>AD514*X514+(1-AD514)*U514</f>
        <v/>
      </c>
      <c r="AQ514">
        <f>IF(OR(Scenario!$B$5="Any",Scenario!$B$5=A514),1,0)</f>
        <v/>
      </c>
      <c r="AR514">
        <f>IF(OR(Scenario!$B$6="Any",Scenario!$B$6=B514),1,0)</f>
        <v/>
      </c>
      <c r="AS514">
        <f>IF(OR(Scenario!$B$7="Any",Scenario!$B$7=C514),1,0)</f>
        <v/>
      </c>
      <c r="AT514">
        <f>IF(OR(Scenario!$B$8="Any",Scenario!$B$8=D514),1,0)</f>
        <v/>
      </c>
      <c r="AU514">
        <f>IF(OR(Scenario!$B$9="Any",Scenario!$B$9=E514),1,0)</f>
        <v/>
      </c>
      <c r="AV514">
        <f>IF(OR(Scenario!$B$10="Any",Scenario!$B$10=F514),1,0)</f>
        <v/>
      </c>
      <c r="AW514">
        <f>G514*AQ514*AR514*AS514*AT514*AU514*AV514</f>
        <v/>
      </c>
      <c r="AX514">
        <f>IF(Scenario!$B$11="mean",L514,IF(Scenario!$B$11="5th pct",M514,N514))</f>
        <v/>
      </c>
      <c r="AY514">
        <f>IF(Scenario!$B$11="mean",O514,IF(Scenario!$B$11="5th pct",P514,Q514))</f>
        <v/>
      </c>
      <c r="AZ514">
        <f>IF(Scenario!$B$11="mean",R514,IF(Scenario!$B$11="5th pct",S514,T514))</f>
        <v/>
      </c>
      <c r="BA514">
        <f>IF(Scenario!$B$11="mean",AE514,IF(Scenario!$B$11="5th pct",AF514,AG514))</f>
        <v/>
      </c>
      <c r="BB514">
        <f>IF(Scenario!$B$11="mean",AH514,IF(Scenario!$B$11="5th pct",AI514,AJ514))</f>
        <v/>
      </c>
      <c r="BC514">
        <f>U514</f>
        <v/>
      </c>
      <c r="BD514">
        <f>IF(Scenario!$B$11="mean",V514,IF(Scenario!$B$11="5th pct",W514,X514))</f>
        <v/>
      </c>
      <c r="BE514">
        <f>IF(Scenario!$B$11="mean",Y514,IF(Scenario!$B$11="5th pct",Z514,AA514))</f>
        <v/>
      </c>
      <c r="BF514">
        <f>IF(Scenario!$B$11="mean",AK514,IF(Scenario!$B$11="5th pct",AL514,AM514))</f>
        <v/>
      </c>
      <c r="BG514">
        <f>IF(Scenario!$B$11="mean",AN514,IF(Scenario!$B$11="5th pct",AO514,AP514))</f>
        <v/>
      </c>
    </row>
    <row r="515">
      <c r="A515" s="7" t="inlineStr">
        <is>
          <t>F</t>
        </is>
      </c>
      <c r="B515" s="7" t="inlineStr">
        <is>
          <t>80+</t>
        </is>
      </c>
      <c r="C515" s="7" t="inlineStr">
        <is>
          <t>176-198</t>
        </is>
      </c>
      <c r="D515" s="7" t="inlineStr">
        <is>
          <t>&lt;1.0</t>
        </is>
      </c>
      <c r="E515" s="7" t="inlineStr">
        <is>
          <t>subclinical</t>
        </is>
      </c>
      <c r="F515" s="7" t="inlineStr">
        <is>
          <t>yes</t>
        </is>
      </c>
      <c r="G515" s="30">
        <f>Parameters!$B$5*Parameters!$B$9*Parameters!$F$10/SUM(Parameters!$B$10:$G$10)*Parameters!$H$22*Parameters!$B$50*Parameters!$B$46</f>
        <v/>
      </c>
      <c r="H515" s="31">
        <f>(140-Parameters!$D$25)*Parameters!$F$26*0.45359237*0.85/(72*Parameters!$B$27)</f>
        <v/>
      </c>
      <c r="I515" s="7">
        <f>IF(H515&gt;80,"&gt;80",IF(H515&gt;50,"50-80",IF(H515&gt;=25,"25-50","&lt;25")))</f>
        <v/>
      </c>
      <c r="J515" s="7">
        <f>IF(((B515="80+")+0+(OR(D515="1.5-2.0",D515="&gt;=2.0")))&gt;=2,1,0)</f>
        <v/>
      </c>
      <c r="K515" s="32">
        <f>INDEX(Parameters!$B$31:$E$31,MATCH(I515,Parameters!$B$30:$E$30,0))</f>
        <v/>
      </c>
      <c r="L515" s="33">
        <f>K515*INDEX(Parameters!$B$57:$E$57,MATCH(I515,Parameters!$B$30:$E$30,0))/100*IF($F515="yes",Parameters!$C$49,Parameters!$B$49)</f>
        <v/>
      </c>
      <c r="M515" s="33">
        <f>K515*INDEX(Parameters!$B$58:$E$58,MATCH(I515,Parameters!$B$30:$E$30,0))/100*IF($F515="yes",Parameters!$C$49,Parameters!$B$49)</f>
        <v/>
      </c>
      <c r="N515" s="33">
        <f>K515*INDEX(Parameters!$B$59:$E$59,MATCH(I515,Parameters!$B$30:$E$30,0))/100*IF($F515="yes",Parameters!$C$49,Parameters!$B$49)</f>
        <v/>
      </c>
      <c r="O515" s="33">
        <f>K515*INDEX(Parameters!$B$60:$E$60,MATCH(I515,Parameters!$B$30:$E$30,0))/100*IF($F515="yes",Parameters!$C$49,Parameters!$B$49)</f>
        <v/>
      </c>
      <c r="P515" s="33">
        <f>K515*INDEX(Parameters!$B$61:$E$61,MATCH(I515,Parameters!$B$30:$E$30,0))/100*IF($F515="yes",Parameters!$C$49,Parameters!$B$49)</f>
        <v/>
      </c>
      <c r="Q515" s="33">
        <f>K515*INDEX(Parameters!$B$62:$E$62,MATCH(I515,Parameters!$B$30:$E$30,0))/100*IF($F515="yes",Parameters!$C$49,Parameters!$B$49)</f>
        <v/>
      </c>
      <c r="R515" s="33">
        <f>K515*INDEX(Parameters!$B$63:$E$63,MATCH(I515,Parameters!$B$30:$E$30,0))/100*IF($F515="yes",Parameters!$C$49,Parameters!$B$49)</f>
        <v/>
      </c>
      <c r="S515" s="33">
        <f>K515*INDEX(Parameters!$B$64:$E$64,MATCH(I515,Parameters!$B$30:$E$30,0))/100*IF($F515="yes",Parameters!$C$49,Parameters!$B$49)</f>
        <v/>
      </c>
      <c r="T515" s="33">
        <f>K515*INDEX(Parameters!$B$65:$E$65,MATCH(I515,Parameters!$B$30:$E$30,0))/100*IF($F515="yes",Parameters!$C$49,Parameters!$B$49)</f>
        <v/>
      </c>
      <c r="U515" s="33">
        <f>INDEX(Parameters!$B$32:$E$32,MATCH(I515,Parameters!$B$30:$E$30,0))*Parameters!$B$36/100*IF($F515="yes",Parameters!$E$49,Parameters!$D$49)</f>
        <v/>
      </c>
      <c r="V515" s="33">
        <f>U515*INDEX(Parameters!$B$99:$E$99,MATCH(I515,Parameters!$B$30:$E$30,0))</f>
        <v/>
      </c>
      <c r="W515" s="33">
        <f>U515*INDEX(Parameters!$B$100:$E$100,MATCH(I515,Parameters!$B$30:$E$30,0))</f>
        <v/>
      </c>
      <c r="X515" s="33">
        <f>U515*INDEX(Parameters!$B$101:$E$101,MATCH(I515,Parameters!$B$30:$E$30,0))</f>
        <v/>
      </c>
      <c r="Y515" s="33">
        <f>U515*INDEX(Parameters!$B$102:$E$102,MATCH(I515,Parameters!$B$30:$E$30,0))</f>
        <v/>
      </c>
      <c r="Z515" s="33">
        <f>U515*INDEX(Parameters!$B$103:$E$103,MATCH(I515,Parameters!$B$30:$E$30,0))</f>
        <v/>
      </c>
      <c r="AA515" s="33">
        <f>U515*INDEX(Parameters!$B$104:$E$104,MATCH(I515,Parameters!$B$30:$E$30,0))</f>
        <v/>
      </c>
      <c r="AB515" s="33">
        <f>U515*Parameters!$B$39</f>
        <v/>
      </c>
      <c r="AC515" s="7">
        <f>J515</f>
        <v/>
      </c>
      <c r="AD515" s="7">
        <f>IF(J515=1,Parameters!$B$40,Parameters!$B$41)</f>
        <v/>
      </c>
      <c r="AE515" s="33">
        <f>AC515*O515+(1-AC515)*L515</f>
        <v/>
      </c>
      <c r="AF515" s="33">
        <f>AC515*P515+(1-AC515)*M515</f>
        <v/>
      </c>
      <c r="AG515" s="33">
        <f>AC515*Q515+(1-AC515)*N515</f>
        <v/>
      </c>
      <c r="AH515" s="33">
        <f>AD515*O515+(1-AD515)*L515</f>
        <v/>
      </c>
      <c r="AI515" s="33">
        <f>AD515*P515+(1-AD515)*M515</f>
        <v/>
      </c>
      <c r="AJ515" s="33">
        <f>AD515*Q515+(1-AD515)*N515</f>
        <v/>
      </c>
      <c r="AK515" s="33">
        <f>AC515*V515+(1-AC515)*U515</f>
        <v/>
      </c>
      <c r="AL515" s="33">
        <f>AC515*W515+(1-AC515)*U515</f>
        <v/>
      </c>
      <c r="AM515" s="33">
        <f>AC515*X515+(1-AC515)*U515</f>
        <v/>
      </c>
      <c r="AN515" s="33">
        <f>AD515*V515+(1-AD515)*U515</f>
        <v/>
      </c>
      <c r="AO515" s="33">
        <f>AD515*W515+(1-AD515)*U515</f>
        <v/>
      </c>
      <c r="AP515" s="33">
        <f>AD515*X515+(1-AD515)*U515</f>
        <v/>
      </c>
      <c r="AQ515" s="7">
        <f>IF(OR(Scenario!$B$5="Any",Scenario!$B$5=A515),1,0)</f>
        <v/>
      </c>
      <c r="AR515" s="7">
        <f>IF(OR(Scenario!$B$6="Any",Scenario!$B$6=B515),1,0)</f>
        <v/>
      </c>
      <c r="AS515" s="7">
        <f>IF(OR(Scenario!$B$7="Any",Scenario!$B$7=C515),1,0)</f>
        <v/>
      </c>
      <c r="AT515" s="7">
        <f>IF(OR(Scenario!$B$8="Any",Scenario!$B$8=D515),1,0)</f>
        <v/>
      </c>
      <c r="AU515" s="7">
        <f>IF(OR(Scenario!$B$9="Any",Scenario!$B$9=E515),1,0)</f>
        <v/>
      </c>
      <c r="AV515" s="7">
        <f>IF(OR(Scenario!$B$10="Any",Scenario!$B$10=F515),1,0)</f>
        <v/>
      </c>
      <c r="AW515" s="7">
        <f>G515*AQ515*AR515*AS515*AT515*AU515*AV515</f>
        <v/>
      </c>
      <c r="AX515" s="7">
        <f>IF(Scenario!$B$11="mean",L515,IF(Scenario!$B$11="5th pct",M515,N515))</f>
        <v/>
      </c>
      <c r="AY515" s="7">
        <f>IF(Scenario!$B$11="mean",O515,IF(Scenario!$B$11="5th pct",P515,Q515))</f>
        <v/>
      </c>
      <c r="AZ515" s="7">
        <f>IF(Scenario!$B$11="mean",R515,IF(Scenario!$B$11="5th pct",S515,T515))</f>
        <v/>
      </c>
      <c r="BA515" s="7">
        <f>IF(Scenario!$B$11="mean",AE515,IF(Scenario!$B$11="5th pct",AF515,AG515))</f>
        <v/>
      </c>
      <c r="BB515" s="7">
        <f>IF(Scenario!$B$11="mean",AH515,IF(Scenario!$B$11="5th pct",AI515,AJ515))</f>
        <v/>
      </c>
      <c r="BC515" s="7">
        <f>U515</f>
        <v/>
      </c>
      <c r="BD515" s="7">
        <f>IF(Scenario!$B$11="mean",V515,IF(Scenario!$B$11="5th pct",W515,X515))</f>
        <v/>
      </c>
      <c r="BE515" s="7">
        <f>IF(Scenario!$B$11="mean",Y515,IF(Scenario!$B$11="5th pct",Z515,AA515))</f>
        <v/>
      </c>
      <c r="BF515" s="7">
        <f>IF(Scenario!$B$11="mean",AK515,IF(Scenario!$B$11="5th pct",AL515,AM515))</f>
        <v/>
      </c>
      <c r="BG515" s="7">
        <f>IF(Scenario!$B$11="mean",AN515,IF(Scenario!$B$11="5th pct",AO515,AP515))</f>
        <v/>
      </c>
    </row>
    <row r="516">
      <c r="A516" t="inlineStr">
        <is>
          <t>F</t>
        </is>
      </c>
      <c r="B516" t="inlineStr">
        <is>
          <t>80+</t>
        </is>
      </c>
      <c r="C516" t="inlineStr">
        <is>
          <t>176-198</t>
        </is>
      </c>
      <c r="D516" t="inlineStr">
        <is>
          <t>&lt;1.0</t>
        </is>
      </c>
      <c r="E516" t="inlineStr">
        <is>
          <t>low parox</t>
        </is>
      </c>
      <c r="F516" t="inlineStr">
        <is>
          <t>no</t>
        </is>
      </c>
      <c r="G516" s="26">
        <f>Parameters!$B$5*Parameters!$B$9*Parameters!$F$10/SUM(Parameters!$B$10:$G$10)*Parameters!$H$22*Parameters!$B$51*(1-Parameters!$B$46)</f>
        <v/>
      </c>
      <c r="H516" s="27">
        <f>(140-Parameters!$D$25)*Parameters!$F$26*0.45359237*0.85/(72*Parameters!$B$27)</f>
        <v/>
      </c>
      <c r="I516">
        <f>IF(H516&gt;80,"&gt;80",IF(H516&gt;50,"50-80",IF(H516&gt;=25,"25-50","&lt;25")))</f>
        <v/>
      </c>
      <c r="J516">
        <f>IF(((B516="80+")+0+(OR(D516="1.5-2.0",D516="&gt;=2.0")))&gt;=2,1,0)</f>
        <v/>
      </c>
      <c r="K516" s="28">
        <f>INDEX(Parameters!$B$31:$E$31,MATCH(I516,Parameters!$B$30:$E$30,0))</f>
        <v/>
      </c>
      <c r="L516" s="29">
        <f>K516*INDEX(Parameters!$B$66:$E$66,MATCH(I516,Parameters!$B$30:$E$30,0))/100*IF($F516="yes",Parameters!$C$49,Parameters!$B$49)</f>
        <v/>
      </c>
      <c r="M516" s="29">
        <f>K516*INDEX(Parameters!$B$67:$E$67,MATCH(I516,Parameters!$B$30:$E$30,0))/100*IF($F516="yes",Parameters!$C$49,Parameters!$B$49)</f>
        <v/>
      </c>
      <c r="N516" s="29">
        <f>K516*INDEX(Parameters!$B$68:$E$68,MATCH(I516,Parameters!$B$30:$E$30,0))/100*IF($F516="yes",Parameters!$C$49,Parameters!$B$49)</f>
        <v/>
      </c>
      <c r="O516" s="29">
        <f>K516*INDEX(Parameters!$B$69:$E$69,MATCH(I516,Parameters!$B$30:$E$30,0))/100*IF($F516="yes",Parameters!$C$49,Parameters!$B$49)</f>
        <v/>
      </c>
      <c r="P516" s="29">
        <f>K516*INDEX(Parameters!$B$70:$E$70,MATCH(I516,Parameters!$B$30:$E$30,0))/100*IF($F516="yes",Parameters!$C$49,Parameters!$B$49)</f>
        <v/>
      </c>
      <c r="Q516" s="29">
        <f>K516*INDEX(Parameters!$B$71:$E$71,MATCH(I516,Parameters!$B$30:$E$30,0))/100*IF($F516="yes",Parameters!$C$49,Parameters!$B$49)</f>
        <v/>
      </c>
      <c r="R516" s="29">
        <f>K516*INDEX(Parameters!$B$72:$E$72,MATCH(I516,Parameters!$B$30:$E$30,0))/100*IF($F516="yes",Parameters!$C$49,Parameters!$B$49)</f>
        <v/>
      </c>
      <c r="S516" s="29">
        <f>K516*INDEX(Parameters!$B$73:$E$73,MATCH(I516,Parameters!$B$30:$E$30,0))/100*IF($F516="yes",Parameters!$C$49,Parameters!$B$49)</f>
        <v/>
      </c>
      <c r="T516" s="29">
        <f>K516*INDEX(Parameters!$B$74:$E$74,MATCH(I516,Parameters!$B$30:$E$30,0))/100*IF($F516="yes",Parameters!$C$49,Parameters!$B$49)</f>
        <v/>
      </c>
      <c r="U516" s="29">
        <f>INDEX(Parameters!$B$32:$E$32,MATCH(I516,Parameters!$B$30:$E$30,0))*Parameters!$B$36/100*IF($F516="yes",Parameters!$E$49,Parameters!$D$49)</f>
        <v/>
      </c>
      <c r="V516" s="29">
        <f>U516*INDEX(Parameters!$B$99:$E$99,MATCH(I516,Parameters!$B$30:$E$30,0))</f>
        <v/>
      </c>
      <c r="W516" s="29">
        <f>U516*INDEX(Parameters!$B$100:$E$100,MATCH(I516,Parameters!$B$30:$E$30,0))</f>
        <v/>
      </c>
      <c r="X516" s="29">
        <f>U516*INDEX(Parameters!$B$101:$E$101,MATCH(I516,Parameters!$B$30:$E$30,0))</f>
        <v/>
      </c>
      <c r="Y516" s="29">
        <f>U516*INDEX(Parameters!$B$102:$E$102,MATCH(I516,Parameters!$B$30:$E$30,0))</f>
        <v/>
      </c>
      <c r="Z516" s="29">
        <f>U516*INDEX(Parameters!$B$103:$E$103,MATCH(I516,Parameters!$B$30:$E$30,0))</f>
        <v/>
      </c>
      <c r="AA516" s="29">
        <f>U516*INDEX(Parameters!$B$104:$E$104,MATCH(I516,Parameters!$B$30:$E$30,0))</f>
        <v/>
      </c>
      <c r="AB516" s="29">
        <f>U516*Parameters!$B$39</f>
        <v/>
      </c>
      <c r="AC516">
        <f>J516</f>
        <v/>
      </c>
      <c r="AD516">
        <f>IF(J516=1,Parameters!$B$40,Parameters!$B$41)</f>
        <v/>
      </c>
      <c r="AE516" s="29">
        <f>AC516*O516+(1-AC516)*L516</f>
        <v/>
      </c>
      <c r="AF516" s="29">
        <f>AC516*P516+(1-AC516)*M516</f>
        <v/>
      </c>
      <c r="AG516" s="29">
        <f>AC516*Q516+(1-AC516)*N516</f>
        <v/>
      </c>
      <c r="AH516" s="29">
        <f>AD516*O516+(1-AD516)*L516</f>
        <v/>
      </c>
      <c r="AI516" s="29">
        <f>AD516*P516+(1-AD516)*M516</f>
        <v/>
      </c>
      <c r="AJ516" s="29">
        <f>AD516*Q516+(1-AD516)*N516</f>
        <v/>
      </c>
      <c r="AK516" s="29">
        <f>AC516*V516+(1-AC516)*U516</f>
        <v/>
      </c>
      <c r="AL516" s="29">
        <f>AC516*W516+(1-AC516)*U516</f>
        <v/>
      </c>
      <c r="AM516" s="29">
        <f>AC516*X516+(1-AC516)*U516</f>
        <v/>
      </c>
      <c r="AN516" s="29">
        <f>AD516*V516+(1-AD516)*U516</f>
        <v/>
      </c>
      <c r="AO516" s="29">
        <f>AD516*W516+(1-AD516)*U516</f>
        <v/>
      </c>
      <c r="AP516" s="29">
        <f>AD516*X516+(1-AD516)*U516</f>
        <v/>
      </c>
      <c r="AQ516">
        <f>IF(OR(Scenario!$B$5="Any",Scenario!$B$5=A516),1,0)</f>
        <v/>
      </c>
      <c r="AR516">
        <f>IF(OR(Scenario!$B$6="Any",Scenario!$B$6=B516),1,0)</f>
        <v/>
      </c>
      <c r="AS516">
        <f>IF(OR(Scenario!$B$7="Any",Scenario!$B$7=C516),1,0)</f>
        <v/>
      </c>
      <c r="AT516">
        <f>IF(OR(Scenario!$B$8="Any",Scenario!$B$8=D516),1,0)</f>
        <v/>
      </c>
      <c r="AU516">
        <f>IF(OR(Scenario!$B$9="Any",Scenario!$B$9=E516),1,0)</f>
        <v/>
      </c>
      <c r="AV516">
        <f>IF(OR(Scenario!$B$10="Any",Scenario!$B$10=F516),1,0)</f>
        <v/>
      </c>
      <c r="AW516">
        <f>G516*AQ516*AR516*AS516*AT516*AU516*AV516</f>
        <v/>
      </c>
      <c r="AX516">
        <f>IF(Scenario!$B$11="mean",L516,IF(Scenario!$B$11="5th pct",M516,N516))</f>
        <v/>
      </c>
      <c r="AY516">
        <f>IF(Scenario!$B$11="mean",O516,IF(Scenario!$B$11="5th pct",P516,Q516))</f>
        <v/>
      </c>
      <c r="AZ516">
        <f>IF(Scenario!$B$11="mean",R516,IF(Scenario!$B$11="5th pct",S516,T516))</f>
        <v/>
      </c>
      <c r="BA516">
        <f>IF(Scenario!$B$11="mean",AE516,IF(Scenario!$B$11="5th pct",AF516,AG516))</f>
        <v/>
      </c>
      <c r="BB516">
        <f>IF(Scenario!$B$11="mean",AH516,IF(Scenario!$B$11="5th pct",AI516,AJ516))</f>
        <v/>
      </c>
      <c r="BC516">
        <f>U516</f>
        <v/>
      </c>
      <c r="BD516">
        <f>IF(Scenario!$B$11="mean",V516,IF(Scenario!$B$11="5th pct",W516,X516))</f>
        <v/>
      </c>
      <c r="BE516">
        <f>IF(Scenario!$B$11="mean",Y516,IF(Scenario!$B$11="5th pct",Z516,AA516))</f>
        <v/>
      </c>
      <c r="BF516">
        <f>IF(Scenario!$B$11="mean",AK516,IF(Scenario!$B$11="5th pct",AL516,AM516))</f>
        <v/>
      </c>
      <c r="BG516">
        <f>IF(Scenario!$B$11="mean",AN516,IF(Scenario!$B$11="5th pct",AO516,AP516))</f>
        <v/>
      </c>
    </row>
    <row r="517">
      <c r="A517" s="7" t="inlineStr">
        <is>
          <t>F</t>
        </is>
      </c>
      <c r="B517" s="7" t="inlineStr">
        <is>
          <t>80+</t>
        </is>
      </c>
      <c r="C517" s="7" t="inlineStr">
        <is>
          <t>176-198</t>
        </is>
      </c>
      <c r="D517" s="7" t="inlineStr">
        <is>
          <t>&lt;1.0</t>
        </is>
      </c>
      <c r="E517" s="7" t="inlineStr">
        <is>
          <t>low parox</t>
        </is>
      </c>
      <c r="F517" s="7" t="inlineStr">
        <is>
          <t>yes</t>
        </is>
      </c>
      <c r="G517" s="30">
        <f>Parameters!$B$5*Parameters!$B$9*Parameters!$F$10/SUM(Parameters!$B$10:$G$10)*Parameters!$H$22*Parameters!$B$51*Parameters!$B$46</f>
        <v/>
      </c>
      <c r="H517" s="31">
        <f>(140-Parameters!$D$25)*Parameters!$F$26*0.45359237*0.85/(72*Parameters!$B$27)</f>
        <v/>
      </c>
      <c r="I517" s="7">
        <f>IF(H517&gt;80,"&gt;80",IF(H517&gt;50,"50-80",IF(H517&gt;=25,"25-50","&lt;25")))</f>
        <v/>
      </c>
      <c r="J517" s="7">
        <f>IF(((B517="80+")+0+(OR(D517="1.5-2.0",D517="&gt;=2.0")))&gt;=2,1,0)</f>
        <v/>
      </c>
      <c r="K517" s="32">
        <f>INDEX(Parameters!$B$31:$E$31,MATCH(I517,Parameters!$B$30:$E$30,0))</f>
        <v/>
      </c>
      <c r="L517" s="33">
        <f>K517*INDEX(Parameters!$B$66:$E$66,MATCH(I517,Parameters!$B$30:$E$30,0))/100*IF($F517="yes",Parameters!$C$49,Parameters!$B$49)</f>
        <v/>
      </c>
      <c r="M517" s="33">
        <f>K517*INDEX(Parameters!$B$67:$E$67,MATCH(I517,Parameters!$B$30:$E$30,0))/100*IF($F517="yes",Parameters!$C$49,Parameters!$B$49)</f>
        <v/>
      </c>
      <c r="N517" s="33">
        <f>K517*INDEX(Parameters!$B$68:$E$68,MATCH(I517,Parameters!$B$30:$E$30,0))/100*IF($F517="yes",Parameters!$C$49,Parameters!$B$49)</f>
        <v/>
      </c>
      <c r="O517" s="33">
        <f>K517*INDEX(Parameters!$B$69:$E$69,MATCH(I517,Parameters!$B$30:$E$30,0))/100*IF($F517="yes",Parameters!$C$49,Parameters!$B$49)</f>
        <v/>
      </c>
      <c r="P517" s="33">
        <f>K517*INDEX(Parameters!$B$70:$E$70,MATCH(I517,Parameters!$B$30:$E$30,0))/100*IF($F517="yes",Parameters!$C$49,Parameters!$B$49)</f>
        <v/>
      </c>
      <c r="Q517" s="33">
        <f>K517*INDEX(Parameters!$B$71:$E$71,MATCH(I517,Parameters!$B$30:$E$30,0))/100*IF($F517="yes",Parameters!$C$49,Parameters!$B$49)</f>
        <v/>
      </c>
      <c r="R517" s="33">
        <f>K517*INDEX(Parameters!$B$72:$E$72,MATCH(I517,Parameters!$B$30:$E$30,0))/100*IF($F517="yes",Parameters!$C$49,Parameters!$B$49)</f>
        <v/>
      </c>
      <c r="S517" s="33">
        <f>K517*INDEX(Parameters!$B$73:$E$73,MATCH(I517,Parameters!$B$30:$E$30,0))/100*IF($F517="yes",Parameters!$C$49,Parameters!$B$49)</f>
        <v/>
      </c>
      <c r="T517" s="33">
        <f>K517*INDEX(Parameters!$B$74:$E$74,MATCH(I517,Parameters!$B$30:$E$30,0))/100*IF($F517="yes",Parameters!$C$49,Parameters!$B$49)</f>
        <v/>
      </c>
      <c r="U517" s="33">
        <f>INDEX(Parameters!$B$32:$E$32,MATCH(I517,Parameters!$B$30:$E$30,0))*Parameters!$B$36/100*IF($F517="yes",Parameters!$E$49,Parameters!$D$49)</f>
        <v/>
      </c>
      <c r="V517" s="33">
        <f>U517*INDEX(Parameters!$B$99:$E$99,MATCH(I517,Parameters!$B$30:$E$30,0))</f>
        <v/>
      </c>
      <c r="W517" s="33">
        <f>U517*INDEX(Parameters!$B$100:$E$100,MATCH(I517,Parameters!$B$30:$E$30,0))</f>
        <v/>
      </c>
      <c r="X517" s="33">
        <f>U517*INDEX(Parameters!$B$101:$E$101,MATCH(I517,Parameters!$B$30:$E$30,0))</f>
        <v/>
      </c>
      <c r="Y517" s="33">
        <f>U517*INDEX(Parameters!$B$102:$E$102,MATCH(I517,Parameters!$B$30:$E$30,0))</f>
        <v/>
      </c>
      <c r="Z517" s="33">
        <f>U517*INDEX(Parameters!$B$103:$E$103,MATCH(I517,Parameters!$B$30:$E$30,0))</f>
        <v/>
      </c>
      <c r="AA517" s="33">
        <f>U517*INDEX(Parameters!$B$104:$E$104,MATCH(I517,Parameters!$B$30:$E$30,0))</f>
        <v/>
      </c>
      <c r="AB517" s="33">
        <f>U517*Parameters!$B$39</f>
        <v/>
      </c>
      <c r="AC517" s="7">
        <f>J517</f>
        <v/>
      </c>
      <c r="AD517" s="7">
        <f>IF(J517=1,Parameters!$B$40,Parameters!$B$41)</f>
        <v/>
      </c>
      <c r="AE517" s="33">
        <f>AC517*O517+(1-AC517)*L517</f>
        <v/>
      </c>
      <c r="AF517" s="33">
        <f>AC517*P517+(1-AC517)*M517</f>
        <v/>
      </c>
      <c r="AG517" s="33">
        <f>AC517*Q517+(1-AC517)*N517</f>
        <v/>
      </c>
      <c r="AH517" s="33">
        <f>AD517*O517+(1-AD517)*L517</f>
        <v/>
      </c>
      <c r="AI517" s="33">
        <f>AD517*P517+(1-AD517)*M517</f>
        <v/>
      </c>
      <c r="AJ517" s="33">
        <f>AD517*Q517+(1-AD517)*N517</f>
        <v/>
      </c>
      <c r="AK517" s="33">
        <f>AC517*V517+(1-AC517)*U517</f>
        <v/>
      </c>
      <c r="AL517" s="33">
        <f>AC517*W517+(1-AC517)*U517</f>
        <v/>
      </c>
      <c r="AM517" s="33">
        <f>AC517*X517+(1-AC517)*U517</f>
        <v/>
      </c>
      <c r="AN517" s="33">
        <f>AD517*V517+(1-AD517)*U517</f>
        <v/>
      </c>
      <c r="AO517" s="33">
        <f>AD517*W517+(1-AD517)*U517</f>
        <v/>
      </c>
      <c r="AP517" s="33">
        <f>AD517*X517+(1-AD517)*U517</f>
        <v/>
      </c>
      <c r="AQ517" s="7">
        <f>IF(OR(Scenario!$B$5="Any",Scenario!$B$5=A517),1,0)</f>
        <v/>
      </c>
      <c r="AR517" s="7">
        <f>IF(OR(Scenario!$B$6="Any",Scenario!$B$6=B517),1,0)</f>
        <v/>
      </c>
      <c r="AS517" s="7">
        <f>IF(OR(Scenario!$B$7="Any",Scenario!$B$7=C517),1,0)</f>
        <v/>
      </c>
      <c r="AT517" s="7">
        <f>IF(OR(Scenario!$B$8="Any",Scenario!$B$8=D517),1,0)</f>
        <v/>
      </c>
      <c r="AU517" s="7">
        <f>IF(OR(Scenario!$B$9="Any",Scenario!$B$9=E517),1,0)</f>
        <v/>
      </c>
      <c r="AV517" s="7">
        <f>IF(OR(Scenario!$B$10="Any",Scenario!$B$10=F517),1,0)</f>
        <v/>
      </c>
      <c r="AW517" s="7">
        <f>G517*AQ517*AR517*AS517*AT517*AU517*AV517</f>
        <v/>
      </c>
      <c r="AX517" s="7">
        <f>IF(Scenario!$B$11="mean",L517,IF(Scenario!$B$11="5th pct",M517,N517))</f>
        <v/>
      </c>
      <c r="AY517" s="7">
        <f>IF(Scenario!$B$11="mean",O517,IF(Scenario!$B$11="5th pct",P517,Q517))</f>
        <v/>
      </c>
      <c r="AZ517" s="7">
        <f>IF(Scenario!$B$11="mean",R517,IF(Scenario!$B$11="5th pct",S517,T517))</f>
        <v/>
      </c>
      <c r="BA517" s="7">
        <f>IF(Scenario!$B$11="mean",AE517,IF(Scenario!$B$11="5th pct",AF517,AG517))</f>
        <v/>
      </c>
      <c r="BB517" s="7">
        <f>IF(Scenario!$B$11="mean",AH517,IF(Scenario!$B$11="5th pct",AI517,AJ517))</f>
        <v/>
      </c>
      <c r="BC517" s="7">
        <f>U517</f>
        <v/>
      </c>
      <c r="BD517" s="7">
        <f>IF(Scenario!$B$11="mean",V517,IF(Scenario!$B$11="5th pct",W517,X517))</f>
        <v/>
      </c>
      <c r="BE517" s="7">
        <f>IF(Scenario!$B$11="mean",Y517,IF(Scenario!$B$11="5th pct",Z517,AA517))</f>
        <v/>
      </c>
      <c r="BF517" s="7">
        <f>IF(Scenario!$B$11="mean",AK517,IF(Scenario!$B$11="5th pct",AL517,AM517))</f>
        <v/>
      </c>
      <c r="BG517" s="7">
        <f>IF(Scenario!$B$11="mean",AN517,IF(Scenario!$B$11="5th pct",AO517,AP517))</f>
        <v/>
      </c>
    </row>
    <row r="518">
      <c r="A518" t="inlineStr">
        <is>
          <t>F</t>
        </is>
      </c>
      <c r="B518" t="inlineStr">
        <is>
          <t>80+</t>
        </is>
      </c>
      <c r="C518" t="inlineStr">
        <is>
          <t>176-198</t>
        </is>
      </c>
      <c r="D518" t="inlineStr">
        <is>
          <t>&lt;1.0</t>
        </is>
      </c>
      <c r="E518" t="inlineStr">
        <is>
          <t>high parox</t>
        </is>
      </c>
      <c r="F518" t="inlineStr">
        <is>
          <t>no</t>
        </is>
      </c>
      <c r="G518" s="26">
        <f>Parameters!$B$5*Parameters!$B$9*Parameters!$F$10/SUM(Parameters!$B$10:$G$10)*Parameters!$H$22*Parameters!$B$52*(1-Parameters!$B$46)</f>
        <v/>
      </c>
      <c r="H518" s="27">
        <f>(140-Parameters!$D$25)*Parameters!$F$26*0.45359237*0.85/(72*Parameters!$B$27)</f>
        <v/>
      </c>
      <c r="I518">
        <f>IF(H518&gt;80,"&gt;80",IF(H518&gt;50,"50-80",IF(H518&gt;=25,"25-50","&lt;25")))</f>
        <v/>
      </c>
      <c r="J518">
        <f>IF(((B518="80+")+0+(OR(D518="1.5-2.0",D518="&gt;=2.0")))&gt;=2,1,0)</f>
        <v/>
      </c>
      <c r="K518" s="28">
        <f>INDEX(Parameters!$B$31:$E$31,MATCH(I518,Parameters!$B$30:$E$30,0))</f>
        <v/>
      </c>
      <c r="L518" s="29">
        <f>K518*INDEX(Parameters!$B$75:$E$75,MATCH(I518,Parameters!$B$30:$E$30,0))/100*IF($F518="yes",Parameters!$C$49,Parameters!$B$49)</f>
        <v/>
      </c>
      <c r="M518" s="29">
        <f>K518*INDEX(Parameters!$B$76:$E$76,MATCH(I518,Parameters!$B$30:$E$30,0))/100*IF($F518="yes",Parameters!$C$49,Parameters!$B$49)</f>
        <v/>
      </c>
      <c r="N518" s="29">
        <f>K518*INDEX(Parameters!$B$77:$E$77,MATCH(I518,Parameters!$B$30:$E$30,0))/100*IF($F518="yes",Parameters!$C$49,Parameters!$B$49)</f>
        <v/>
      </c>
      <c r="O518" s="29">
        <f>K518*INDEX(Parameters!$B$78:$E$78,MATCH(I518,Parameters!$B$30:$E$30,0))/100*IF($F518="yes",Parameters!$C$49,Parameters!$B$49)</f>
        <v/>
      </c>
      <c r="P518" s="29">
        <f>K518*INDEX(Parameters!$B$79:$E$79,MATCH(I518,Parameters!$B$30:$E$30,0))/100*IF($F518="yes",Parameters!$C$49,Parameters!$B$49)</f>
        <v/>
      </c>
      <c r="Q518" s="29">
        <f>K518*INDEX(Parameters!$B$80:$E$80,MATCH(I518,Parameters!$B$30:$E$30,0))/100*IF($F518="yes",Parameters!$C$49,Parameters!$B$49)</f>
        <v/>
      </c>
      <c r="R518" s="29">
        <f>K518*INDEX(Parameters!$B$81:$E$81,MATCH(I518,Parameters!$B$30:$E$30,0))/100*IF($F518="yes",Parameters!$C$49,Parameters!$B$49)</f>
        <v/>
      </c>
      <c r="S518" s="29">
        <f>K518*INDEX(Parameters!$B$82:$E$82,MATCH(I518,Parameters!$B$30:$E$30,0))/100*IF($F518="yes",Parameters!$C$49,Parameters!$B$49)</f>
        <v/>
      </c>
      <c r="T518" s="29">
        <f>K518*INDEX(Parameters!$B$83:$E$83,MATCH(I518,Parameters!$B$30:$E$30,0))/100*IF($F518="yes",Parameters!$C$49,Parameters!$B$49)</f>
        <v/>
      </c>
      <c r="U518" s="29">
        <f>INDEX(Parameters!$B$32:$E$32,MATCH(I518,Parameters!$B$30:$E$30,0))*Parameters!$B$36/100*IF($F518="yes",Parameters!$E$49,Parameters!$D$49)</f>
        <v/>
      </c>
      <c r="V518" s="29">
        <f>U518*INDEX(Parameters!$B$99:$E$99,MATCH(I518,Parameters!$B$30:$E$30,0))</f>
        <v/>
      </c>
      <c r="W518" s="29">
        <f>U518*INDEX(Parameters!$B$100:$E$100,MATCH(I518,Parameters!$B$30:$E$30,0))</f>
        <v/>
      </c>
      <c r="X518" s="29">
        <f>U518*INDEX(Parameters!$B$101:$E$101,MATCH(I518,Parameters!$B$30:$E$30,0))</f>
        <v/>
      </c>
      <c r="Y518" s="29">
        <f>U518*INDEX(Parameters!$B$102:$E$102,MATCH(I518,Parameters!$B$30:$E$30,0))</f>
        <v/>
      </c>
      <c r="Z518" s="29">
        <f>U518*INDEX(Parameters!$B$103:$E$103,MATCH(I518,Parameters!$B$30:$E$30,0))</f>
        <v/>
      </c>
      <c r="AA518" s="29">
        <f>U518*INDEX(Parameters!$B$104:$E$104,MATCH(I518,Parameters!$B$30:$E$30,0))</f>
        <v/>
      </c>
      <c r="AB518" s="29">
        <f>U518*Parameters!$B$39</f>
        <v/>
      </c>
      <c r="AC518">
        <f>J518</f>
        <v/>
      </c>
      <c r="AD518">
        <f>IF(J518=1,Parameters!$B$40,Parameters!$B$41)</f>
        <v/>
      </c>
      <c r="AE518" s="29">
        <f>AC518*O518+(1-AC518)*L518</f>
        <v/>
      </c>
      <c r="AF518" s="29">
        <f>AC518*P518+(1-AC518)*M518</f>
        <v/>
      </c>
      <c r="AG518" s="29">
        <f>AC518*Q518+(1-AC518)*N518</f>
        <v/>
      </c>
      <c r="AH518" s="29">
        <f>AD518*O518+(1-AD518)*L518</f>
        <v/>
      </c>
      <c r="AI518" s="29">
        <f>AD518*P518+(1-AD518)*M518</f>
        <v/>
      </c>
      <c r="AJ518" s="29">
        <f>AD518*Q518+(1-AD518)*N518</f>
        <v/>
      </c>
      <c r="AK518" s="29">
        <f>AC518*V518+(1-AC518)*U518</f>
        <v/>
      </c>
      <c r="AL518" s="29">
        <f>AC518*W518+(1-AC518)*U518</f>
        <v/>
      </c>
      <c r="AM518" s="29">
        <f>AC518*X518+(1-AC518)*U518</f>
        <v/>
      </c>
      <c r="AN518" s="29">
        <f>AD518*V518+(1-AD518)*U518</f>
        <v/>
      </c>
      <c r="AO518" s="29">
        <f>AD518*W518+(1-AD518)*U518</f>
        <v/>
      </c>
      <c r="AP518" s="29">
        <f>AD518*X518+(1-AD518)*U518</f>
        <v/>
      </c>
      <c r="AQ518">
        <f>IF(OR(Scenario!$B$5="Any",Scenario!$B$5=A518),1,0)</f>
        <v/>
      </c>
      <c r="AR518">
        <f>IF(OR(Scenario!$B$6="Any",Scenario!$B$6=B518),1,0)</f>
        <v/>
      </c>
      <c r="AS518">
        <f>IF(OR(Scenario!$B$7="Any",Scenario!$B$7=C518),1,0)</f>
        <v/>
      </c>
      <c r="AT518">
        <f>IF(OR(Scenario!$B$8="Any",Scenario!$B$8=D518),1,0)</f>
        <v/>
      </c>
      <c r="AU518">
        <f>IF(OR(Scenario!$B$9="Any",Scenario!$B$9=E518),1,0)</f>
        <v/>
      </c>
      <c r="AV518">
        <f>IF(OR(Scenario!$B$10="Any",Scenario!$B$10=F518),1,0)</f>
        <v/>
      </c>
      <c r="AW518">
        <f>G518*AQ518*AR518*AS518*AT518*AU518*AV518</f>
        <v/>
      </c>
      <c r="AX518">
        <f>IF(Scenario!$B$11="mean",L518,IF(Scenario!$B$11="5th pct",M518,N518))</f>
        <v/>
      </c>
      <c r="AY518">
        <f>IF(Scenario!$B$11="mean",O518,IF(Scenario!$B$11="5th pct",P518,Q518))</f>
        <v/>
      </c>
      <c r="AZ518">
        <f>IF(Scenario!$B$11="mean",R518,IF(Scenario!$B$11="5th pct",S518,T518))</f>
        <v/>
      </c>
      <c r="BA518">
        <f>IF(Scenario!$B$11="mean",AE518,IF(Scenario!$B$11="5th pct",AF518,AG518))</f>
        <v/>
      </c>
      <c r="BB518">
        <f>IF(Scenario!$B$11="mean",AH518,IF(Scenario!$B$11="5th pct",AI518,AJ518))</f>
        <v/>
      </c>
      <c r="BC518">
        <f>U518</f>
        <v/>
      </c>
      <c r="BD518">
        <f>IF(Scenario!$B$11="mean",V518,IF(Scenario!$B$11="5th pct",W518,X518))</f>
        <v/>
      </c>
      <c r="BE518">
        <f>IF(Scenario!$B$11="mean",Y518,IF(Scenario!$B$11="5th pct",Z518,AA518))</f>
        <v/>
      </c>
      <c r="BF518">
        <f>IF(Scenario!$B$11="mean",AK518,IF(Scenario!$B$11="5th pct",AL518,AM518))</f>
        <v/>
      </c>
      <c r="BG518">
        <f>IF(Scenario!$B$11="mean",AN518,IF(Scenario!$B$11="5th pct",AO518,AP518))</f>
        <v/>
      </c>
    </row>
    <row r="519">
      <c r="A519" s="7" t="inlineStr">
        <is>
          <t>F</t>
        </is>
      </c>
      <c r="B519" s="7" t="inlineStr">
        <is>
          <t>80+</t>
        </is>
      </c>
      <c r="C519" s="7" t="inlineStr">
        <is>
          <t>176-198</t>
        </is>
      </c>
      <c r="D519" s="7" t="inlineStr">
        <is>
          <t>&lt;1.0</t>
        </is>
      </c>
      <c r="E519" s="7" t="inlineStr">
        <is>
          <t>high parox</t>
        </is>
      </c>
      <c r="F519" s="7" t="inlineStr">
        <is>
          <t>yes</t>
        </is>
      </c>
      <c r="G519" s="30">
        <f>Parameters!$B$5*Parameters!$B$9*Parameters!$F$10/SUM(Parameters!$B$10:$G$10)*Parameters!$H$22*Parameters!$B$52*Parameters!$B$46</f>
        <v/>
      </c>
      <c r="H519" s="31">
        <f>(140-Parameters!$D$25)*Parameters!$F$26*0.45359237*0.85/(72*Parameters!$B$27)</f>
        <v/>
      </c>
      <c r="I519" s="7">
        <f>IF(H519&gt;80,"&gt;80",IF(H519&gt;50,"50-80",IF(H519&gt;=25,"25-50","&lt;25")))</f>
        <v/>
      </c>
      <c r="J519" s="7">
        <f>IF(((B519="80+")+0+(OR(D519="1.5-2.0",D519="&gt;=2.0")))&gt;=2,1,0)</f>
        <v/>
      </c>
      <c r="K519" s="32">
        <f>INDEX(Parameters!$B$31:$E$31,MATCH(I519,Parameters!$B$30:$E$30,0))</f>
        <v/>
      </c>
      <c r="L519" s="33">
        <f>K519*INDEX(Parameters!$B$75:$E$75,MATCH(I519,Parameters!$B$30:$E$30,0))/100*IF($F519="yes",Parameters!$C$49,Parameters!$B$49)</f>
        <v/>
      </c>
      <c r="M519" s="33">
        <f>K519*INDEX(Parameters!$B$76:$E$76,MATCH(I519,Parameters!$B$30:$E$30,0))/100*IF($F519="yes",Parameters!$C$49,Parameters!$B$49)</f>
        <v/>
      </c>
      <c r="N519" s="33">
        <f>K519*INDEX(Parameters!$B$77:$E$77,MATCH(I519,Parameters!$B$30:$E$30,0))/100*IF($F519="yes",Parameters!$C$49,Parameters!$B$49)</f>
        <v/>
      </c>
      <c r="O519" s="33">
        <f>K519*INDEX(Parameters!$B$78:$E$78,MATCH(I519,Parameters!$B$30:$E$30,0))/100*IF($F519="yes",Parameters!$C$49,Parameters!$B$49)</f>
        <v/>
      </c>
      <c r="P519" s="33">
        <f>K519*INDEX(Parameters!$B$79:$E$79,MATCH(I519,Parameters!$B$30:$E$30,0))/100*IF($F519="yes",Parameters!$C$49,Parameters!$B$49)</f>
        <v/>
      </c>
      <c r="Q519" s="33">
        <f>K519*INDEX(Parameters!$B$80:$E$80,MATCH(I519,Parameters!$B$30:$E$30,0))/100*IF($F519="yes",Parameters!$C$49,Parameters!$B$49)</f>
        <v/>
      </c>
      <c r="R519" s="33">
        <f>K519*INDEX(Parameters!$B$81:$E$81,MATCH(I519,Parameters!$B$30:$E$30,0))/100*IF($F519="yes",Parameters!$C$49,Parameters!$B$49)</f>
        <v/>
      </c>
      <c r="S519" s="33">
        <f>K519*INDEX(Parameters!$B$82:$E$82,MATCH(I519,Parameters!$B$30:$E$30,0))/100*IF($F519="yes",Parameters!$C$49,Parameters!$B$49)</f>
        <v/>
      </c>
      <c r="T519" s="33">
        <f>K519*INDEX(Parameters!$B$83:$E$83,MATCH(I519,Parameters!$B$30:$E$30,0))/100*IF($F519="yes",Parameters!$C$49,Parameters!$B$49)</f>
        <v/>
      </c>
      <c r="U519" s="33">
        <f>INDEX(Parameters!$B$32:$E$32,MATCH(I519,Parameters!$B$30:$E$30,0))*Parameters!$B$36/100*IF($F519="yes",Parameters!$E$49,Parameters!$D$49)</f>
        <v/>
      </c>
      <c r="V519" s="33">
        <f>U519*INDEX(Parameters!$B$99:$E$99,MATCH(I519,Parameters!$B$30:$E$30,0))</f>
        <v/>
      </c>
      <c r="W519" s="33">
        <f>U519*INDEX(Parameters!$B$100:$E$100,MATCH(I519,Parameters!$B$30:$E$30,0))</f>
        <v/>
      </c>
      <c r="X519" s="33">
        <f>U519*INDEX(Parameters!$B$101:$E$101,MATCH(I519,Parameters!$B$30:$E$30,0))</f>
        <v/>
      </c>
      <c r="Y519" s="33">
        <f>U519*INDEX(Parameters!$B$102:$E$102,MATCH(I519,Parameters!$B$30:$E$30,0))</f>
        <v/>
      </c>
      <c r="Z519" s="33">
        <f>U519*INDEX(Parameters!$B$103:$E$103,MATCH(I519,Parameters!$B$30:$E$30,0))</f>
        <v/>
      </c>
      <c r="AA519" s="33">
        <f>U519*INDEX(Parameters!$B$104:$E$104,MATCH(I519,Parameters!$B$30:$E$30,0))</f>
        <v/>
      </c>
      <c r="AB519" s="33">
        <f>U519*Parameters!$B$39</f>
        <v/>
      </c>
      <c r="AC519" s="7">
        <f>J519</f>
        <v/>
      </c>
      <c r="AD519" s="7">
        <f>IF(J519=1,Parameters!$B$40,Parameters!$B$41)</f>
        <v/>
      </c>
      <c r="AE519" s="33">
        <f>AC519*O519+(1-AC519)*L519</f>
        <v/>
      </c>
      <c r="AF519" s="33">
        <f>AC519*P519+(1-AC519)*M519</f>
        <v/>
      </c>
      <c r="AG519" s="33">
        <f>AC519*Q519+(1-AC519)*N519</f>
        <v/>
      </c>
      <c r="AH519" s="33">
        <f>AD519*O519+(1-AD519)*L519</f>
        <v/>
      </c>
      <c r="AI519" s="33">
        <f>AD519*P519+(1-AD519)*M519</f>
        <v/>
      </c>
      <c r="AJ519" s="33">
        <f>AD519*Q519+(1-AD519)*N519</f>
        <v/>
      </c>
      <c r="AK519" s="33">
        <f>AC519*V519+(1-AC519)*U519</f>
        <v/>
      </c>
      <c r="AL519" s="33">
        <f>AC519*W519+(1-AC519)*U519</f>
        <v/>
      </c>
      <c r="AM519" s="33">
        <f>AC519*X519+(1-AC519)*U519</f>
        <v/>
      </c>
      <c r="AN519" s="33">
        <f>AD519*V519+(1-AD519)*U519</f>
        <v/>
      </c>
      <c r="AO519" s="33">
        <f>AD519*W519+(1-AD519)*U519</f>
        <v/>
      </c>
      <c r="AP519" s="33">
        <f>AD519*X519+(1-AD519)*U519</f>
        <v/>
      </c>
      <c r="AQ519" s="7">
        <f>IF(OR(Scenario!$B$5="Any",Scenario!$B$5=A519),1,0)</f>
        <v/>
      </c>
      <c r="AR519" s="7">
        <f>IF(OR(Scenario!$B$6="Any",Scenario!$B$6=B519),1,0)</f>
        <v/>
      </c>
      <c r="AS519" s="7">
        <f>IF(OR(Scenario!$B$7="Any",Scenario!$B$7=C519),1,0)</f>
        <v/>
      </c>
      <c r="AT519" s="7">
        <f>IF(OR(Scenario!$B$8="Any",Scenario!$B$8=D519),1,0)</f>
        <v/>
      </c>
      <c r="AU519" s="7">
        <f>IF(OR(Scenario!$B$9="Any",Scenario!$B$9=E519),1,0)</f>
        <v/>
      </c>
      <c r="AV519" s="7">
        <f>IF(OR(Scenario!$B$10="Any",Scenario!$B$10=F519),1,0)</f>
        <v/>
      </c>
      <c r="AW519" s="7">
        <f>G519*AQ519*AR519*AS519*AT519*AU519*AV519</f>
        <v/>
      </c>
      <c r="AX519" s="7">
        <f>IF(Scenario!$B$11="mean",L519,IF(Scenario!$B$11="5th pct",M519,N519))</f>
        <v/>
      </c>
      <c r="AY519" s="7">
        <f>IF(Scenario!$B$11="mean",O519,IF(Scenario!$B$11="5th pct",P519,Q519))</f>
        <v/>
      </c>
      <c r="AZ519" s="7">
        <f>IF(Scenario!$B$11="mean",R519,IF(Scenario!$B$11="5th pct",S519,T519))</f>
        <v/>
      </c>
      <c r="BA519" s="7">
        <f>IF(Scenario!$B$11="mean",AE519,IF(Scenario!$B$11="5th pct",AF519,AG519))</f>
        <v/>
      </c>
      <c r="BB519" s="7">
        <f>IF(Scenario!$B$11="mean",AH519,IF(Scenario!$B$11="5th pct",AI519,AJ519))</f>
        <v/>
      </c>
      <c r="BC519" s="7">
        <f>U519</f>
        <v/>
      </c>
      <c r="BD519" s="7">
        <f>IF(Scenario!$B$11="mean",V519,IF(Scenario!$B$11="5th pct",W519,X519))</f>
        <v/>
      </c>
      <c r="BE519" s="7">
        <f>IF(Scenario!$B$11="mean",Y519,IF(Scenario!$B$11="5th pct",Z519,AA519))</f>
        <v/>
      </c>
      <c r="BF519" s="7">
        <f>IF(Scenario!$B$11="mean",AK519,IF(Scenario!$B$11="5th pct",AL519,AM519))</f>
        <v/>
      </c>
      <c r="BG519" s="7">
        <f>IF(Scenario!$B$11="mean",AN519,IF(Scenario!$B$11="5th pct",AO519,AP519))</f>
        <v/>
      </c>
    </row>
    <row r="520">
      <c r="A520" t="inlineStr">
        <is>
          <t>F</t>
        </is>
      </c>
      <c r="B520" t="inlineStr">
        <is>
          <t>80+</t>
        </is>
      </c>
      <c r="C520" t="inlineStr">
        <is>
          <t>176-198</t>
        </is>
      </c>
      <c r="D520" t="inlineStr">
        <is>
          <t>&lt;1.0</t>
        </is>
      </c>
      <c r="E520" t="inlineStr">
        <is>
          <t>persistent</t>
        </is>
      </c>
      <c r="F520" t="inlineStr">
        <is>
          <t>no</t>
        </is>
      </c>
      <c r="G520" s="26">
        <f>Parameters!$B$5*Parameters!$B$9*Parameters!$F$10/SUM(Parameters!$B$10:$G$10)*Parameters!$H$22*Parameters!$B$53*(1-Parameters!$B$46)</f>
        <v/>
      </c>
      <c r="H520" s="27">
        <f>(140-Parameters!$D$25)*Parameters!$F$26*0.45359237*0.85/(72*Parameters!$B$27)</f>
        <v/>
      </c>
      <c r="I520">
        <f>IF(H520&gt;80,"&gt;80",IF(H520&gt;50,"50-80",IF(H520&gt;=25,"25-50","&lt;25")))</f>
        <v/>
      </c>
      <c r="J520">
        <f>IF(((B520="80+")+0+(OR(D520="1.5-2.0",D520="&gt;=2.0")))&gt;=2,1,0)</f>
        <v/>
      </c>
      <c r="K520" s="28">
        <f>INDEX(Parameters!$B$31:$E$31,MATCH(I520,Parameters!$B$30:$E$30,0))</f>
        <v/>
      </c>
      <c r="L520" s="29">
        <f>K520*INDEX(Parameters!$B$84:$E$84,MATCH(I520,Parameters!$B$30:$E$30,0))/100*IF($F520="yes",Parameters!$C$49,Parameters!$B$49)</f>
        <v/>
      </c>
      <c r="M520" s="29">
        <f>K520*INDEX(Parameters!$B$85:$E$85,MATCH(I520,Parameters!$B$30:$E$30,0))/100*IF($F520="yes",Parameters!$C$49,Parameters!$B$49)</f>
        <v/>
      </c>
      <c r="N520" s="29">
        <f>K520*INDEX(Parameters!$B$86:$E$86,MATCH(I520,Parameters!$B$30:$E$30,0))/100*IF($F520="yes",Parameters!$C$49,Parameters!$B$49)</f>
        <v/>
      </c>
      <c r="O520" s="29">
        <f>K520*INDEX(Parameters!$B$87:$E$87,MATCH(I520,Parameters!$B$30:$E$30,0))/100*IF($F520="yes",Parameters!$C$49,Parameters!$B$49)</f>
        <v/>
      </c>
      <c r="P520" s="29">
        <f>K520*INDEX(Parameters!$B$88:$E$88,MATCH(I520,Parameters!$B$30:$E$30,0))/100*IF($F520="yes",Parameters!$C$49,Parameters!$B$49)</f>
        <v/>
      </c>
      <c r="Q520" s="29">
        <f>K520*INDEX(Parameters!$B$89:$E$89,MATCH(I520,Parameters!$B$30:$E$30,0))/100*IF($F520="yes",Parameters!$C$49,Parameters!$B$49)</f>
        <v/>
      </c>
      <c r="R520" s="29">
        <f>K520*INDEX(Parameters!$B$90:$E$90,MATCH(I520,Parameters!$B$30:$E$30,0))/100*IF($F520="yes",Parameters!$C$49,Parameters!$B$49)</f>
        <v/>
      </c>
      <c r="S520" s="29">
        <f>K520*INDEX(Parameters!$B$91:$E$91,MATCH(I520,Parameters!$B$30:$E$30,0))/100*IF($F520="yes",Parameters!$C$49,Parameters!$B$49)</f>
        <v/>
      </c>
      <c r="T520" s="29">
        <f>K520*INDEX(Parameters!$B$92:$E$92,MATCH(I520,Parameters!$B$30:$E$30,0))/100*IF($F520="yes",Parameters!$C$49,Parameters!$B$49)</f>
        <v/>
      </c>
      <c r="U520" s="29">
        <f>INDEX(Parameters!$B$32:$E$32,MATCH(I520,Parameters!$B$30:$E$30,0))*Parameters!$B$36/100*IF($F520="yes",Parameters!$E$49,Parameters!$D$49)</f>
        <v/>
      </c>
      <c r="V520" s="29">
        <f>U520*INDEX(Parameters!$B$99:$E$99,MATCH(I520,Parameters!$B$30:$E$30,0))</f>
        <v/>
      </c>
      <c r="W520" s="29">
        <f>U520*INDEX(Parameters!$B$100:$E$100,MATCH(I520,Parameters!$B$30:$E$30,0))</f>
        <v/>
      </c>
      <c r="X520" s="29">
        <f>U520*INDEX(Parameters!$B$101:$E$101,MATCH(I520,Parameters!$B$30:$E$30,0))</f>
        <v/>
      </c>
      <c r="Y520" s="29">
        <f>U520*INDEX(Parameters!$B$102:$E$102,MATCH(I520,Parameters!$B$30:$E$30,0))</f>
        <v/>
      </c>
      <c r="Z520" s="29">
        <f>U520*INDEX(Parameters!$B$103:$E$103,MATCH(I520,Parameters!$B$30:$E$30,0))</f>
        <v/>
      </c>
      <c r="AA520" s="29">
        <f>U520*INDEX(Parameters!$B$104:$E$104,MATCH(I520,Parameters!$B$30:$E$30,0))</f>
        <v/>
      </c>
      <c r="AB520" s="29">
        <f>U520*Parameters!$B$39</f>
        <v/>
      </c>
      <c r="AC520">
        <f>J520</f>
        <v/>
      </c>
      <c r="AD520">
        <f>IF(J520=1,Parameters!$B$40,Parameters!$B$41)</f>
        <v/>
      </c>
      <c r="AE520" s="29">
        <f>AC520*O520+(1-AC520)*L520</f>
        <v/>
      </c>
      <c r="AF520" s="29">
        <f>AC520*P520+(1-AC520)*M520</f>
        <v/>
      </c>
      <c r="AG520" s="29">
        <f>AC520*Q520+(1-AC520)*N520</f>
        <v/>
      </c>
      <c r="AH520" s="29">
        <f>AD520*O520+(1-AD520)*L520</f>
        <v/>
      </c>
      <c r="AI520" s="29">
        <f>AD520*P520+(1-AD520)*M520</f>
        <v/>
      </c>
      <c r="AJ520" s="29">
        <f>AD520*Q520+(1-AD520)*N520</f>
        <v/>
      </c>
      <c r="AK520" s="29">
        <f>AC520*V520+(1-AC520)*U520</f>
        <v/>
      </c>
      <c r="AL520" s="29">
        <f>AC520*W520+(1-AC520)*U520</f>
        <v/>
      </c>
      <c r="AM520" s="29">
        <f>AC520*X520+(1-AC520)*U520</f>
        <v/>
      </c>
      <c r="AN520" s="29">
        <f>AD520*V520+(1-AD520)*U520</f>
        <v/>
      </c>
      <c r="AO520" s="29">
        <f>AD520*W520+(1-AD520)*U520</f>
        <v/>
      </c>
      <c r="AP520" s="29">
        <f>AD520*X520+(1-AD520)*U520</f>
        <v/>
      </c>
      <c r="AQ520">
        <f>IF(OR(Scenario!$B$5="Any",Scenario!$B$5=A520),1,0)</f>
        <v/>
      </c>
      <c r="AR520">
        <f>IF(OR(Scenario!$B$6="Any",Scenario!$B$6=B520),1,0)</f>
        <v/>
      </c>
      <c r="AS520">
        <f>IF(OR(Scenario!$B$7="Any",Scenario!$B$7=C520),1,0)</f>
        <v/>
      </c>
      <c r="AT520">
        <f>IF(OR(Scenario!$B$8="Any",Scenario!$B$8=D520),1,0)</f>
        <v/>
      </c>
      <c r="AU520">
        <f>IF(OR(Scenario!$B$9="Any",Scenario!$B$9=E520),1,0)</f>
        <v/>
      </c>
      <c r="AV520">
        <f>IF(OR(Scenario!$B$10="Any",Scenario!$B$10=F520),1,0)</f>
        <v/>
      </c>
      <c r="AW520">
        <f>G520*AQ520*AR520*AS520*AT520*AU520*AV520</f>
        <v/>
      </c>
      <c r="AX520">
        <f>IF(Scenario!$B$11="mean",L520,IF(Scenario!$B$11="5th pct",M520,N520))</f>
        <v/>
      </c>
      <c r="AY520">
        <f>IF(Scenario!$B$11="mean",O520,IF(Scenario!$B$11="5th pct",P520,Q520))</f>
        <v/>
      </c>
      <c r="AZ520">
        <f>IF(Scenario!$B$11="mean",R520,IF(Scenario!$B$11="5th pct",S520,T520))</f>
        <v/>
      </c>
      <c r="BA520">
        <f>IF(Scenario!$B$11="mean",AE520,IF(Scenario!$B$11="5th pct",AF520,AG520))</f>
        <v/>
      </c>
      <c r="BB520">
        <f>IF(Scenario!$B$11="mean",AH520,IF(Scenario!$B$11="5th pct",AI520,AJ520))</f>
        <v/>
      </c>
      <c r="BC520">
        <f>U520</f>
        <v/>
      </c>
      <c r="BD520">
        <f>IF(Scenario!$B$11="mean",V520,IF(Scenario!$B$11="5th pct",W520,X520))</f>
        <v/>
      </c>
      <c r="BE520">
        <f>IF(Scenario!$B$11="mean",Y520,IF(Scenario!$B$11="5th pct",Z520,AA520))</f>
        <v/>
      </c>
      <c r="BF520">
        <f>IF(Scenario!$B$11="mean",AK520,IF(Scenario!$B$11="5th pct",AL520,AM520))</f>
        <v/>
      </c>
      <c r="BG520">
        <f>IF(Scenario!$B$11="mean",AN520,IF(Scenario!$B$11="5th pct",AO520,AP520))</f>
        <v/>
      </c>
    </row>
    <row r="521">
      <c r="A521" s="7" t="inlineStr">
        <is>
          <t>F</t>
        </is>
      </c>
      <c r="B521" s="7" t="inlineStr">
        <is>
          <t>80+</t>
        </is>
      </c>
      <c r="C521" s="7" t="inlineStr">
        <is>
          <t>176-198</t>
        </is>
      </c>
      <c r="D521" s="7" t="inlineStr">
        <is>
          <t>&lt;1.0</t>
        </is>
      </c>
      <c r="E521" s="7" t="inlineStr">
        <is>
          <t>persistent</t>
        </is>
      </c>
      <c r="F521" s="7" t="inlineStr">
        <is>
          <t>yes</t>
        </is>
      </c>
      <c r="G521" s="30">
        <f>Parameters!$B$5*Parameters!$B$9*Parameters!$F$10/SUM(Parameters!$B$10:$G$10)*Parameters!$H$22*Parameters!$B$53*Parameters!$B$46</f>
        <v/>
      </c>
      <c r="H521" s="31">
        <f>(140-Parameters!$D$25)*Parameters!$F$26*0.45359237*0.85/(72*Parameters!$B$27)</f>
        <v/>
      </c>
      <c r="I521" s="7">
        <f>IF(H521&gt;80,"&gt;80",IF(H521&gt;50,"50-80",IF(H521&gt;=25,"25-50","&lt;25")))</f>
        <v/>
      </c>
      <c r="J521" s="7">
        <f>IF(((B521="80+")+0+(OR(D521="1.5-2.0",D521="&gt;=2.0")))&gt;=2,1,0)</f>
        <v/>
      </c>
      <c r="K521" s="32">
        <f>INDEX(Parameters!$B$31:$E$31,MATCH(I521,Parameters!$B$30:$E$30,0))</f>
        <v/>
      </c>
      <c r="L521" s="33">
        <f>K521*INDEX(Parameters!$B$84:$E$84,MATCH(I521,Parameters!$B$30:$E$30,0))/100*IF($F521="yes",Parameters!$C$49,Parameters!$B$49)</f>
        <v/>
      </c>
      <c r="M521" s="33">
        <f>K521*INDEX(Parameters!$B$85:$E$85,MATCH(I521,Parameters!$B$30:$E$30,0))/100*IF($F521="yes",Parameters!$C$49,Parameters!$B$49)</f>
        <v/>
      </c>
      <c r="N521" s="33">
        <f>K521*INDEX(Parameters!$B$86:$E$86,MATCH(I521,Parameters!$B$30:$E$30,0))/100*IF($F521="yes",Parameters!$C$49,Parameters!$B$49)</f>
        <v/>
      </c>
      <c r="O521" s="33">
        <f>K521*INDEX(Parameters!$B$87:$E$87,MATCH(I521,Parameters!$B$30:$E$30,0))/100*IF($F521="yes",Parameters!$C$49,Parameters!$B$49)</f>
        <v/>
      </c>
      <c r="P521" s="33">
        <f>K521*INDEX(Parameters!$B$88:$E$88,MATCH(I521,Parameters!$B$30:$E$30,0))/100*IF($F521="yes",Parameters!$C$49,Parameters!$B$49)</f>
        <v/>
      </c>
      <c r="Q521" s="33">
        <f>K521*INDEX(Parameters!$B$89:$E$89,MATCH(I521,Parameters!$B$30:$E$30,0))/100*IF($F521="yes",Parameters!$C$49,Parameters!$B$49)</f>
        <v/>
      </c>
      <c r="R521" s="33">
        <f>K521*INDEX(Parameters!$B$90:$E$90,MATCH(I521,Parameters!$B$30:$E$30,0))/100*IF($F521="yes",Parameters!$C$49,Parameters!$B$49)</f>
        <v/>
      </c>
      <c r="S521" s="33">
        <f>K521*INDEX(Parameters!$B$91:$E$91,MATCH(I521,Parameters!$B$30:$E$30,0))/100*IF($F521="yes",Parameters!$C$49,Parameters!$B$49)</f>
        <v/>
      </c>
      <c r="T521" s="33">
        <f>K521*INDEX(Parameters!$B$92:$E$92,MATCH(I521,Parameters!$B$30:$E$30,0))/100*IF($F521="yes",Parameters!$C$49,Parameters!$B$49)</f>
        <v/>
      </c>
      <c r="U521" s="33">
        <f>INDEX(Parameters!$B$32:$E$32,MATCH(I521,Parameters!$B$30:$E$30,0))*Parameters!$B$36/100*IF($F521="yes",Parameters!$E$49,Parameters!$D$49)</f>
        <v/>
      </c>
      <c r="V521" s="33">
        <f>U521*INDEX(Parameters!$B$99:$E$99,MATCH(I521,Parameters!$B$30:$E$30,0))</f>
        <v/>
      </c>
      <c r="W521" s="33">
        <f>U521*INDEX(Parameters!$B$100:$E$100,MATCH(I521,Parameters!$B$30:$E$30,0))</f>
        <v/>
      </c>
      <c r="X521" s="33">
        <f>U521*INDEX(Parameters!$B$101:$E$101,MATCH(I521,Parameters!$B$30:$E$30,0))</f>
        <v/>
      </c>
      <c r="Y521" s="33">
        <f>U521*INDEX(Parameters!$B$102:$E$102,MATCH(I521,Parameters!$B$30:$E$30,0))</f>
        <v/>
      </c>
      <c r="Z521" s="33">
        <f>U521*INDEX(Parameters!$B$103:$E$103,MATCH(I521,Parameters!$B$30:$E$30,0))</f>
        <v/>
      </c>
      <c r="AA521" s="33">
        <f>U521*INDEX(Parameters!$B$104:$E$104,MATCH(I521,Parameters!$B$30:$E$30,0))</f>
        <v/>
      </c>
      <c r="AB521" s="33">
        <f>U521*Parameters!$B$39</f>
        <v/>
      </c>
      <c r="AC521" s="7">
        <f>J521</f>
        <v/>
      </c>
      <c r="AD521" s="7">
        <f>IF(J521=1,Parameters!$B$40,Parameters!$B$41)</f>
        <v/>
      </c>
      <c r="AE521" s="33">
        <f>AC521*O521+(1-AC521)*L521</f>
        <v/>
      </c>
      <c r="AF521" s="33">
        <f>AC521*P521+(1-AC521)*M521</f>
        <v/>
      </c>
      <c r="AG521" s="33">
        <f>AC521*Q521+(1-AC521)*N521</f>
        <v/>
      </c>
      <c r="AH521" s="33">
        <f>AD521*O521+(1-AD521)*L521</f>
        <v/>
      </c>
      <c r="AI521" s="33">
        <f>AD521*P521+(1-AD521)*M521</f>
        <v/>
      </c>
      <c r="AJ521" s="33">
        <f>AD521*Q521+(1-AD521)*N521</f>
        <v/>
      </c>
      <c r="AK521" s="33">
        <f>AC521*V521+(1-AC521)*U521</f>
        <v/>
      </c>
      <c r="AL521" s="33">
        <f>AC521*W521+(1-AC521)*U521</f>
        <v/>
      </c>
      <c r="AM521" s="33">
        <f>AC521*X521+(1-AC521)*U521</f>
        <v/>
      </c>
      <c r="AN521" s="33">
        <f>AD521*V521+(1-AD521)*U521</f>
        <v/>
      </c>
      <c r="AO521" s="33">
        <f>AD521*W521+(1-AD521)*U521</f>
        <v/>
      </c>
      <c r="AP521" s="33">
        <f>AD521*X521+(1-AD521)*U521</f>
        <v/>
      </c>
      <c r="AQ521" s="7">
        <f>IF(OR(Scenario!$B$5="Any",Scenario!$B$5=A521),1,0)</f>
        <v/>
      </c>
      <c r="AR521" s="7">
        <f>IF(OR(Scenario!$B$6="Any",Scenario!$B$6=B521),1,0)</f>
        <v/>
      </c>
      <c r="AS521" s="7">
        <f>IF(OR(Scenario!$B$7="Any",Scenario!$B$7=C521),1,0)</f>
        <v/>
      </c>
      <c r="AT521" s="7">
        <f>IF(OR(Scenario!$B$8="Any",Scenario!$B$8=D521),1,0)</f>
        <v/>
      </c>
      <c r="AU521" s="7">
        <f>IF(OR(Scenario!$B$9="Any",Scenario!$B$9=E521),1,0)</f>
        <v/>
      </c>
      <c r="AV521" s="7">
        <f>IF(OR(Scenario!$B$10="Any",Scenario!$B$10=F521),1,0)</f>
        <v/>
      </c>
      <c r="AW521" s="7">
        <f>G521*AQ521*AR521*AS521*AT521*AU521*AV521</f>
        <v/>
      </c>
      <c r="AX521" s="7">
        <f>IF(Scenario!$B$11="mean",L521,IF(Scenario!$B$11="5th pct",M521,N521))</f>
        <v/>
      </c>
      <c r="AY521" s="7">
        <f>IF(Scenario!$B$11="mean",O521,IF(Scenario!$B$11="5th pct",P521,Q521))</f>
        <v/>
      </c>
      <c r="AZ521" s="7">
        <f>IF(Scenario!$B$11="mean",R521,IF(Scenario!$B$11="5th pct",S521,T521))</f>
        <v/>
      </c>
      <c r="BA521" s="7">
        <f>IF(Scenario!$B$11="mean",AE521,IF(Scenario!$B$11="5th pct",AF521,AG521))</f>
        <v/>
      </c>
      <c r="BB521" s="7">
        <f>IF(Scenario!$B$11="mean",AH521,IF(Scenario!$B$11="5th pct",AI521,AJ521))</f>
        <v/>
      </c>
      <c r="BC521" s="7">
        <f>U521</f>
        <v/>
      </c>
      <c r="BD521" s="7">
        <f>IF(Scenario!$B$11="mean",V521,IF(Scenario!$B$11="5th pct",W521,X521))</f>
        <v/>
      </c>
      <c r="BE521" s="7">
        <f>IF(Scenario!$B$11="mean",Y521,IF(Scenario!$B$11="5th pct",Z521,AA521))</f>
        <v/>
      </c>
      <c r="BF521" s="7">
        <f>IF(Scenario!$B$11="mean",AK521,IF(Scenario!$B$11="5th pct",AL521,AM521))</f>
        <v/>
      </c>
      <c r="BG521" s="7">
        <f>IF(Scenario!$B$11="mean",AN521,IF(Scenario!$B$11="5th pct",AO521,AP521))</f>
        <v/>
      </c>
    </row>
    <row r="522">
      <c r="A522" t="inlineStr">
        <is>
          <t>F</t>
        </is>
      </c>
      <c r="B522" t="inlineStr">
        <is>
          <t>80+</t>
        </is>
      </c>
      <c r="C522" t="inlineStr">
        <is>
          <t>176-198</t>
        </is>
      </c>
      <c r="D522" t="inlineStr">
        <is>
          <t>1.0-1.5</t>
        </is>
      </c>
      <c r="E522" t="inlineStr">
        <is>
          <t>subclinical</t>
        </is>
      </c>
      <c r="F522" t="inlineStr">
        <is>
          <t>no</t>
        </is>
      </c>
      <c r="G522" s="26">
        <f>Parameters!$B$5*Parameters!$B$9*Parameters!$F$10/SUM(Parameters!$B$10:$G$10)*Parameters!$I$22*Parameters!$B$50*(1-Parameters!$B$46)</f>
        <v/>
      </c>
      <c r="H522" s="27">
        <f>(140-Parameters!$D$25)*Parameters!$F$26*0.45359237*0.85/(72*Parameters!$C$27)</f>
        <v/>
      </c>
      <c r="I522">
        <f>IF(H522&gt;80,"&gt;80",IF(H522&gt;50,"50-80",IF(H522&gt;=25,"25-50","&lt;25")))</f>
        <v/>
      </c>
      <c r="J522">
        <f>IF(((B522="80+")+0+(OR(D522="1.5-2.0",D522="&gt;=2.0")))&gt;=2,1,0)</f>
        <v/>
      </c>
      <c r="K522" s="28">
        <f>INDEX(Parameters!$B$31:$E$31,MATCH(I522,Parameters!$B$30:$E$30,0))</f>
        <v/>
      </c>
      <c r="L522" s="29">
        <f>K522*INDEX(Parameters!$B$57:$E$57,MATCH(I522,Parameters!$B$30:$E$30,0))/100*IF($F522="yes",Parameters!$C$49,Parameters!$B$49)</f>
        <v/>
      </c>
      <c r="M522" s="29">
        <f>K522*INDEX(Parameters!$B$58:$E$58,MATCH(I522,Parameters!$B$30:$E$30,0))/100*IF($F522="yes",Parameters!$C$49,Parameters!$B$49)</f>
        <v/>
      </c>
      <c r="N522" s="29">
        <f>K522*INDEX(Parameters!$B$59:$E$59,MATCH(I522,Parameters!$B$30:$E$30,0))/100*IF($F522="yes",Parameters!$C$49,Parameters!$B$49)</f>
        <v/>
      </c>
      <c r="O522" s="29">
        <f>K522*INDEX(Parameters!$B$60:$E$60,MATCH(I522,Parameters!$B$30:$E$30,0))/100*IF($F522="yes",Parameters!$C$49,Parameters!$B$49)</f>
        <v/>
      </c>
      <c r="P522" s="29">
        <f>K522*INDEX(Parameters!$B$61:$E$61,MATCH(I522,Parameters!$B$30:$E$30,0))/100*IF($F522="yes",Parameters!$C$49,Parameters!$B$49)</f>
        <v/>
      </c>
      <c r="Q522" s="29">
        <f>K522*INDEX(Parameters!$B$62:$E$62,MATCH(I522,Parameters!$B$30:$E$30,0))/100*IF($F522="yes",Parameters!$C$49,Parameters!$B$49)</f>
        <v/>
      </c>
      <c r="R522" s="29">
        <f>K522*INDEX(Parameters!$B$63:$E$63,MATCH(I522,Parameters!$B$30:$E$30,0))/100*IF($F522="yes",Parameters!$C$49,Parameters!$B$49)</f>
        <v/>
      </c>
      <c r="S522" s="29">
        <f>K522*INDEX(Parameters!$B$64:$E$64,MATCH(I522,Parameters!$B$30:$E$30,0))/100*IF($F522="yes",Parameters!$C$49,Parameters!$B$49)</f>
        <v/>
      </c>
      <c r="T522" s="29">
        <f>K522*INDEX(Parameters!$B$65:$E$65,MATCH(I522,Parameters!$B$30:$E$30,0))/100*IF($F522="yes",Parameters!$C$49,Parameters!$B$49)</f>
        <v/>
      </c>
      <c r="U522" s="29">
        <f>INDEX(Parameters!$B$32:$E$32,MATCH(I522,Parameters!$B$30:$E$30,0))*Parameters!$B$36/100*IF($F522="yes",Parameters!$E$49,Parameters!$D$49)</f>
        <v/>
      </c>
      <c r="V522" s="29">
        <f>U522*INDEX(Parameters!$B$99:$E$99,MATCH(I522,Parameters!$B$30:$E$30,0))</f>
        <v/>
      </c>
      <c r="W522" s="29">
        <f>U522*INDEX(Parameters!$B$100:$E$100,MATCH(I522,Parameters!$B$30:$E$30,0))</f>
        <v/>
      </c>
      <c r="X522" s="29">
        <f>U522*INDEX(Parameters!$B$101:$E$101,MATCH(I522,Parameters!$B$30:$E$30,0))</f>
        <v/>
      </c>
      <c r="Y522" s="29">
        <f>U522*INDEX(Parameters!$B$102:$E$102,MATCH(I522,Parameters!$B$30:$E$30,0))</f>
        <v/>
      </c>
      <c r="Z522" s="29">
        <f>U522*INDEX(Parameters!$B$103:$E$103,MATCH(I522,Parameters!$B$30:$E$30,0))</f>
        <v/>
      </c>
      <c r="AA522" s="29">
        <f>U522*INDEX(Parameters!$B$104:$E$104,MATCH(I522,Parameters!$B$30:$E$30,0))</f>
        <v/>
      </c>
      <c r="AB522" s="29">
        <f>U522*Parameters!$B$39</f>
        <v/>
      </c>
      <c r="AC522">
        <f>J522</f>
        <v/>
      </c>
      <c r="AD522">
        <f>IF(J522=1,Parameters!$B$40,Parameters!$B$41)</f>
        <v/>
      </c>
      <c r="AE522" s="29">
        <f>AC522*O522+(1-AC522)*L522</f>
        <v/>
      </c>
      <c r="AF522" s="29">
        <f>AC522*P522+(1-AC522)*M522</f>
        <v/>
      </c>
      <c r="AG522" s="29">
        <f>AC522*Q522+(1-AC522)*N522</f>
        <v/>
      </c>
      <c r="AH522" s="29">
        <f>AD522*O522+(1-AD522)*L522</f>
        <v/>
      </c>
      <c r="AI522" s="29">
        <f>AD522*P522+(1-AD522)*M522</f>
        <v/>
      </c>
      <c r="AJ522" s="29">
        <f>AD522*Q522+(1-AD522)*N522</f>
        <v/>
      </c>
      <c r="AK522" s="29">
        <f>AC522*V522+(1-AC522)*U522</f>
        <v/>
      </c>
      <c r="AL522" s="29">
        <f>AC522*W522+(1-AC522)*U522</f>
        <v/>
      </c>
      <c r="AM522" s="29">
        <f>AC522*X522+(1-AC522)*U522</f>
        <v/>
      </c>
      <c r="AN522" s="29">
        <f>AD522*V522+(1-AD522)*U522</f>
        <v/>
      </c>
      <c r="AO522" s="29">
        <f>AD522*W522+(1-AD522)*U522</f>
        <v/>
      </c>
      <c r="AP522" s="29">
        <f>AD522*X522+(1-AD522)*U522</f>
        <v/>
      </c>
      <c r="AQ522">
        <f>IF(OR(Scenario!$B$5="Any",Scenario!$B$5=A522),1,0)</f>
        <v/>
      </c>
      <c r="AR522">
        <f>IF(OR(Scenario!$B$6="Any",Scenario!$B$6=B522),1,0)</f>
        <v/>
      </c>
      <c r="AS522">
        <f>IF(OR(Scenario!$B$7="Any",Scenario!$B$7=C522),1,0)</f>
        <v/>
      </c>
      <c r="AT522">
        <f>IF(OR(Scenario!$B$8="Any",Scenario!$B$8=D522),1,0)</f>
        <v/>
      </c>
      <c r="AU522">
        <f>IF(OR(Scenario!$B$9="Any",Scenario!$B$9=E522),1,0)</f>
        <v/>
      </c>
      <c r="AV522">
        <f>IF(OR(Scenario!$B$10="Any",Scenario!$B$10=F522),1,0)</f>
        <v/>
      </c>
      <c r="AW522">
        <f>G522*AQ522*AR522*AS522*AT522*AU522*AV522</f>
        <v/>
      </c>
      <c r="AX522">
        <f>IF(Scenario!$B$11="mean",L522,IF(Scenario!$B$11="5th pct",M522,N522))</f>
        <v/>
      </c>
      <c r="AY522">
        <f>IF(Scenario!$B$11="mean",O522,IF(Scenario!$B$11="5th pct",P522,Q522))</f>
        <v/>
      </c>
      <c r="AZ522">
        <f>IF(Scenario!$B$11="mean",R522,IF(Scenario!$B$11="5th pct",S522,T522))</f>
        <v/>
      </c>
      <c r="BA522">
        <f>IF(Scenario!$B$11="mean",AE522,IF(Scenario!$B$11="5th pct",AF522,AG522))</f>
        <v/>
      </c>
      <c r="BB522">
        <f>IF(Scenario!$B$11="mean",AH522,IF(Scenario!$B$11="5th pct",AI522,AJ522))</f>
        <v/>
      </c>
      <c r="BC522">
        <f>U522</f>
        <v/>
      </c>
      <c r="BD522">
        <f>IF(Scenario!$B$11="mean",V522,IF(Scenario!$B$11="5th pct",W522,X522))</f>
        <v/>
      </c>
      <c r="BE522">
        <f>IF(Scenario!$B$11="mean",Y522,IF(Scenario!$B$11="5th pct",Z522,AA522))</f>
        <v/>
      </c>
      <c r="BF522">
        <f>IF(Scenario!$B$11="mean",AK522,IF(Scenario!$B$11="5th pct",AL522,AM522))</f>
        <v/>
      </c>
      <c r="BG522">
        <f>IF(Scenario!$B$11="mean",AN522,IF(Scenario!$B$11="5th pct",AO522,AP522))</f>
        <v/>
      </c>
    </row>
    <row r="523">
      <c r="A523" s="7" t="inlineStr">
        <is>
          <t>F</t>
        </is>
      </c>
      <c r="B523" s="7" t="inlineStr">
        <is>
          <t>80+</t>
        </is>
      </c>
      <c r="C523" s="7" t="inlineStr">
        <is>
          <t>176-198</t>
        </is>
      </c>
      <c r="D523" s="7" t="inlineStr">
        <is>
          <t>1.0-1.5</t>
        </is>
      </c>
      <c r="E523" s="7" t="inlineStr">
        <is>
          <t>subclinical</t>
        </is>
      </c>
      <c r="F523" s="7" t="inlineStr">
        <is>
          <t>yes</t>
        </is>
      </c>
      <c r="G523" s="30">
        <f>Parameters!$B$5*Parameters!$B$9*Parameters!$F$10/SUM(Parameters!$B$10:$G$10)*Parameters!$I$22*Parameters!$B$50*Parameters!$B$46</f>
        <v/>
      </c>
      <c r="H523" s="31">
        <f>(140-Parameters!$D$25)*Parameters!$F$26*0.45359237*0.85/(72*Parameters!$C$27)</f>
        <v/>
      </c>
      <c r="I523" s="7">
        <f>IF(H523&gt;80,"&gt;80",IF(H523&gt;50,"50-80",IF(H523&gt;=25,"25-50","&lt;25")))</f>
        <v/>
      </c>
      <c r="J523" s="7">
        <f>IF(((B523="80+")+0+(OR(D523="1.5-2.0",D523="&gt;=2.0")))&gt;=2,1,0)</f>
        <v/>
      </c>
      <c r="K523" s="32">
        <f>INDEX(Parameters!$B$31:$E$31,MATCH(I523,Parameters!$B$30:$E$30,0))</f>
        <v/>
      </c>
      <c r="L523" s="33">
        <f>K523*INDEX(Parameters!$B$57:$E$57,MATCH(I523,Parameters!$B$30:$E$30,0))/100*IF($F523="yes",Parameters!$C$49,Parameters!$B$49)</f>
        <v/>
      </c>
      <c r="M523" s="33">
        <f>K523*INDEX(Parameters!$B$58:$E$58,MATCH(I523,Parameters!$B$30:$E$30,0))/100*IF($F523="yes",Parameters!$C$49,Parameters!$B$49)</f>
        <v/>
      </c>
      <c r="N523" s="33">
        <f>K523*INDEX(Parameters!$B$59:$E$59,MATCH(I523,Parameters!$B$30:$E$30,0))/100*IF($F523="yes",Parameters!$C$49,Parameters!$B$49)</f>
        <v/>
      </c>
      <c r="O523" s="33">
        <f>K523*INDEX(Parameters!$B$60:$E$60,MATCH(I523,Parameters!$B$30:$E$30,0))/100*IF($F523="yes",Parameters!$C$49,Parameters!$B$49)</f>
        <v/>
      </c>
      <c r="P523" s="33">
        <f>K523*INDEX(Parameters!$B$61:$E$61,MATCH(I523,Parameters!$B$30:$E$30,0))/100*IF($F523="yes",Parameters!$C$49,Parameters!$B$49)</f>
        <v/>
      </c>
      <c r="Q523" s="33">
        <f>K523*INDEX(Parameters!$B$62:$E$62,MATCH(I523,Parameters!$B$30:$E$30,0))/100*IF($F523="yes",Parameters!$C$49,Parameters!$B$49)</f>
        <v/>
      </c>
      <c r="R523" s="33">
        <f>K523*INDEX(Parameters!$B$63:$E$63,MATCH(I523,Parameters!$B$30:$E$30,0))/100*IF($F523="yes",Parameters!$C$49,Parameters!$B$49)</f>
        <v/>
      </c>
      <c r="S523" s="33">
        <f>K523*INDEX(Parameters!$B$64:$E$64,MATCH(I523,Parameters!$B$30:$E$30,0))/100*IF($F523="yes",Parameters!$C$49,Parameters!$B$49)</f>
        <v/>
      </c>
      <c r="T523" s="33">
        <f>K523*INDEX(Parameters!$B$65:$E$65,MATCH(I523,Parameters!$B$30:$E$30,0))/100*IF($F523="yes",Parameters!$C$49,Parameters!$B$49)</f>
        <v/>
      </c>
      <c r="U523" s="33">
        <f>INDEX(Parameters!$B$32:$E$32,MATCH(I523,Parameters!$B$30:$E$30,0))*Parameters!$B$36/100*IF($F523="yes",Parameters!$E$49,Parameters!$D$49)</f>
        <v/>
      </c>
      <c r="V523" s="33">
        <f>U523*INDEX(Parameters!$B$99:$E$99,MATCH(I523,Parameters!$B$30:$E$30,0))</f>
        <v/>
      </c>
      <c r="W523" s="33">
        <f>U523*INDEX(Parameters!$B$100:$E$100,MATCH(I523,Parameters!$B$30:$E$30,0))</f>
        <v/>
      </c>
      <c r="X523" s="33">
        <f>U523*INDEX(Parameters!$B$101:$E$101,MATCH(I523,Parameters!$B$30:$E$30,0))</f>
        <v/>
      </c>
      <c r="Y523" s="33">
        <f>U523*INDEX(Parameters!$B$102:$E$102,MATCH(I523,Parameters!$B$30:$E$30,0))</f>
        <v/>
      </c>
      <c r="Z523" s="33">
        <f>U523*INDEX(Parameters!$B$103:$E$103,MATCH(I523,Parameters!$B$30:$E$30,0))</f>
        <v/>
      </c>
      <c r="AA523" s="33">
        <f>U523*INDEX(Parameters!$B$104:$E$104,MATCH(I523,Parameters!$B$30:$E$30,0))</f>
        <v/>
      </c>
      <c r="AB523" s="33">
        <f>U523*Parameters!$B$39</f>
        <v/>
      </c>
      <c r="AC523" s="7">
        <f>J523</f>
        <v/>
      </c>
      <c r="AD523" s="7">
        <f>IF(J523=1,Parameters!$B$40,Parameters!$B$41)</f>
        <v/>
      </c>
      <c r="AE523" s="33">
        <f>AC523*O523+(1-AC523)*L523</f>
        <v/>
      </c>
      <c r="AF523" s="33">
        <f>AC523*P523+(1-AC523)*M523</f>
        <v/>
      </c>
      <c r="AG523" s="33">
        <f>AC523*Q523+(1-AC523)*N523</f>
        <v/>
      </c>
      <c r="AH523" s="33">
        <f>AD523*O523+(1-AD523)*L523</f>
        <v/>
      </c>
      <c r="AI523" s="33">
        <f>AD523*P523+(1-AD523)*M523</f>
        <v/>
      </c>
      <c r="AJ523" s="33">
        <f>AD523*Q523+(1-AD523)*N523</f>
        <v/>
      </c>
      <c r="AK523" s="33">
        <f>AC523*V523+(1-AC523)*U523</f>
        <v/>
      </c>
      <c r="AL523" s="33">
        <f>AC523*W523+(1-AC523)*U523</f>
        <v/>
      </c>
      <c r="AM523" s="33">
        <f>AC523*X523+(1-AC523)*U523</f>
        <v/>
      </c>
      <c r="AN523" s="33">
        <f>AD523*V523+(1-AD523)*U523</f>
        <v/>
      </c>
      <c r="AO523" s="33">
        <f>AD523*W523+(1-AD523)*U523</f>
        <v/>
      </c>
      <c r="AP523" s="33">
        <f>AD523*X523+(1-AD523)*U523</f>
        <v/>
      </c>
      <c r="AQ523" s="7">
        <f>IF(OR(Scenario!$B$5="Any",Scenario!$B$5=A523),1,0)</f>
        <v/>
      </c>
      <c r="AR523" s="7">
        <f>IF(OR(Scenario!$B$6="Any",Scenario!$B$6=B523),1,0)</f>
        <v/>
      </c>
      <c r="AS523" s="7">
        <f>IF(OR(Scenario!$B$7="Any",Scenario!$B$7=C523),1,0)</f>
        <v/>
      </c>
      <c r="AT523" s="7">
        <f>IF(OR(Scenario!$B$8="Any",Scenario!$B$8=D523),1,0)</f>
        <v/>
      </c>
      <c r="AU523" s="7">
        <f>IF(OR(Scenario!$B$9="Any",Scenario!$B$9=E523),1,0)</f>
        <v/>
      </c>
      <c r="AV523" s="7">
        <f>IF(OR(Scenario!$B$10="Any",Scenario!$B$10=F523),1,0)</f>
        <v/>
      </c>
      <c r="AW523" s="7">
        <f>G523*AQ523*AR523*AS523*AT523*AU523*AV523</f>
        <v/>
      </c>
      <c r="AX523" s="7">
        <f>IF(Scenario!$B$11="mean",L523,IF(Scenario!$B$11="5th pct",M523,N523))</f>
        <v/>
      </c>
      <c r="AY523" s="7">
        <f>IF(Scenario!$B$11="mean",O523,IF(Scenario!$B$11="5th pct",P523,Q523))</f>
        <v/>
      </c>
      <c r="AZ523" s="7">
        <f>IF(Scenario!$B$11="mean",R523,IF(Scenario!$B$11="5th pct",S523,T523))</f>
        <v/>
      </c>
      <c r="BA523" s="7">
        <f>IF(Scenario!$B$11="mean",AE523,IF(Scenario!$B$11="5th pct",AF523,AG523))</f>
        <v/>
      </c>
      <c r="BB523" s="7">
        <f>IF(Scenario!$B$11="mean",AH523,IF(Scenario!$B$11="5th pct",AI523,AJ523))</f>
        <v/>
      </c>
      <c r="BC523" s="7">
        <f>U523</f>
        <v/>
      </c>
      <c r="BD523" s="7">
        <f>IF(Scenario!$B$11="mean",V523,IF(Scenario!$B$11="5th pct",W523,X523))</f>
        <v/>
      </c>
      <c r="BE523" s="7">
        <f>IF(Scenario!$B$11="mean",Y523,IF(Scenario!$B$11="5th pct",Z523,AA523))</f>
        <v/>
      </c>
      <c r="BF523" s="7">
        <f>IF(Scenario!$B$11="mean",AK523,IF(Scenario!$B$11="5th pct",AL523,AM523))</f>
        <v/>
      </c>
      <c r="BG523" s="7">
        <f>IF(Scenario!$B$11="mean",AN523,IF(Scenario!$B$11="5th pct",AO523,AP523))</f>
        <v/>
      </c>
    </row>
    <row r="524">
      <c r="A524" t="inlineStr">
        <is>
          <t>F</t>
        </is>
      </c>
      <c r="B524" t="inlineStr">
        <is>
          <t>80+</t>
        </is>
      </c>
      <c r="C524" t="inlineStr">
        <is>
          <t>176-198</t>
        </is>
      </c>
      <c r="D524" t="inlineStr">
        <is>
          <t>1.0-1.5</t>
        </is>
      </c>
      <c r="E524" t="inlineStr">
        <is>
          <t>low parox</t>
        </is>
      </c>
      <c r="F524" t="inlineStr">
        <is>
          <t>no</t>
        </is>
      </c>
      <c r="G524" s="26">
        <f>Parameters!$B$5*Parameters!$B$9*Parameters!$F$10/SUM(Parameters!$B$10:$G$10)*Parameters!$I$22*Parameters!$B$51*(1-Parameters!$B$46)</f>
        <v/>
      </c>
      <c r="H524" s="27">
        <f>(140-Parameters!$D$25)*Parameters!$F$26*0.45359237*0.85/(72*Parameters!$C$27)</f>
        <v/>
      </c>
      <c r="I524">
        <f>IF(H524&gt;80,"&gt;80",IF(H524&gt;50,"50-80",IF(H524&gt;=25,"25-50","&lt;25")))</f>
        <v/>
      </c>
      <c r="J524">
        <f>IF(((B524="80+")+0+(OR(D524="1.5-2.0",D524="&gt;=2.0")))&gt;=2,1,0)</f>
        <v/>
      </c>
      <c r="K524" s="28">
        <f>INDEX(Parameters!$B$31:$E$31,MATCH(I524,Parameters!$B$30:$E$30,0))</f>
        <v/>
      </c>
      <c r="L524" s="29">
        <f>K524*INDEX(Parameters!$B$66:$E$66,MATCH(I524,Parameters!$B$30:$E$30,0))/100*IF($F524="yes",Parameters!$C$49,Parameters!$B$49)</f>
        <v/>
      </c>
      <c r="M524" s="29">
        <f>K524*INDEX(Parameters!$B$67:$E$67,MATCH(I524,Parameters!$B$30:$E$30,0))/100*IF($F524="yes",Parameters!$C$49,Parameters!$B$49)</f>
        <v/>
      </c>
      <c r="N524" s="29">
        <f>K524*INDEX(Parameters!$B$68:$E$68,MATCH(I524,Parameters!$B$30:$E$30,0))/100*IF($F524="yes",Parameters!$C$49,Parameters!$B$49)</f>
        <v/>
      </c>
      <c r="O524" s="29">
        <f>K524*INDEX(Parameters!$B$69:$E$69,MATCH(I524,Parameters!$B$30:$E$30,0))/100*IF($F524="yes",Parameters!$C$49,Parameters!$B$49)</f>
        <v/>
      </c>
      <c r="P524" s="29">
        <f>K524*INDEX(Parameters!$B$70:$E$70,MATCH(I524,Parameters!$B$30:$E$30,0))/100*IF($F524="yes",Parameters!$C$49,Parameters!$B$49)</f>
        <v/>
      </c>
      <c r="Q524" s="29">
        <f>K524*INDEX(Parameters!$B$71:$E$71,MATCH(I524,Parameters!$B$30:$E$30,0))/100*IF($F524="yes",Parameters!$C$49,Parameters!$B$49)</f>
        <v/>
      </c>
      <c r="R524" s="29">
        <f>K524*INDEX(Parameters!$B$72:$E$72,MATCH(I524,Parameters!$B$30:$E$30,0))/100*IF($F524="yes",Parameters!$C$49,Parameters!$B$49)</f>
        <v/>
      </c>
      <c r="S524" s="29">
        <f>K524*INDEX(Parameters!$B$73:$E$73,MATCH(I524,Parameters!$B$30:$E$30,0))/100*IF($F524="yes",Parameters!$C$49,Parameters!$B$49)</f>
        <v/>
      </c>
      <c r="T524" s="29">
        <f>K524*INDEX(Parameters!$B$74:$E$74,MATCH(I524,Parameters!$B$30:$E$30,0))/100*IF($F524="yes",Parameters!$C$49,Parameters!$B$49)</f>
        <v/>
      </c>
      <c r="U524" s="29">
        <f>INDEX(Parameters!$B$32:$E$32,MATCH(I524,Parameters!$B$30:$E$30,0))*Parameters!$B$36/100*IF($F524="yes",Parameters!$E$49,Parameters!$D$49)</f>
        <v/>
      </c>
      <c r="V524" s="29">
        <f>U524*INDEX(Parameters!$B$99:$E$99,MATCH(I524,Parameters!$B$30:$E$30,0))</f>
        <v/>
      </c>
      <c r="W524" s="29">
        <f>U524*INDEX(Parameters!$B$100:$E$100,MATCH(I524,Parameters!$B$30:$E$30,0))</f>
        <v/>
      </c>
      <c r="X524" s="29">
        <f>U524*INDEX(Parameters!$B$101:$E$101,MATCH(I524,Parameters!$B$30:$E$30,0))</f>
        <v/>
      </c>
      <c r="Y524" s="29">
        <f>U524*INDEX(Parameters!$B$102:$E$102,MATCH(I524,Parameters!$B$30:$E$30,0))</f>
        <v/>
      </c>
      <c r="Z524" s="29">
        <f>U524*INDEX(Parameters!$B$103:$E$103,MATCH(I524,Parameters!$B$30:$E$30,0))</f>
        <v/>
      </c>
      <c r="AA524" s="29">
        <f>U524*INDEX(Parameters!$B$104:$E$104,MATCH(I524,Parameters!$B$30:$E$30,0))</f>
        <v/>
      </c>
      <c r="AB524" s="29">
        <f>U524*Parameters!$B$39</f>
        <v/>
      </c>
      <c r="AC524">
        <f>J524</f>
        <v/>
      </c>
      <c r="AD524">
        <f>IF(J524=1,Parameters!$B$40,Parameters!$B$41)</f>
        <v/>
      </c>
      <c r="AE524" s="29">
        <f>AC524*O524+(1-AC524)*L524</f>
        <v/>
      </c>
      <c r="AF524" s="29">
        <f>AC524*P524+(1-AC524)*M524</f>
        <v/>
      </c>
      <c r="AG524" s="29">
        <f>AC524*Q524+(1-AC524)*N524</f>
        <v/>
      </c>
      <c r="AH524" s="29">
        <f>AD524*O524+(1-AD524)*L524</f>
        <v/>
      </c>
      <c r="AI524" s="29">
        <f>AD524*P524+(1-AD524)*M524</f>
        <v/>
      </c>
      <c r="AJ524" s="29">
        <f>AD524*Q524+(1-AD524)*N524</f>
        <v/>
      </c>
      <c r="AK524" s="29">
        <f>AC524*V524+(1-AC524)*U524</f>
        <v/>
      </c>
      <c r="AL524" s="29">
        <f>AC524*W524+(1-AC524)*U524</f>
        <v/>
      </c>
      <c r="AM524" s="29">
        <f>AC524*X524+(1-AC524)*U524</f>
        <v/>
      </c>
      <c r="AN524" s="29">
        <f>AD524*V524+(1-AD524)*U524</f>
        <v/>
      </c>
      <c r="AO524" s="29">
        <f>AD524*W524+(1-AD524)*U524</f>
        <v/>
      </c>
      <c r="AP524" s="29">
        <f>AD524*X524+(1-AD524)*U524</f>
        <v/>
      </c>
      <c r="AQ524">
        <f>IF(OR(Scenario!$B$5="Any",Scenario!$B$5=A524),1,0)</f>
        <v/>
      </c>
      <c r="AR524">
        <f>IF(OR(Scenario!$B$6="Any",Scenario!$B$6=B524),1,0)</f>
        <v/>
      </c>
      <c r="AS524">
        <f>IF(OR(Scenario!$B$7="Any",Scenario!$B$7=C524),1,0)</f>
        <v/>
      </c>
      <c r="AT524">
        <f>IF(OR(Scenario!$B$8="Any",Scenario!$B$8=D524),1,0)</f>
        <v/>
      </c>
      <c r="AU524">
        <f>IF(OR(Scenario!$B$9="Any",Scenario!$B$9=E524),1,0)</f>
        <v/>
      </c>
      <c r="AV524">
        <f>IF(OR(Scenario!$B$10="Any",Scenario!$B$10=F524),1,0)</f>
        <v/>
      </c>
      <c r="AW524">
        <f>G524*AQ524*AR524*AS524*AT524*AU524*AV524</f>
        <v/>
      </c>
      <c r="AX524">
        <f>IF(Scenario!$B$11="mean",L524,IF(Scenario!$B$11="5th pct",M524,N524))</f>
        <v/>
      </c>
      <c r="AY524">
        <f>IF(Scenario!$B$11="mean",O524,IF(Scenario!$B$11="5th pct",P524,Q524))</f>
        <v/>
      </c>
      <c r="AZ524">
        <f>IF(Scenario!$B$11="mean",R524,IF(Scenario!$B$11="5th pct",S524,T524))</f>
        <v/>
      </c>
      <c r="BA524">
        <f>IF(Scenario!$B$11="mean",AE524,IF(Scenario!$B$11="5th pct",AF524,AG524))</f>
        <v/>
      </c>
      <c r="BB524">
        <f>IF(Scenario!$B$11="mean",AH524,IF(Scenario!$B$11="5th pct",AI524,AJ524))</f>
        <v/>
      </c>
      <c r="BC524">
        <f>U524</f>
        <v/>
      </c>
      <c r="BD524">
        <f>IF(Scenario!$B$11="mean",V524,IF(Scenario!$B$11="5th pct",W524,X524))</f>
        <v/>
      </c>
      <c r="BE524">
        <f>IF(Scenario!$B$11="mean",Y524,IF(Scenario!$B$11="5th pct",Z524,AA524))</f>
        <v/>
      </c>
      <c r="BF524">
        <f>IF(Scenario!$B$11="mean",AK524,IF(Scenario!$B$11="5th pct",AL524,AM524))</f>
        <v/>
      </c>
      <c r="BG524">
        <f>IF(Scenario!$B$11="mean",AN524,IF(Scenario!$B$11="5th pct",AO524,AP524))</f>
        <v/>
      </c>
    </row>
    <row r="525">
      <c r="A525" s="7" t="inlineStr">
        <is>
          <t>F</t>
        </is>
      </c>
      <c r="B525" s="7" t="inlineStr">
        <is>
          <t>80+</t>
        </is>
      </c>
      <c r="C525" s="7" t="inlineStr">
        <is>
          <t>176-198</t>
        </is>
      </c>
      <c r="D525" s="7" t="inlineStr">
        <is>
          <t>1.0-1.5</t>
        </is>
      </c>
      <c r="E525" s="7" t="inlineStr">
        <is>
          <t>low parox</t>
        </is>
      </c>
      <c r="F525" s="7" t="inlineStr">
        <is>
          <t>yes</t>
        </is>
      </c>
      <c r="G525" s="30">
        <f>Parameters!$B$5*Parameters!$B$9*Parameters!$F$10/SUM(Parameters!$B$10:$G$10)*Parameters!$I$22*Parameters!$B$51*Parameters!$B$46</f>
        <v/>
      </c>
      <c r="H525" s="31">
        <f>(140-Parameters!$D$25)*Parameters!$F$26*0.45359237*0.85/(72*Parameters!$C$27)</f>
        <v/>
      </c>
      <c r="I525" s="7">
        <f>IF(H525&gt;80,"&gt;80",IF(H525&gt;50,"50-80",IF(H525&gt;=25,"25-50","&lt;25")))</f>
        <v/>
      </c>
      <c r="J525" s="7">
        <f>IF(((B525="80+")+0+(OR(D525="1.5-2.0",D525="&gt;=2.0")))&gt;=2,1,0)</f>
        <v/>
      </c>
      <c r="K525" s="32">
        <f>INDEX(Parameters!$B$31:$E$31,MATCH(I525,Parameters!$B$30:$E$30,0))</f>
        <v/>
      </c>
      <c r="L525" s="33">
        <f>K525*INDEX(Parameters!$B$66:$E$66,MATCH(I525,Parameters!$B$30:$E$30,0))/100*IF($F525="yes",Parameters!$C$49,Parameters!$B$49)</f>
        <v/>
      </c>
      <c r="M525" s="33">
        <f>K525*INDEX(Parameters!$B$67:$E$67,MATCH(I525,Parameters!$B$30:$E$30,0))/100*IF($F525="yes",Parameters!$C$49,Parameters!$B$49)</f>
        <v/>
      </c>
      <c r="N525" s="33">
        <f>K525*INDEX(Parameters!$B$68:$E$68,MATCH(I525,Parameters!$B$30:$E$30,0))/100*IF($F525="yes",Parameters!$C$49,Parameters!$B$49)</f>
        <v/>
      </c>
      <c r="O525" s="33">
        <f>K525*INDEX(Parameters!$B$69:$E$69,MATCH(I525,Parameters!$B$30:$E$30,0))/100*IF($F525="yes",Parameters!$C$49,Parameters!$B$49)</f>
        <v/>
      </c>
      <c r="P525" s="33">
        <f>K525*INDEX(Parameters!$B$70:$E$70,MATCH(I525,Parameters!$B$30:$E$30,0))/100*IF($F525="yes",Parameters!$C$49,Parameters!$B$49)</f>
        <v/>
      </c>
      <c r="Q525" s="33">
        <f>K525*INDEX(Parameters!$B$71:$E$71,MATCH(I525,Parameters!$B$30:$E$30,0))/100*IF($F525="yes",Parameters!$C$49,Parameters!$B$49)</f>
        <v/>
      </c>
      <c r="R525" s="33">
        <f>K525*INDEX(Parameters!$B$72:$E$72,MATCH(I525,Parameters!$B$30:$E$30,0))/100*IF($F525="yes",Parameters!$C$49,Parameters!$B$49)</f>
        <v/>
      </c>
      <c r="S525" s="33">
        <f>K525*INDEX(Parameters!$B$73:$E$73,MATCH(I525,Parameters!$B$30:$E$30,0))/100*IF($F525="yes",Parameters!$C$49,Parameters!$B$49)</f>
        <v/>
      </c>
      <c r="T525" s="33">
        <f>K525*INDEX(Parameters!$B$74:$E$74,MATCH(I525,Parameters!$B$30:$E$30,0))/100*IF($F525="yes",Parameters!$C$49,Parameters!$B$49)</f>
        <v/>
      </c>
      <c r="U525" s="33">
        <f>INDEX(Parameters!$B$32:$E$32,MATCH(I525,Parameters!$B$30:$E$30,0))*Parameters!$B$36/100*IF($F525="yes",Parameters!$E$49,Parameters!$D$49)</f>
        <v/>
      </c>
      <c r="V525" s="33">
        <f>U525*INDEX(Parameters!$B$99:$E$99,MATCH(I525,Parameters!$B$30:$E$30,0))</f>
        <v/>
      </c>
      <c r="W525" s="33">
        <f>U525*INDEX(Parameters!$B$100:$E$100,MATCH(I525,Parameters!$B$30:$E$30,0))</f>
        <v/>
      </c>
      <c r="X525" s="33">
        <f>U525*INDEX(Parameters!$B$101:$E$101,MATCH(I525,Parameters!$B$30:$E$30,0))</f>
        <v/>
      </c>
      <c r="Y525" s="33">
        <f>U525*INDEX(Parameters!$B$102:$E$102,MATCH(I525,Parameters!$B$30:$E$30,0))</f>
        <v/>
      </c>
      <c r="Z525" s="33">
        <f>U525*INDEX(Parameters!$B$103:$E$103,MATCH(I525,Parameters!$B$30:$E$30,0))</f>
        <v/>
      </c>
      <c r="AA525" s="33">
        <f>U525*INDEX(Parameters!$B$104:$E$104,MATCH(I525,Parameters!$B$30:$E$30,0))</f>
        <v/>
      </c>
      <c r="AB525" s="33">
        <f>U525*Parameters!$B$39</f>
        <v/>
      </c>
      <c r="AC525" s="7">
        <f>J525</f>
        <v/>
      </c>
      <c r="AD525" s="7">
        <f>IF(J525=1,Parameters!$B$40,Parameters!$B$41)</f>
        <v/>
      </c>
      <c r="AE525" s="33">
        <f>AC525*O525+(1-AC525)*L525</f>
        <v/>
      </c>
      <c r="AF525" s="33">
        <f>AC525*P525+(1-AC525)*M525</f>
        <v/>
      </c>
      <c r="AG525" s="33">
        <f>AC525*Q525+(1-AC525)*N525</f>
        <v/>
      </c>
      <c r="AH525" s="33">
        <f>AD525*O525+(1-AD525)*L525</f>
        <v/>
      </c>
      <c r="AI525" s="33">
        <f>AD525*P525+(1-AD525)*M525</f>
        <v/>
      </c>
      <c r="AJ525" s="33">
        <f>AD525*Q525+(1-AD525)*N525</f>
        <v/>
      </c>
      <c r="AK525" s="33">
        <f>AC525*V525+(1-AC525)*U525</f>
        <v/>
      </c>
      <c r="AL525" s="33">
        <f>AC525*W525+(1-AC525)*U525</f>
        <v/>
      </c>
      <c r="AM525" s="33">
        <f>AC525*X525+(1-AC525)*U525</f>
        <v/>
      </c>
      <c r="AN525" s="33">
        <f>AD525*V525+(1-AD525)*U525</f>
        <v/>
      </c>
      <c r="AO525" s="33">
        <f>AD525*W525+(1-AD525)*U525</f>
        <v/>
      </c>
      <c r="AP525" s="33">
        <f>AD525*X525+(1-AD525)*U525</f>
        <v/>
      </c>
      <c r="AQ525" s="7">
        <f>IF(OR(Scenario!$B$5="Any",Scenario!$B$5=A525),1,0)</f>
        <v/>
      </c>
      <c r="AR525" s="7">
        <f>IF(OR(Scenario!$B$6="Any",Scenario!$B$6=B525),1,0)</f>
        <v/>
      </c>
      <c r="AS525" s="7">
        <f>IF(OR(Scenario!$B$7="Any",Scenario!$B$7=C525),1,0)</f>
        <v/>
      </c>
      <c r="AT525" s="7">
        <f>IF(OR(Scenario!$B$8="Any",Scenario!$B$8=D525),1,0)</f>
        <v/>
      </c>
      <c r="AU525" s="7">
        <f>IF(OR(Scenario!$B$9="Any",Scenario!$B$9=E525),1,0)</f>
        <v/>
      </c>
      <c r="AV525" s="7">
        <f>IF(OR(Scenario!$B$10="Any",Scenario!$B$10=F525),1,0)</f>
        <v/>
      </c>
      <c r="AW525" s="7">
        <f>G525*AQ525*AR525*AS525*AT525*AU525*AV525</f>
        <v/>
      </c>
      <c r="AX525" s="7">
        <f>IF(Scenario!$B$11="mean",L525,IF(Scenario!$B$11="5th pct",M525,N525))</f>
        <v/>
      </c>
      <c r="AY525" s="7">
        <f>IF(Scenario!$B$11="mean",O525,IF(Scenario!$B$11="5th pct",P525,Q525))</f>
        <v/>
      </c>
      <c r="AZ525" s="7">
        <f>IF(Scenario!$B$11="mean",R525,IF(Scenario!$B$11="5th pct",S525,T525))</f>
        <v/>
      </c>
      <c r="BA525" s="7">
        <f>IF(Scenario!$B$11="mean",AE525,IF(Scenario!$B$11="5th pct",AF525,AG525))</f>
        <v/>
      </c>
      <c r="BB525" s="7">
        <f>IF(Scenario!$B$11="mean",AH525,IF(Scenario!$B$11="5th pct",AI525,AJ525))</f>
        <v/>
      </c>
      <c r="BC525" s="7">
        <f>U525</f>
        <v/>
      </c>
      <c r="BD525" s="7">
        <f>IF(Scenario!$B$11="mean",V525,IF(Scenario!$B$11="5th pct",W525,X525))</f>
        <v/>
      </c>
      <c r="BE525" s="7">
        <f>IF(Scenario!$B$11="mean",Y525,IF(Scenario!$B$11="5th pct",Z525,AA525))</f>
        <v/>
      </c>
      <c r="BF525" s="7">
        <f>IF(Scenario!$B$11="mean",AK525,IF(Scenario!$B$11="5th pct",AL525,AM525))</f>
        <v/>
      </c>
      <c r="BG525" s="7">
        <f>IF(Scenario!$B$11="mean",AN525,IF(Scenario!$B$11="5th pct",AO525,AP525))</f>
        <v/>
      </c>
    </row>
    <row r="526">
      <c r="A526" t="inlineStr">
        <is>
          <t>F</t>
        </is>
      </c>
      <c r="B526" t="inlineStr">
        <is>
          <t>80+</t>
        </is>
      </c>
      <c r="C526" t="inlineStr">
        <is>
          <t>176-198</t>
        </is>
      </c>
      <c r="D526" t="inlineStr">
        <is>
          <t>1.0-1.5</t>
        </is>
      </c>
      <c r="E526" t="inlineStr">
        <is>
          <t>high parox</t>
        </is>
      </c>
      <c r="F526" t="inlineStr">
        <is>
          <t>no</t>
        </is>
      </c>
      <c r="G526" s="26">
        <f>Parameters!$B$5*Parameters!$B$9*Parameters!$F$10/SUM(Parameters!$B$10:$G$10)*Parameters!$I$22*Parameters!$B$52*(1-Parameters!$B$46)</f>
        <v/>
      </c>
      <c r="H526" s="27">
        <f>(140-Parameters!$D$25)*Parameters!$F$26*0.45359237*0.85/(72*Parameters!$C$27)</f>
        <v/>
      </c>
      <c r="I526">
        <f>IF(H526&gt;80,"&gt;80",IF(H526&gt;50,"50-80",IF(H526&gt;=25,"25-50","&lt;25")))</f>
        <v/>
      </c>
      <c r="J526">
        <f>IF(((B526="80+")+0+(OR(D526="1.5-2.0",D526="&gt;=2.0")))&gt;=2,1,0)</f>
        <v/>
      </c>
      <c r="K526" s="28">
        <f>INDEX(Parameters!$B$31:$E$31,MATCH(I526,Parameters!$B$30:$E$30,0))</f>
        <v/>
      </c>
      <c r="L526" s="29">
        <f>K526*INDEX(Parameters!$B$75:$E$75,MATCH(I526,Parameters!$B$30:$E$30,0))/100*IF($F526="yes",Parameters!$C$49,Parameters!$B$49)</f>
        <v/>
      </c>
      <c r="M526" s="29">
        <f>K526*INDEX(Parameters!$B$76:$E$76,MATCH(I526,Parameters!$B$30:$E$30,0))/100*IF($F526="yes",Parameters!$C$49,Parameters!$B$49)</f>
        <v/>
      </c>
      <c r="N526" s="29">
        <f>K526*INDEX(Parameters!$B$77:$E$77,MATCH(I526,Parameters!$B$30:$E$30,0))/100*IF($F526="yes",Parameters!$C$49,Parameters!$B$49)</f>
        <v/>
      </c>
      <c r="O526" s="29">
        <f>K526*INDEX(Parameters!$B$78:$E$78,MATCH(I526,Parameters!$B$30:$E$30,0))/100*IF($F526="yes",Parameters!$C$49,Parameters!$B$49)</f>
        <v/>
      </c>
      <c r="P526" s="29">
        <f>K526*INDEX(Parameters!$B$79:$E$79,MATCH(I526,Parameters!$B$30:$E$30,0))/100*IF($F526="yes",Parameters!$C$49,Parameters!$B$49)</f>
        <v/>
      </c>
      <c r="Q526" s="29">
        <f>K526*INDEX(Parameters!$B$80:$E$80,MATCH(I526,Parameters!$B$30:$E$30,0))/100*IF($F526="yes",Parameters!$C$49,Parameters!$B$49)</f>
        <v/>
      </c>
      <c r="R526" s="29">
        <f>K526*INDEX(Parameters!$B$81:$E$81,MATCH(I526,Parameters!$B$30:$E$30,0))/100*IF($F526="yes",Parameters!$C$49,Parameters!$B$49)</f>
        <v/>
      </c>
      <c r="S526" s="29">
        <f>K526*INDEX(Parameters!$B$82:$E$82,MATCH(I526,Parameters!$B$30:$E$30,0))/100*IF($F526="yes",Parameters!$C$49,Parameters!$B$49)</f>
        <v/>
      </c>
      <c r="T526" s="29">
        <f>K526*INDEX(Parameters!$B$83:$E$83,MATCH(I526,Parameters!$B$30:$E$30,0))/100*IF($F526="yes",Parameters!$C$49,Parameters!$B$49)</f>
        <v/>
      </c>
      <c r="U526" s="29">
        <f>INDEX(Parameters!$B$32:$E$32,MATCH(I526,Parameters!$B$30:$E$30,0))*Parameters!$B$36/100*IF($F526="yes",Parameters!$E$49,Parameters!$D$49)</f>
        <v/>
      </c>
      <c r="V526" s="29">
        <f>U526*INDEX(Parameters!$B$99:$E$99,MATCH(I526,Parameters!$B$30:$E$30,0))</f>
        <v/>
      </c>
      <c r="W526" s="29">
        <f>U526*INDEX(Parameters!$B$100:$E$100,MATCH(I526,Parameters!$B$30:$E$30,0))</f>
        <v/>
      </c>
      <c r="X526" s="29">
        <f>U526*INDEX(Parameters!$B$101:$E$101,MATCH(I526,Parameters!$B$30:$E$30,0))</f>
        <v/>
      </c>
      <c r="Y526" s="29">
        <f>U526*INDEX(Parameters!$B$102:$E$102,MATCH(I526,Parameters!$B$30:$E$30,0))</f>
        <v/>
      </c>
      <c r="Z526" s="29">
        <f>U526*INDEX(Parameters!$B$103:$E$103,MATCH(I526,Parameters!$B$30:$E$30,0))</f>
        <v/>
      </c>
      <c r="AA526" s="29">
        <f>U526*INDEX(Parameters!$B$104:$E$104,MATCH(I526,Parameters!$B$30:$E$30,0))</f>
        <v/>
      </c>
      <c r="AB526" s="29">
        <f>U526*Parameters!$B$39</f>
        <v/>
      </c>
      <c r="AC526">
        <f>J526</f>
        <v/>
      </c>
      <c r="AD526">
        <f>IF(J526=1,Parameters!$B$40,Parameters!$B$41)</f>
        <v/>
      </c>
      <c r="AE526" s="29">
        <f>AC526*O526+(1-AC526)*L526</f>
        <v/>
      </c>
      <c r="AF526" s="29">
        <f>AC526*P526+(1-AC526)*M526</f>
        <v/>
      </c>
      <c r="AG526" s="29">
        <f>AC526*Q526+(1-AC526)*N526</f>
        <v/>
      </c>
      <c r="AH526" s="29">
        <f>AD526*O526+(1-AD526)*L526</f>
        <v/>
      </c>
      <c r="AI526" s="29">
        <f>AD526*P526+(1-AD526)*M526</f>
        <v/>
      </c>
      <c r="AJ526" s="29">
        <f>AD526*Q526+(1-AD526)*N526</f>
        <v/>
      </c>
      <c r="AK526" s="29">
        <f>AC526*V526+(1-AC526)*U526</f>
        <v/>
      </c>
      <c r="AL526" s="29">
        <f>AC526*W526+(1-AC526)*U526</f>
        <v/>
      </c>
      <c r="AM526" s="29">
        <f>AC526*X526+(1-AC526)*U526</f>
        <v/>
      </c>
      <c r="AN526" s="29">
        <f>AD526*V526+(1-AD526)*U526</f>
        <v/>
      </c>
      <c r="AO526" s="29">
        <f>AD526*W526+(1-AD526)*U526</f>
        <v/>
      </c>
      <c r="AP526" s="29">
        <f>AD526*X526+(1-AD526)*U526</f>
        <v/>
      </c>
      <c r="AQ526">
        <f>IF(OR(Scenario!$B$5="Any",Scenario!$B$5=A526),1,0)</f>
        <v/>
      </c>
      <c r="AR526">
        <f>IF(OR(Scenario!$B$6="Any",Scenario!$B$6=B526),1,0)</f>
        <v/>
      </c>
      <c r="AS526">
        <f>IF(OR(Scenario!$B$7="Any",Scenario!$B$7=C526),1,0)</f>
        <v/>
      </c>
      <c r="AT526">
        <f>IF(OR(Scenario!$B$8="Any",Scenario!$B$8=D526),1,0)</f>
        <v/>
      </c>
      <c r="AU526">
        <f>IF(OR(Scenario!$B$9="Any",Scenario!$B$9=E526),1,0)</f>
        <v/>
      </c>
      <c r="AV526">
        <f>IF(OR(Scenario!$B$10="Any",Scenario!$B$10=F526),1,0)</f>
        <v/>
      </c>
      <c r="AW526">
        <f>G526*AQ526*AR526*AS526*AT526*AU526*AV526</f>
        <v/>
      </c>
      <c r="AX526">
        <f>IF(Scenario!$B$11="mean",L526,IF(Scenario!$B$11="5th pct",M526,N526))</f>
        <v/>
      </c>
      <c r="AY526">
        <f>IF(Scenario!$B$11="mean",O526,IF(Scenario!$B$11="5th pct",P526,Q526))</f>
        <v/>
      </c>
      <c r="AZ526">
        <f>IF(Scenario!$B$11="mean",R526,IF(Scenario!$B$11="5th pct",S526,T526))</f>
        <v/>
      </c>
      <c r="BA526">
        <f>IF(Scenario!$B$11="mean",AE526,IF(Scenario!$B$11="5th pct",AF526,AG526))</f>
        <v/>
      </c>
      <c r="BB526">
        <f>IF(Scenario!$B$11="mean",AH526,IF(Scenario!$B$11="5th pct",AI526,AJ526))</f>
        <v/>
      </c>
      <c r="BC526">
        <f>U526</f>
        <v/>
      </c>
      <c r="BD526">
        <f>IF(Scenario!$B$11="mean",V526,IF(Scenario!$B$11="5th pct",W526,X526))</f>
        <v/>
      </c>
      <c r="BE526">
        <f>IF(Scenario!$B$11="mean",Y526,IF(Scenario!$B$11="5th pct",Z526,AA526))</f>
        <v/>
      </c>
      <c r="BF526">
        <f>IF(Scenario!$B$11="mean",AK526,IF(Scenario!$B$11="5th pct",AL526,AM526))</f>
        <v/>
      </c>
      <c r="BG526">
        <f>IF(Scenario!$B$11="mean",AN526,IF(Scenario!$B$11="5th pct",AO526,AP526))</f>
        <v/>
      </c>
    </row>
    <row r="527">
      <c r="A527" s="7" t="inlineStr">
        <is>
          <t>F</t>
        </is>
      </c>
      <c r="B527" s="7" t="inlineStr">
        <is>
          <t>80+</t>
        </is>
      </c>
      <c r="C527" s="7" t="inlineStr">
        <is>
          <t>176-198</t>
        </is>
      </c>
      <c r="D527" s="7" t="inlineStr">
        <is>
          <t>1.0-1.5</t>
        </is>
      </c>
      <c r="E527" s="7" t="inlineStr">
        <is>
          <t>high parox</t>
        </is>
      </c>
      <c r="F527" s="7" t="inlineStr">
        <is>
          <t>yes</t>
        </is>
      </c>
      <c r="G527" s="30">
        <f>Parameters!$B$5*Parameters!$B$9*Parameters!$F$10/SUM(Parameters!$B$10:$G$10)*Parameters!$I$22*Parameters!$B$52*Parameters!$B$46</f>
        <v/>
      </c>
      <c r="H527" s="31">
        <f>(140-Parameters!$D$25)*Parameters!$F$26*0.45359237*0.85/(72*Parameters!$C$27)</f>
        <v/>
      </c>
      <c r="I527" s="7">
        <f>IF(H527&gt;80,"&gt;80",IF(H527&gt;50,"50-80",IF(H527&gt;=25,"25-50","&lt;25")))</f>
        <v/>
      </c>
      <c r="J527" s="7">
        <f>IF(((B527="80+")+0+(OR(D527="1.5-2.0",D527="&gt;=2.0")))&gt;=2,1,0)</f>
        <v/>
      </c>
      <c r="K527" s="32">
        <f>INDEX(Parameters!$B$31:$E$31,MATCH(I527,Parameters!$B$30:$E$30,0))</f>
        <v/>
      </c>
      <c r="L527" s="33">
        <f>K527*INDEX(Parameters!$B$75:$E$75,MATCH(I527,Parameters!$B$30:$E$30,0))/100*IF($F527="yes",Parameters!$C$49,Parameters!$B$49)</f>
        <v/>
      </c>
      <c r="M527" s="33">
        <f>K527*INDEX(Parameters!$B$76:$E$76,MATCH(I527,Parameters!$B$30:$E$30,0))/100*IF($F527="yes",Parameters!$C$49,Parameters!$B$49)</f>
        <v/>
      </c>
      <c r="N527" s="33">
        <f>K527*INDEX(Parameters!$B$77:$E$77,MATCH(I527,Parameters!$B$30:$E$30,0))/100*IF($F527="yes",Parameters!$C$49,Parameters!$B$49)</f>
        <v/>
      </c>
      <c r="O527" s="33">
        <f>K527*INDEX(Parameters!$B$78:$E$78,MATCH(I527,Parameters!$B$30:$E$30,0))/100*IF($F527="yes",Parameters!$C$49,Parameters!$B$49)</f>
        <v/>
      </c>
      <c r="P527" s="33">
        <f>K527*INDEX(Parameters!$B$79:$E$79,MATCH(I527,Parameters!$B$30:$E$30,0))/100*IF($F527="yes",Parameters!$C$49,Parameters!$B$49)</f>
        <v/>
      </c>
      <c r="Q527" s="33">
        <f>K527*INDEX(Parameters!$B$80:$E$80,MATCH(I527,Parameters!$B$30:$E$30,0))/100*IF($F527="yes",Parameters!$C$49,Parameters!$B$49)</f>
        <v/>
      </c>
      <c r="R527" s="33">
        <f>K527*INDEX(Parameters!$B$81:$E$81,MATCH(I527,Parameters!$B$30:$E$30,0))/100*IF($F527="yes",Parameters!$C$49,Parameters!$B$49)</f>
        <v/>
      </c>
      <c r="S527" s="33">
        <f>K527*INDEX(Parameters!$B$82:$E$82,MATCH(I527,Parameters!$B$30:$E$30,0))/100*IF($F527="yes",Parameters!$C$49,Parameters!$B$49)</f>
        <v/>
      </c>
      <c r="T527" s="33">
        <f>K527*INDEX(Parameters!$B$83:$E$83,MATCH(I527,Parameters!$B$30:$E$30,0))/100*IF($F527="yes",Parameters!$C$49,Parameters!$B$49)</f>
        <v/>
      </c>
      <c r="U527" s="33">
        <f>INDEX(Parameters!$B$32:$E$32,MATCH(I527,Parameters!$B$30:$E$30,0))*Parameters!$B$36/100*IF($F527="yes",Parameters!$E$49,Parameters!$D$49)</f>
        <v/>
      </c>
      <c r="V527" s="33">
        <f>U527*INDEX(Parameters!$B$99:$E$99,MATCH(I527,Parameters!$B$30:$E$30,0))</f>
        <v/>
      </c>
      <c r="W527" s="33">
        <f>U527*INDEX(Parameters!$B$100:$E$100,MATCH(I527,Parameters!$B$30:$E$30,0))</f>
        <v/>
      </c>
      <c r="X527" s="33">
        <f>U527*INDEX(Parameters!$B$101:$E$101,MATCH(I527,Parameters!$B$30:$E$30,0))</f>
        <v/>
      </c>
      <c r="Y527" s="33">
        <f>U527*INDEX(Parameters!$B$102:$E$102,MATCH(I527,Parameters!$B$30:$E$30,0))</f>
        <v/>
      </c>
      <c r="Z527" s="33">
        <f>U527*INDEX(Parameters!$B$103:$E$103,MATCH(I527,Parameters!$B$30:$E$30,0))</f>
        <v/>
      </c>
      <c r="AA527" s="33">
        <f>U527*INDEX(Parameters!$B$104:$E$104,MATCH(I527,Parameters!$B$30:$E$30,0))</f>
        <v/>
      </c>
      <c r="AB527" s="33">
        <f>U527*Parameters!$B$39</f>
        <v/>
      </c>
      <c r="AC527" s="7">
        <f>J527</f>
        <v/>
      </c>
      <c r="AD527" s="7">
        <f>IF(J527=1,Parameters!$B$40,Parameters!$B$41)</f>
        <v/>
      </c>
      <c r="AE527" s="33">
        <f>AC527*O527+(1-AC527)*L527</f>
        <v/>
      </c>
      <c r="AF527" s="33">
        <f>AC527*P527+(1-AC527)*M527</f>
        <v/>
      </c>
      <c r="AG527" s="33">
        <f>AC527*Q527+(1-AC527)*N527</f>
        <v/>
      </c>
      <c r="AH527" s="33">
        <f>AD527*O527+(1-AD527)*L527</f>
        <v/>
      </c>
      <c r="AI527" s="33">
        <f>AD527*P527+(1-AD527)*M527</f>
        <v/>
      </c>
      <c r="AJ527" s="33">
        <f>AD527*Q527+(1-AD527)*N527</f>
        <v/>
      </c>
      <c r="AK527" s="33">
        <f>AC527*V527+(1-AC527)*U527</f>
        <v/>
      </c>
      <c r="AL527" s="33">
        <f>AC527*W527+(1-AC527)*U527</f>
        <v/>
      </c>
      <c r="AM527" s="33">
        <f>AC527*X527+(1-AC527)*U527</f>
        <v/>
      </c>
      <c r="AN527" s="33">
        <f>AD527*V527+(1-AD527)*U527</f>
        <v/>
      </c>
      <c r="AO527" s="33">
        <f>AD527*W527+(1-AD527)*U527</f>
        <v/>
      </c>
      <c r="AP527" s="33">
        <f>AD527*X527+(1-AD527)*U527</f>
        <v/>
      </c>
      <c r="AQ527" s="7">
        <f>IF(OR(Scenario!$B$5="Any",Scenario!$B$5=A527),1,0)</f>
        <v/>
      </c>
      <c r="AR527" s="7">
        <f>IF(OR(Scenario!$B$6="Any",Scenario!$B$6=B527),1,0)</f>
        <v/>
      </c>
      <c r="AS527" s="7">
        <f>IF(OR(Scenario!$B$7="Any",Scenario!$B$7=C527),1,0)</f>
        <v/>
      </c>
      <c r="AT527" s="7">
        <f>IF(OR(Scenario!$B$8="Any",Scenario!$B$8=D527),1,0)</f>
        <v/>
      </c>
      <c r="AU527" s="7">
        <f>IF(OR(Scenario!$B$9="Any",Scenario!$B$9=E527),1,0)</f>
        <v/>
      </c>
      <c r="AV527" s="7">
        <f>IF(OR(Scenario!$B$10="Any",Scenario!$B$10=F527),1,0)</f>
        <v/>
      </c>
      <c r="AW527" s="7">
        <f>G527*AQ527*AR527*AS527*AT527*AU527*AV527</f>
        <v/>
      </c>
      <c r="AX527" s="7">
        <f>IF(Scenario!$B$11="mean",L527,IF(Scenario!$B$11="5th pct",M527,N527))</f>
        <v/>
      </c>
      <c r="AY527" s="7">
        <f>IF(Scenario!$B$11="mean",O527,IF(Scenario!$B$11="5th pct",P527,Q527))</f>
        <v/>
      </c>
      <c r="AZ527" s="7">
        <f>IF(Scenario!$B$11="mean",R527,IF(Scenario!$B$11="5th pct",S527,T527))</f>
        <v/>
      </c>
      <c r="BA527" s="7">
        <f>IF(Scenario!$B$11="mean",AE527,IF(Scenario!$B$11="5th pct",AF527,AG527))</f>
        <v/>
      </c>
      <c r="BB527" s="7">
        <f>IF(Scenario!$B$11="mean",AH527,IF(Scenario!$B$11="5th pct",AI527,AJ527))</f>
        <v/>
      </c>
      <c r="BC527" s="7">
        <f>U527</f>
        <v/>
      </c>
      <c r="BD527" s="7">
        <f>IF(Scenario!$B$11="mean",V527,IF(Scenario!$B$11="5th pct",W527,X527))</f>
        <v/>
      </c>
      <c r="BE527" s="7">
        <f>IF(Scenario!$B$11="mean",Y527,IF(Scenario!$B$11="5th pct",Z527,AA527))</f>
        <v/>
      </c>
      <c r="BF527" s="7">
        <f>IF(Scenario!$B$11="mean",AK527,IF(Scenario!$B$11="5th pct",AL527,AM527))</f>
        <v/>
      </c>
      <c r="BG527" s="7">
        <f>IF(Scenario!$B$11="mean",AN527,IF(Scenario!$B$11="5th pct",AO527,AP527))</f>
        <v/>
      </c>
    </row>
    <row r="528">
      <c r="A528" t="inlineStr">
        <is>
          <t>F</t>
        </is>
      </c>
      <c r="B528" t="inlineStr">
        <is>
          <t>80+</t>
        </is>
      </c>
      <c r="C528" t="inlineStr">
        <is>
          <t>176-198</t>
        </is>
      </c>
      <c r="D528" t="inlineStr">
        <is>
          <t>1.0-1.5</t>
        </is>
      </c>
      <c r="E528" t="inlineStr">
        <is>
          <t>persistent</t>
        </is>
      </c>
      <c r="F528" t="inlineStr">
        <is>
          <t>no</t>
        </is>
      </c>
      <c r="G528" s="26">
        <f>Parameters!$B$5*Parameters!$B$9*Parameters!$F$10/SUM(Parameters!$B$10:$G$10)*Parameters!$I$22*Parameters!$B$53*(1-Parameters!$B$46)</f>
        <v/>
      </c>
      <c r="H528" s="27">
        <f>(140-Parameters!$D$25)*Parameters!$F$26*0.45359237*0.85/(72*Parameters!$C$27)</f>
        <v/>
      </c>
      <c r="I528">
        <f>IF(H528&gt;80,"&gt;80",IF(H528&gt;50,"50-80",IF(H528&gt;=25,"25-50","&lt;25")))</f>
        <v/>
      </c>
      <c r="J528">
        <f>IF(((B528="80+")+0+(OR(D528="1.5-2.0",D528="&gt;=2.0")))&gt;=2,1,0)</f>
        <v/>
      </c>
      <c r="K528" s="28">
        <f>INDEX(Parameters!$B$31:$E$31,MATCH(I528,Parameters!$B$30:$E$30,0))</f>
        <v/>
      </c>
      <c r="L528" s="29">
        <f>K528*INDEX(Parameters!$B$84:$E$84,MATCH(I528,Parameters!$B$30:$E$30,0))/100*IF($F528="yes",Parameters!$C$49,Parameters!$B$49)</f>
        <v/>
      </c>
      <c r="M528" s="29">
        <f>K528*INDEX(Parameters!$B$85:$E$85,MATCH(I528,Parameters!$B$30:$E$30,0))/100*IF($F528="yes",Parameters!$C$49,Parameters!$B$49)</f>
        <v/>
      </c>
      <c r="N528" s="29">
        <f>K528*INDEX(Parameters!$B$86:$E$86,MATCH(I528,Parameters!$B$30:$E$30,0))/100*IF($F528="yes",Parameters!$C$49,Parameters!$B$49)</f>
        <v/>
      </c>
      <c r="O528" s="29">
        <f>K528*INDEX(Parameters!$B$87:$E$87,MATCH(I528,Parameters!$B$30:$E$30,0))/100*IF($F528="yes",Parameters!$C$49,Parameters!$B$49)</f>
        <v/>
      </c>
      <c r="P528" s="29">
        <f>K528*INDEX(Parameters!$B$88:$E$88,MATCH(I528,Parameters!$B$30:$E$30,0))/100*IF($F528="yes",Parameters!$C$49,Parameters!$B$49)</f>
        <v/>
      </c>
      <c r="Q528" s="29">
        <f>K528*INDEX(Parameters!$B$89:$E$89,MATCH(I528,Parameters!$B$30:$E$30,0))/100*IF($F528="yes",Parameters!$C$49,Parameters!$B$49)</f>
        <v/>
      </c>
      <c r="R528" s="29">
        <f>K528*INDEX(Parameters!$B$90:$E$90,MATCH(I528,Parameters!$B$30:$E$30,0))/100*IF($F528="yes",Parameters!$C$49,Parameters!$B$49)</f>
        <v/>
      </c>
      <c r="S528" s="29">
        <f>K528*INDEX(Parameters!$B$91:$E$91,MATCH(I528,Parameters!$B$30:$E$30,0))/100*IF($F528="yes",Parameters!$C$49,Parameters!$B$49)</f>
        <v/>
      </c>
      <c r="T528" s="29">
        <f>K528*INDEX(Parameters!$B$92:$E$92,MATCH(I528,Parameters!$B$30:$E$30,0))/100*IF($F528="yes",Parameters!$C$49,Parameters!$B$49)</f>
        <v/>
      </c>
      <c r="U528" s="29">
        <f>INDEX(Parameters!$B$32:$E$32,MATCH(I528,Parameters!$B$30:$E$30,0))*Parameters!$B$36/100*IF($F528="yes",Parameters!$E$49,Parameters!$D$49)</f>
        <v/>
      </c>
      <c r="V528" s="29">
        <f>U528*INDEX(Parameters!$B$99:$E$99,MATCH(I528,Parameters!$B$30:$E$30,0))</f>
        <v/>
      </c>
      <c r="W528" s="29">
        <f>U528*INDEX(Parameters!$B$100:$E$100,MATCH(I528,Parameters!$B$30:$E$30,0))</f>
        <v/>
      </c>
      <c r="X528" s="29">
        <f>U528*INDEX(Parameters!$B$101:$E$101,MATCH(I528,Parameters!$B$30:$E$30,0))</f>
        <v/>
      </c>
      <c r="Y528" s="29">
        <f>U528*INDEX(Parameters!$B$102:$E$102,MATCH(I528,Parameters!$B$30:$E$30,0))</f>
        <v/>
      </c>
      <c r="Z528" s="29">
        <f>U528*INDEX(Parameters!$B$103:$E$103,MATCH(I528,Parameters!$B$30:$E$30,0))</f>
        <v/>
      </c>
      <c r="AA528" s="29">
        <f>U528*INDEX(Parameters!$B$104:$E$104,MATCH(I528,Parameters!$B$30:$E$30,0))</f>
        <v/>
      </c>
      <c r="AB528" s="29">
        <f>U528*Parameters!$B$39</f>
        <v/>
      </c>
      <c r="AC528">
        <f>J528</f>
        <v/>
      </c>
      <c r="AD528">
        <f>IF(J528=1,Parameters!$B$40,Parameters!$B$41)</f>
        <v/>
      </c>
      <c r="AE528" s="29">
        <f>AC528*O528+(1-AC528)*L528</f>
        <v/>
      </c>
      <c r="AF528" s="29">
        <f>AC528*P528+(1-AC528)*M528</f>
        <v/>
      </c>
      <c r="AG528" s="29">
        <f>AC528*Q528+(1-AC528)*N528</f>
        <v/>
      </c>
      <c r="AH528" s="29">
        <f>AD528*O528+(1-AD528)*L528</f>
        <v/>
      </c>
      <c r="AI528" s="29">
        <f>AD528*P528+(1-AD528)*M528</f>
        <v/>
      </c>
      <c r="AJ528" s="29">
        <f>AD528*Q528+(1-AD528)*N528</f>
        <v/>
      </c>
      <c r="AK528" s="29">
        <f>AC528*V528+(1-AC528)*U528</f>
        <v/>
      </c>
      <c r="AL528" s="29">
        <f>AC528*W528+(1-AC528)*U528</f>
        <v/>
      </c>
      <c r="AM528" s="29">
        <f>AC528*X528+(1-AC528)*U528</f>
        <v/>
      </c>
      <c r="AN528" s="29">
        <f>AD528*V528+(1-AD528)*U528</f>
        <v/>
      </c>
      <c r="AO528" s="29">
        <f>AD528*W528+(1-AD528)*U528</f>
        <v/>
      </c>
      <c r="AP528" s="29">
        <f>AD528*X528+(1-AD528)*U528</f>
        <v/>
      </c>
      <c r="AQ528">
        <f>IF(OR(Scenario!$B$5="Any",Scenario!$B$5=A528),1,0)</f>
        <v/>
      </c>
      <c r="AR528">
        <f>IF(OR(Scenario!$B$6="Any",Scenario!$B$6=B528),1,0)</f>
        <v/>
      </c>
      <c r="AS528">
        <f>IF(OR(Scenario!$B$7="Any",Scenario!$B$7=C528),1,0)</f>
        <v/>
      </c>
      <c r="AT528">
        <f>IF(OR(Scenario!$B$8="Any",Scenario!$B$8=D528),1,0)</f>
        <v/>
      </c>
      <c r="AU528">
        <f>IF(OR(Scenario!$B$9="Any",Scenario!$B$9=E528),1,0)</f>
        <v/>
      </c>
      <c r="AV528">
        <f>IF(OR(Scenario!$B$10="Any",Scenario!$B$10=F528),1,0)</f>
        <v/>
      </c>
      <c r="AW528">
        <f>G528*AQ528*AR528*AS528*AT528*AU528*AV528</f>
        <v/>
      </c>
      <c r="AX528">
        <f>IF(Scenario!$B$11="mean",L528,IF(Scenario!$B$11="5th pct",M528,N528))</f>
        <v/>
      </c>
      <c r="AY528">
        <f>IF(Scenario!$B$11="mean",O528,IF(Scenario!$B$11="5th pct",P528,Q528))</f>
        <v/>
      </c>
      <c r="AZ528">
        <f>IF(Scenario!$B$11="mean",R528,IF(Scenario!$B$11="5th pct",S528,T528))</f>
        <v/>
      </c>
      <c r="BA528">
        <f>IF(Scenario!$B$11="mean",AE528,IF(Scenario!$B$11="5th pct",AF528,AG528))</f>
        <v/>
      </c>
      <c r="BB528">
        <f>IF(Scenario!$B$11="mean",AH528,IF(Scenario!$B$11="5th pct",AI528,AJ528))</f>
        <v/>
      </c>
      <c r="BC528">
        <f>U528</f>
        <v/>
      </c>
      <c r="BD528">
        <f>IF(Scenario!$B$11="mean",V528,IF(Scenario!$B$11="5th pct",W528,X528))</f>
        <v/>
      </c>
      <c r="BE528">
        <f>IF(Scenario!$B$11="mean",Y528,IF(Scenario!$B$11="5th pct",Z528,AA528))</f>
        <v/>
      </c>
      <c r="BF528">
        <f>IF(Scenario!$B$11="mean",AK528,IF(Scenario!$B$11="5th pct",AL528,AM528))</f>
        <v/>
      </c>
      <c r="BG528">
        <f>IF(Scenario!$B$11="mean",AN528,IF(Scenario!$B$11="5th pct",AO528,AP528))</f>
        <v/>
      </c>
    </row>
    <row r="529">
      <c r="A529" s="7" t="inlineStr">
        <is>
          <t>F</t>
        </is>
      </c>
      <c r="B529" s="7" t="inlineStr">
        <is>
          <t>80+</t>
        </is>
      </c>
      <c r="C529" s="7" t="inlineStr">
        <is>
          <t>176-198</t>
        </is>
      </c>
      <c r="D529" s="7" t="inlineStr">
        <is>
          <t>1.0-1.5</t>
        </is>
      </c>
      <c r="E529" s="7" t="inlineStr">
        <is>
          <t>persistent</t>
        </is>
      </c>
      <c r="F529" s="7" t="inlineStr">
        <is>
          <t>yes</t>
        </is>
      </c>
      <c r="G529" s="30">
        <f>Parameters!$B$5*Parameters!$B$9*Parameters!$F$10/SUM(Parameters!$B$10:$G$10)*Parameters!$I$22*Parameters!$B$53*Parameters!$B$46</f>
        <v/>
      </c>
      <c r="H529" s="31">
        <f>(140-Parameters!$D$25)*Parameters!$F$26*0.45359237*0.85/(72*Parameters!$C$27)</f>
        <v/>
      </c>
      <c r="I529" s="7">
        <f>IF(H529&gt;80,"&gt;80",IF(H529&gt;50,"50-80",IF(H529&gt;=25,"25-50","&lt;25")))</f>
        <v/>
      </c>
      <c r="J529" s="7">
        <f>IF(((B529="80+")+0+(OR(D529="1.5-2.0",D529="&gt;=2.0")))&gt;=2,1,0)</f>
        <v/>
      </c>
      <c r="K529" s="32">
        <f>INDEX(Parameters!$B$31:$E$31,MATCH(I529,Parameters!$B$30:$E$30,0))</f>
        <v/>
      </c>
      <c r="L529" s="33">
        <f>K529*INDEX(Parameters!$B$84:$E$84,MATCH(I529,Parameters!$B$30:$E$30,0))/100*IF($F529="yes",Parameters!$C$49,Parameters!$B$49)</f>
        <v/>
      </c>
      <c r="M529" s="33">
        <f>K529*INDEX(Parameters!$B$85:$E$85,MATCH(I529,Parameters!$B$30:$E$30,0))/100*IF($F529="yes",Parameters!$C$49,Parameters!$B$49)</f>
        <v/>
      </c>
      <c r="N529" s="33">
        <f>K529*INDEX(Parameters!$B$86:$E$86,MATCH(I529,Parameters!$B$30:$E$30,0))/100*IF($F529="yes",Parameters!$C$49,Parameters!$B$49)</f>
        <v/>
      </c>
      <c r="O529" s="33">
        <f>K529*INDEX(Parameters!$B$87:$E$87,MATCH(I529,Parameters!$B$30:$E$30,0))/100*IF($F529="yes",Parameters!$C$49,Parameters!$B$49)</f>
        <v/>
      </c>
      <c r="P529" s="33">
        <f>K529*INDEX(Parameters!$B$88:$E$88,MATCH(I529,Parameters!$B$30:$E$30,0))/100*IF($F529="yes",Parameters!$C$49,Parameters!$B$49)</f>
        <v/>
      </c>
      <c r="Q529" s="33">
        <f>K529*INDEX(Parameters!$B$89:$E$89,MATCH(I529,Parameters!$B$30:$E$30,0))/100*IF($F529="yes",Parameters!$C$49,Parameters!$B$49)</f>
        <v/>
      </c>
      <c r="R529" s="33">
        <f>K529*INDEX(Parameters!$B$90:$E$90,MATCH(I529,Parameters!$B$30:$E$30,0))/100*IF($F529="yes",Parameters!$C$49,Parameters!$B$49)</f>
        <v/>
      </c>
      <c r="S529" s="33">
        <f>K529*INDEX(Parameters!$B$91:$E$91,MATCH(I529,Parameters!$B$30:$E$30,0))/100*IF($F529="yes",Parameters!$C$49,Parameters!$B$49)</f>
        <v/>
      </c>
      <c r="T529" s="33">
        <f>K529*INDEX(Parameters!$B$92:$E$92,MATCH(I529,Parameters!$B$30:$E$30,0))/100*IF($F529="yes",Parameters!$C$49,Parameters!$B$49)</f>
        <v/>
      </c>
      <c r="U529" s="33">
        <f>INDEX(Parameters!$B$32:$E$32,MATCH(I529,Parameters!$B$30:$E$30,0))*Parameters!$B$36/100*IF($F529="yes",Parameters!$E$49,Parameters!$D$49)</f>
        <v/>
      </c>
      <c r="V529" s="33">
        <f>U529*INDEX(Parameters!$B$99:$E$99,MATCH(I529,Parameters!$B$30:$E$30,0))</f>
        <v/>
      </c>
      <c r="W529" s="33">
        <f>U529*INDEX(Parameters!$B$100:$E$100,MATCH(I529,Parameters!$B$30:$E$30,0))</f>
        <v/>
      </c>
      <c r="X529" s="33">
        <f>U529*INDEX(Parameters!$B$101:$E$101,MATCH(I529,Parameters!$B$30:$E$30,0))</f>
        <v/>
      </c>
      <c r="Y529" s="33">
        <f>U529*INDEX(Parameters!$B$102:$E$102,MATCH(I529,Parameters!$B$30:$E$30,0))</f>
        <v/>
      </c>
      <c r="Z529" s="33">
        <f>U529*INDEX(Parameters!$B$103:$E$103,MATCH(I529,Parameters!$B$30:$E$30,0))</f>
        <v/>
      </c>
      <c r="AA529" s="33">
        <f>U529*INDEX(Parameters!$B$104:$E$104,MATCH(I529,Parameters!$B$30:$E$30,0))</f>
        <v/>
      </c>
      <c r="AB529" s="33">
        <f>U529*Parameters!$B$39</f>
        <v/>
      </c>
      <c r="AC529" s="7">
        <f>J529</f>
        <v/>
      </c>
      <c r="AD529" s="7">
        <f>IF(J529=1,Parameters!$B$40,Parameters!$B$41)</f>
        <v/>
      </c>
      <c r="AE529" s="33">
        <f>AC529*O529+(1-AC529)*L529</f>
        <v/>
      </c>
      <c r="AF529" s="33">
        <f>AC529*P529+(1-AC529)*M529</f>
        <v/>
      </c>
      <c r="AG529" s="33">
        <f>AC529*Q529+(1-AC529)*N529</f>
        <v/>
      </c>
      <c r="AH529" s="33">
        <f>AD529*O529+(1-AD529)*L529</f>
        <v/>
      </c>
      <c r="AI529" s="33">
        <f>AD529*P529+(1-AD529)*M529</f>
        <v/>
      </c>
      <c r="AJ529" s="33">
        <f>AD529*Q529+(1-AD529)*N529</f>
        <v/>
      </c>
      <c r="AK529" s="33">
        <f>AC529*V529+(1-AC529)*U529</f>
        <v/>
      </c>
      <c r="AL529" s="33">
        <f>AC529*W529+(1-AC529)*U529</f>
        <v/>
      </c>
      <c r="AM529" s="33">
        <f>AC529*X529+(1-AC529)*U529</f>
        <v/>
      </c>
      <c r="AN529" s="33">
        <f>AD529*V529+(1-AD529)*U529</f>
        <v/>
      </c>
      <c r="AO529" s="33">
        <f>AD529*W529+(1-AD529)*U529</f>
        <v/>
      </c>
      <c r="AP529" s="33">
        <f>AD529*X529+(1-AD529)*U529</f>
        <v/>
      </c>
      <c r="AQ529" s="7">
        <f>IF(OR(Scenario!$B$5="Any",Scenario!$B$5=A529),1,0)</f>
        <v/>
      </c>
      <c r="AR529" s="7">
        <f>IF(OR(Scenario!$B$6="Any",Scenario!$B$6=B529),1,0)</f>
        <v/>
      </c>
      <c r="AS529" s="7">
        <f>IF(OR(Scenario!$B$7="Any",Scenario!$B$7=C529),1,0)</f>
        <v/>
      </c>
      <c r="AT529" s="7">
        <f>IF(OR(Scenario!$B$8="Any",Scenario!$B$8=D529),1,0)</f>
        <v/>
      </c>
      <c r="AU529" s="7">
        <f>IF(OR(Scenario!$B$9="Any",Scenario!$B$9=E529),1,0)</f>
        <v/>
      </c>
      <c r="AV529" s="7">
        <f>IF(OR(Scenario!$B$10="Any",Scenario!$B$10=F529),1,0)</f>
        <v/>
      </c>
      <c r="AW529" s="7">
        <f>G529*AQ529*AR529*AS529*AT529*AU529*AV529</f>
        <v/>
      </c>
      <c r="AX529" s="7">
        <f>IF(Scenario!$B$11="mean",L529,IF(Scenario!$B$11="5th pct",M529,N529))</f>
        <v/>
      </c>
      <c r="AY529" s="7">
        <f>IF(Scenario!$B$11="mean",O529,IF(Scenario!$B$11="5th pct",P529,Q529))</f>
        <v/>
      </c>
      <c r="AZ529" s="7">
        <f>IF(Scenario!$B$11="mean",R529,IF(Scenario!$B$11="5th pct",S529,T529))</f>
        <v/>
      </c>
      <c r="BA529" s="7">
        <f>IF(Scenario!$B$11="mean",AE529,IF(Scenario!$B$11="5th pct",AF529,AG529))</f>
        <v/>
      </c>
      <c r="BB529" s="7">
        <f>IF(Scenario!$B$11="mean",AH529,IF(Scenario!$B$11="5th pct",AI529,AJ529))</f>
        <v/>
      </c>
      <c r="BC529" s="7">
        <f>U529</f>
        <v/>
      </c>
      <c r="BD529" s="7">
        <f>IF(Scenario!$B$11="mean",V529,IF(Scenario!$B$11="5th pct",W529,X529))</f>
        <v/>
      </c>
      <c r="BE529" s="7">
        <f>IF(Scenario!$B$11="mean",Y529,IF(Scenario!$B$11="5th pct",Z529,AA529))</f>
        <v/>
      </c>
      <c r="BF529" s="7">
        <f>IF(Scenario!$B$11="mean",AK529,IF(Scenario!$B$11="5th pct",AL529,AM529))</f>
        <v/>
      </c>
      <c r="BG529" s="7">
        <f>IF(Scenario!$B$11="mean",AN529,IF(Scenario!$B$11="5th pct",AO529,AP529))</f>
        <v/>
      </c>
    </row>
    <row r="530">
      <c r="A530" t="inlineStr">
        <is>
          <t>F</t>
        </is>
      </c>
      <c r="B530" t="inlineStr">
        <is>
          <t>80+</t>
        </is>
      </c>
      <c r="C530" t="inlineStr">
        <is>
          <t>176-198</t>
        </is>
      </c>
      <c r="D530" t="inlineStr">
        <is>
          <t>1.5-2.0</t>
        </is>
      </c>
      <c r="E530" t="inlineStr">
        <is>
          <t>subclinical</t>
        </is>
      </c>
      <c r="F530" t="inlineStr">
        <is>
          <t>no</t>
        </is>
      </c>
      <c r="G530" s="26">
        <f>Parameters!$B$5*Parameters!$B$9*Parameters!$F$10/SUM(Parameters!$B$10:$G$10)*Parameters!$J$22*Parameters!$B$50*(1-Parameters!$B$46)</f>
        <v/>
      </c>
      <c r="H530" s="27">
        <f>(140-Parameters!$D$25)*Parameters!$F$26*0.45359237*0.85/(72*Parameters!$D$27)</f>
        <v/>
      </c>
      <c r="I530">
        <f>IF(H530&gt;80,"&gt;80",IF(H530&gt;50,"50-80",IF(H530&gt;=25,"25-50","&lt;25")))</f>
        <v/>
      </c>
      <c r="J530">
        <f>IF(((B530="80+")+0+(OR(D530="1.5-2.0",D530="&gt;=2.0")))&gt;=2,1,0)</f>
        <v/>
      </c>
      <c r="K530" s="28">
        <f>INDEX(Parameters!$B$31:$E$31,MATCH(I530,Parameters!$B$30:$E$30,0))</f>
        <v/>
      </c>
      <c r="L530" s="29">
        <f>K530*INDEX(Parameters!$B$57:$E$57,MATCH(I530,Parameters!$B$30:$E$30,0))/100*IF($F530="yes",Parameters!$C$49,Parameters!$B$49)</f>
        <v/>
      </c>
      <c r="M530" s="29">
        <f>K530*INDEX(Parameters!$B$58:$E$58,MATCH(I530,Parameters!$B$30:$E$30,0))/100*IF($F530="yes",Parameters!$C$49,Parameters!$B$49)</f>
        <v/>
      </c>
      <c r="N530" s="29">
        <f>K530*INDEX(Parameters!$B$59:$E$59,MATCH(I530,Parameters!$B$30:$E$30,0))/100*IF($F530="yes",Parameters!$C$49,Parameters!$B$49)</f>
        <v/>
      </c>
      <c r="O530" s="29">
        <f>K530*INDEX(Parameters!$B$60:$E$60,MATCH(I530,Parameters!$B$30:$E$30,0))/100*IF($F530="yes",Parameters!$C$49,Parameters!$B$49)</f>
        <v/>
      </c>
      <c r="P530" s="29">
        <f>K530*INDEX(Parameters!$B$61:$E$61,MATCH(I530,Parameters!$B$30:$E$30,0))/100*IF($F530="yes",Parameters!$C$49,Parameters!$B$49)</f>
        <v/>
      </c>
      <c r="Q530" s="29">
        <f>K530*INDEX(Parameters!$B$62:$E$62,MATCH(I530,Parameters!$B$30:$E$30,0))/100*IF($F530="yes",Parameters!$C$49,Parameters!$B$49)</f>
        <v/>
      </c>
      <c r="R530" s="29">
        <f>K530*INDEX(Parameters!$B$63:$E$63,MATCH(I530,Parameters!$B$30:$E$30,0))/100*IF($F530="yes",Parameters!$C$49,Parameters!$B$49)</f>
        <v/>
      </c>
      <c r="S530" s="29">
        <f>K530*INDEX(Parameters!$B$64:$E$64,MATCH(I530,Parameters!$B$30:$E$30,0))/100*IF($F530="yes",Parameters!$C$49,Parameters!$B$49)</f>
        <v/>
      </c>
      <c r="T530" s="29">
        <f>K530*INDEX(Parameters!$B$65:$E$65,MATCH(I530,Parameters!$B$30:$E$30,0))/100*IF($F530="yes",Parameters!$C$49,Parameters!$B$49)</f>
        <v/>
      </c>
      <c r="U530" s="29">
        <f>INDEX(Parameters!$B$32:$E$32,MATCH(I530,Parameters!$B$30:$E$30,0))*Parameters!$B$36/100*IF($F530="yes",Parameters!$E$49,Parameters!$D$49)</f>
        <v/>
      </c>
      <c r="V530" s="29">
        <f>U530*INDEX(Parameters!$B$99:$E$99,MATCH(I530,Parameters!$B$30:$E$30,0))</f>
        <v/>
      </c>
      <c r="W530" s="29">
        <f>U530*INDEX(Parameters!$B$100:$E$100,MATCH(I530,Parameters!$B$30:$E$30,0))</f>
        <v/>
      </c>
      <c r="X530" s="29">
        <f>U530*INDEX(Parameters!$B$101:$E$101,MATCH(I530,Parameters!$B$30:$E$30,0))</f>
        <v/>
      </c>
      <c r="Y530" s="29">
        <f>U530*INDEX(Parameters!$B$102:$E$102,MATCH(I530,Parameters!$B$30:$E$30,0))</f>
        <v/>
      </c>
      <c r="Z530" s="29">
        <f>U530*INDEX(Parameters!$B$103:$E$103,MATCH(I530,Parameters!$B$30:$E$30,0))</f>
        <v/>
      </c>
      <c r="AA530" s="29">
        <f>U530*INDEX(Parameters!$B$104:$E$104,MATCH(I530,Parameters!$B$30:$E$30,0))</f>
        <v/>
      </c>
      <c r="AB530" s="29">
        <f>U530*Parameters!$B$39</f>
        <v/>
      </c>
      <c r="AC530">
        <f>J530</f>
        <v/>
      </c>
      <c r="AD530">
        <f>IF(J530=1,Parameters!$B$40,Parameters!$B$41)</f>
        <v/>
      </c>
      <c r="AE530" s="29">
        <f>AC530*O530+(1-AC530)*L530</f>
        <v/>
      </c>
      <c r="AF530" s="29">
        <f>AC530*P530+(1-AC530)*M530</f>
        <v/>
      </c>
      <c r="AG530" s="29">
        <f>AC530*Q530+(1-AC530)*N530</f>
        <v/>
      </c>
      <c r="AH530" s="29">
        <f>AD530*O530+(1-AD530)*L530</f>
        <v/>
      </c>
      <c r="AI530" s="29">
        <f>AD530*P530+(1-AD530)*M530</f>
        <v/>
      </c>
      <c r="AJ530" s="29">
        <f>AD530*Q530+(1-AD530)*N530</f>
        <v/>
      </c>
      <c r="AK530" s="29">
        <f>AC530*V530+(1-AC530)*U530</f>
        <v/>
      </c>
      <c r="AL530" s="29">
        <f>AC530*W530+(1-AC530)*U530</f>
        <v/>
      </c>
      <c r="AM530" s="29">
        <f>AC530*X530+(1-AC530)*U530</f>
        <v/>
      </c>
      <c r="AN530" s="29">
        <f>AD530*V530+(1-AD530)*U530</f>
        <v/>
      </c>
      <c r="AO530" s="29">
        <f>AD530*W530+(1-AD530)*U530</f>
        <v/>
      </c>
      <c r="AP530" s="29">
        <f>AD530*X530+(1-AD530)*U530</f>
        <v/>
      </c>
      <c r="AQ530">
        <f>IF(OR(Scenario!$B$5="Any",Scenario!$B$5=A530),1,0)</f>
        <v/>
      </c>
      <c r="AR530">
        <f>IF(OR(Scenario!$B$6="Any",Scenario!$B$6=B530),1,0)</f>
        <v/>
      </c>
      <c r="AS530">
        <f>IF(OR(Scenario!$B$7="Any",Scenario!$B$7=C530),1,0)</f>
        <v/>
      </c>
      <c r="AT530">
        <f>IF(OR(Scenario!$B$8="Any",Scenario!$B$8=D530),1,0)</f>
        <v/>
      </c>
      <c r="AU530">
        <f>IF(OR(Scenario!$B$9="Any",Scenario!$B$9=E530),1,0)</f>
        <v/>
      </c>
      <c r="AV530">
        <f>IF(OR(Scenario!$B$10="Any",Scenario!$B$10=F530),1,0)</f>
        <v/>
      </c>
      <c r="AW530">
        <f>G530*AQ530*AR530*AS530*AT530*AU530*AV530</f>
        <v/>
      </c>
      <c r="AX530">
        <f>IF(Scenario!$B$11="mean",L530,IF(Scenario!$B$11="5th pct",M530,N530))</f>
        <v/>
      </c>
      <c r="AY530">
        <f>IF(Scenario!$B$11="mean",O530,IF(Scenario!$B$11="5th pct",P530,Q530))</f>
        <v/>
      </c>
      <c r="AZ530">
        <f>IF(Scenario!$B$11="mean",R530,IF(Scenario!$B$11="5th pct",S530,T530))</f>
        <v/>
      </c>
      <c r="BA530">
        <f>IF(Scenario!$B$11="mean",AE530,IF(Scenario!$B$11="5th pct",AF530,AG530))</f>
        <v/>
      </c>
      <c r="BB530">
        <f>IF(Scenario!$B$11="mean",AH530,IF(Scenario!$B$11="5th pct",AI530,AJ530))</f>
        <v/>
      </c>
      <c r="BC530">
        <f>U530</f>
        <v/>
      </c>
      <c r="BD530">
        <f>IF(Scenario!$B$11="mean",V530,IF(Scenario!$B$11="5th pct",W530,X530))</f>
        <v/>
      </c>
      <c r="BE530">
        <f>IF(Scenario!$B$11="mean",Y530,IF(Scenario!$B$11="5th pct",Z530,AA530))</f>
        <v/>
      </c>
      <c r="BF530">
        <f>IF(Scenario!$B$11="mean",AK530,IF(Scenario!$B$11="5th pct",AL530,AM530))</f>
        <v/>
      </c>
      <c r="BG530">
        <f>IF(Scenario!$B$11="mean",AN530,IF(Scenario!$B$11="5th pct",AO530,AP530))</f>
        <v/>
      </c>
    </row>
    <row r="531">
      <c r="A531" s="7" t="inlineStr">
        <is>
          <t>F</t>
        </is>
      </c>
      <c r="B531" s="7" t="inlineStr">
        <is>
          <t>80+</t>
        </is>
      </c>
      <c r="C531" s="7" t="inlineStr">
        <is>
          <t>176-198</t>
        </is>
      </c>
      <c r="D531" s="7" t="inlineStr">
        <is>
          <t>1.5-2.0</t>
        </is>
      </c>
      <c r="E531" s="7" t="inlineStr">
        <is>
          <t>subclinical</t>
        </is>
      </c>
      <c r="F531" s="7" t="inlineStr">
        <is>
          <t>yes</t>
        </is>
      </c>
      <c r="G531" s="30">
        <f>Parameters!$B$5*Parameters!$B$9*Parameters!$F$10/SUM(Parameters!$B$10:$G$10)*Parameters!$J$22*Parameters!$B$50*Parameters!$B$46</f>
        <v/>
      </c>
      <c r="H531" s="31">
        <f>(140-Parameters!$D$25)*Parameters!$F$26*0.45359237*0.85/(72*Parameters!$D$27)</f>
        <v/>
      </c>
      <c r="I531" s="7">
        <f>IF(H531&gt;80,"&gt;80",IF(H531&gt;50,"50-80",IF(H531&gt;=25,"25-50","&lt;25")))</f>
        <v/>
      </c>
      <c r="J531" s="7">
        <f>IF(((B531="80+")+0+(OR(D531="1.5-2.0",D531="&gt;=2.0")))&gt;=2,1,0)</f>
        <v/>
      </c>
      <c r="K531" s="32">
        <f>INDEX(Parameters!$B$31:$E$31,MATCH(I531,Parameters!$B$30:$E$30,0))</f>
        <v/>
      </c>
      <c r="L531" s="33">
        <f>K531*INDEX(Parameters!$B$57:$E$57,MATCH(I531,Parameters!$B$30:$E$30,0))/100*IF($F531="yes",Parameters!$C$49,Parameters!$B$49)</f>
        <v/>
      </c>
      <c r="M531" s="33">
        <f>K531*INDEX(Parameters!$B$58:$E$58,MATCH(I531,Parameters!$B$30:$E$30,0))/100*IF($F531="yes",Parameters!$C$49,Parameters!$B$49)</f>
        <v/>
      </c>
      <c r="N531" s="33">
        <f>K531*INDEX(Parameters!$B$59:$E$59,MATCH(I531,Parameters!$B$30:$E$30,0))/100*IF($F531="yes",Parameters!$C$49,Parameters!$B$49)</f>
        <v/>
      </c>
      <c r="O531" s="33">
        <f>K531*INDEX(Parameters!$B$60:$E$60,MATCH(I531,Parameters!$B$30:$E$30,0))/100*IF($F531="yes",Parameters!$C$49,Parameters!$B$49)</f>
        <v/>
      </c>
      <c r="P531" s="33">
        <f>K531*INDEX(Parameters!$B$61:$E$61,MATCH(I531,Parameters!$B$30:$E$30,0))/100*IF($F531="yes",Parameters!$C$49,Parameters!$B$49)</f>
        <v/>
      </c>
      <c r="Q531" s="33">
        <f>K531*INDEX(Parameters!$B$62:$E$62,MATCH(I531,Parameters!$B$30:$E$30,0))/100*IF($F531="yes",Parameters!$C$49,Parameters!$B$49)</f>
        <v/>
      </c>
      <c r="R531" s="33">
        <f>K531*INDEX(Parameters!$B$63:$E$63,MATCH(I531,Parameters!$B$30:$E$30,0))/100*IF($F531="yes",Parameters!$C$49,Parameters!$B$49)</f>
        <v/>
      </c>
      <c r="S531" s="33">
        <f>K531*INDEX(Parameters!$B$64:$E$64,MATCH(I531,Parameters!$B$30:$E$30,0))/100*IF($F531="yes",Parameters!$C$49,Parameters!$B$49)</f>
        <v/>
      </c>
      <c r="T531" s="33">
        <f>K531*INDEX(Parameters!$B$65:$E$65,MATCH(I531,Parameters!$B$30:$E$30,0))/100*IF($F531="yes",Parameters!$C$49,Parameters!$B$49)</f>
        <v/>
      </c>
      <c r="U531" s="33">
        <f>INDEX(Parameters!$B$32:$E$32,MATCH(I531,Parameters!$B$30:$E$30,0))*Parameters!$B$36/100*IF($F531="yes",Parameters!$E$49,Parameters!$D$49)</f>
        <v/>
      </c>
      <c r="V531" s="33">
        <f>U531*INDEX(Parameters!$B$99:$E$99,MATCH(I531,Parameters!$B$30:$E$30,0))</f>
        <v/>
      </c>
      <c r="W531" s="33">
        <f>U531*INDEX(Parameters!$B$100:$E$100,MATCH(I531,Parameters!$B$30:$E$30,0))</f>
        <v/>
      </c>
      <c r="X531" s="33">
        <f>U531*INDEX(Parameters!$B$101:$E$101,MATCH(I531,Parameters!$B$30:$E$30,0))</f>
        <v/>
      </c>
      <c r="Y531" s="33">
        <f>U531*INDEX(Parameters!$B$102:$E$102,MATCH(I531,Parameters!$B$30:$E$30,0))</f>
        <v/>
      </c>
      <c r="Z531" s="33">
        <f>U531*INDEX(Parameters!$B$103:$E$103,MATCH(I531,Parameters!$B$30:$E$30,0))</f>
        <v/>
      </c>
      <c r="AA531" s="33">
        <f>U531*INDEX(Parameters!$B$104:$E$104,MATCH(I531,Parameters!$B$30:$E$30,0))</f>
        <v/>
      </c>
      <c r="AB531" s="33">
        <f>U531*Parameters!$B$39</f>
        <v/>
      </c>
      <c r="AC531" s="7">
        <f>J531</f>
        <v/>
      </c>
      <c r="AD531" s="7">
        <f>IF(J531=1,Parameters!$B$40,Parameters!$B$41)</f>
        <v/>
      </c>
      <c r="AE531" s="33">
        <f>AC531*O531+(1-AC531)*L531</f>
        <v/>
      </c>
      <c r="AF531" s="33">
        <f>AC531*P531+(1-AC531)*M531</f>
        <v/>
      </c>
      <c r="AG531" s="33">
        <f>AC531*Q531+(1-AC531)*N531</f>
        <v/>
      </c>
      <c r="AH531" s="33">
        <f>AD531*O531+(1-AD531)*L531</f>
        <v/>
      </c>
      <c r="AI531" s="33">
        <f>AD531*P531+(1-AD531)*M531</f>
        <v/>
      </c>
      <c r="AJ531" s="33">
        <f>AD531*Q531+(1-AD531)*N531</f>
        <v/>
      </c>
      <c r="AK531" s="33">
        <f>AC531*V531+(1-AC531)*U531</f>
        <v/>
      </c>
      <c r="AL531" s="33">
        <f>AC531*W531+(1-AC531)*U531</f>
        <v/>
      </c>
      <c r="AM531" s="33">
        <f>AC531*X531+(1-AC531)*U531</f>
        <v/>
      </c>
      <c r="AN531" s="33">
        <f>AD531*V531+(1-AD531)*U531</f>
        <v/>
      </c>
      <c r="AO531" s="33">
        <f>AD531*W531+(1-AD531)*U531</f>
        <v/>
      </c>
      <c r="AP531" s="33">
        <f>AD531*X531+(1-AD531)*U531</f>
        <v/>
      </c>
      <c r="AQ531" s="7">
        <f>IF(OR(Scenario!$B$5="Any",Scenario!$B$5=A531),1,0)</f>
        <v/>
      </c>
      <c r="AR531" s="7">
        <f>IF(OR(Scenario!$B$6="Any",Scenario!$B$6=B531),1,0)</f>
        <v/>
      </c>
      <c r="AS531" s="7">
        <f>IF(OR(Scenario!$B$7="Any",Scenario!$B$7=C531),1,0)</f>
        <v/>
      </c>
      <c r="AT531" s="7">
        <f>IF(OR(Scenario!$B$8="Any",Scenario!$B$8=D531),1,0)</f>
        <v/>
      </c>
      <c r="AU531" s="7">
        <f>IF(OR(Scenario!$B$9="Any",Scenario!$B$9=E531),1,0)</f>
        <v/>
      </c>
      <c r="AV531" s="7">
        <f>IF(OR(Scenario!$B$10="Any",Scenario!$B$10=F531),1,0)</f>
        <v/>
      </c>
      <c r="AW531" s="7">
        <f>G531*AQ531*AR531*AS531*AT531*AU531*AV531</f>
        <v/>
      </c>
      <c r="AX531" s="7">
        <f>IF(Scenario!$B$11="mean",L531,IF(Scenario!$B$11="5th pct",M531,N531))</f>
        <v/>
      </c>
      <c r="AY531" s="7">
        <f>IF(Scenario!$B$11="mean",O531,IF(Scenario!$B$11="5th pct",P531,Q531))</f>
        <v/>
      </c>
      <c r="AZ531" s="7">
        <f>IF(Scenario!$B$11="mean",R531,IF(Scenario!$B$11="5th pct",S531,T531))</f>
        <v/>
      </c>
      <c r="BA531" s="7">
        <f>IF(Scenario!$B$11="mean",AE531,IF(Scenario!$B$11="5th pct",AF531,AG531))</f>
        <v/>
      </c>
      <c r="BB531" s="7">
        <f>IF(Scenario!$B$11="mean",AH531,IF(Scenario!$B$11="5th pct",AI531,AJ531))</f>
        <v/>
      </c>
      <c r="BC531" s="7">
        <f>U531</f>
        <v/>
      </c>
      <c r="BD531" s="7">
        <f>IF(Scenario!$B$11="mean",V531,IF(Scenario!$B$11="5th pct",W531,X531))</f>
        <v/>
      </c>
      <c r="BE531" s="7">
        <f>IF(Scenario!$B$11="mean",Y531,IF(Scenario!$B$11="5th pct",Z531,AA531))</f>
        <v/>
      </c>
      <c r="BF531" s="7">
        <f>IF(Scenario!$B$11="mean",AK531,IF(Scenario!$B$11="5th pct",AL531,AM531))</f>
        <v/>
      </c>
      <c r="BG531" s="7">
        <f>IF(Scenario!$B$11="mean",AN531,IF(Scenario!$B$11="5th pct",AO531,AP531))</f>
        <v/>
      </c>
    </row>
    <row r="532">
      <c r="A532" t="inlineStr">
        <is>
          <t>F</t>
        </is>
      </c>
      <c r="B532" t="inlineStr">
        <is>
          <t>80+</t>
        </is>
      </c>
      <c r="C532" t="inlineStr">
        <is>
          <t>176-198</t>
        </is>
      </c>
      <c r="D532" t="inlineStr">
        <is>
          <t>1.5-2.0</t>
        </is>
      </c>
      <c r="E532" t="inlineStr">
        <is>
          <t>low parox</t>
        </is>
      </c>
      <c r="F532" t="inlineStr">
        <is>
          <t>no</t>
        </is>
      </c>
      <c r="G532" s="26">
        <f>Parameters!$B$5*Parameters!$B$9*Parameters!$F$10/SUM(Parameters!$B$10:$G$10)*Parameters!$J$22*Parameters!$B$51*(1-Parameters!$B$46)</f>
        <v/>
      </c>
      <c r="H532" s="27">
        <f>(140-Parameters!$D$25)*Parameters!$F$26*0.45359237*0.85/(72*Parameters!$D$27)</f>
        <v/>
      </c>
      <c r="I532">
        <f>IF(H532&gt;80,"&gt;80",IF(H532&gt;50,"50-80",IF(H532&gt;=25,"25-50","&lt;25")))</f>
        <v/>
      </c>
      <c r="J532">
        <f>IF(((B532="80+")+0+(OR(D532="1.5-2.0",D532="&gt;=2.0")))&gt;=2,1,0)</f>
        <v/>
      </c>
      <c r="K532" s="28">
        <f>INDEX(Parameters!$B$31:$E$31,MATCH(I532,Parameters!$B$30:$E$30,0))</f>
        <v/>
      </c>
      <c r="L532" s="29">
        <f>K532*INDEX(Parameters!$B$66:$E$66,MATCH(I532,Parameters!$B$30:$E$30,0))/100*IF($F532="yes",Parameters!$C$49,Parameters!$B$49)</f>
        <v/>
      </c>
      <c r="M532" s="29">
        <f>K532*INDEX(Parameters!$B$67:$E$67,MATCH(I532,Parameters!$B$30:$E$30,0))/100*IF($F532="yes",Parameters!$C$49,Parameters!$B$49)</f>
        <v/>
      </c>
      <c r="N532" s="29">
        <f>K532*INDEX(Parameters!$B$68:$E$68,MATCH(I532,Parameters!$B$30:$E$30,0))/100*IF($F532="yes",Parameters!$C$49,Parameters!$B$49)</f>
        <v/>
      </c>
      <c r="O532" s="29">
        <f>K532*INDEX(Parameters!$B$69:$E$69,MATCH(I532,Parameters!$B$30:$E$30,0))/100*IF($F532="yes",Parameters!$C$49,Parameters!$B$49)</f>
        <v/>
      </c>
      <c r="P532" s="29">
        <f>K532*INDEX(Parameters!$B$70:$E$70,MATCH(I532,Parameters!$B$30:$E$30,0))/100*IF($F532="yes",Parameters!$C$49,Parameters!$B$49)</f>
        <v/>
      </c>
      <c r="Q532" s="29">
        <f>K532*INDEX(Parameters!$B$71:$E$71,MATCH(I532,Parameters!$B$30:$E$30,0))/100*IF($F532="yes",Parameters!$C$49,Parameters!$B$49)</f>
        <v/>
      </c>
      <c r="R532" s="29">
        <f>K532*INDEX(Parameters!$B$72:$E$72,MATCH(I532,Parameters!$B$30:$E$30,0))/100*IF($F532="yes",Parameters!$C$49,Parameters!$B$49)</f>
        <v/>
      </c>
      <c r="S532" s="29">
        <f>K532*INDEX(Parameters!$B$73:$E$73,MATCH(I532,Parameters!$B$30:$E$30,0))/100*IF($F532="yes",Parameters!$C$49,Parameters!$B$49)</f>
        <v/>
      </c>
      <c r="T532" s="29">
        <f>K532*INDEX(Parameters!$B$74:$E$74,MATCH(I532,Parameters!$B$30:$E$30,0))/100*IF($F532="yes",Parameters!$C$49,Parameters!$B$49)</f>
        <v/>
      </c>
      <c r="U532" s="29">
        <f>INDEX(Parameters!$B$32:$E$32,MATCH(I532,Parameters!$B$30:$E$30,0))*Parameters!$B$36/100*IF($F532="yes",Parameters!$E$49,Parameters!$D$49)</f>
        <v/>
      </c>
      <c r="V532" s="29">
        <f>U532*INDEX(Parameters!$B$99:$E$99,MATCH(I532,Parameters!$B$30:$E$30,0))</f>
        <v/>
      </c>
      <c r="W532" s="29">
        <f>U532*INDEX(Parameters!$B$100:$E$100,MATCH(I532,Parameters!$B$30:$E$30,0))</f>
        <v/>
      </c>
      <c r="X532" s="29">
        <f>U532*INDEX(Parameters!$B$101:$E$101,MATCH(I532,Parameters!$B$30:$E$30,0))</f>
        <v/>
      </c>
      <c r="Y532" s="29">
        <f>U532*INDEX(Parameters!$B$102:$E$102,MATCH(I532,Parameters!$B$30:$E$30,0))</f>
        <v/>
      </c>
      <c r="Z532" s="29">
        <f>U532*INDEX(Parameters!$B$103:$E$103,MATCH(I532,Parameters!$B$30:$E$30,0))</f>
        <v/>
      </c>
      <c r="AA532" s="29">
        <f>U532*INDEX(Parameters!$B$104:$E$104,MATCH(I532,Parameters!$B$30:$E$30,0))</f>
        <v/>
      </c>
      <c r="AB532" s="29">
        <f>U532*Parameters!$B$39</f>
        <v/>
      </c>
      <c r="AC532">
        <f>J532</f>
        <v/>
      </c>
      <c r="AD532">
        <f>IF(J532=1,Parameters!$B$40,Parameters!$B$41)</f>
        <v/>
      </c>
      <c r="AE532" s="29">
        <f>AC532*O532+(1-AC532)*L532</f>
        <v/>
      </c>
      <c r="AF532" s="29">
        <f>AC532*P532+(1-AC532)*M532</f>
        <v/>
      </c>
      <c r="AG532" s="29">
        <f>AC532*Q532+(1-AC532)*N532</f>
        <v/>
      </c>
      <c r="AH532" s="29">
        <f>AD532*O532+(1-AD532)*L532</f>
        <v/>
      </c>
      <c r="AI532" s="29">
        <f>AD532*P532+(1-AD532)*M532</f>
        <v/>
      </c>
      <c r="AJ532" s="29">
        <f>AD532*Q532+(1-AD532)*N532</f>
        <v/>
      </c>
      <c r="AK532" s="29">
        <f>AC532*V532+(1-AC532)*U532</f>
        <v/>
      </c>
      <c r="AL532" s="29">
        <f>AC532*W532+(1-AC532)*U532</f>
        <v/>
      </c>
      <c r="AM532" s="29">
        <f>AC532*X532+(1-AC532)*U532</f>
        <v/>
      </c>
      <c r="AN532" s="29">
        <f>AD532*V532+(1-AD532)*U532</f>
        <v/>
      </c>
      <c r="AO532" s="29">
        <f>AD532*W532+(1-AD532)*U532</f>
        <v/>
      </c>
      <c r="AP532" s="29">
        <f>AD532*X532+(1-AD532)*U532</f>
        <v/>
      </c>
      <c r="AQ532">
        <f>IF(OR(Scenario!$B$5="Any",Scenario!$B$5=A532),1,0)</f>
        <v/>
      </c>
      <c r="AR532">
        <f>IF(OR(Scenario!$B$6="Any",Scenario!$B$6=B532),1,0)</f>
        <v/>
      </c>
      <c r="AS532">
        <f>IF(OR(Scenario!$B$7="Any",Scenario!$B$7=C532),1,0)</f>
        <v/>
      </c>
      <c r="AT532">
        <f>IF(OR(Scenario!$B$8="Any",Scenario!$B$8=D532),1,0)</f>
        <v/>
      </c>
      <c r="AU532">
        <f>IF(OR(Scenario!$B$9="Any",Scenario!$B$9=E532),1,0)</f>
        <v/>
      </c>
      <c r="AV532">
        <f>IF(OR(Scenario!$B$10="Any",Scenario!$B$10=F532),1,0)</f>
        <v/>
      </c>
      <c r="AW532">
        <f>G532*AQ532*AR532*AS532*AT532*AU532*AV532</f>
        <v/>
      </c>
      <c r="AX532">
        <f>IF(Scenario!$B$11="mean",L532,IF(Scenario!$B$11="5th pct",M532,N532))</f>
        <v/>
      </c>
      <c r="AY532">
        <f>IF(Scenario!$B$11="mean",O532,IF(Scenario!$B$11="5th pct",P532,Q532))</f>
        <v/>
      </c>
      <c r="AZ532">
        <f>IF(Scenario!$B$11="mean",R532,IF(Scenario!$B$11="5th pct",S532,T532))</f>
        <v/>
      </c>
      <c r="BA532">
        <f>IF(Scenario!$B$11="mean",AE532,IF(Scenario!$B$11="5th pct",AF532,AG532))</f>
        <v/>
      </c>
      <c r="BB532">
        <f>IF(Scenario!$B$11="mean",AH532,IF(Scenario!$B$11="5th pct",AI532,AJ532))</f>
        <v/>
      </c>
      <c r="BC532">
        <f>U532</f>
        <v/>
      </c>
      <c r="BD532">
        <f>IF(Scenario!$B$11="mean",V532,IF(Scenario!$B$11="5th pct",W532,X532))</f>
        <v/>
      </c>
      <c r="BE532">
        <f>IF(Scenario!$B$11="mean",Y532,IF(Scenario!$B$11="5th pct",Z532,AA532))</f>
        <v/>
      </c>
      <c r="BF532">
        <f>IF(Scenario!$B$11="mean",AK532,IF(Scenario!$B$11="5th pct",AL532,AM532))</f>
        <v/>
      </c>
      <c r="BG532">
        <f>IF(Scenario!$B$11="mean",AN532,IF(Scenario!$B$11="5th pct",AO532,AP532))</f>
        <v/>
      </c>
    </row>
    <row r="533">
      <c r="A533" s="7" t="inlineStr">
        <is>
          <t>F</t>
        </is>
      </c>
      <c r="B533" s="7" t="inlineStr">
        <is>
          <t>80+</t>
        </is>
      </c>
      <c r="C533" s="7" t="inlineStr">
        <is>
          <t>176-198</t>
        </is>
      </c>
      <c r="D533" s="7" t="inlineStr">
        <is>
          <t>1.5-2.0</t>
        </is>
      </c>
      <c r="E533" s="7" t="inlineStr">
        <is>
          <t>low parox</t>
        </is>
      </c>
      <c r="F533" s="7" t="inlineStr">
        <is>
          <t>yes</t>
        </is>
      </c>
      <c r="G533" s="30">
        <f>Parameters!$B$5*Parameters!$B$9*Parameters!$F$10/SUM(Parameters!$B$10:$G$10)*Parameters!$J$22*Parameters!$B$51*Parameters!$B$46</f>
        <v/>
      </c>
      <c r="H533" s="31">
        <f>(140-Parameters!$D$25)*Parameters!$F$26*0.45359237*0.85/(72*Parameters!$D$27)</f>
        <v/>
      </c>
      <c r="I533" s="7">
        <f>IF(H533&gt;80,"&gt;80",IF(H533&gt;50,"50-80",IF(H533&gt;=25,"25-50","&lt;25")))</f>
        <v/>
      </c>
      <c r="J533" s="7">
        <f>IF(((B533="80+")+0+(OR(D533="1.5-2.0",D533="&gt;=2.0")))&gt;=2,1,0)</f>
        <v/>
      </c>
      <c r="K533" s="32">
        <f>INDEX(Parameters!$B$31:$E$31,MATCH(I533,Parameters!$B$30:$E$30,0))</f>
        <v/>
      </c>
      <c r="L533" s="33">
        <f>K533*INDEX(Parameters!$B$66:$E$66,MATCH(I533,Parameters!$B$30:$E$30,0))/100*IF($F533="yes",Parameters!$C$49,Parameters!$B$49)</f>
        <v/>
      </c>
      <c r="M533" s="33">
        <f>K533*INDEX(Parameters!$B$67:$E$67,MATCH(I533,Parameters!$B$30:$E$30,0))/100*IF($F533="yes",Parameters!$C$49,Parameters!$B$49)</f>
        <v/>
      </c>
      <c r="N533" s="33">
        <f>K533*INDEX(Parameters!$B$68:$E$68,MATCH(I533,Parameters!$B$30:$E$30,0))/100*IF($F533="yes",Parameters!$C$49,Parameters!$B$49)</f>
        <v/>
      </c>
      <c r="O533" s="33">
        <f>K533*INDEX(Parameters!$B$69:$E$69,MATCH(I533,Parameters!$B$30:$E$30,0))/100*IF($F533="yes",Parameters!$C$49,Parameters!$B$49)</f>
        <v/>
      </c>
      <c r="P533" s="33">
        <f>K533*INDEX(Parameters!$B$70:$E$70,MATCH(I533,Parameters!$B$30:$E$30,0))/100*IF($F533="yes",Parameters!$C$49,Parameters!$B$49)</f>
        <v/>
      </c>
      <c r="Q533" s="33">
        <f>K533*INDEX(Parameters!$B$71:$E$71,MATCH(I533,Parameters!$B$30:$E$30,0))/100*IF($F533="yes",Parameters!$C$49,Parameters!$B$49)</f>
        <v/>
      </c>
      <c r="R533" s="33">
        <f>K533*INDEX(Parameters!$B$72:$E$72,MATCH(I533,Parameters!$B$30:$E$30,0))/100*IF($F533="yes",Parameters!$C$49,Parameters!$B$49)</f>
        <v/>
      </c>
      <c r="S533" s="33">
        <f>K533*INDEX(Parameters!$B$73:$E$73,MATCH(I533,Parameters!$B$30:$E$30,0))/100*IF($F533="yes",Parameters!$C$49,Parameters!$B$49)</f>
        <v/>
      </c>
      <c r="T533" s="33">
        <f>K533*INDEX(Parameters!$B$74:$E$74,MATCH(I533,Parameters!$B$30:$E$30,0))/100*IF($F533="yes",Parameters!$C$49,Parameters!$B$49)</f>
        <v/>
      </c>
      <c r="U533" s="33">
        <f>INDEX(Parameters!$B$32:$E$32,MATCH(I533,Parameters!$B$30:$E$30,0))*Parameters!$B$36/100*IF($F533="yes",Parameters!$E$49,Parameters!$D$49)</f>
        <v/>
      </c>
      <c r="V533" s="33">
        <f>U533*INDEX(Parameters!$B$99:$E$99,MATCH(I533,Parameters!$B$30:$E$30,0))</f>
        <v/>
      </c>
      <c r="W533" s="33">
        <f>U533*INDEX(Parameters!$B$100:$E$100,MATCH(I533,Parameters!$B$30:$E$30,0))</f>
        <v/>
      </c>
      <c r="X533" s="33">
        <f>U533*INDEX(Parameters!$B$101:$E$101,MATCH(I533,Parameters!$B$30:$E$30,0))</f>
        <v/>
      </c>
      <c r="Y533" s="33">
        <f>U533*INDEX(Parameters!$B$102:$E$102,MATCH(I533,Parameters!$B$30:$E$30,0))</f>
        <v/>
      </c>
      <c r="Z533" s="33">
        <f>U533*INDEX(Parameters!$B$103:$E$103,MATCH(I533,Parameters!$B$30:$E$30,0))</f>
        <v/>
      </c>
      <c r="AA533" s="33">
        <f>U533*INDEX(Parameters!$B$104:$E$104,MATCH(I533,Parameters!$B$30:$E$30,0))</f>
        <v/>
      </c>
      <c r="AB533" s="33">
        <f>U533*Parameters!$B$39</f>
        <v/>
      </c>
      <c r="AC533" s="7">
        <f>J533</f>
        <v/>
      </c>
      <c r="AD533" s="7">
        <f>IF(J533=1,Parameters!$B$40,Parameters!$B$41)</f>
        <v/>
      </c>
      <c r="AE533" s="33">
        <f>AC533*O533+(1-AC533)*L533</f>
        <v/>
      </c>
      <c r="AF533" s="33">
        <f>AC533*P533+(1-AC533)*M533</f>
        <v/>
      </c>
      <c r="AG533" s="33">
        <f>AC533*Q533+(1-AC533)*N533</f>
        <v/>
      </c>
      <c r="AH533" s="33">
        <f>AD533*O533+(1-AD533)*L533</f>
        <v/>
      </c>
      <c r="AI533" s="33">
        <f>AD533*P533+(1-AD533)*M533</f>
        <v/>
      </c>
      <c r="AJ533" s="33">
        <f>AD533*Q533+(1-AD533)*N533</f>
        <v/>
      </c>
      <c r="AK533" s="33">
        <f>AC533*V533+(1-AC533)*U533</f>
        <v/>
      </c>
      <c r="AL533" s="33">
        <f>AC533*W533+(1-AC533)*U533</f>
        <v/>
      </c>
      <c r="AM533" s="33">
        <f>AC533*X533+(1-AC533)*U533</f>
        <v/>
      </c>
      <c r="AN533" s="33">
        <f>AD533*V533+(1-AD533)*U533</f>
        <v/>
      </c>
      <c r="AO533" s="33">
        <f>AD533*W533+(1-AD533)*U533</f>
        <v/>
      </c>
      <c r="AP533" s="33">
        <f>AD533*X533+(1-AD533)*U533</f>
        <v/>
      </c>
      <c r="AQ533" s="7">
        <f>IF(OR(Scenario!$B$5="Any",Scenario!$B$5=A533),1,0)</f>
        <v/>
      </c>
      <c r="AR533" s="7">
        <f>IF(OR(Scenario!$B$6="Any",Scenario!$B$6=B533),1,0)</f>
        <v/>
      </c>
      <c r="AS533" s="7">
        <f>IF(OR(Scenario!$B$7="Any",Scenario!$B$7=C533),1,0)</f>
        <v/>
      </c>
      <c r="AT533" s="7">
        <f>IF(OR(Scenario!$B$8="Any",Scenario!$B$8=D533),1,0)</f>
        <v/>
      </c>
      <c r="AU533" s="7">
        <f>IF(OR(Scenario!$B$9="Any",Scenario!$B$9=E533),1,0)</f>
        <v/>
      </c>
      <c r="AV533" s="7">
        <f>IF(OR(Scenario!$B$10="Any",Scenario!$B$10=F533),1,0)</f>
        <v/>
      </c>
      <c r="AW533" s="7">
        <f>G533*AQ533*AR533*AS533*AT533*AU533*AV533</f>
        <v/>
      </c>
      <c r="AX533" s="7">
        <f>IF(Scenario!$B$11="mean",L533,IF(Scenario!$B$11="5th pct",M533,N533))</f>
        <v/>
      </c>
      <c r="AY533" s="7">
        <f>IF(Scenario!$B$11="mean",O533,IF(Scenario!$B$11="5th pct",P533,Q533))</f>
        <v/>
      </c>
      <c r="AZ533" s="7">
        <f>IF(Scenario!$B$11="mean",R533,IF(Scenario!$B$11="5th pct",S533,T533))</f>
        <v/>
      </c>
      <c r="BA533" s="7">
        <f>IF(Scenario!$B$11="mean",AE533,IF(Scenario!$B$11="5th pct",AF533,AG533))</f>
        <v/>
      </c>
      <c r="BB533" s="7">
        <f>IF(Scenario!$B$11="mean",AH533,IF(Scenario!$B$11="5th pct",AI533,AJ533))</f>
        <v/>
      </c>
      <c r="BC533" s="7">
        <f>U533</f>
        <v/>
      </c>
      <c r="BD533" s="7">
        <f>IF(Scenario!$B$11="mean",V533,IF(Scenario!$B$11="5th pct",W533,X533))</f>
        <v/>
      </c>
      <c r="BE533" s="7">
        <f>IF(Scenario!$B$11="mean",Y533,IF(Scenario!$B$11="5th pct",Z533,AA533))</f>
        <v/>
      </c>
      <c r="BF533" s="7">
        <f>IF(Scenario!$B$11="mean",AK533,IF(Scenario!$B$11="5th pct",AL533,AM533))</f>
        <v/>
      </c>
      <c r="BG533" s="7">
        <f>IF(Scenario!$B$11="mean",AN533,IF(Scenario!$B$11="5th pct",AO533,AP533))</f>
        <v/>
      </c>
    </row>
    <row r="534">
      <c r="A534" t="inlineStr">
        <is>
          <t>F</t>
        </is>
      </c>
      <c r="B534" t="inlineStr">
        <is>
          <t>80+</t>
        </is>
      </c>
      <c r="C534" t="inlineStr">
        <is>
          <t>176-198</t>
        </is>
      </c>
      <c r="D534" t="inlineStr">
        <is>
          <t>1.5-2.0</t>
        </is>
      </c>
      <c r="E534" t="inlineStr">
        <is>
          <t>high parox</t>
        </is>
      </c>
      <c r="F534" t="inlineStr">
        <is>
          <t>no</t>
        </is>
      </c>
      <c r="G534" s="26">
        <f>Parameters!$B$5*Parameters!$B$9*Parameters!$F$10/SUM(Parameters!$B$10:$G$10)*Parameters!$J$22*Parameters!$B$52*(1-Parameters!$B$46)</f>
        <v/>
      </c>
      <c r="H534" s="27">
        <f>(140-Parameters!$D$25)*Parameters!$F$26*0.45359237*0.85/(72*Parameters!$D$27)</f>
        <v/>
      </c>
      <c r="I534">
        <f>IF(H534&gt;80,"&gt;80",IF(H534&gt;50,"50-80",IF(H534&gt;=25,"25-50","&lt;25")))</f>
        <v/>
      </c>
      <c r="J534">
        <f>IF(((B534="80+")+0+(OR(D534="1.5-2.0",D534="&gt;=2.0")))&gt;=2,1,0)</f>
        <v/>
      </c>
      <c r="K534" s="28">
        <f>INDEX(Parameters!$B$31:$E$31,MATCH(I534,Parameters!$B$30:$E$30,0))</f>
        <v/>
      </c>
      <c r="L534" s="29">
        <f>K534*INDEX(Parameters!$B$75:$E$75,MATCH(I534,Parameters!$B$30:$E$30,0))/100*IF($F534="yes",Parameters!$C$49,Parameters!$B$49)</f>
        <v/>
      </c>
      <c r="M534" s="29">
        <f>K534*INDEX(Parameters!$B$76:$E$76,MATCH(I534,Parameters!$B$30:$E$30,0))/100*IF($F534="yes",Parameters!$C$49,Parameters!$B$49)</f>
        <v/>
      </c>
      <c r="N534" s="29">
        <f>K534*INDEX(Parameters!$B$77:$E$77,MATCH(I534,Parameters!$B$30:$E$30,0))/100*IF($F534="yes",Parameters!$C$49,Parameters!$B$49)</f>
        <v/>
      </c>
      <c r="O534" s="29">
        <f>K534*INDEX(Parameters!$B$78:$E$78,MATCH(I534,Parameters!$B$30:$E$30,0))/100*IF($F534="yes",Parameters!$C$49,Parameters!$B$49)</f>
        <v/>
      </c>
      <c r="P534" s="29">
        <f>K534*INDEX(Parameters!$B$79:$E$79,MATCH(I534,Parameters!$B$30:$E$30,0))/100*IF($F534="yes",Parameters!$C$49,Parameters!$B$49)</f>
        <v/>
      </c>
      <c r="Q534" s="29">
        <f>K534*INDEX(Parameters!$B$80:$E$80,MATCH(I534,Parameters!$B$30:$E$30,0))/100*IF($F534="yes",Parameters!$C$49,Parameters!$B$49)</f>
        <v/>
      </c>
      <c r="R534" s="29">
        <f>K534*INDEX(Parameters!$B$81:$E$81,MATCH(I534,Parameters!$B$30:$E$30,0))/100*IF($F534="yes",Parameters!$C$49,Parameters!$B$49)</f>
        <v/>
      </c>
      <c r="S534" s="29">
        <f>K534*INDEX(Parameters!$B$82:$E$82,MATCH(I534,Parameters!$B$30:$E$30,0))/100*IF($F534="yes",Parameters!$C$49,Parameters!$B$49)</f>
        <v/>
      </c>
      <c r="T534" s="29">
        <f>K534*INDEX(Parameters!$B$83:$E$83,MATCH(I534,Parameters!$B$30:$E$30,0))/100*IF($F534="yes",Parameters!$C$49,Parameters!$B$49)</f>
        <v/>
      </c>
      <c r="U534" s="29">
        <f>INDEX(Parameters!$B$32:$E$32,MATCH(I534,Parameters!$B$30:$E$30,0))*Parameters!$B$36/100*IF($F534="yes",Parameters!$E$49,Parameters!$D$49)</f>
        <v/>
      </c>
      <c r="V534" s="29">
        <f>U534*INDEX(Parameters!$B$99:$E$99,MATCH(I534,Parameters!$B$30:$E$30,0))</f>
        <v/>
      </c>
      <c r="W534" s="29">
        <f>U534*INDEX(Parameters!$B$100:$E$100,MATCH(I534,Parameters!$B$30:$E$30,0))</f>
        <v/>
      </c>
      <c r="X534" s="29">
        <f>U534*INDEX(Parameters!$B$101:$E$101,MATCH(I534,Parameters!$B$30:$E$30,0))</f>
        <v/>
      </c>
      <c r="Y534" s="29">
        <f>U534*INDEX(Parameters!$B$102:$E$102,MATCH(I534,Parameters!$B$30:$E$30,0))</f>
        <v/>
      </c>
      <c r="Z534" s="29">
        <f>U534*INDEX(Parameters!$B$103:$E$103,MATCH(I534,Parameters!$B$30:$E$30,0))</f>
        <v/>
      </c>
      <c r="AA534" s="29">
        <f>U534*INDEX(Parameters!$B$104:$E$104,MATCH(I534,Parameters!$B$30:$E$30,0))</f>
        <v/>
      </c>
      <c r="AB534" s="29">
        <f>U534*Parameters!$B$39</f>
        <v/>
      </c>
      <c r="AC534">
        <f>J534</f>
        <v/>
      </c>
      <c r="AD534">
        <f>IF(J534=1,Parameters!$B$40,Parameters!$B$41)</f>
        <v/>
      </c>
      <c r="AE534" s="29">
        <f>AC534*O534+(1-AC534)*L534</f>
        <v/>
      </c>
      <c r="AF534" s="29">
        <f>AC534*P534+(1-AC534)*M534</f>
        <v/>
      </c>
      <c r="AG534" s="29">
        <f>AC534*Q534+(1-AC534)*N534</f>
        <v/>
      </c>
      <c r="AH534" s="29">
        <f>AD534*O534+(1-AD534)*L534</f>
        <v/>
      </c>
      <c r="AI534" s="29">
        <f>AD534*P534+(1-AD534)*M534</f>
        <v/>
      </c>
      <c r="AJ534" s="29">
        <f>AD534*Q534+(1-AD534)*N534</f>
        <v/>
      </c>
      <c r="AK534" s="29">
        <f>AC534*V534+(1-AC534)*U534</f>
        <v/>
      </c>
      <c r="AL534" s="29">
        <f>AC534*W534+(1-AC534)*U534</f>
        <v/>
      </c>
      <c r="AM534" s="29">
        <f>AC534*X534+(1-AC534)*U534</f>
        <v/>
      </c>
      <c r="AN534" s="29">
        <f>AD534*V534+(1-AD534)*U534</f>
        <v/>
      </c>
      <c r="AO534" s="29">
        <f>AD534*W534+(1-AD534)*U534</f>
        <v/>
      </c>
      <c r="AP534" s="29">
        <f>AD534*X534+(1-AD534)*U534</f>
        <v/>
      </c>
      <c r="AQ534">
        <f>IF(OR(Scenario!$B$5="Any",Scenario!$B$5=A534),1,0)</f>
        <v/>
      </c>
      <c r="AR534">
        <f>IF(OR(Scenario!$B$6="Any",Scenario!$B$6=B534),1,0)</f>
        <v/>
      </c>
      <c r="AS534">
        <f>IF(OR(Scenario!$B$7="Any",Scenario!$B$7=C534),1,0)</f>
        <v/>
      </c>
      <c r="AT534">
        <f>IF(OR(Scenario!$B$8="Any",Scenario!$B$8=D534),1,0)</f>
        <v/>
      </c>
      <c r="AU534">
        <f>IF(OR(Scenario!$B$9="Any",Scenario!$B$9=E534),1,0)</f>
        <v/>
      </c>
      <c r="AV534">
        <f>IF(OR(Scenario!$B$10="Any",Scenario!$B$10=F534),1,0)</f>
        <v/>
      </c>
      <c r="AW534">
        <f>G534*AQ534*AR534*AS534*AT534*AU534*AV534</f>
        <v/>
      </c>
      <c r="AX534">
        <f>IF(Scenario!$B$11="mean",L534,IF(Scenario!$B$11="5th pct",M534,N534))</f>
        <v/>
      </c>
      <c r="AY534">
        <f>IF(Scenario!$B$11="mean",O534,IF(Scenario!$B$11="5th pct",P534,Q534))</f>
        <v/>
      </c>
      <c r="AZ534">
        <f>IF(Scenario!$B$11="mean",R534,IF(Scenario!$B$11="5th pct",S534,T534))</f>
        <v/>
      </c>
      <c r="BA534">
        <f>IF(Scenario!$B$11="mean",AE534,IF(Scenario!$B$11="5th pct",AF534,AG534))</f>
        <v/>
      </c>
      <c r="BB534">
        <f>IF(Scenario!$B$11="mean",AH534,IF(Scenario!$B$11="5th pct",AI534,AJ534))</f>
        <v/>
      </c>
      <c r="BC534">
        <f>U534</f>
        <v/>
      </c>
      <c r="BD534">
        <f>IF(Scenario!$B$11="mean",V534,IF(Scenario!$B$11="5th pct",W534,X534))</f>
        <v/>
      </c>
      <c r="BE534">
        <f>IF(Scenario!$B$11="mean",Y534,IF(Scenario!$B$11="5th pct",Z534,AA534))</f>
        <v/>
      </c>
      <c r="BF534">
        <f>IF(Scenario!$B$11="mean",AK534,IF(Scenario!$B$11="5th pct",AL534,AM534))</f>
        <v/>
      </c>
      <c r="BG534">
        <f>IF(Scenario!$B$11="mean",AN534,IF(Scenario!$B$11="5th pct",AO534,AP534))</f>
        <v/>
      </c>
    </row>
    <row r="535">
      <c r="A535" s="7" t="inlineStr">
        <is>
          <t>F</t>
        </is>
      </c>
      <c r="B535" s="7" t="inlineStr">
        <is>
          <t>80+</t>
        </is>
      </c>
      <c r="C535" s="7" t="inlineStr">
        <is>
          <t>176-198</t>
        </is>
      </c>
      <c r="D535" s="7" t="inlineStr">
        <is>
          <t>1.5-2.0</t>
        </is>
      </c>
      <c r="E535" s="7" t="inlineStr">
        <is>
          <t>high parox</t>
        </is>
      </c>
      <c r="F535" s="7" t="inlineStr">
        <is>
          <t>yes</t>
        </is>
      </c>
      <c r="G535" s="30">
        <f>Parameters!$B$5*Parameters!$B$9*Parameters!$F$10/SUM(Parameters!$B$10:$G$10)*Parameters!$J$22*Parameters!$B$52*Parameters!$B$46</f>
        <v/>
      </c>
      <c r="H535" s="31">
        <f>(140-Parameters!$D$25)*Parameters!$F$26*0.45359237*0.85/(72*Parameters!$D$27)</f>
        <v/>
      </c>
      <c r="I535" s="7">
        <f>IF(H535&gt;80,"&gt;80",IF(H535&gt;50,"50-80",IF(H535&gt;=25,"25-50","&lt;25")))</f>
        <v/>
      </c>
      <c r="J535" s="7">
        <f>IF(((B535="80+")+0+(OR(D535="1.5-2.0",D535="&gt;=2.0")))&gt;=2,1,0)</f>
        <v/>
      </c>
      <c r="K535" s="32">
        <f>INDEX(Parameters!$B$31:$E$31,MATCH(I535,Parameters!$B$30:$E$30,0))</f>
        <v/>
      </c>
      <c r="L535" s="33">
        <f>K535*INDEX(Parameters!$B$75:$E$75,MATCH(I535,Parameters!$B$30:$E$30,0))/100*IF($F535="yes",Parameters!$C$49,Parameters!$B$49)</f>
        <v/>
      </c>
      <c r="M535" s="33">
        <f>K535*INDEX(Parameters!$B$76:$E$76,MATCH(I535,Parameters!$B$30:$E$30,0))/100*IF($F535="yes",Parameters!$C$49,Parameters!$B$49)</f>
        <v/>
      </c>
      <c r="N535" s="33">
        <f>K535*INDEX(Parameters!$B$77:$E$77,MATCH(I535,Parameters!$B$30:$E$30,0))/100*IF($F535="yes",Parameters!$C$49,Parameters!$B$49)</f>
        <v/>
      </c>
      <c r="O535" s="33">
        <f>K535*INDEX(Parameters!$B$78:$E$78,MATCH(I535,Parameters!$B$30:$E$30,0))/100*IF($F535="yes",Parameters!$C$49,Parameters!$B$49)</f>
        <v/>
      </c>
      <c r="P535" s="33">
        <f>K535*INDEX(Parameters!$B$79:$E$79,MATCH(I535,Parameters!$B$30:$E$30,0))/100*IF($F535="yes",Parameters!$C$49,Parameters!$B$49)</f>
        <v/>
      </c>
      <c r="Q535" s="33">
        <f>K535*INDEX(Parameters!$B$80:$E$80,MATCH(I535,Parameters!$B$30:$E$30,0))/100*IF($F535="yes",Parameters!$C$49,Parameters!$B$49)</f>
        <v/>
      </c>
      <c r="R535" s="33">
        <f>K535*INDEX(Parameters!$B$81:$E$81,MATCH(I535,Parameters!$B$30:$E$30,0))/100*IF($F535="yes",Parameters!$C$49,Parameters!$B$49)</f>
        <v/>
      </c>
      <c r="S535" s="33">
        <f>K535*INDEX(Parameters!$B$82:$E$82,MATCH(I535,Parameters!$B$30:$E$30,0))/100*IF($F535="yes",Parameters!$C$49,Parameters!$B$49)</f>
        <v/>
      </c>
      <c r="T535" s="33">
        <f>K535*INDEX(Parameters!$B$83:$E$83,MATCH(I535,Parameters!$B$30:$E$30,0))/100*IF($F535="yes",Parameters!$C$49,Parameters!$B$49)</f>
        <v/>
      </c>
      <c r="U535" s="33">
        <f>INDEX(Parameters!$B$32:$E$32,MATCH(I535,Parameters!$B$30:$E$30,0))*Parameters!$B$36/100*IF($F535="yes",Parameters!$E$49,Parameters!$D$49)</f>
        <v/>
      </c>
      <c r="V535" s="33">
        <f>U535*INDEX(Parameters!$B$99:$E$99,MATCH(I535,Parameters!$B$30:$E$30,0))</f>
        <v/>
      </c>
      <c r="W535" s="33">
        <f>U535*INDEX(Parameters!$B$100:$E$100,MATCH(I535,Parameters!$B$30:$E$30,0))</f>
        <v/>
      </c>
      <c r="X535" s="33">
        <f>U535*INDEX(Parameters!$B$101:$E$101,MATCH(I535,Parameters!$B$30:$E$30,0))</f>
        <v/>
      </c>
      <c r="Y535" s="33">
        <f>U535*INDEX(Parameters!$B$102:$E$102,MATCH(I535,Parameters!$B$30:$E$30,0))</f>
        <v/>
      </c>
      <c r="Z535" s="33">
        <f>U535*INDEX(Parameters!$B$103:$E$103,MATCH(I535,Parameters!$B$30:$E$30,0))</f>
        <v/>
      </c>
      <c r="AA535" s="33">
        <f>U535*INDEX(Parameters!$B$104:$E$104,MATCH(I535,Parameters!$B$30:$E$30,0))</f>
        <v/>
      </c>
      <c r="AB535" s="33">
        <f>U535*Parameters!$B$39</f>
        <v/>
      </c>
      <c r="AC535" s="7">
        <f>J535</f>
        <v/>
      </c>
      <c r="AD535" s="7">
        <f>IF(J535=1,Parameters!$B$40,Parameters!$B$41)</f>
        <v/>
      </c>
      <c r="AE535" s="33">
        <f>AC535*O535+(1-AC535)*L535</f>
        <v/>
      </c>
      <c r="AF535" s="33">
        <f>AC535*P535+(1-AC535)*M535</f>
        <v/>
      </c>
      <c r="AG535" s="33">
        <f>AC535*Q535+(1-AC535)*N535</f>
        <v/>
      </c>
      <c r="AH535" s="33">
        <f>AD535*O535+(1-AD535)*L535</f>
        <v/>
      </c>
      <c r="AI535" s="33">
        <f>AD535*P535+(1-AD535)*M535</f>
        <v/>
      </c>
      <c r="AJ535" s="33">
        <f>AD535*Q535+(1-AD535)*N535</f>
        <v/>
      </c>
      <c r="AK535" s="33">
        <f>AC535*V535+(1-AC535)*U535</f>
        <v/>
      </c>
      <c r="AL535" s="33">
        <f>AC535*W535+(1-AC535)*U535</f>
        <v/>
      </c>
      <c r="AM535" s="33">
        <f>AC535*X535+(1-AC535)*U535</f>
        <v/>
      </c>
      <c r="AN535" s="33">
        <f>AD535*V535+(1-AD535)*U535</f>
        <v/>
      </c>
      <c r="AO535" s="33">
        <f>AD535*W535+(1-AD535)*U535</f>
        <v/>
      </c>
      <c r="AP535" s="33">
        <f>AD535*X535+(1-AD535)*U535</f>
        <v/>
      </c>
      <c r="AQ535" s="7">
        <f>IF(OR(Scenario!$B$5="Any",Scenario!$B$5=A535),1,0)</f>
        <v/>
      </c>
      <c r="AR535" s="7">
        <f>IF(OR(Scenario!$B$6="Any",Scenario!$B$6=B535),1,0)</f>
        <v/>
      </c>
      <c r="AS535" s="7">
        <f>IF(OR(Scenario!$B$7="Any",Scenario!$B$7=C535),1,0)</f>
        <v/>
      </c>
      <c r="AT535" s="7">
        <f>IF(OR(Scenario!$B$8="Any",Scenario!$B$8=D535),1,0)</f>
        <v/>
      </c>
      <c r="AU535" s="7">
        <f>IF(OR(Scenario!$B$9="Any",Scenario!$B$9=E535),1,0)</f>
        <v/>
      </c>
      <c r="AV535" s="7">
        <f>IF(OR(Scenario!$B$10="Any",Scenario!$B$10=F535),1,0)</f>
        <v/>
      </c>
      <c r="AW535" s="7">
        <f>G535*AQ535*AR535*AS535*AT535*AU535*AV535</f>
        <v/>
      </c>
      <c r="AX535" s="7">
        <f>IF(Scenario!$B$11="mean",L535,IF(Scenario!$B$11="5th pct",M535,N535))</f>
        <v/>
      </c>
      <c r="AY535" s="7">
        <f>IF(Scenario!$B$11="mean",O535,IF(Scenario!$B$11="5th pct",P535,Q535))</f>
        <v/>
      </c>
      <c r="AZ535" s="7">
        <f>IF(Scenario!$B$11="mean",R535,IF(Scenario!$B$11="5th pct",S535,T535))</f>
        <v/>
      </c>
      <c r="BA535" s="7">
        <f>IF(Scenario!$B$11="mean",AE535,IF(Scenario!$B$11="5th pct",AF535,AG535))</f>
        <v/>
      </c>
      <c r="BB535" s="7">
        <f>IF(Scenario!$B$11="mean",AH535,IF(Scenario!$B$11="5th pct",AI535,AJ535))</f>
        <v/>
      </c>
      <c r="BC535" s="7">
        <f>U535</f>
        <v/>
      </c>
      <c r="BD535" s="7">
        <f>IF(Scenario!$B$11="mean",V535,IF(Scenario!$B$11="5th pct",W535,X535))</f>
        <v/>
      </c>
      <c r="BE535" s="7">
        <f>IF(Scenario!$B$11="mean",Y535,IF(Scenario!$B$11="5th pct",Z535,AA535))</f>
        <v/>
      </c>
      <c r="BF535" s="7">
        <f>IF(Scenario!$B$11="mean",AK535,IF(Scenario!$B$11="5th pct",AL535,AM535))</f>
        <v/>
      </c>
      <c r="BG535" s="7">
        <f>IF(Scenario!$B$11="mean",AN535,IF(Scenario!$B$11="5th pct",AO535,AP535))</f>
        <v/>
      </c>
    </row>
    <row r="536">
      <c r="A536" t="inlineStr">
        <is>
          <t>F</t>
        </is>
      </c>
      <c r="B536" t="inlineStr">
        <is>
          <t>80+</t>
        </is>
      </c>
      <c r="C536" t="inlineStr">
        <is>
          <t>176-198</t>
        </is>
      </c>
      <c r="D536" t="inlineStr">
        <is>
          <t>1.5-2.0</t>
        </is>
      </c>
      <c r="E536" t="inlineStr">
        <is>
          <t>persistent</t>
        </is>
      </c>
      <c r="F536" t="inlineStr">
        <is>
          <t>no</t>
        </is>
      </c>
      <c r="G536" s="26">
        <f>Parameters!$B$5*Parameters!$B$9*Parameters!$F$10/SUM(Parameters!$B$10:$G$10)*Parameters!$J$22*Parameters!$B$53*(1-Parameters!$B$46)</f>
        <v/>
      </c>
      <c r="H536" s="27">
        <f>(140-Parameters!$D$25)*Parameters!$F$26*0.45359237*0.85/(72*Parameters!$D$27)</f>
        <v/>
      </c>
      <c r="I536">
        <f>IF(H536&gt;80,"&gt;80",IF(H536&gt;50,"50-80",IF(H536&gt;=25,"25-50","&lt;25")))</f>
        <v/>
      </c>
      <c r="J536">
        <f>IF(((B536="80+")+0+(OR(D536="1.5-2.0",D536="&gt;=2.0")))&gt;=2,1,0)</f>
        <v/>
      </c>
      <c r="K536" s="28">
        <f>INDEX(Parameters!$B$31:$E$31,MATCH(I536,Parameters!$B$30:$E$30,0))</f>
        <v/>
      </c>
      <c r="L536" s="29">
        <f>K536*INDEX(Parameters!$B$84:$E$84,MATCH(I536,Parameters!$B$30:$E$30,0))/100*IF($F536="yes",Parameters!$C$49,Parameters!$B$49)</f>
        <v/>
      </c>
      <c r="M536" s="29">
        <f>K536*INDEX(Parameters!$B$85:$E$85,MATCH(I536,Parameters!$B$30:$E$30,0))/100*IF($F536="yes",Parameters!$C$49,Parameters!$B$49)</f>
        <v/>
      </c>
      <c r="N536" s="29">
        <f>K536*INDEX(Parameters!$B$86:$E$86,MATCH(I536,Parameters!$B$30:$E$30,0))/100*IF($F536="yes",Parameters!$C$49,Parameters!$B$49)</f>
        <v/>
      </c>
      <c r="O536" s="29">
        <f>K536*INDEX(Parameters!$B$87:$E$87,MATCH(I536,Parameters!$B$30:$E$30,0))/100*IF($F536="yes",Parameters!$C$49,Parameters!$B$49)</f>
        <v/>
      </c>
      <c r="P536" s="29">
        <f>K536*INDEX(Parameters!$B$88:$E$88,MATCH(I536,Parameters!$B$30:$E$30,0))/100*IF($F536="yes",Parameters!$C$49,Parameters!$B$49)</f>
        <v/>
      </c>
      <c r="Q536" s="29">
        <f>K536*INDEX(Parameters!$B$89:$E$89,MATCH(I536,Parameters!$B$30:$E$30,0))/100*IF($F536="yes",Parameters!$C$49,Parameters!$B$49)</f>
        <v/>
      </c>
      <c r="R536" s="29">
        <f>K536*INDEX(Parameters!$B$90:$E$90,MATCH(I536,Parameters!$B$30:$E$30,0))/100*IF($F536="yes",Parameters!$C$49,Parameters!$B$49)</f>
        <v/>
      </c>
      <c r="S536" s="29">
        <f>K536*INDEX(Parameters!$B$91:$E$91,MATCH(I536,Parameters!$B$30:$E$30,0))/100*IF($F536="yes",Parameters!$C$49,Parameters!$B$49)</f>
        <v/>
      </c>
      <c r="T536" s="29">
        <f>K536*INDEX(Parameters!$B$92:$E$92,MATCH(I536,Parameters!$B$30:$E$30,0))/100*IF($F536="yes",Parameters!$C$49,Parameters!$B$49)</f>
        <v/>
      </c>
      <c r="U536" s="29">
        <f>INDEX(Parameters!$B$32:$E$32,MATCH(I536,Parameters!$B$30:$E$30,0))*Parameters!$B$36/100*IF($F536="yes",Parameters!$E$49,Parameters!$D$49)</f>
        <v/>
      </c>
      <c r="V536" s="29">
        <f>U536*INDEX(Parameters!$B$99:$E$99,MATCH(I536,Parameters!$B$30:$E$30,0))</f>
        <v/>
      </c>
      <c r="W536" s="29">
        <f>U536*INDEX(Parameters!$B$100:$E$100,MATCH(I536,Parameters!$B$30:$E$30,0))</f>
        <v/>
      </c>
      <c r="X536" s="29">
        <f>U536*INDEX(Parameters!$B$101:$E$101,MATCH(I536,Parameters!$B$30:$E$30,0))</f>
        <v/>
      </c>
      <c r="Y536" s="29">
        <f>U536*INDEX(Parameters!$B$102:$E$102,MATCH(I536,Parameters!$B$30:$E$30,0))</f>
        <v/>
      </c>
      <c r="Z536" s="29">
        <f>U536*INDEX(Parameters!$B$103:$E$103,MATCH(I536,Parameters!$B$30:$E$30,0))</f>
        <v/>
      </c>
      <c r="AA536" s="29">
        <f>U536*INDEX(Parameters!$B$104:$E$104,MATCH(I536,Parameters!$B$30:$E$30,0))</f>
        <v/>
      </c>
      <c r="AB536" s="29">
        <f>U536*Parameters!$B$39</f>
        <v/>
      </c>
      <c r="AC536">
        <f>J536</f>
        <v/>
      </c>
      <c r="AD536">
        <f>IF(J536=1,Parameters!$B$40,Parameters!$B$41)</f>
        <v/>
      </c>
      <c r="AE536" s="29">
        <f>AC536*O536+(1-AC536)*L536</f>
        <v/>
      </c>
      <c r="AF536" s="29">
        <f>AC536*P536+(1-AC536)*M536</f>
        <v/>
      </c>
      <c r="AG536" s="29">
        <f>AC536*Q536+(1-AC536)*N536</f>
        <v/>
      </c>
      <c r="AH536" s="29">
        <f>AD536*O536+(1-AD536)*L536</f>
        <v/>
      </c>
      <c r="AI536" s="29">
        <f>AD536*P536+(1-AD536)*M536</f>
        <v/>
      </c>
      <c r="AJ536" s="29">
        <f>AD536*Q536+(1-AD536)*N536</f>
        <v/>
      </c>
      <c r="AK536" s="29">
        <f>AC536*V536+(1-AC536)*U536</f>
        <v/>
      </c>
      <c r="AL536" s="29">
        <f>AC536*W536+(1-AC536)*U536</f>
        <v/>
      </c>
      <c r="AM536" s="29">
        <f>AC536*X536+(1-AC536)*U536</f>
        <v/>
      </c>
      <c r="AN536" s="29">
        <f>AD536*V536+(1-AD536)*U536</f>
        <v/>
      </c>
      <c r="AO536" s="29">
        <f>AD536*W536+(1-AD536)*U536</f>
        <v/>
      </c>
      <c r="AP536" s="29">
        <f>AD536*X536+(1-AD536)*U536</f>
        <v/>
      </c>
      <c r="AQ536">
        <f>IF(OR(Scenario!$B$5="Any",Scenario!$B$5=A536),1,0)</f>
        <v/>
      </c>
      <c r="AR536">
        <f>IF(OR(Scenario!$B$6="Any",Scenario!$B$6=B536),1,0)</f>
        <v/>
      </c>
      <c r="AS536">
        <f>IF(OR(Scenario!$B$7="Any",Scenario!$B$7=C536),1,0)</f>
        <v/>
      </c>
      <c r="AT536">
        <f>IF(OR(Scenario!$B$8="Any",Scenario!$B$8=D536),1,0)</f>
        <v/>
      </c>
      <c r="AU536">
        <f>IF(OR(Scenario!$B$9="Any",Scenario!$B$9=E536),1,0)</f>
        <v/>
      </c>
      <c r="AV536">
        <f>IF(OR(Scenario!$B$10="Any",Scenario!$B$10=F536),1,0)</f>
        <v/>
      </c>
      <c r="AW536">
        <f>G536*AQ536*AR536*AS536*AT536*AU536*AV536</f>
        <v/>
      </c>
      <c r="AX536">
        <f>IF(Scenario!$B$11="mean",L536,IF(Scenario!$B$11="5th pct",M536,N536))</f>
        <v/>
      </c>
      <c r="AY536">
        <f>IF(Scenario!$B$11="mean",O536,IF(Scenario!$B$11="5th pct",P536,Q536))</f>
        <v/>
      </c>
      <c r="AZ536">
        <f>IF(Scenario!$B$11="mean",R536,IF(Scenario!$B$11="5th pct",S536,T536))</f>
        <v/>
      </c>
      <c r="BA536">
        <f>IF(Scenario!$B$11="mean",AE536,IF(Scenario!$B$11="5th pct",AF536,AG536))</f>
        <v/>
      </c>
      <c r="BB536">
        <f>IF(Scenario!$B$11="mean",AH536,IF(Scenario!$B$11="5th pct",AI536,AJ536))</f>
        <v/>
      </c>
      <c r="BC536">
        <f>U536</f>
        <v/>
      </c>
      <c r="BD536">
        <f>IF(Scenario!$B$11="mean",V536,IF(Scenario!$B$11="5th pct",W536,X536))</f>
        <v/>
      </c>
      <c r="BE536">
        <f>IF(Scenario!$B$11="mean",Y536,IF(Scenario!$B$11="5th pct",Z536,AA536))</f>
        <v/>
      </c>
      <c r="BF536">
        <f>IF(Scenario!$B$11="mean",AK536,IF(Scenario!$B$11="5th pct",AL536,AM536))</f>
        <v/>
      </c>
      <c r="BG536">
        <f>IF(Scenario!$B$11="mean",AN536,IF(Scenario!$B$11="5th pct",AO536,AP536))</f>
        <v/>
      </c>
    </row>
    <row r="537">
      <c r="A537" s="7" t="inlineStr">
        <is>
          <t>F</t>
        </is>
      </c>
      <c r="B537" s="7" t="inlineStr">
        <is>
          <t>80+</t>
        </is>
      </c>
      <c r="C537" s="7" t="inlineStr">
        <is>
          <t>176-198</t>
        </is>
      </c>
      <c r="D537" s="7" t="inlineStr">
        <is>
          <t>1.5-2.0</t>
        </is>
      </c>
      <c r="E537" s="7" t="inlineStr">
        <is>
          <t>persistent</t>
        </is>
      </c>
      <c r="F537" s="7" t="inlineStr">
        <is>
          <t>yes</t>
        </is>
      </c>
      <c r="G537" s="30">
        <f>Parameters!$B$5*Parameters!$B$9*Parameters!$F$10/SUM(Parameters!$B$10:$G$10)*Parameters!$J$22*Parameters!$B$53*Parameters!$B$46</f>
        <v/>
      </c>
      <c r="H537" s="31">
        <f>(140-Parameters!$D$25)*Parameters!$F$26*0.45359237*0.85/(72*Parameters!$D$27)</f>
        <v/>
      </c>
      <c r="I537" s="7">
        <f>IF(H537&gt;80,"&gt;80",IF(H537&gt;50,"50-80",IF(H537&gt;=25,"25-50","&lt;25")))</f>
        <v/>
      </c>
      <c r="J537" s="7">
        <f>IF(((B537="80+")+0+(OR(D537="1.5-2.0",D537="&gt;=2.0")))&gt;=2,1,0)</f>
        <v/>
      </c>
      <c r="K537" s="32">
        <f>INDEX(Parameters!$B$31:$E$31,MATCH(I537,Parameters!$B$30:$E$30,0))</f>
        <v/>
      </c>
      <c r="L537" s="33">
        <f>K537*INDEX(Parameters!$B$84:$E$84,MATCH(I537,Parameters!$B$30:$E$30,0))/100*IF($F537="yes",Parameters!$C$49,Parameters!$B$49)</f>
        <v/>
      </c>
      <c r="M537" s="33">
        <f>K537*INDEX(Parameters!$B$85:$E$85,MATCH(I537,Parameters!$B$30:$E$30,0))/100*IF($F537="yes",Parameters!$C$49,Parameters!$B$49)</f>
        <v/>
      </c>
      <c r="N537" s="33">
        <f>K537*INDEX(Parameters!$B$86:$E$86,MATCH(I537,Parameters!$B$30:$E$30,0))/100*IF($F537="yes",Parameters!$C$49,Parameters!$B$49)</f>
        <v/>
      </c>
      <c r="O537" s="33">
        <f>K537*INDEX(Parameters!$B$87:$E$87,MATCH(I537,Parameters!$B$30:$E$30,0))/100*IF($F537="yes",Parameters!$C$49,Parameters!$B$49)</f>
        <v/>
      </c>
      <c r="P537" s="33">
        <f>K537*INDEX(Parameters!$B$88:$E$88,MATCH(I537,Parameters!$B$30:$E$30,0))/100*IF($F537="yes",Parameters!$C$49,Parameters!$B$49)</f>
        <v/>
      </c>
      <c r="Q537" s="33">
        <f>K537*INDEX(Parameters!$B$89:$E$89,MATCH(I537,Parameters!$B$30:$E$30,0))/100*IF($F537="yes",Parameters!$C$49,Parameters!$B$49)</f>
        <v/>
      </c>
      <c r="R537" s="33">
        <f>K537*INDEX(Parameters!$B$90:$E$90,MATCH(I537,Parameters!$B$30:$E$30,0))/100*IF($F537="yes",Parameters!$C$49,Parameters!$B$49)</f>
        <v/>
      </c>
      <c r="S537" s="33">
        <f>K537*INDEX(Parameters!$B$91:$E$91,MATCH(I537,Parameters!$B$30:$E$30,0))/100*IF($F537="yes",Parameters!$C$49,Parameters!$B$49)</f>
        <v/>
      </c>
      <c r="T537" s="33">
        <f>K537*INDEX(Parameters!$B$92:$E$92,MATCH(I537,Parameters!$B$30:$E$30,0))/100*IF($F537="yes",Parameters!$C$49,Parameters!$B$49)</f>
        <v/>
      </c>
      <c r="U537" s="33">
        <f>INDEX(Parameters!$B$32:$E$32,MATCH(I537,Parameters!$B$30:$E$30,0))*Parameters!$B$36/100*IF($F537="yes",Parameters!$E$49,Parameters!$D$49)</f>
        <v/>
      </c>
      <c r="V537" s="33">
        <f>U537*INDEX(Parameters!$B$99:$E$99,MATCH(I537,Parameters!$B$30:$E$30,0))</f>
        <v/>
      </c>
      <c r="W537" s="33">
        <f>U537*INDEX(Parameters!$B$100:$E$100,MATCH(I537,Parameters!$B$30:$E$30,0))</f>
        <v/>
      </c>
      <c r="X537" s="33">
        <f>U537*INDEX(Parameters!$B$101:$E$101,MATCH(I537,Parameters!$B$30:$E$30,0))</f>
        <v/>
      </c>
      <c r="Y537" s="33">
        <f>U537*INDEX(Parameters!$B$102:$E$102,MATCH(I537,Parameters!$B$30:$E$30,0))</f>
        <v/>
      </c>
      <c r="Z537" s="33">
        <f>U537*INDEX(Parameters!$B$103:$E$103,MATCH(I537,Parameters!$B$30:$E$30,0))</f>
        <v/>
      </c>
      <c r="AA537" s="33">
        <f>U537*INDEX(Parameters!$B$104:$E$104,MATCH(I537,Parameters!$B$30:$E$30,0))</f>
        <v/>
      </c>
      <c r="AB537" s="33">
        <f>U537*Parameters!$B$39</f>
        <v/>
      </c>
      <c r="AC537" s="7">
        <f>J537</f>
        <v/>
      </c>
      <c r="AD537" s="7">
        <f>IF(J537=1,Parameters!$B$40,Parameters!$B$41)</f>
        <v/>
      </c>
      <c r="AE537" s="33">
        <f>AC537*O537+(1-AC537)*L537</f>
        <v/>
      </c>
      <c r="AF537" s="33">
        <f>AC537*P537+(1-AC537)*M537</f>
        <v/>
      </c>
      <c r="AG537" s="33">
        <f>AC537*Q537+(1-AC537)*N537</f>
        <v/>
      </c>
      <c r="AH537" s="33">
        <f>AD537*O537+(1-AD537)*L537</f>
        <v/>
      </c>
      <c r="AI537" s="33">
        <f>AD537*P537+(1-AD537)*M537</f>
        <v/>
      </c>
      <c r="AJ537" s="33">
        <f>AD537*Q537+(1-AD537)*N537</f>
        <v/>
      </c>
      <c r="AK537" s="33">
        <f>AC537*V537+(1-AC537)*U537</f>
        <v/>
      </c>
      <c r="AL537" s="33">
        <f>AC537*W537+(1-AC537)*U537</f>
        <v/>
      </c>
      <c r="AM537" s="33">
        <f>AC537*X537+(1-AC537)*U537</f>
        <v/>
      </c>
      <c r="AN537" s="33">
        <f>AD537*V537+(1-AD537)*U537</f>
        <v/>
      </c>
      <c r="AO537" s="33">
        <f>AD537*W537+(1-AD537)*U537</f>
        <v/>
      </c>
      <c r="AP537" s="33">
        <f>AD537*X537+(1-AD537)*U537</f>
        <v/>
      </c>
      <c r="AQ537" s="7">
        <f>IF(OR(Scenario!$B$5="Any",Scenario!$B$5=A537),1,0)</f>
        <v/>
      </c>
      <c r="AR537" s="7">
        <f>IF(OR(Scenario!$B$6="Any",Scenario!$B$6=B537),1,0)</f>
        <v/>
      </c>
      <c r="AS537" s="7">
        <f>IF(OR(Scenario!$B$7="Any",Scenario!$B$7=C537),1,0)</f>
        <v/>
      </c>
      <c r="AT537" s="7">
        <f>IF(OR(Scenario!$B$8="Any",Scenario!$B$8=D537),1,0)</f>
        <v/>
      </c>
      <c r="AU537" s="7">
        <f>IF(OR(Scenario!$B$9="Any",Scenario!$B$9=E537),1,0)</f>
        <v/>
      </c>
      <c r="AV537" s="7">
        <f>IF(OR(Scenario!$B$10="Any",Scenario!$B$10=F537),1,0)</f>
        <v/>
      </c>
      <c r="AW537" s="7">
        <f>G537*AQ537*AR537*AS537*AT537*AU537*AV537</f>
        <v/>
      </c>
      <c r="AX537" s="7">
        <f>IF(Scenario!$B$11="mean",L537,IF(Scenario!$B$11="5th pct",M537,N537))</f>
        <v/>
      </c>
      <c r="AY537" s="7">
        <f>IF(Scenario!$B$11="mean",O537,IF(Scenario!$B$11="5th pct",P537,Q537))</f>
        <v/>
      </c>
      <c r="AZ537" s="7">
        <f>IF(Scenario!$B$11="mean",R537,IF(Scenario!$B$11="5th pct",S537,T537))</f>
        <v/>
      </c>
      <c r="BA537" s="7">
        <f>IF(Scenario!$B$11="mean",AE537,IF(Scenario!$B$11="5th pct",AF537,AG537))</f>
        <v/>
      </c>
      <c r="BB537" s="7">
        <f>IF(Scenario!$B$11="mean",AH537,IF(Scenario!$B$11="5th pct",AI537,AJ537))</f>
        <v/>
      </c>
      <c r="BC537" s="7">
        <f>U537</f>
        <v/>
      </c>
      <c r="BD537" s="7">
        <f>IF(Scenario!$B$11="mean",V537,IF(Scenario!$B$11="5th pct",W537,X537))</f>
        <v/>
      </c>
      <c r="BE537" s="7">
        <f>IF(Scenario!$B$11="mean",Y537,IF(Scenario!$B$11="5th pct",Z537,AA537))</f>
        <v/>
      </c>
      <c r="BF537" s="7">
        <f>IF(Scenario!$B$11="mean",AK537,IF(Scenario!$B$11="5th pct",AL537,AM537))</f>
        <v/>
      </c>
      <c r="BG537" s="7">
        <f>IF(Scenario!$B$11="mean",AN537,IF(Scenario!$B$11="5th pct",AO537,AP537))</f>
        <v/>
      </c>
    </row>
    <row r="538">
      <c r="A538" t="inlineStr">
        <is>
          <t>F</t>
        </is>
      </c>
      <c r="B538" t="inlineStr">
        <is>
          <t>80+</t>
        </is>
      </c>
      <c r="C538" t="inlineStr">
        <is>
          <t>176-198</t>
        </is>
      </c>
      <c r="D538" t="inlineStr">
        <is>
          <t>&gt;=2.0</t>
        </is>
      </c>
      <c r="E538" t="inlineStr">
        <is>
          <t>subclinical</t>
        </is>
      </c>
      <c r="F538" t="inlineStr">
        <is>
          <t>no</t>
        </is>
      </c>
      <c r="G538" s="26">
        <f>Parameters!$B$5*Parameters!$B$9*Parameters!$F$10/SUM(Parameters!$B$10:$G$10)*Parameters!$K$22*Parameters!$B$50*(1-Parameters!$B$46)</f>
        <v/>
      </c>
      <c r="H538" s="27">
        <f>(140-Parameters!$D$25)*Parameters!$F$26*0.45359237*0.85/(72*Parameters!$E$27)</f>
        <v/>
      </c>
      <c r="I538">
        <f>IF(H538&gt;80,"&gt;80",IF(H538&gt;50,"50-80",IF(H538&gt;=25,"25-50","&lt;25")))</f>
        <v/>
      </c>
      <c r="J538">
        <f>IF(((B538="80+")+0+(OR(D538="1.5-2.0",D538="&gt;=2.0")))&gt;=2,1,0)</f>
        <v/>
      </c>
      <c r="K538" s="28">
        <f>INDEX(Parameters!$B$31:$E$31,MATCH(I538,Parameters!$B$30:$E$30,0))</f>
        <v/>
      </c>
      <c r="L538" s="29">
        <f>K538*INDEX(Parameters!$B$57:$E$57,MATCH(I538,Parameters!$B$30:$E$30,0))/100*IF($F538="yes",Parameters!$C$49,Parameters!$B$49)</f>
        <v/>
      </c>
      <c r="M538" s="29">
        <f>K538*INDEX(Parameters!$B$58:$E$58,MATCH(I538,Parameters!$B$30:$E$30,0))/100*IF($F538="yes",Parameters!$C$49,Parameters!$B$49)</f>
        <v/>
      </c>
      <c r="N538" s="29">
        <f>K538*INDEX(Parameters!$B$59:$E$59,MATCH(I538,Parameters!$B$30:$E$30,0))/100*IF($F538="yes",Parameters!$C$49,Parameters!$B$49)</f>
        <v/>
      </c>
      <c r="O538" s="29">
        <f>K538*INDEX(Parameters!$B$60:$E$60,MATCH(I538,Parameters!$B$30:$E$30,0))/100*IF($F538="yes",Parameters!$C$49,Parameters!$B$49)</f>
        <v/>
      </c>
      <c r="P538" s="29">
        <f>K538*INDEX(Parameters!$B$61:$E$61,MATCH(I538,Parameters!$B$30:$E$30,0))/100*IF($F538="yes",Parameters!$C$49,Parameters!$B$49)</f>
        <v/>
      </c>
      <c r="Q538" s="29">
        <f>K538*INDEX(Parameters!$B$62:$E$62,MATCH(I538,Parameters!$B$30:$E$30,0))/100*IF($F538="yes",Parameters!$C$49,Parameters!$B$49)</f>
        <v/>
      </c>
      <c r="R538" s="29">
        <f>K538*INDEX(Parameters!$B$63:$E$63,MATCH(I538,Parameters!$B$30:$E$30,0))/100*IF($F538="yes",Parameters!$C$49,Parameters!$B$49)</f>
        <v/>
      </c>
      <c r="S538" s="29">
        <f>K538*INDEX(Parameters!$B$64:$E$64,MATCH(I538,Parameters!$B$30:$E$30,0))/100*IF($F538="yes",Parameters!$C$49,Parameters!$B$49)</f>
        <v/>
      </c>
      <c r="T538" s="29">
        <f>K538*INDEX(Parameters!$B$65:$E$65,MATCH(I538,Parameters!$B$30:$E$30,0))/100*IF($F538="yes",Parameters!$C$49,Parameters!$B$49)</f>
        <v/>
      </c>
      <c r="U538" s="29">
        <f>INDEX(Parameters!$B$32:$E$32,MATCH(I538,Parameters!$B$30:$E$30,0))*Parameters!$B$36/100*IF($F538="yes",Parameters!$E$49,Parameters!$D$49)</f>
        <v/>
      </c>
      <c r="V538" s="29">
        <f>U538*INDEX(Parameters!$B$99:$E$99,MATCH(I538,Parameters!$B$30:$E$30,0))</f>
        <v/>
      </c>
      <c r="W538" s="29">
        <f>U538*INDEX(Parameters!$B$100:$E$100,MATCH(I538,Parameters!$B$30:$E$30,0))</f>
        <v/>
      </c>
      <c r="X538" s="29">
        <f>U538*INDEX(Parameters!$B$101:$E$101,MATCH(I538,Parameters!$B$30:$E$30,0))</f>
        <v/>
      </c>
      <c r="Y538" s="29">
        <f>U538*INDEX(Parameters!$B$102:$E$102,MATCH(I538,Parameters!$B$30:$E$30,0))</f>
        <v/>
      </c>
      <c r="Z538" s="29">
        <f>U538*INDEX(Parameters!$B$103:$E$103,MATCH(I538,Parameters!$B$30:$E$30,0))</f>
        <v/>
      </c>
      <c r="AA538" s="29">
        <f>U538*INDEX(Parameters!$B$104:$E$104,MATCH(I538,Parameters!$B$30:$E$30,0))</f>
        <v/>
      </c>
      <c r="AB538" s="29">
        <f>U538*Parameters!$B$39</f>
        <v/>
      </c>
      <c r="AC538">
        <f>J538</f>
        <v/>
      </c>
      <c r="AD538">
        <f>IF(J538=1,Parameters!$B$40,Parameters!$B$41)</f>
        <v/>
      </c>
      <c r="AE538" s="29">
        <f>AC538*O538+(1-AC538)*L538</f>
        <v/>
      </c>
      <c r="AF538" s="29">
        <f>AC538*P538+(1-AC538)*M538</f>
        <v/>
      </c>
      <c r="AG538" s="29">
        <f>AC538*Q538+(1-AC538)*N538</f>
        <v/>
      </c>
      <c r="AH538" s="29">
        <f>AD538*O538+(1-AD538)*L538</f>
        <v/>
      </c>
      <c r="AI538" s="29">
        <f>AD538*P538+(1-AD538)*M538</f>
        <v/>
      </c>
      <c r="AJ538" s="29">
        <f>AD538*Q538+(1-AD538)*N538</f>
        <v/>
      </c>
      <c r="AK538" s="29">
        <f>AC538*V538+(1-AC538)*U538</f>
        <v/>
      </c>
      <c r="AL538" s="29">
        <f>AC538*W538+(1-AC538)*U538</f>
        <v/>
      </c>
      <c r="AM538" s="29">
        <f>AC538*X538+(1-AC538)*U538</f>
        <v/>
      </c>
      <c r="AN538" s="29">
        <f>AD538*V538+(1-AD538)*U538</f>
        <v/>
      </c>
      <c r="AO538" s="29">
        <f>AD538*W538+(1-AD538)*U538</f>
        <v/>
      </c>
      <c r="AP538" s="29">
        <f>AD538*X538+(1-AD538)*U538</f>
        <v/>
      </c>
      <c r="AQ538">
        <f>IF(OR(Scenario!$B$5="Any",Scenario!$B$5=A538),1,0)</f>
        <v/>
      </c>
      <c r="AR538">
        <f>IF(OR(Scenario!$B$6="Any",Scenario!$B$6=B538),1,0)</f>
        <v/>
      </c>
      <c r="AS538">
        <f>IF(OR(Scenario!$B$7="Any",Scenario!$B$7=C538),1,0)</f>
        <v/>
      </c>
      <c r="AT538">
        <f>IF(OR(Scenario!$B$8="Any",Scenario!$B$8=D538),1,0)</f>
        <v/>
      </c>
      <c r="AU538">
        <f>IF(OR(Scenario!$B$9="Any",Scenario!$B$9=E538),1,0)</f>
        <v/>
      </c>
      <c r="AV538">
        <f>IF(OR(Scenario!$B$10="Any",Scenario!$B$10=F538),1,0)</f>
        <v/>
      </c>
      <c r="AW538">
        <f>G538*AQ538*AR538*AS538*AT538*AU538*AV538</f>
        <v/>
      </c>
      <c r="AX538">
        <f>IF(Scenario!$B$11="mean",L538,IF(Scenario!$B$11="5th pct",M538,N538))</f>
        <v/>
      </c>
      <c r="AY538">
        <f>IF(Scenario!$B$11="mean",O538,IF(Scenario!$B$11="5th pct",P538,Q538))</f>
        <v/>
      </c>
      <c r="AZ538">
        <f>IF(Scenario!$B$11="mean",R538,IF(Scenario!$B$11="5th pct",S538,T538))</f>
        <v/>
      </c>
      <c r="BA538">
        <f>IF(Scenario!$B$11="mean",AE538,IF(Scenario!$B$11="5th pct",AF538,AG538))</f>
        <v/>
      </c>
      <c r="BB538">
        <f>IF(Scenario!$B$11="mean",AH538,IF(Scenario!$B$11="5th pct",AI538,AJ538))</f>
        <v/>
      </c>
      <c r="BC538">
        <f>U538</f>
        <v/>
      </c>
      <c r="BD538">
        <f>IF(Scenario!$B$11="mean",V538,IF(Scenario!$B$11="5th pct",W538,X538))</f>
        <v/>
      </c>
      <c r="BE538">
        <f>IF(Scenario!$B$11="mean",Y538,IF(Scenario!$B$11="5th pct",Z538,AA538))</f>
        <v/>
      </c>
      <c r="BF538">
        <f>IF(Scenario!$B$11="mean",AK538,IF(Scenario!$B$11="5th pct",AL538,AM538))</f>
        <v/>
      </c>
      <c r="BG538">
        <f>IF(Scenario!$B$11="mean",AN538,IF(Scenario!$B$11="5th pct",AO538,AP538))</f>
        <v/>
      </c>
    </row>
    <row r="539">
      <c r="A539" s="7" t="inlineStr">
        <is>
          <t>F</t>
        </is>
      </c>
      <c r="B539" s="7" t="inlineStr">
        <is>
          <t>80+</t>
        </is>
      </c>
      <c r="C539" s="7" t="inlineStr">
        <is>
          <t>176-198</t>
        </is>
      </c>
      <c r="D539" s="7" t="inlineStr">
        <is>
          <t>&gt;=2.0</t>
        </is>
      </c>
      <c r="E539" s="7" t="inlineStr">
        <is>
          <t>subclinical</t>
        </is>
      </c>
      <c r="F539" s="7" t="inlineStr">
        <is>
          <t>yes</t>
        </is>
      </c>
      <c r="G539" s="30">
        <f>Parameters!$B$5*Parameters!$B$9*Parameters!$F$10/SUM(Parameters!$B$10:$G$10)*Parameters!$K$22*Parameters!$B$50*Parameters!$B$46</f>
        <v/>
      </c>
      <c r="H539" s="31">
        <f>(140-Parameters!$D$25)*Parameters!$F$26*0.45359237*0.85/(72*Parameters!$E$27)</f>
        <v/>
      </c>
      <c r="I539" s="7">
        <f>IF(H539&gt;80,"&gt;80",IF(H539&gt;50,"50-80",IF(H539&gt;=25,"25-50","&lt;25")))</f>
        <v/>
      </c>
      <c r="J539" s="7">
        <f>IF(((B539="80+")+0+(OR(D539="1.5-2.0",D539="&gt;=2.0")))&gt;=2,1,0)</f>
        <v/>
      </c>
      <c r="K539" s="32">
        <f>INDEX(Parameters!$B$31:$E$31,MATCH(I539,Parameters!$B$30:$E$30,0))</f>
        <v/>
      </c>
      <c r="L539" s="33">
        <f>K539*INDEX(Parameters!$B$57:$E$57,MATCH(I539,Parameters!$B$30:$E$30,0))/100*IF($F539="yes",Parameters!$C$49,Parameters!$B$49)</f>
        <v/>
      </c>
      <c r="M539" s="33">
        <f>K539*INDEX(Parameters!$B$58:$E$58,MATCH(I539,Parameters!$B$30:$E$30,0))/100*IF($F539="yes",Parameters!$C$49,Parameters!$B$49)</f>
        <v/>
      </c>
      <c r="N539" s="33">
        <f>K539*INDEX(Parameters!$B$59:$E$59,MATCH(I539,Parameters!$B$30:$E$30,0))/100*IF($F539="yes",Parameters!$C$49,Parameters!$B$49)</f>
        <v/>
      </c>
      <c r="O539" s="33">
        <f>K539*INDEX(Parameters!$B$60:$E$60,MATCH(I539,Parameters!$B$30:$E$30,0))/100*IF($F539="yes",Parameters!$C$49,Parameters!$B$49)</f>
        <v/>
      </c>
      <c r="P539" s="33">
        <f>K539*INDEX(Parameters!$B$61:$E$61,MATCH(I539,Parameters!$B$30:$E$30,0))/100*IF($F539="yes",Parameters!$C$49,Parameters!$B$49)</f>
        <v/>
      </c>
      <c r="Q539" s="33">
        <f>K539*INDEX(Parameters!$B$62:$E$62,MATCH(I539,Parameters!$B$30:$E$30,0))/100*IF($F539="yes",Parameters!$C$49,Parameters!$B$49)</f>
        <v/>
      </c>
      <c r="R539" s="33">
        <f>K539*INDEX(Parameters!$B$63:$E$63,MATCH(I539,Parameters!$B$30:$E$30,0))/100*IF($F539="yes",Parameters!$C$49,Parameters!$B$49)</f>
        <v/>
      </c>
      <c r="S539" s="33">
        <f>K539*INDEX(Parameters!$B$64:$E$64,MATCH(I539,Parameters!$B$30:$E$30,0))/100*IF($F539="yes",Parameters!$C$49,Parameters!$B$49)</f>
        <v/>
      </c>
      <c r="T539" s="33">
        <f>K539*INDEX(Parameters!$B$65:$E$65,MATCH(I539,Parameters!$B$30:$E$30,0))/100*IF($F539="yes",Parameters!$C$49,Parameters!$B$49)</f>
        <v/>
      </c>
      <c r="U539" s="33">
        <f>INDEX(Parameters!$B$32:$E$32,MATCH(I539,Parameters!$B$30:$E$30,0))*Parameters!$B$36/100*IF($F539="yes",Parameters!$E$49,Parameters!$D$49)</f>
        <v/>
      </c>
      <c r="V539" s="33">
        <f>U539*INDEX(Parameters!$B$99:$E$99,MATCH(I539,Parameters!$B$30:$E$30,0))</f>
        <v/>
      </c>
      <c r="W539" s="33">
        <f>U539*INDEX(Parameters!$B$100:$E$100,MATCH(I539,Parameters!$B$30:$E$30,0))</f>
        <v/>
      </c>
      <c r="X539" s="33">
        <f>U539*INDEX(Parameters!$B$101:$E$101,MATCH(I539,Parameters!$B$30:$E$30,0))</f>
        <v/>
      </c>
      <c r="Y539" s="33">
        <f>U539*INDEX(Parameters!$B$102:$E$102,MATCH(I539,Parameters!$B$30:$E$30,0))</f>
        <v/>
      </c>
      <c r="Z539" s="33">
        <f>U539*INDEX(Parameters!$B$103:$E$103,MATCH(I539,Parameters!$B$30:$E$30,0))</f>
        <v/>
      </c>
      <c r="AA539" s="33">
        <f>U539*INDEX(Parameters!$B$104:$E$104,MATCH(I539,Parameters!$B$30:$E$30,0))</f>
        <v/>
      </c>
      <c r="AB539" s="33">
        <f>U539*Parameters!$B$39</f>
        <v/>
      </c>
      <c r="AC539" s="7">
        <f>J539</f>
        <v/>
      </c>
      <c r="AD539" s="7">
        <f>IF(J539=1,Parameters!$B$40,Parameters!$B$41)</f>
        <v/>
      </c>
      <c r="AE539" s="33">
        <f>AC539*O539+(1-AC539)*L539</f>
        <v/>
      </c>
      <c r="AF539" s="33">
        <f>AC539*P539+(1-AC539)*M539</f>
        <v/>
      </c>
      <c r="AG539" s="33">
        <f>AC539*Q539+(1-AC539)*N539</f>
        <v/>
      </c>
      <c r="AH539" s="33">
        <f>AD539*O539+(1-AD539)*L539</f>
        <v/>
      </c>
      <c r="AI539" s="33">
        <f>AD539*P539+(1-AD539)*M539</f>
        <v/>
      </c>
      <c r="AJ539" s="33">
        <f>AD539*Q539+(1-AD539)*N539</f>
        <v/>
      </c>
      <c r="AK539" s="33">
        <f>AC539*V539+(1-AC539)*U539</f>
        <v/>
      </c>
      <c r="AL539" s="33">
        <f>AC539*W539+(1-AC539)*U539</f>
        <v/>
      </c>
      <c r="AM539" s="33">
        <f>AC539*X539+(1-AC539)*U539</f>
        <v/>
      </c>
      <c r="AN539" s="33">
        <f>AD539*V539+(1-AD539)*U539</f>
        <v/>
      </c>
      <c r="AO539" s="33">
        <f>AD539*W539+(1-AD539)*U539</f>
        <v/>
      </c>
      <c r="AP539" s="33">
        <f>AD539*X539+(1-AD539)*U539</f>
        <v/>
      </c>
      <c r="AQ539" s="7">
        <f>IF(OR(Scenario!$B$5="Any",Scenario!$B$5=A539),1,0)</f>
        <v/>
      </c>
      <c r="AR539" s="7">
        <f>IF(OR(Scenario!$B$6="Any",Scenario!$B$6=B539),1,0)</f>
        <v/>
      </c>
      <c r="AS539" s="7">
        <f>IF(OR(Scenario!$B$7="Any",Scenario!$B$7=C539),1,0)</f>
        <v/>
      </c>
      <c r="AT539" s="7">
        <f>IF(OR(Scenario!$B$8="Any",Scenario!$B$8=D539),1,0)</f>
        <v/>
      </c>
      <c r="AU539" s="7">
        <f>IF(OR(Scenario!$B$9="Any",Scenario!$B$9=E539),1,0)</f>
        <v/>
      </c>
      <c r="AV539" s="7">
        <f>IF(OR(Scenario!$B$10="Any",Scenario!$B$10=F539),1,0)</f>
        <v/>
      </c>
      <c r="AW539" s="7">
        <f>G539*AQ539*AR539*AS539*AT539*AU539*AV539</f>
        <v/>
      </c>
      <c r="AX539" s="7">
        <f>IF(Scenario!$B$11="mean",L539,IF(Scenario!$B$11="5th pct",M539,N539))</f>
        <v/>
      </c>
      <c r="AY539" s="7">
        <f>IF(Scenario!$B$11="mean",O539,IF(Scenario!$B$11="5th pct",P539,Q539))</f>
        <v/>
      </c>
      <c r="AZ539" s="7">
        <f>IF(Scenario!$B$11="mean",R539,IF(Scenario!$B$11="5th pct",S539,T539))</f>
        <v/>
      </c>
      <c r="BA539" s="7">
        <f>IF(Scenario!$B$11="mean",AE539,IF(Scenario!$B$11="5th pct",AF539,AG539))</f>
        <v/>
      </c>
      <c r="BB539" s="7">
        <f>IF(Scenario!$B$11="mean",AH539,IF(Scenario!$B$11="5th pct",AI539,AJ539))</f>
        <v/>
      </c>
      <c r="BC539" s="7">
        <f>U539</f>
        <v/>
      </c>
      <c r="BD539" s="7">
        <f>IF(Scenario!$B$11="mean",V539,IF(Scenario!$B$11="5th pct",W539,X539))</f>
        <v/>
      </c>
      <c r="BE539" s="7">
        <f>IF(Scenario!$B$11="mean",Y539,IF(Scenario!$B$11="5th pct",Z539,AA539))</f>
        <v/>
      </c>
      <c r="BF539" s="7">
        <f>IF(Scenario!$B$11="mean",AK539,IF(Scenario!$B$11="5th pct",AL539,AM539))</f>
        <v/>
      </c>
      <c r="BG539" s="7">
        <f>IF(Scenario!$B$11="mean",AN539,IF(Scenario!$B$11="5th pct",AO539,AP539))</f>
        <v/>
      </c>
    </row>
    <row r="540">
      <c r="A540" t="inlineStr">
        <is>
          <t>F</t>
        </is>
      </c>
      <c r="B540" t="inlineStr">
        <is>
          <t>80+</t>
        </is>
      </c>
      <c r="C540" t="inlineStr">
        <is>
          <t>176-198</t>
        </is>
      </c>
      <c r="D540" t="inlineStr">
        <is>
          <t>&gt;=2.0</t>
        </is>
      </c>
      <c r="E540" t="inlineStr">
        <is>
          <t>low parox</t>
        </is>
      </c>
      <c r="F540" t="inlineStr">
        <is>
          <t>no</t>
        </is>
      </c>
      <c r="G540" s="26">
        <f>Parameters!$B$5*Parameters!$B$9*Parameters!$F$10/SUM(Parameters!$B$10:$G$10)*Parameters!$K$22*Parameters!$B$51*(1-Parameters!$B$46)</f>
        <v/>
      </c>
      <c r="H540" s="27">
        <f>(140-Parameters!$D$25)*Parameters!$F$26*0.45359237*0.85/(72*Parameters!$E$27)</f>
        <v/>
      </c>
      <c r="I540">
        <f>IF(H540&gt;80,"&gt;80",IF(H540&gt;50,"50-80",IF(H540&gt;=25,"25-50","&lt;25")))</f>
        <v/>
      </c>
      <c r="J540">
        <f>IF(((B540="80+")+0+(OR(D540="1.5-2.0",D540="&gt;=2.0")))&gt;=2,1,0)</f>
        <v/>
      </c>
      <c r="K540" s="28">
        <f>INDEX(Parameters!$B$31:$E$31,MATCH(I540,Parameters!$B$30:$E$30,0))</f>
        <v/>
      </c>
      <c r="L540" s="29">
        <f>K540*INDEX(Parameters!$B$66:$E$66,MATCH(I540,Parameters!$B$30:$E$30,0))/100*IF($F540="yes",Parameters!$C$49,Parameters!$B$49)</f>
        <v/>
      </c>
      <c r="M540" s="29">
        <f>K540*INDEX(Parameters!$B$67:$E$67,MATCH(I540,Parameters!$B$30:$E$30,0))/100*IF($F540="yes",Parameters!$C$49,Parameters!$B$49)</f>
        <v/>
      </c>
      <c r="N540" s="29">
        <f>K540*INDEX(Parameters!$B$68:$E$68,MATCH(I540,Parameters!$B$30:$E$30,0))/100*IF($F540="yes",Parameters!$C$49,Parameters!$B$49)</f>
        <v/>
      </c>
      <c r="O540" s="29">
        <f>K540*INDEX(Parameters!$B$69:$E$69,MATCH(I540,Parameters!$B$30:$E$30,0))/100*IF($F540="yes",Parameters!$C$49,Parameters!$B$49)</f>
        <v/>
      </c>
      <c r="P540" s="29">
        <f>K540*INDEX(Parameters!$B$70:$E$70,MATCH(I540,Parameters!$B$30:$E$30,0))/100*IF($F540="yes",Parameters!$C$49,Parameters!$B$49)</f>
        <v/>
      </c>
      <c r="Q540" s="29">
        <f>K540*INDEX(Parameters!$B$71:$E$71,MATCH(I540,Parameters!$B$30:$E$30,0))/100*IF($F540="yes",Parameters!$C$49,Parameters!$B$49)</f>
        <v/>
      </c>
      <c r="R540" s="29">
        <f>K540*INDEX(Parameters!$B$72:$E$72,MATCH(I540,Parameters!$B$30:$E$30,0))/100*IF($F540="yes",Parameters!$C$49,Parameters!$B$49)</f>
        <v/>
      </c>
      <c r="S540" s="29">
        <f>K540*INDEX(Parameters!$B$73:$E$73,MATCH(I540,Parameters!$B$30:$E$30,0))/100*IF($F540="yes",Parameters!$C$49,Parameters!$B$49)</f>
        <v/>
      </c>
      <c r="T540" s="29">
        <f>K540*INDEX(Parameters!$B$74:$E$74,MATCH(I540,Parameters!$B$30:$E$30,0))/100*IF($F540="yes",Parameters!$C$49,Parameters!$B$49)</f>
        <v/>
      </c>
      <c r="U540" s="29">
        <f>INDEX(Parameters!$B$32:$E$32,MATCH(I540,Parameters!$B$30:$E$30,0))*Parameters!$B$36/100*IF($F540="yes",Parameters!$E$49,Parameters!$D$49)</f>
        <v/>
      </c>
      <c r="V540" s="29">
        <f>U540*INDEX(Parameters!$B$99:$E$99,MATCH(I540,Parameters!$B$30:$E$30,0))</f>
        <v/>
      </c>
      <c r="W540" s="29">
        <f>U540*INDEX(Parameters!$B$100:$E$100,MATCH(I540,Parameters!$B$30:$E$30,0))</f>
        <v/>
      </c>
      <c r="X540" s="29">
        <f>U540*INDEX(Parameters!$B$101:$E$101,MATCH(I540,Parameters!$B$30:$E$30,0))</f>
        <v/>
      </c>
      <c r="Y540" s="29">
        <f>U540*INDEX(Parameters!$B$102:$E$102,MATCH(I540,Parameters!$B$30:$E$30,0))</f>
        <v/>
      </c>
      <c r="Z540" s="29">
        <f>U540*INDEX(Parameters!$B$103:$E$103,MATCH(I540,Parameters!$B$30:$E$30,0))</f>
        <v/>
      </c>
      <c r="AA540" s="29">
        <f>U540*INDEX(Parameters!$B$104:$E$104,MATCH(I540,Parameters!$B$30:$E$30,0))</f>
        <v/>
      </c>
      <c r="AB540" s="29">
        <f>U540*Parameters!$B$39</f>
        <v/>
      </c>
      <c r="AC540">
        <f>J540</f>
        <v/>
      </c>
      <c r="AD540">
        <f>IF(J540=1,Parameters!$B$40,Parameters!$B$41)</f>
        <v/>
      </c>
      <c r="AE540" s="29">
        <f>AC540*O540+(1-AC540)*L540</f>
        <v/>
      </c>
      <c r="AF540" s="29">
        <f>AC540*P540+(1-AC540)*M540</f>
        <v/>
      </c>
      <c r="AG540" s="29">
        <f>AC540*Q540+(1-AC540)*N540</f>
        <v/>
      </c>
      <c r="AH540" s="29">
        <f>AD540*O540+(1-AD540)*L540</f>
        <v/>
      </c>
      <c r="AI540" s="29">
        <f>AD540*P540+(1-AD540)*M540</f>
        <v/>
      </c>
      <c r="AJ540" s="29">
        <f>AD540*Q540+(1-AD540)*N540</f>
        <v/>
      </c>
      <c r="AK540" s="29">
        <f>AC540*V540+(1-AC540)*U540</f>
        <v/>
      </c>
      <c r="AL540" s="29">
        <f>AC540*W540+(1-AC540)*U540</f>
        <v/>
      </c>
      <c r="AM540" s="29">
        <f>AC540*X540+(1-AC540)*U540</f>
        <v/>
      </c>
      <c r="AN540" s="29">
        <f>AD540*V540+(1-AD540)*U540</f>
        <v/>
      </c>
      <c r="AO540" s="29">
        <f>AD540*W540+(1-AD540)*U540</f>
        <v/>
      </c>
      <c r="AP540" s="29">
        <f>AD540*X540+(1-AD540)*U540</f>
        <v/>
      </c>
      <c r="AQ540">
        <f>IF(OR(Scenario!$B$5="Any",Scenario!$B$5=A540),1,0)</f>
        <v/>
      </c>
      <c r="AR540">
        <f>IF(OR(Scenario!$B$6="Any",Scenario!$B$6=B540),1,0)</f>
        <v/>
      </c>
      <c r="AS540">
        <f>IF(OR(Scenario!$B$7="Any",Scenario!$B$7=C540),1,0)</f>
        <v/>
      </c>
      <c r="AT540">
        <f>IF(OR(Scenario!$B$8="Any",Scenario!$B$8=D540),1,0)</f>
        <v/>
      </c>
      <c r="AU540">
        <f>IF(OR(Scenario!$B$9="Any",Scenario!$B$9=E540),1,0)</f>
        <v/>
      </c>
      <c r="AV540">
        <f>IF(OR(Scenario!$B$10="Any",Scenario!$B$10=F540),1,0)</f>
        <v/>
      </c>
      <c r="AW540">
        <f>G540*AQ540*AR540*AS540*AT540*AU540*AV540</f>
        <v/>
      </c>
      <c r="AX540">
        <f>IF(Scenario!$B$11="mean",L540,IF(Scenario!$B$11="5th pct",M540,N540))</f>
        <v/>
      </c>
      <c r="AY540">
        <f>IF(Scenario!$B$11="mean",O540,IF(Scenario!$B$11="5th pct",P540,Q540))</f>
        <v/>
      </c>
      <c r="AZ540">
        <f>IF(Scenario!$B$11="mean",R540,IF(Scenario!$B$11="5th pct",S540,T540))</f>
        <v/>
      </c>
      <c r="BA540">
        <f>IF(Scenario!$B$11="mean",AE540,IF(Scenario!$B$11="5th pct",AF540,AG540))</f>
        <v/>
      </c>
      <c r="BB540">
        <f>IF(Scenario!$B$11="mean",AH540,IF(Scenario!$B$11="5th pct",AI540,AJ540))</f>
        <v/>
      </c>
      <c r="BC540">
        <f>U540</f>
        <v/>
      </c>
      <c r="BD540">
        <f>IF(Scenario!$B$11="mean",V540,IF(Scenario!$B$11="5th pct",W540,X540))</f>
        <v/>
      </c>
      <c r="BE540">
        <f>IF(Scenario!$B$11="mean",Y540,IF(Scenario!$B$11="5th pct",Z540,AA540))</f>
        <v/>
      </c>
      <c r="BF540">
        <f>IF(Scenario!$B$11="mean",AK540,IF(Scenario!$B$11="5th pct",AL540,AM540))</f>
        <v/>
      </c>
      <c r="BG540">
        <f>IF(Scenario!$B$11="mean",AN540,IF(Scenario!$B$11="5th pct",AO540,AP540))</f>
        <v/>
      </c>
    </row>
    <row r="541">
      <c r="A541" s="7" t="inlineStr">
        <is>
          <t>F</t>
        </is>
      </c>
      <c r="B541" s="7" t="inlineStr">
        <is>
          <t>80+</t>
        </is>
      </c>
      <c r="C541" s="7" t="inlineStr">
        <is>
          <t>176-198</t>
        </is>
      </c>
      <c r="D541" s="7" t="inlineStr">
        <is>
          <t>&gt;=2.0</t>
        </is>
      </c>
      <c r="E541" s="7" t="inlineStr">
        <is>
          <t>low parox</t>
        </is>
      </c>
      <c r="F541" s="7" t="inlineStr">
        <is>
          <t>yes</t>
        </is>
      </c>
      <c r="G541" s="30">
        <f>Parameters!$B$5*Parameters!$B$9*Parameters!$F$10/SUM(Parameters!$B$10:$G$10)*Parameters!$K$22*Parameters!$B$51*Parameters!$B$46</f>
        <v/>
      </c>
      <c r="H541" s="31">
        <f>(140-Parameters!$D$25)*Parameters!$F$26*0.45359237*0.85/(72*Parameters!$E$27)</f>
        <v/>
      </c>
      <c r="I541" s="7">
        <f>IF(H541&gt;80,"&gt;80",IF(H541&gt;50,"50-80",IF(H541&gt;=25,"25-50","&lt;25")))</f>
        <v/>
      </c>
      <c r="J541" s="7">
        <f>IF(((B541="80+")+0+(OR(D541="1.5-2.0",D541="&gt;=2.0")))&gt;=2,1,0)</f>
        <v/>
      </c>
      <c r="K541" s="32">
        <f>INDEX(Parameters!$B$31:$E$31,MATCH(I541,Parameters!$B$30:$E$30,0))</f>
        <v/>
      </c>
      <c r="L541" s="33">
        <f>K541*INDEX(Parameters!$B$66:$E$66,MATCH(I541,Parameters!$B$30:$E$30,0))/100*IF($F541="yes",Parameters!$C$49,Parameters!$B$49)</f>
        <v/>
      </c>
      <c r="M541" s="33">
        <f>K541*INDEX(Parameters!$B$67:$E$67,MATCH(I541,Parameters!$B$30:$E$30,0))/100*IF($F541="yes",Parameters!$C$49,Parameters!$B$49)</f>
        <v/>
      </c>
      <c r="N541" s="33">
        <f>K541*INDEX(Parameters!$B$68:$E$68,MATCH(I541,Parameters!$B$30:$E$30,0))/100*IF($F541="yes",Parameters!$C$49,Parameters!$B$49)</f>
        <v/>
      </c>
      <c r="O541" s="33">
        <f>K541*INDEX(Parameters!$B$69:$E$69,MATCH(I541,Parameters!$B$30:$E$30,0))/100*IF($F541="yes",Parameters!$C$49,Parameters!$B$49)</f>
        <v/>
      </c>
      <c r="P541" s="33">
        <f>K541*INDEX(Parameters!$B$70:$E$70,MATCH(I541,Parameters!$B$30:$E$30,0))/100*IF($F541="yes",Parameters!$C$49,Parameters!$B$49)</f>
        <v/>
      </c>
      <c r="Q541" s="33">
        <f>K541*INDEX(Parameters!$B$71:$E$71,MATCH(I541,Parameters!$B$30:$E$30,0))/100*IF($F541="yes",Parameters!$C$49,Parameters!$B$49)</f>
        <v/>
      </c>
      <c r="R541" s="33">
        <f>K541*INDEX(Parameters!$B$72:$E$72,MATCH(I541,Parameters!$B$30:$E$30,0))/100*IF($F541="yes",Parameters!$C$49,Parameters!$B$49)</f>
        <v/>
      </c>
      <c r="S541" s="33">
        <f>K541*INDEX(Parameters!$B$73:$E$73,MATCH(I541,Parameters!$B$30:$E$30,0))/100*IF($F541="yes",Parameters!$C$49,Parameters!$B$49)</f>
        <v/>
      </c>
      <c r="T541" s="33">
        <f>K541*INDEX(Parameters!$B$74:$E$74,MATCH(I541,Parameters!$B$30:$E$30,0))/100*IF($F541="yes",Parameters!$C$49,Parameters!$B$49)</f>
        <v/>
      </c>
      <c r="U541" s="33">
        <f>INDEX(Parameters!$B$32:$E$32,MATCH(I541,Parameters!$B$30:$E$30,0))*Parameters!$B$36/100*IF($F541="yes",Parameters!$E$49,Parameters!$D$49)</f>
        <v/>
      </c>
      <c r="V541" s="33">
        <f>U541*INDEX(Parameters!$B$99:$E$99,MATCH(I541,Parameters!$B$30:$E$30,0))</f>
        <v/>
      </c>
      <c r="W541" s="33">
        <f>U541*INDEX(Parameters!$B$100:$E$100,MATCH(I541,Parameters!$B$30:$E$30,0))</f>
        <v/>
      </c>
      <c r="X541" s="33">
        <f>U541*INDEX(Parameters!$B$101:$E$101,MATCH(I541,Parameters!$B$30:$E$30,0))</f>
        <v/>
      </c>
      <c r="Y541" s="33">
        <f>U541*INDEX(Parameters!$B$102:$E$102,MATCH(I541,Parameters!$B$30:$E$30,0))</f>
        <v/>
      </c>
      <c r="Z541" s="33">
        <f>U541*INDEX(Parameters!$B$103:$E$103,MATCH(I541,Parameters!$B$30:$E$30,0))</f>
        <v/>
      </c>
      <c r="AA541" s="33">
        <f>U541*INDEX(Parameters!$B$104:$E$104,MATCH(I541,Parameters!$B$30:$E$30,0))</f>
        <v/>
      </c>
      <c r="AB541" s="33">
        <f>U541*Parameters!$B$39</f>
        <v/>
      </c>
      <c r="AC541" s="7">
        <f>J541</f>
        <v/>
      </c>
      <c r="AD541" s="7">
        <f>IF(J541=1,Parameters!$B$40,Parameters!$B$41)</f>
        <v/>
      </c>
      <c r="AE541" s="33">
        <f>AC541*O541+(1-AC541)*L541</f>
        <v/>
      </c>
      <c r="AF541" s="33">
        <f>AC541*P541+(1-AC541)*M541</f>
        <v/>
      </c>
      <c r="AG541" s="33">
        <f>AC541*Q541+(1-AC541)*N541</f>
        <v/>
      </c>
      <c r="AH541" s="33">
        <f>AD541*O541+(1-AD541)*L541</f>
        <v/>
      </c>
      <c r="AI541" s="33">
        <f>AD541*P541+(1-AD541)*M541</f>
        <v/>
      </c>
      <c r="AJ541" s="33">
        <f>AD541*Q541+(1-AD541)*N541</f>
        <v/>
      </c>
      <c r="AK541" s="33">
        <f>AC541*V541+(1-AC541)*U541</f>
        <v/>
      </c>
      <c r="AL541" s="33">
        <f>AC541*W541+(1-AC541)*U541</f>
        <v/>
      </c>
      <c r="AM541" s="33">
        <f>AC541*X541+(1-AC541)*U541</f>
        <v/>
      </c>
      <c r="AN541" s="33">
        <f>AD541*V541+(1-AD541)*U541</f>
        <v/>
      </c>
      <c r="AO541" s="33">
        <f>AD541*W541+(1-AD541)*U541</f>
        <v/>
      </c>
      <c r="AP541" s="33">
        <f>AD541*X541+(1-AD541)*U541</f>
        <v/>
      </c>
      <c r="AQ541" s="7">
        <f>IF(OR(Scenario!$B$5="Any",Scenario!$B$5=A541),1,0)</f>
        <v/>
      </c>
      <c r="AR541" s="7">
        <f>IF(OR(Scenario!$B$6="Any",Scenario!$B$6=B541),1,0)</f>
        <v/>
      </c>
      <c r="AS541" s="7">
        <f>IF(OR(Scenario!$B$7="Any",Scenario!$B$7=C541),1,0)</f>
        <v/>
      </c>
      <c r="AT541" s="7">
        <f>IF(OR(Scenario!$B$8="Any",Scenario!$B$8=D541),1,0)</f>
        <v/>
      </c>
      <c r="AU541" s="7">
        <f>IF(OR(Scenario!$B$9="Any",Scenario!$B$9=E541),1,0)</f>
        <v/>
      </c>
      <c r="AV541" s="7">
        <f>IF(OR(Scenario!$B$10="Any",Scenario!$B$10=F541),1,0)</f>
        <v/>
      </c>
      <c r="AW541" s="7">
        <f>G541*AQ541*AR541*AS541*AT541*AU541*AV541</f>
        <v/>
      </c>
      <c r="AX541" s="7">
        <f>IF(Scenario!$B$11="mean",L541,IF(Scenario!$B$11="5th pct",M541,N541))</f>
        <v/>
      </c>
      <c r="AY541" s="7">
        <f>IF(Scenario!$B$11="mean",O541,IF(Scenario!$B$11="5th pct",P541,Q541))</f>
        <v/>
      </c>
      <c r="AZ541" s="7">
        <f>IF(Scenario!$B$11="mean",R541,IF(Scenario!$B$11="5th pct",S541,T541))</f>
        <v/>
      </c>
      <c r="BA541" s="7">
        <f>IF(Scenario!$B$11="mean",AE541,IF(Scenario!$B$11="5th pct",AF541,AG541))</f>
        <v/>
      </c>
      <c r="BB541" s="7">
        <f>IF(Scenario!$B$11="mean",AH541,IF(Scenario!$B$11="5th pct",AI541,AJ541))</f>
        <v/>
      </c>
      <c r="BC541" s="7">
        <f>U541</f>
        <v/>
      </c>
      <c r="BD541" s="7">
        <f>IF(Scenario!$B$11="mean",V541,IF(Scenario!$B$11="5th pct",W541,X541))</f>
        <v/>
      </c>
      <c r="BE541" s="7">
        <f>IF(Scenario!$B$11="mean",Y541,IF(Scenario!$B$11="5th pct",Z541,AA541))</f>
        <v/>
      </c>
      <c r="BF541" s="7">
        <f>IF(Scenario!$B$11="mean",AK541,IF(Scenario!$B$11="5th pct",AL541,AM541))</f>
        <v/>
      </c>
      <c r="BG541" s="7">
        <f>IF(Scenario!$B$11="mean",AN541,IF(Scenario!$B$11="5th pct",AO541,AP541))</f>
        <v/>
      </c>
    </row>
    <row r="542">
      <c r="A542" t="inlineStr">
        <is>
          <t>F</t>
        </is>
      </c>
      <c r="B542" t="inlineStr">
        <is>
          <t>80+</t>
        </is>
      </c>
      <c r="C542" t="inlineStr">
        <is>
          <t>176-198</t>
        </is>
      </c>
      <c r="D542" t="inlineStr">
        <is>
          <t>&gt;=2.0</t>
        </is>
      </c>
      <c r="E542" t="inlineStr">
        <is>
          <t>high parox</t>
        </is>
      </c>
      <c r="F542" t="inlineStr">
        <is>
          <t>no</t>
        </is>
      </c>
      <c r="G542" s="26">
        <f>Parameters!$B$5*Parameters!$B$9*Parameters!$F$10/SUM(Parameters!$B$10:$G$10)*Parameters!$K$22*Parameters!$B$52*(1-Parameters!$B$46)</f>
        <v/>
      </c>
      <c r="H542" s="27">
        <f>(140-Parameters!$D$25)*Parameters!$F$26*0.45359237*0.85/(72*Parameters!$E$27)</f>
        <v/>
      </c>
      <c r="I542">
        <f>IF(H542&gt;80,"&gt;80",IF(H542&gt;50,"50-80",IF(H542&gt;=25,"25-50","&lt;25")))</f>
        <v/>
      </c>
      <c r="J542">
        <f>IF(((B542="80+")+0+(OR(D542="1.5-2.0",D542="&gt;=2.0")))&gt;=2,1,0)</f>
        <v/>
      </c>
      <c r="K542" s="28">
        <f>INDEX(Parameters!$B$31:$E$31,MATCH(I542,Parameters!$B$30:$E$30,0))</f>
        <v/>
      </c>
      <c r="L542" s="29">
        <f>K542*INDEX(Parameters!$B$75:$E$75,MATCH(I542,Parameters!$B$30:$E$30,0))/100*IF($F542="yes",Parameters!$C$49,Parameters!$B$49)</f>
        <v/>
      </c>
      <c r="M542" s="29">
        <f>K542*INDEX(Parameters!$B$76:$E$76,MATCH(I542,Parameters!$B$30:$E$30,0))/100*IF($F542="yes",Parameters!$C$49,Parameters!$B$49)</f>
        <v/>
      </c>
      <c r="N542" s="29">
        <f>K542*INDEX(Parameters!$B$77:$E$77,MATCH(I542,Parameters!$B$30:$E$30,0))/100*IF($F542="yes",Parameters!$C$49,Parameters!$B$49)</f>
        <v/>
      </c>
      <c r="O542" s="29">
        <f>K542*INDEX(Parameters!$B$78:$E$78,MATCH(I542,Parameters!$B$30:$E$30,0))/100*IF($F542="yes",Parameters!$C$49,Parameters!$B$49)</f>
        <v/>
      </c>
      <c r="P542" s="29">
        <f>K542*INDEX(Parameters!$B$79:$E$79,MATCH(I542,Parameters!$B$30:$E$30,0))/100*IF($F542="yes",Parameters!$C$49,Parameters!$B$49)</f>
        <v/>
      </c>
      <c r="Q542" s="29">
        <f>K542*INDEX(Parameters!$B$80:$E$80,MATCH(I542,Parameters!$B$30:$E$30,0))/100*IF($F542="yes",Parameters!$C$49,Parameters!$B$49)</f>
        <v/>
      </c>
      <c r="R542" s="29">
        <f>K542*INDEX(Parameters!$B$81:$E$81,MATCH(I542,Parameters!$B$30:$E$30,0))/100*IF($F542="yes",Parameters!$C$49,Parameters!$B$49)</f>
        <v/>
      </c>
      <c r="S542" s="29">
        <f>K542*INDEX(Parameters!$B$82:$E$82,MATCH(I542,Parameters!$B$30:$E$30,0))/100*IF($F542="yes",Parameters!$C$49,Parameters!$B$49)</f>
        <v/>
      </c>
      <c r="T542" s="29">
        <f>K542*INDEX(Parameters!$B$83:$E$83,MATCH(I542,Parameters!$B$30:$E$30,0))/100*IF($F542="yes",Parameters!$C$49,Parameters!$B$49)</f>
        <v/>
      </c>
      <c r="U542" s="29">
        <f>INDEX(Parameters!$B$32:$E$32,MATCH(I542,Parameters!$B$30:$E$30,0))*Parameters!$B$36/100*IF($F542="yes",Parameters!$E$49,Parameters!$D$49)</f>
        <v/>
      </c>
      <c r="V542" s="29">
        <f>U542*INDEX(Parameters!$B$99:$E$99,MATCH(I542,Parameters!$B$30:$E$30,0))</f>
        <v/>
      </c>
      <c r="W542" s="29">
        <f>U542*INDEX(Parameters!$B$100:$E$100,MATCH(I542,Parameters!$B$30:$E$30,0))</f>
        <v/>
      </c>
      <c r="X542" s="29">
        <f>U542*INDEX(Parameters!$B$101:$E$101,MATCH(I542,Parameters!$B$30:$E$30,0))</f>
        <v/>
      </c>
      <c r="Y542" s="29">
        <f>U542*INDEX(Parameters!$B$102:$E$102,MATCH(I542,Parameters!$B$30:$E$30,0))</f>
        <v/>
      </c>
      <c r="Z542" s="29">
        <f>U542*INDEX(Parameters!$B$103:$E$103,MATCH(I542,Parameters!$B$30:$E$30,0))</f>
        <v/>
      </c>
      <c r="AA542" s="29">
        <f>U542*INDEX(Parameters!$B$104:$E$104,MATCH(I542,Parameters!$B$30:$E$30,0))</f>
        <v/>
      </c>
      <c r="AB542" s="29">
        <f>U542*Parameters!$B$39</f>
        <v/>
      </c>
      <c r="AC542">
        <f>J542</f>
        <v/>
      </c>
      <c r="AD542">
        <f>IF(J542=1,Parameters!$B$40,Parameters!$B$41)</f>
        <v/>
      </c>
      <c r="AE542" s="29">
        <f>AC542*O542+(1-AC542)*L542</f>
        <v/>
      </c>
      <c r="AF542" s="29">
        <f>AC542*P542+(1-AC542)*M542</f>
        <v/>
      </c>
      <c r="AG542" s="29">
        <f>AC542*Q542+(1-AC542)*N542</f>
        <v/>
      </c>
      <c r="AH542" s="29">
        <f>AD542*O542+(1-AD542)*L542</f>
        <v/>
      </c>
      <c r="AI542" s="29">
        <f>AD542*P542+(1-AD542)*M542</f>
        <v/>
      </c>
      <c r="AJ542" s="29">
        <f>AD542*Q542+(1-AD542)*N542</f>
        <v/>
      </c>
      <c r="AK542" s="29">
        <f>AC542*V542+(1-AC542)*U542</f>
        <v/>
      </c>
      <c r="AL542" s="29">
        <f>AC542*W542+(1-AC542)*U542</f>
        <v/>
      </c>
      <c r="AM542" s="29">
        <f>AC542*X542+(1-AC542)*U542</f>
        <v/>
      </c>
      <c r="AN542" s="29">
        <f>AD542*V542+(1-AD542)*U542</f>
        <v/>
      </c>
      <c r="AO542" s="29">
        <f>AD542*W542+(1-AD542)*U542</f>
        <v/>
      </c>
      <c r="AP542" s="29">
        <f>AD542*X542+(1-AD542)*U542</f>
        <v/>
      </c>
      <c r="AQ542">
        <f>IF(OR(Scenario!$B$5="Any",Scenario!$B$5=A542),1,0)</f>
        <v/>
      </c>
      <c r="AR542">
        <f>IF(OR(Scenario!$B$6="Any",Scenario!$B$6=B542),1,0)</f>
        <v/>
      </c>
      <c r="AS542">
        <f>IF(OR(Scenario!$B$7="Any",Scenario!$B$7=C542),1,0)</f>
        <v/>
      </c>
      <c r="AT542">
        <f>IF(OR(Scenario!$B$8="Any",Scenario!$B$8=D542),1,0)</f>
        <v/>
      </c>
      <c r="AU542">
        <f>IF(OR(Scenario!$B$9="Any",Scenario!$B$9=E542),1,0)</f>
        <v/>
      </c>
      <c r="AV542">
        <f>IF(OR(Scenario!$B$10="Any",Scenario!$B$10=F542),1,0)</f>
        <v/>
      </c>
      <c r="AW542">
        <f>G542*AQ542*AR542*AS542*AT542*AU542*AV542</f>
        <v/>
      </c>
      <c r="AX542">
        <f>IF(Scenario!$B$11="mean",L542,IF(Scenario!$B$11="5th pct",M542,N542))</f>
        <v/>
      </c>
      <c r="AY542">
        <f>IF(Scenario!$B$11="mean",O542,IF(Scenario!$B$11="5th pct",P542,Q542))</f>
        <v/>
      </c>
      <c r="AZ542">
        <f>IF(Scenario!$B$11="mean",R542,IF(Scenario!$B$11="5th pct",S542,T542))</f>
        <v/>
      </c>
      <c r="BA542">
        <f>IF(Scenario!$B$11="mean",AE542,IF(Scenario!$B$11="5th pct",AF542,AG542))</f>
        <v/>
      </c>
      <c r="BB542">
        <f>IF(Scenario!$B$11="mean",AH542,IF(Scenario!$B$11="5th pct",AI542,AJ542))</f>
        <v/>
      </c>
      <c r="BC542">
        <f>U542</f>
        <v/>
      </c>
      <c r="BD542">
        <f>IF(Scenario!$B$11="mean",V542,IF(Scenario!$B$11="5th pct",W542,X542))</f>
        <v/>
      </c>
      <c r="BE542">
        <f>IF(Scenario!$B$11="mean",Y542,IF(Scenario!$B$11="5th pct",Z542,AA542))</f>
        <v/>
      </c>
      <c r="BF542">
        <f>IF(Scenario!$B$11="mean",AK542,IF(Scenario!$B$11="5th pct",AL542,AM542))</f>
        <v/>
      </c>
      <c r="BG542">
        <f>IF(Scenario!$B$11="mean",AN542,IF(Scenario!$B$11="5th pct",AO542,AP542))</f>
        <v/>
      </c>
    </row>
    <row r="543">
      <c r="A543" s="7" t="inlineStr">
        <is>
          <t>F</t>
        </is>
      </c>
      <c r="B543" s="7" t="inlineStr">
        <is>
          <t>80+</t>
        </is>
      </c>
      <c r="C543" s="7" t="inlineStr">
        <is>
          <t>176-198</t>
        </is>
      </c>
      <c r="D543" s="7" t="inlineStr">
        <is>
          <t>&gt;=2.0</t>
        </is>
      </c>
      <c r="E543" s="7" t="inlineStr">
        <is>
          <t>high parox</t>
        </is>
      </c>
      <c r="F543" s="7" t="inlineStr">
        <is>
          <t>yes</t>
        </is>
      </c>
      <c r="G543" s="30">
        <f>Parameters!$B$5*Parameters!$B$9*Parameters!$F$10/SUM(Parameters!$B$10:$G$10)*Parameters!$K$22*Parameters!$B$52*Parameters!$B$46</f>
        <v/>
      </c>
      <c r="H543" s="31">
        <f>(140-Parameters!$D$25)*Parameters!$F$26*0.45359237*0.85/(72*Parameters!$E$27)</f>
        <v/>
      </c>
      <c r="I543" s="7">
        <f>IF(H543&gt;80,"&gt;80",IF(H543&gt;50,"50-80",IF(H543&gt;=25,"25-50","&lt;25")))</f>
        <v/>
      </c>
      <c r="J543" s="7">
        <f>IF(((B543="80+")+0+(OR(D543="1.5-2.0",D543="&gt;=2.0")))&gt;=2,1,0)</f>
        <v/>
      </c>
      <c r="K543" s="32">
        <f>INDEX(Parameters!$B$31:$E$31,MATCH(I543,Parameters!$B$30:$E$30,0))</f>
        <v/>
      </c>
      <c r="L543" s="33">
        <f>K543*INDEX(Parameters!$B$75:$E$75,MATCH(I543,Parameters!$B$30:$E$30,0))/100*IF($F543="yes",Parameters!$C$49,Parameters!$B$49)</f>
        <v/>
      </c>
      <c r="M543" s="33">
        <f>K543*INDEX(Parameters!$B$76:$E$76,MATCH(I543,Parameters!$B$30:$E$30,0))/100*IF($F543="yes",Parameters!$C$49,Parameters!$B$49)</f>
        <v/>
      </c>
      <c r="N543" s="33">
        <f>K543*INDEX(Parameters!$B$77:$E$77,MATCH(I543,Parameters!$B$30:$E$30,0))/100*IF($F543="yes",Parameters!$C$49,Parameters!$B$49)</f>
        <v/>
      </c>
      <c r="O543" s="33">
        <f>K543*INDEX(Parameters!$B$78:$E$78,MATCH(I543,Parameters!$B$30:$E$30,0))/100*IF($F543="yes",Parameters!$C$49,Parameters!$B$49)</f>
        <v/>
      </c>
      <c r="P543" s="33">
        <f>K543*INDEX(Parameters!$B$79:$E$79,MATCH(I543,Parameters!$B$30:$E$30,0))/100*IF($F543="yes",Parameters!$C$49,Parameters!$B$49)</f>
        <v/>
      </c>
      <c r="Q543" s="33">
        <f>K543*INDEX(Parameters!$B$80:$E$80,MATCH(I543,Parameters!$B$30:$E$30,0))/100*IF($F543="yes",Parameters!$C$49,Parameters!$B$49)</f>
        <v/>
      </c>
      <c r="R543" s="33">
        <f>K543*INDEX(Parameters!$B$81:$E$81,MATCH(I543,Parameters!$B$30:$E$30,0))/100*IF($F543="yes",Parameters!$C$49,Parameters!$B$49)</f>
        <v/>
      </c>
      <c r="S543" s="33">
        <f>K543*INDEX(Parameters!$B$82:$E$82,MATCH(I543,Parameters!$B$30:$E$30,0))/100*IF($F543="yes",Parameters!$C$49,Parameters!$B$49)</f>
        <v/>
      </c>
      <c r="T543" s="33">
        <f>K543*INDEX(Parameters!$B$83:$E$83,MATCH(I543,Parameters!$B$30:$E$30,0))/100*IF($F543="yes",Parameters!$C$49,Parameters!$B$49)</f>
        <v/>
      </c>
      <c r="U543" s="33">
        <f>INDEX(Parameters!$B$32:$E$32,MATCH(I543,Parameters!$B$30:$E$30,0))*Parameters!$B$36/100*IF($F543="yes",Parameters!$E$49,Parameters!$D$49)</f>
        <v/>
      </c>
      <c r="V543" s="33">
        <f>U543*INDEX(Parameters!$B$99:$E$99,MATCH(I543,Parameters!$B$30:$E$30,0))</f>
        <v/>
      </c>
      <c r="W543" s="33">
        <f>U543*INDEX(Parameters!$B$100:$E$100,MATCH(I543,Parameters!$B$30:$E$30,0))</f>
        <v/>
      </c>
      <c r="X543" s="33">
        <f>U543*INDEX(Parameters!$B$101:$E$101,MATCH(I543,Parameters!$B$30:$E$30,0))</f>
        <v/>
      </c>
      <c r="Y543" s="33">
        <f>U543*INDEX(Parameters!$B$102:$E$102,MATCH(I543,Parameters!$B$30:$E$30,0))</f>
        <v/>
      </c>
      <c r="Z543" s="33">
        <f>U543*INDEX(Parameters!$B$103:$E$103,MATCH(I543,Parameters!$B$30:$E$30,0))</f>
        <v/>
      </c>
      <c r="AA543" s="33">
        <f>U543*INDEX(Parameters!$B$104:$E$104,MATCH(I543,Parameters!$B$30:$E$30,0))</f>
        <v/>
      </c>
      <c r="AB543" s="33">
        <f>U543*Parameters!$B$39</f>
        <v/>
      </c>
      <c r="AC543" s="7">
        <f>J543</f>
        <v/>
      </c>
      <c r="AD543" s="7">
        <f>IF(J543=1,Parameters!$B$40,Parameters!$B$41)</f>
        <v/>
      </c>
      <c r="AE543" s="33">
        <f>AC543*O543+(1-AC543)*L543</f>
        <v/>
      </c>
      <c r="AF543" s="33">
        <f>AC543*P543+(1-AC543)*M543</f>
        <v/>
      </c>
      <c r="AG543" s="33">
        <f>AC543*Q543+(1-AC543)*N543</f>
        <v/>
      </c>
      <c r="AH543" s="33">
        <f>AD543*O543+(1-AD543)*L543</f>
        <v/>
      </c>
      <c r="AI543" s="33">
        <f>AD543*P543+(1-AD543)*M543</f>
        <v/>
      </c>
      <c r="AJ543" s="33">
        <f>AD543*Q543+(1-AD543)*N543</f>
        <v/>
      </c>
      <c r="AK543" s="33">
        <f>AC543*V543+(1-AC543)*U543</f>
        <v/>
      </c>
      <c r="AL543" s="33">
        <f>AC543*W543+(1-AC543)*U543</f>
        <v/>
      </c>
      <c r="AM543" s="33">
        <f>AC543*X543+(1-AC543)*U543</f>
        <v/>
      </c>
      <c r="AN543" s="33">
        <f>AD543*V543+(1-AD543)*U543</f>
        <v/>
      </c>
      <c r="AO543" s="33">
        <f>AD543*W543+(1-AD543)*U543</f>
        <v/>
      </c>
      <c r="AP543" s="33">
        <f>AD543*X543+(1-AD543)*U543</f>
        <v/>
      </c>
      <c r="AQ543" s="7">
        <f>IF(OR(Scenario!$B$5="Any",Scenario!$B$5=A543),1,0)</f>
        <v/>
      </c>
      <c r="AR543" s="7">
        <f>IF(OR(Scenario!$B$6="Any",Scenario!$B$6=B543),1,0)</f>
        <v/>
      </c>
      <c r="AS543" s="7">
        <f>IF(OR(Scenario!$B$7="Any",Scenario!$B$7=C543),1,0)</f>
        <v/>
      </c>
      <c r="AT543" s="7">
        <f>IF(OR(Scenario!$B$8="Any",Scenario!$B$8=D543),1,0)</f>
        <v/>
      </c>
      <c r="AU543" s="7">
        <f>IF(OR(Scenario!$B$9="Any",Scenario!$B$9=E543),1,0)</f>
        <v/>
      </c>
      <c r="AV543" s="7">
        <f>IF(OR(Scenario!$B$10="Any",Scenario!$B$10=F543),1,0)</f>
        <v/>
      </c>
      <c r="AW543" s="7">
        <f>G543*AQ543*AR543*AS543*AT543*AU543*AV543</f>
        <v/>
      </c>
      <c r="AX543" s="7">
        <f>IF(Scenario!$B$11="mean",L543,IF(Scenario!$B$11="5th pct",M543,N543))</f>
        <v/>
      </c>
      <c r="AY543" s="7">
        <f>IF(Scenario!$B$11="mean",O543,IF(Scenario!$B$11="5th pct",P543,Q543))</f>
        <v/>
      </c>
      <c r="AZ543" s="7">
        <f>IF(Scenario!$B$11="mean",R543,IF(Scenario!$B$11="5th pct",S543,T543))</f>
        <v/>
      </c>
      <c r="BA543" s="7">
        <f>IF(Scenario!$B$11="mean",AE543,IF(Scenario!$B$11="5th pct",AF543,AG543))</f>
        <v/>
      </c>
      <c r="BB543" s="7">
        <f>IF(Scenario!$B$11="mean",AH543,IF(Scenario!$B$11="5th pct",AI543,AJ543))</f>
        <v/>
      </c>
      <c r="BC543" s="7">
        <f>U543</f>
        <v/>
      </c>
      <c r="BD543" s="7">
        <f>IF(Scenario!$B$11="mean",V543,IF(Scenario!$B$11="5th pct",W543,X543))</f>
        <v/>
      </c>
      <c r="BE543" s="7">
        <f>IF(Scenario!$B$11="mean",Y543,IF(Scenario!$B$11="5th pct",Z543,AA543))</f>
        <v/>
      </c>
      <c r="BF543" s="7">
        <f>IF(Scenario!$B$11="mean",AK543,IF(Scenario!$B$11="5th pct",AL543,AM543))</f>
        <v/>
      </c>
      <c r="BG543" s="7">
        <f>IF(Scenario!$B$11="mean",AN543,IF(Scenario!$B$11="5th pct",AO543,AP543))</f>
        <v/>
      </c>
    </row>
    <row r="544">
      <c r="A544" t="inlineStr">
        <is>
          <t>F</t>
        </is>
      </c>
      <c r="B544" t="inlineStr">
        <is>
          <t>80+</t>
        </is>
      </c>
      <c r="C544" t="inlineStr">
        <is>
          <t>176-198</t>
        </is>
      </c>
      <c r="D544" t="inlineStr">
        <is>
          <t>&gt;=2.0</t>
        </is>
      </c>
      <c r="E544" t="inlineStr">
        <is>
          <t>persistent</t>
        </is>
      </c>
      <c r="F544" t="inlineStr">
        <is>
          <t>no</t>
        </is>
      </c>
      <c r="G544" s="26">
        <f>Parameters!$B$5*Parameters!$B$9*Parameters!$F$10/SUM(Parameters!$B$10:$G$10)*Parameters!$K$22*Parameters!$B$53*(1-Parameters!$B$46)</f>
        <v/>
      </c>
      <c r="H544" s="27">
        <f>(140-Parameters!$D$25)*Parameters!$F$26*0.45359237*0.85/(72*Parameters!$E$27)</f>
        <v/>
      </c>
      <c r="I544">
        <f>IF(H544&gt;80,"&gt;80",IF(H544&gt;50,"50-80",IF(H544&gt;=25,"25-50","&lt;25")))</f>
        <v/>
      </c>
      <c r="J544">
        <f>IF(((B544="80+")+0+(OR(D544="1.5-2.0",D544="&gt;=2.0")))&gt;=2,1,0)</f>
        <v/>
      </c>
      <c r="K544" s="28">
        <f>INDEX(Parameters!$B$31:$E$31,MATCH(I544,Parameters!$B$30:$E$30,0))</f>
        <v/>
      </c>
      <c r="L544" s="29">
        <f>K544*INDEX(Parameters!$B$84:$E$84,MATCH(I544,Parameters!$B$30:$E$30,0))/100*IF($F544="yes",Parameters!$C$49,Parameters!$B$49)</f>
        <v/>
      </c>
      <c r="M544" s="29">
        <f>K544*INDEX(Parameters!$B$85:$E$85,MATCH(I544,Parameters!$B$30:$E$30,0))/100*IF($F544="yes",Parameters!$C$49,Parameters!$B$49)</f>
        <v/>
      </c>
      <c r="N544" s="29">
        <f>K544*INDEX(Parameters!$B$86:$E$86,MATCH(I544,Parameters!$B$30:$E$30,0))/100*IF($F544="yes",Parameters!$C$49,Parameters!$B$49)</f>
        <v/>
      </c>
      <c r="O544" s="29">
        <f>K544*INDEX(Parameters!$B$87:$E$87,MATCH(I544,Parameters!$B$30:$E$30,0))/100*IF($F544="yes",Parameters!$C$49,Parameters!$B$49)</f>
        <v/>
      </c>
      <c r="P544" s="29">
        <f>K544*INDEX(Parameters!$B$88:$E$88,MATCH(I544,Parameters!$B$30:$E$30,0))/100*IF($F544="yes",Parameters!$C$49,Parameters!$B$49)</f>
        <v/>
      </c>
      <c r="Q544" s="29">
        <f>K544*INDEX(Parameters!$B$89:$E$89,MATCH(I544,Parameters!$B$30:$E$30,0))/100*IF($F544="yes",Parameters!$C$49,Parameters!$B$49)</f>
        <v/>
      </c>
      <c r="R544" s="29">
        <f>K544*INDEX(Parameters!$B$90:$E$90,MATCH(I544,Parameters!$B$30:$E$30,0))/100*IF($F544="yes",Parameters!$C$49,Parameters!$B$49)</f>
        <v/>
      </c>
      <c r="S544" s="29">
        <f>K544*INDEX(Parameters!$B$91:$E$91,MATCH(I544,Parameters!$B$30:$E$30,0))/100*IF($F544="yes",Parameters!$C$49,Parameters!$B$49)</f>
        <v/>
      </c>
      <c r="T544" s="29">
        <f>K544*INDEX(Parameters!$B$92:$E$92,MATCH(I544,Parameters!$B$30:$E$30,0))/100*IF($F544="yes",Parameters!$C$49,Parameters!$B$49)</f>
        <v/>
      </c>
      <c r="U544" s="29">
        <f>INDEX(Parameters!$B$32:$E$32,MATCH(I544,Parameters!$B$30:$E$30,0))*Parameters!$B$36/100*IF($F544="yes",Parameters!$E$49,Parameters!$D$49)</f>
        <v/>
      </c>
      <c r="V544" s="29">
        <f>U544*INDEX(Parameters!$B$99:$E$99,MATCH(I544,Parameters!$B$30:$E$30,0))</f>
        <v/>
      </c>
      <c r="W544" s="29">
        <f>U544*INDEX(Parameters!$B$100:$E$100,MATCH(I544,Parameters!$B$30:$E$30,0))</f>
        <v/>
      </c>
      <c r="X544" s="29">
        <f>U544*INDEX(Parameters!$B$101:$E$101,MATCH(I544,Parameters!$B$30:$E$30,0))</f>
        <v/>
      </c>
      <c r="Y544" s="29">
        <f>U544*INDEX(Parameters!$B$102:$E$102,MATCH(I544,Parameters!$B$30:$E$30,0))</f>
        <v/>
      </c>
      <c r="Z544" s="29">
        <f>U544*INDEX(Parameters!$B$103:$E$103,MATCH(I544,Parameters!$B$30:$E$30,0))</f>
        <v/>
      </c>
      <c r="AA544" s="29">
        <f>U544*INDEX(Parameters!$B$104:$E$104,MATCH(I544,Parameters!$B$30:$E$30,0))</f>
        <v/>
      </c>
      <c r="AB544" s="29">
        <f>U544*Parameters!$B$39</f>
        <v/>
      </c>
      <c r="AC544">
        <f>J544</f>
        <v/>
      </c>
      <c r="AD544">
        <f>IF(J544=1,Parameters!$B$40,Parameters!$B$41)</f>
        <v/>
      </c>
      <c r="AE544" s="29">
        <f>AC544*O544+(1-AC544)*L544</f>
        <v/>
      </c>
      <c r="AF544" s="29">
        <f>AC544*P544+(1-AC544)*M544</f>
        <v/>
      </c>
      <c r="AG544" s="29">
        <f>AC544*Q544+(1-AC544)*N544</f>
        <v/>
      </c>
      <c r="AH544" s="29">
        <f>AD544*O544+(1-AD544)*L544</f>
        <v/>
      </c>
      <c r="AI544" s="29">
        <f>AD544*P544+(1-AD544)*M544</f>
        <v/>
      </c>
      <c r="AJ544" s="29">
        <f>AD544*Q544+(1-AD544)*N544</f>
        <v/>
      </c>
      <c r="AK544" s="29">
        <f>AC544*V544+(1-AC544)*U544</f>
        <v/>
      </c>
      <c r="AL544" s="29">
        <f>AC544*W544+(1-AC544)*U544</f>
        <v/>
      </c>
      <c r="AM544" s="29">
        <f>AC544*X544+(1-AC544)*U544</f>
        <v/>
      </c>
      <c r="AN544" s="29">
        <f>AD544*V544+(1-AD544)*U544</f>
        <v/>
      </c>
      <c r="AO544" s="29">
        <f>AD544*W544+(1-AD544)*U544</f>
        <v/>
      </c>
      <c r="AP544" s="29">
        <f>AD544*X544+(1-AD544)*U544</f>
        <v/>
      </c>
      <c r="AQ544">
        <f>IF(OR(Scenario!$B$5="Any",Scenario!$B$5=A544),1,0)</f>
        <v/>
      </c>
      <c r="AR544">
        <f>IF(OR(Scenario!$B$6="Any",Scenario!$B$6=B544),1,0)</f>
        <v/>
      </c>
      <c r="AS544">
        <f>IF(OR(Scenario!$B$7="Any",Scenario!$B$7=C544),1,0)</f>
        <v/>
      </c>
      <c r="AT544">
        <f>IF(OR(Scenario!$B$8="Any",Scenario!$B$8=D544),1,0)</f>
        <v/>
      </c>
      <c r="AU544">
        <f>IF(OR(Scenario!$B$9="Any",Scenario!$B$9=E544),1,0)</f>
        <v/>
      </c>
      <c r="AV544">
        <f>IF(OR(Scenario!$B$10="Any",Scenario!$B$10=F544),1,0)</f>
        <v/>
      </c>
      <c r="AW544">
        <f>G544*AQ544*AR544*AS544*AT544*AU544*AV544</f>
        <v/>
      </c>
      <c r="AX544">
        <f>IF(Scenario!$B$11="mean",L544,IF(Scenario!$B$11="5th pct",M544,N544))</f>
        <v/>
      </c>
      <c r="AY544">
        <f>IF(Scenario!$B$11="mean",O544,IF(Scenario!$B$11="5th pct",P544,Q544))</f>
        <v/>
      </c>
      <c r="AZ544">
        <f>IF(Scenario!$B$11="mean",R544,IF(Scenario!$B$11="5th pct",S544,T544))</f>
        <v/>
      </c>
      <c r="BA544">
        <f>IF(Scenario!$B$11="mean",AE544,IF(Scenario!$B$11="5th pct",AF544,AG544))</f>
        <v/>
      </c>
      <c r="BB544">
        <f>IF(Scenario!$B$11="mean",AH544,IF(Scenario!$B$11="5th pct",AI544,AJ544))</f>
        <v/>
      </c>
      <c r="BC544">
        <f>U544</f>
        <v/>
      </c>
      <c r="BD544">
        <f>IF(Scenario!$B$11="mean",V544,IF(Scenario!$B$11="5th pct",W544,X544))</f>
        <v/>
      </c>
      <c r="BE544">
        <f>IF(Scenario!$B$11="mean",Y544,IF(Scenario!$B$11="5th pct",Z544,AA544))</f>
        <v/>
      </c>
      <c r="BF544">
        <f>IF(Scenario!$B$11="mean",AK544,IF(Scenario!$B$11="5th pct",AL544,AM544))</f>
        <v/>
      </c>
      <c r="BG544">
        <f>IF(Scenario!$B$11="mean",AN544,IF(Scenario!$B$11="5th pct",AO544,AP544))</f>
        <v/>
      </c>
    </row>
    <row r="545">
      <c r="A545" s="7" t="inlineStr">
        <is>
          <t>F</t>
        </is>
      </c>
      <c r="B545" s="7" t="inlineStr">
        <is>
          <t>80+</t>
        </is>
      </c>
      <c r="C545" s="7" t="inlineStr">
        <is>
          <t>176-198</t>
        </is>
      </c>
      <c r="D545" s="7" t="inlineStr">
        <is>
          <t>&gt;=2.0</t>
        </is>
      </c>
      <c r="E545" s="7" t="inlineStr">
        <is>
          <t>persistent</t>
        </is>
      </c>
      <c r="F545" s="7" t="inlineStr">
        <is>
          <t>yes</t>
        </is>
      </c>
      <c r="G545" s="30">
        <f>Parameters!$B$5*Parameters!$B$9*Parameters!$F$10/SUM(Parameters!$B$10:$G$10)*Parameters!$K$22*Parameters!$B$53*Parameters!$B$46</f>
        <v/>
      </c>
      <c r="H545" s="31">
        <f>(140-Parameters!$D$25)*Parameters!$F$26*0.45359237*0.85/(72*Parameters!$E$27)</f>
        <v/>
      </c>
      <c r="I545" s="7">
        <f>IF(H545&gt;80,"&gt;80",IF(H545&gt;50,"50-80",IF(H545&gt;=25,"25-50","&lt;25")))</f>
        <v/>
      </c>
      <c r="J545" s="7">
        <f>IF(((B545="80+")+0+(OR(D545="1.5-2.0",D545="&gt;=2.0")))&gt;=2,1,0)</f>
        <v/>
      </c>
      <c r="K545" s="32">
        <f>INDEX(Parameters!$B$31:$E$31,MATCH(I545,Parameters!$B$30:$E$30,0))</f>
        <v/>
      </c>
      <c r="L545" s="33">
        <f>K545*INDEX(Parameters!$B$84:$E$84,MATCH(I545,Parameters!$B$30:$E$30,0))/100*IF($F545="yes",Parameters!$C$49,Parameters!$B$49)</f>
        <v/>
      </c>
      <c r="M545" s="33">
        <f>K545*INDEX(Parameters!$B$85:$E$85,MATCH(I545,Parameters!$B$30:$E$30,0))/100*IF($F545="yes",Parameters!$C$49,Parameters!$B$49)</f>
        <v/>
      </c>
      <c r="N545" s="33">
        <f>K545*INDEX(Parameters!$B$86:$E$86,MATCH(I545,Parameters!$B$30:$E$30,0))/100*IF($F545="yes",Parameters!$C$49,Parameters!$B$49)</f>
        <v/>
      </c>
      <c r="O545" s="33">
        <f>K545*INDEX(Parameters!$B$87:$E$87,MATCH(I545,Parameters!$B$30:$E$30,0))/100*IF($F545="yes",Parameters!$C$49,Parameters!$B$49)</f>
        <v/>
      </c>
      <c r="P545" s="33">
        <f>K545*INDEX(Parameters!$B$88:$E$88,MATCH(I545,Parameters!$B$30:$E$30,0))/100*IF($F545="yes",Parameters!$C$49,Parameters!$B$49)</f>
        <v/>
      </c>
      <c r="Q545" s="33">
        <f>K545*INDEX(Parameters!$B$89:$E$89,MATCH(I545,Parameters!$B$30:$E$30,0))/100*IF($F545="yes",Parameters!$C$49,Parameters!$B$49)</f>
        <v/>
      </c>
      <c r="R545" s="33">
        <f>K545*INDEX(Parameters!$B$90:$E$90,MATCH(I545,Parameters!$B$30:$E$30,0))/100*IF($F545="yes",Parameters!$C$49,Parameters!$B$49)</f>
        <v/>
      </c>
      <c r="S545" s="33">
        <f>K545*INDEX(Parameters!$B$91:$E$91,MATCH(I545,Parameters!$B$30:$E$30,0))/100*IF($F545="yes",Parameters!$C$49,Parameters!$B$49)</f>
        <v/>
      </c>
      <c r="T545" s="33">
        <f>K545*INDEX(Parameters!$B$92:$E$92,MATCH(I545,Parameters!$B$30:$E$30,0))/100*IF($F545="yes",Parameters!$C$49,Parameters!$B$49)</f>
        <v/>
      </c>
      <c r="U545" s="33">
        <f>INDEX(Parameters!$B$32:$E$32,MATCH(I545,Parameters!$B$30:$E$30,0))*Parameters!$B$36/100*IF($F545="yes",Parameters!$E$49,Parameters!$D$49)</f>
        <v/>
      </c>
      <c r="V545" s="33">
        <f>U545*INDEX(Parameters!$B$99:$E$99,MATCH(I545,Parameters!$B$30:$E$30,0))</f>
        <v/>
      </c>
      <c r="W545" s="33">
        <f>U545*INDEX(Parameters!$B$100:$E$100,MATCH(I545,Parameters!$B$30:$E$30,0))</f>
        <v/>
      </c>
      <c r="X545" s="33">
        <f>U545*INDEX(Parameters!$B$101:$E$101,MATCH(I545,Parameters!$B$30:$E$30,0))</f>
        <v/>
      </c>
      <c r="Y545" s="33">
        <f>U545*INDEX(Parameters!$B$102:$E$102,MATCH(I545,Parameters!$B$30:$E$30,0))</f>
        <v/>
      </c>
      <c r="Z545" s="33">
        <f>U545*INDEX(Parameters!$B$103:$E$103,MATCH(I545,Parameters!$B$30:$E$30,0))</f>
        <v/>
      </c>
      <c r="AA545" s="33">
        <f>U545*INDEX(Parameters!$B$104:$E$104,MATCH(I545,Parameters!$B$30:$E$30,0))</f>
        <v/>
      </c>
      <c r="AB545" s="33">
        <f>U545*Parameters!$B$39</f>
        <v/>
      </c>
      <c r="AC545" s="7">
        <f>J545</f>
        <v/>
      </c>
      <c r="AD545" s="7">
        <f>IF(J545=1,Parameters!$B$40,Parameters!$B$41)</f>
        <v/>
      </c>
      <c r="AE545" s="33">
        <f>AC545*O545+(1-AC545)*L545</f>
        <v/>
      </c>
      <c r="AF545" s="33">
        <f>AC545*P545+(1-AC545)*M545</f>
        <v/>
      </c>
      <c r="AG545" s="33">
        <f>AC545*Q545+(1-AC545)*N545</f>
        <v/>
      </c>
      <c r="AH545" s="33">
        <f>AD545*O545+(1-AD545)*L545</f>
        <v/>
      </c>
      <c r="AI545" s="33">
        <f>AD545*P545+(1-AD545)*M545</f>
        <v/>
      </c>
      <c r="AJ545" s="33">
        <f>AD545*Q545+(1-AD545)*N545</f>
        <v/>
      </c>
      <c r="AK545" s="33">
        <f>AC545*V545+(1-AC545)*U545</f>
        <v/>
      </c>
      <c r="AL545" s="33">
        <f>AC545*W545+(1-AC545)*U545</f>
        <v/>
      </c>
      <c r="AM545" s="33">
        <f>AC545*X545+(1-AC545)*U545</f>
        <v/>
      </c>
      <c r="AN545" s="33">
        <f>AD545*V545+(1-AD545)*U545</f>
        <v/>
      </c>
      <c r="AO545" s="33">
        <f>AD545*W545+(1-AD545)*U545</f>
        <v/>
      </c>
      <c r="AP545" s="33">
        <f>AD545*X545+(1-AD545)*U545</f>
        <v/>
      </c>
      <c r="AQ545" s="7">
        <f>IF(OR(Scenario!$B$5="Any",Scenario!$B$5=A545),1,0)</f>
        <v/>
      </c>
      <c r="AR545" s="7">
        <f>IF(OR(Scenario!$B$6="Any",Scenario!$B$6=B545),1,0)</f>
        <v/>
      </c>
      <c r="AS545" s="7">
        <f>IF(OR(Scenario!$B$7="Any",Scenario!$B$7=C545),1,0)</f>
        <v/>
      </c>
      <c r="AT545" s="7">
        <f>IF(OR(Scenario!$B$8="Any",Scenario!$B$8=D545),1,0)</f>
        <v/>
      </c>
      <c r="AU545" s="7">
        <f>IF(OR(Scenario!$B$9="Any",Scenario!$B$9=E545),1,0)</f>
        <v/>
      </c>
      <c r="AV545" s="7">
        <f>IF(OR(Scenario!$B$10="Any",Scenario!$B$10=F545),1,0)</f>
        <v/>
      </c>
      <c r="AW545" s="7">
        <f>G545*AQ545*AR545*AS545*AT545*AU545*AV545</f>
        <v/>
      </c>
      <c r="AX545" s="7">
        <f>IF(Scenario!$B$11="mean",L545,IF(Scenario!$B$11="5th pct",M545,N545))</f>
        <v/>
      </c>
      <c r="AY545" s="7">
        <f>IF(Scenario!$B$11="mean",O545,IF(Scenario!$B$11="5th pct",P545,Q545))</f>
        <v/>
      </c>
      <c r="AZ545" s="7">
        <f>IF(Scenario!$B$11="mean",R545,IF(Scenario!$B$11="5th pct",S545,T545))</f>
        <v/>
      </c>
      <c r="BA545" s="7">
        <f>IF(Scenario!$B$11="mean",AE545,IF(Scenario!$B$11="5th pct",AF545,AG545))</f>
        <v/>
      </c>
      <c r="BB545" s="7">
        <f>IF(Scenario!$B$11="mean",AH545,IF(Scenario!$B$11="5th pct",AI545,AJ545))</f>
        <v/>
      </c>
      <c r="BC545" s="7">
        <f>U545</f>
        <v/>
      </c>
      <c r="BD545" s="7">
        <f>IF(Scenario!$B$11="mean",V545,IF(Scenario!$B$11="5th pct",W545,X545))</f>
        <v/>
      </c>
      <c r="BE545" s="7">
        <f>IF(Scenario!$B$11="mean",Y545,IF(Scenario!$B$11="5th pct",Z545,AA545))</f>
        <v/>
      </c>
      <c r="BF545" s="7">
        <f>IF(Scenario!$B$11="mean",AK545,IF(Scenario!$B$11="5th pct",AL545,AM545))</f>
        <v/>
      </c>
      <c r="BG545" s="7">
        <f>IF(Scenario!$B$11="mean",AN545,IF(Scenario!$B$11="5th pct",AO545,AP545))</f>
        <v/>
      </c>
    </row>
    <row r="546">
      <c r="A546" t="inlineStr">
        <is>
          <t>F</t>
        </is>
      </c>
      <c r="B546" t="inlineStr">
        <is>
          <t>80+</t>
        </is>
      </c>
      <c r="C546" t="inlineStr">
        <is>
          <t>&gt;198</t>
        </is>
      </c>
      <c r="D546" t="inlineStr">
        <is>
          <t>&lt;1.0</t>
        </is>
      </c>
      <c r="E546" t="inlineStr">
        <is>
          <t>subclinical</t>
        </is>
      </c>
      <c r="F546" t="inlineStr">
        <is>
          <t>no</t>
        </is>
      </c>
      <c r="G546" s="26">
        <f>Parameters!$B$5*Parameters!$B$9*Parameters!$G$10/SUM(Parameters!$B$10:$G$10)*Parameters!$H$22*Parameters!$B$50*(1-Parameters!$B$46)</f>
        <v/>
      </c>
      <c r="H546" s="27">
        <f>(140-Parameters!$D$25)*Parameters!$G$26*0.45359237*0.85/(72*Parameters!$B$27)</f>
        <v/>
      </c>
      <c r="I546">
        <f>IF(H546&gt;80,"&gt;80",IF(H546&gt;50,"50-80",IF(H546&gt;=25,"25-50","&lt;25")))</f>
        <v/>
      </c>
      <c r="J546">
        <f>IF(((B546="80+")+0+(OR(D546="1.5-2.0",D546="&gt;=2.0")))&gt;=2,1,0)</f>
        <v/>
      </c>
      <c r="K546" s="28">
        <f>INDEX(Parameters!$B$31:$E$31,MATCH(I546,Parameters!$B$30:$E$30,0))</f>
        <v/>
      </c>
      <c r="L546" s="29">
        <f>K546*INDEX(Parameters!$B$57:$E$57,MATCH(I546,Parameters!$B$30:$E$30,0))/100*IF($F546="yes",Parameters!$C$49,Parameters!$B$49)</f>
        <v/>
      </c>
      <c r="M546" s="29">
        <f>K546*INDEX(Parameters!$B$58:$E$58,MATCH(I546,Parameters!$B$30:$E$30,0))/100*IF($F546="yes",Parameters!$C$49,Parameters!$B$49)</f>
        <v/>
      </c>
      <c r="N546" s="29">
        <f>K546*INDEX(Parameters!$B$59:$E$59,MATCH(I546,Parameters!$B$30:$E$30,0))/100*IF($F546="yes",Parameters!$C$49,Parameters!$B$49)</f>
        <v/>
      </c>
      <c r="O546" s="29">
        <f>K546*INDEX(Parameters!$B$60:$E$60,MATCH(I546,Parameters!$B$30:$E$30,0))/100*IF($F546="yes",Parameters!$C$49,Parameters!$B$49)</f>
        <v/>
      </c>
      <c r="P546" s="29">
        <f>K546*INDEX(Parameters!$B$61:$E$61,MATCH(I546,Parameters!$B$30:$E$30,0))/100*IF($F546="yes",Parameters!$C$49,Parameters!$B$49)</f>
        <v/>
      </c>
      <c r="Q546" s="29">
        <f>K546*INDEX(Parameters!$B$62:$E$62,MATCH(I546,Parameters!$B$30:$E$30,0))/100*IF($F546="yes",Parameters!$C$49,Parameters!$B$49)</f>
        <v/>
      </c>
      <c r="R546" s="29">
        <f>K546*INDEX(Parameters!$B$63:$E$63,MATCH(I546,Parameters!$B$30:$E$30,0))/100*IF($F546="yes",Parameters!$C$49,Parameters!$B$49)</f>
        <v/>
      </c>
      <c r="S546" s="29">
        <f>K546*INDEX(Parameters!$B$64:$E$64,MATCH(I546,Parameters!$B$30:$E$30,0))/100*IF($F546="yes",Parameters!$C$49,Parameters!$B$49)</f>
        <v/>
      </c>
      <c r="T546" s="29">
        <f>K546*INDEX(Parameters!$B$65:$E$65,MATCH(I546,Parameters!$B$30:$E$30,0))/100*IF($F546="yes",Parameters!$C$49,Parameters!$B$49)</f>
        <v/>
      </c>
      <c r="U546" s="29">
        <f>INDEX(Parameters!$B$32:$E$32,MATCH(I546,Parameters!$B$30:$E$30,0))*Parameters!$B$36/100*IF($F546="yes",Parameters!$E$49,Parameters!$D$49)</f>
        <v/>
      </c>
      <c r="V546" s="29">
        <f>U546*INDEX(Parameters!$B$99:$E$99,MATCH(I546,Parameters!$B$30:$E$30,0))</f>
        <v/>
      </c>
      <c r="W546" s="29">
        <f>U546*INDEX(Parameters!$B$100:$E$100,MATCH(I546,Parameters!$B$30:$E$30,0))</f>
        <v/>
      </c>
      <c r="X546" s="29">
        <f>U546*INDEX(Parameters!$B$101:$E$101,MATCH(I546,Parameters!$B$30:$E$30,0))</f>
        <v/>
      </c>
      <c r="Y546" s="29">
        <f>U546*INDEX(Parameters!$B$102:$E$102,MATCH(I546,Parameters!$B$30:$E$30,0))</f>
        <v/>
      </c>
      <c r="Z546" s="29">
        <f>U546*INDEX(Parameters!$B$103:$E$103,MATCH(I546,Parameters!$B$30:$E$30,0))</f>
        <v/>
      </c>
      <c r="AA546" s="29">
        <f>U546*INDEX(Parameters!$B$104:$E$104,MATCH(I546,Parameters!$B$30:$E$30,0))</f>
        <v/>
      </c>
      <c r="AB546" s="29">
        <f>U546*Parameters!$B$39</f>
        <v/>
      </c>
      <c r="AC546">
        <f>J546</f>
        <v/>
      </c>
      <c r="AD546">
        <f>IF(J546=1,Parameters!$B$40,Parameters!$B$41)</f>
        <v/>
      </c>
      <c r="AE546" s="29">
        <f>AC546*O546+(1-AC546)*L546</f>
        <v/>
      </c>
      <c r="AF546" s="29">
        <f>AC546*P546+(1-AC546)*M546</f>
        <v/>
      </c>
      <c r="AG546" s="29">
        <f>AC546*Q546+(1-AC546)*N546</f>
        <v/>
      </c>
      <c r="AH546" s="29">
        <f>AD546*O546+(1-AD546)*L546</f>
        <v/>
      </c>
      <c r="AI546" s="29">
        <f>AD546*P546+(1-AD546)*M546</f>
        <v/>
      </c>
      <c r="AJ546" s="29">
        <f>AD546*Q546+(1-AD546)*N546</f>
        <v/>
      </c>
      <c r="AK546" s="29">
        <f>AC546*V546+(1-AC546)*U546</f>
        <v/>
      </c>
      <c r="AL546" s="29">
        <f>AC546*W546+(1-AC546)*U546</f>
        <v/>
      </c>
      <c r="AM546" s="29">
        <f>AC546*X546+(1-AC546)*U546</f>
        <v/>
      </c>
      <c r="AN546" s="29">
        <f>AD546*V546+(1-AD546)*U546</f>
        <v/>
      </c>
      <c r="AO546" s="29">
        <f>AD546*W546+(1-AD546)*U546</f>
        <v/>
      </c>
      <c r="AP546" s="29">
        <f>AD546*X546+(1-AD546)*U546</f>
        <v/>
      </c>
      <c r="AQ546">
        <f>IF(OR(Scenario!$B$5="Any",Scenario!$B$5=A546),1,0)</f>
        <v/>
      </c>
      <c r="AR546">
        <f>IF(OR(Scenario!$B$6="Any",Scenario!$B$6=B546),1,0)</f>
        <v/>
      </c>
      <c r="AS546">
        <f>IF(OR(Scenario!$B$7="Any",Scenario!$B$7=C546),1,0)</f>
        <v/>
      </c>
      <c r="AT546">
        <f>IF(OR(Scenario!$B$8="Any",Scenario!$B$8=D546),1,0)</f>
        <v/>
      </c>
      <c r="AU546">
        <f>IF(OR(Scenario!$B$9="Any",Scenario!$B$9=E546),1,0)</f>
        <v/>
      </c>
      <c r="AV546">
        <f>IF(OR(Scenario!$B$10="Any",Scenario!$B$10=F546),1,0)</f>
        <v/>
      </c>
      <c r="AW546">
        <f>G546*AQ546*AR546*AS546*AT546*AU546*AV546</f>
        <v/>
      </c>
      <c r="AX546">
        <f>IF(Scenario!$B$11="mean",L546,IF(Scenario!$B$11="5th pct",M546,N546))</f>
        <v/>
      </c>
      <c r="AY546">
        <f>IF(Scenario!$B$11="mean",O546,IF(Scenario!$B$11="5th pct",P546,Q546))</f>
        <v/>
      </c>
      <c r="AZ546">
        <f>IF(Scenario!$B$11="mean",R546,IF(Scenario!$B$11="5th pct",S546,T546))</f>
        <v/>
      </c>
      <c r="BA546">
        <f>IF(Scenario!$B$11="mean",AE546,IF(Scenario!$B$11="5th pct",AF546,AG546))</f>
        <v/>
      </c>
      <c r="BB546">
        <f>IF(Scenario!$B$11="mean",AH546,IF(Scenario!$B$11="5th pct",AI546,AJ546))</f>
        <v/>
      </c>
      <c r="BC546">
        <f>U546</f>
        <v/>
      </c>
      <c r="BD546">
        <f>IF(Scenario!$B$11="mean",V546,IF(Scenario!$B$11="5th pct",W546,X546))</f>
        <v/>
      </c>
      <c r="BE546">
        <f>IF(Scenario!$B$11="mean",Y546,IF(Scenario!$B$11="5th pct",Z546,AA546))</f>
        <v/>
      </c>
      <c r="BF546">
        <f>IF(Scenario!$B$11="mean",AK546,IF(Scenario!$B$11="5th pct",AL546,AM546))</f>
        <v/>
      </c>
      <c r="BG546">
        <f>IF(Scenario!$B$11="mean",AN546,IF(Scenario!$B$11="5th pct",AO546,AP546))</f>
        <v/>
      </c>
    </row>
    <row r="547">
      <c r="A547" s="7" t="inlineStr">
        <is>
          <t>F</t>
        </is>
      </c>
      <c r="B547" s="7" t="inlineStr">
        <is>
          <t>80+</t>
        </is>
      </c>
      <c r="C547" s="7" t="inlineStr">
        <is>
          <t>&gt;198</t>
        </is>
      </c>
      <c r="D547" s="7" t="inlineStr">
        <is>
          <t>&lt;1.0</t>
        </is>
      </c>
      <c r="E547" s="7" t="inlineStr">
        <is>
          <t>subclinical</t>
        </is>
      </c>
      <c r="F547" s="7" t="inlineStr">
        <is>
          <t>yes</t>
        </is>
      </c>
      <c r="G547" s="30">
        <f>Parameters!$B$5*Parameters!$B$9*Parameters!$G$10/SUM(Parameters!$B$10:$G$10)*Parameters!$H$22*Parameters!$B$50*Parameters!$B$46</f>
        <v/>
      </c>
      <c r="H547" s="31">
        <f>(140-Parameters!$D$25)*Parameters!$G$26*0.45359237*0.85/(72*Parameters!$B$27)</f>
        <v/>
      </c>
      <c r="I547" s="7">
        <f>IF(H547&gt;80,"&gt;80",IF(H547&gt;50,"50-80",IF(H547&gt;=25,"25-50","&lt;25")))</f>
        <v/>
      </c>
      <c r="J547" s="7">
        <f>IF(((B547="80+")+0+(OR(D547="1.5-2.0",D547="&gt;=2.0")))&gt;=2,1,0)</f>
        <v/>
      </c>
      <c r="K547" s="32">
        <f>INDEX(Parameters!$B$31:$E$31,MATCH(I547,Parameters!$B$30:$E$30,0))</f>
        <v/>
      </c>
      <c r="L547" s="33">
        <f>K547*INDEX(Parameters!$B$57:$E$57,MATCH(I547,Parameters!$B$30:$E$30,0))/100*IF($F547="yes",Parameters!$C$49,Parameters!$B$49)</f>
        <v/>
      </c>
      <c r="M547" s="33">
        <f>K547*INDEX(Parameters!$B$58:$E$58,MATCH(I547,Parameters!$B$30:$E$30,0))/100*IF($F547="yes",Parameters!$C$49,Parameters!$B$49)</f>
        <v/>
      </c>
      <c r="N547" s="33">
        <f>K547*INDEX(Parameters!$B$59:$E$59,MATCH(I547,Parameters!$B$30:$E$30,0))/100*IF($F547="yes",Parameters!$C$49,Parameters!$B$49)</f>
        <v/>
      </c>
      <c r="O547" s="33">
        <f>K547*INDEX(Parameters!$B$60:$E$60,MATCH(I547,Parameters!$B$30:$E$30,0))/100*IF($F547="yes",Parameters!$C$49,Parameters!$B$49)</f>
        <v/>
      </c>
      <c r="P547" s="33">
        <f>K547*INDEX(Parameters!$B$61:$E$61,MATCH(I547,Parameters!$B$30:$E$30,0))/100*IF($F547="yes",Parameters!$C$49,Parameters!$B$49)</f>
        <v/>
      </c>
      <c r="Q547" s="33">
        <f>K547*INDEX(Parameters!$B$62:$E$62,MATCH(I547,Parameters!$B$30:$E$30,0))/100*IF($F547="yes",Parameters!$C$49,Parameters!$B$49)</f>
        <v/>
      </c>
      <c r="R547" s="33">
        <f>K547*INDEX(Parameters!$B$63:$E$63,MATCH(I547,Parameters!$B$30:$E$30,0))/100*IF($F547="yes",Parameters!$C$49,Parameters!$B$49)</f>
        <v/>
      </c>
      <c r="S547" s="33">
        <f>K547*INDEX(Parameters!$B$64:$E$64,MATCH(I547,Parameters!$B$30:$E$30,0))/100*IF($F547="yes",Parameters!$C$49,Parameters!$B$49)</f>
        <v/>
      </c>
      <c r="T547" s="33">
        <f>K547*INDEX(Parameters!$B$65:$E$65,MATCH(I547,Parameters!$B$30:$E$30,0))/100*IF($F547="yes",Parameters!$C$49,Parameters!$B$49)</f>
        <v/>
      </c>
      <c r="U547" s="33">
        <f>INDEX(Parameters!$B$32:$E$32,MATCH(I547,Parameters!$B$30:$E$30,0))*Parameters!$B$36/100*IF($F547="yes",Parameters!$E$49,Parameters!$D$49)</f>
        <v/>
      </c>
      <c r="V547" s="33">
        <f>U547*INDEX(Parameters!$B$99:$E$99,MATCH(I547,Parameters!$B$30:$E$30,0))</f>
        <v/>
      </c>
      <c r="W547" s="33">
        <f>U547*INDEX(Parameters!$B$100:$E$100,MATCH(I547,Parameters!$B$30:$E$30,0))</f>
        <v/>
      </c>
      <c r="X547" s="33">
        <f>U547*INDEX(Parameters!$B$101:$E$101,MATCH(I547,Parameters!$B$30:$E$30,0))</f>
        <v/>
      </c>
      <c r="Y547" s="33">
        <f>U547*INDEX(Parameters!$B$102:$E$102,MATCH(I547,Parameters!$B$30:$E$30,0))</f>
        <v/>
      </c>
      <c r="Z547" s="33">
        <f>U547*INDEX(Parameters!$B$103:$E$103,MATCH(I547,Parameters!$B$30:$E$30,0))</f>
        <v/>
      </c>
      <c r="AA547" s="33">
        <f>U547*INDEX(Parameters!$B$104:$E$104,MATCH(I547,Parameters!$B$30:$E$30,0))</f>
        <v/>
      </c>
      <c r="AB547" s="33">
        <f>U547*Parameters!$B$39</f>
        <v/>
      </c>
      <c r="AC547" s="7">
        <f>J547</f>
        <v/>
      </c>
      <c r="AD547" s="7">
        <f>IF(J547=1,Parameters!$B$40,Parameters!$B$41)</f>
        <v/>
      </c>
      <c r="AE547" s="33">
        <f>AC547*O547+(1-AC547)*L547</f>
        <v/>
      </c>
      <c r="AF547" s="33">
        <f>AC547*P547+(1-AC547)*M547</f>
        <v/>
      </c>
      <c r="AG547" s="33">
        <f>AC547*Q547+(1-AC547)*N547</f>
        <v/>
      </c>
      <c r="AH547" s="33">
        <f>AD547*O547+(1-AD547)*L547</f>
        <v/>
      </c>
      <c r="AI547" s="33">
        <f>AD547*P547+(1-AD547)*M547</f>
        <v/>
      </c>
      <c r="AJ547" s="33">
        <f>AD547*Q547+(1-AD547)*N547</f>
        <v/>
      </c>
      <c r="AK547" s="33">
        <f>AC547*V547+(1-AC547)*U547</f>
        <v/>
      </c>
      <c r="AL547" s="33">
        <f>AC547*W547+(1-AC547)*U547</f>
        <v/>
      </c>
      <c r="AM547" s="33">
        <f>AC547*X547+(1-AC547)*U547</f>
        <v/>
      </c>
      <c r="AN547" s="33">
        <f>AD547*V547+(1-AD547)*U547</f>
        <v/>
      </c>
      <c r="AO547" s="33">
        <f>AD547*W547+(1-AD547)*U547</f>
        <v/>
      </c>
      <c r="AP547" s="33">
        <f>AD547*X547+(1-AD547)*U547</f>
        <v/>
      </c>
      <c r="AQ547" s="7">
        <f>IF(OR(Scenario!$B$5="Any",Scenario!$B$5=A547),1,0)</f>
        <v/>
      </c>
      <c r="AR547" s="7">
        <f>IF(OR(Scenario!$B$6="Any",Scenario!$B$6=B547),1,0)</f>
        <v/>
      </c>
      <c r="AS547" s="7">
        <f>IF(OR(Scenario!$B$7="Any",Scenario!$B$7=C547),1,0)</f>
        <v/>
      </c>
      <c r="AT547" s="7">
        <f>IF(OR(Scenario!$B$8="Any",Scenario!$B$8=D547),1,0)</f>
        <v/>
      </c>
      <c r="AU547" s="7">
        <f>IF(OR(Scenario!$B$9="Any",Scenario!$B$9=E547),1,0)</f>
        <v/>
      </c>
      <c r="AV547" s="7">
        <f>IF(OR(Scenario!$B$10="Any",Scenario!$B$10=F547),1,0)</f>
        <v/>
      </c>
      <c r="AW547" s="7">
        <f>G547*AQ547*AR547*AS547*AT547*AU547*AV547</f>
        <v/>
      </c>
      <c r="AX547" s="7">
        <f>IF(Scenario!$B$11="mean",L547,IF(Scenario!$B$11="5th pct",M547,N547))</f>
        <v/>
      </c>
      <c r="AY547" s="7">
        <f>IF(Scenario!$B$11="mean",O547,IF(Scenario!$B$11="5th pct",P547,Q547))</f>
        <v/>
      </c>
      <c r="AZ547" s="7">
        <f>IF(Scenario!$B$11="mean",R547,IF(Scenario!$B$11="5th pct",S547,T547))</f>
        <v/>
      </c>
      <c r="BA547" s="7">
        <f>IF(Scenario!$B$11="mean",AE547,IF(Scenario!$B$11="5th pct",AF547,AG547))</f>
        <v/>
      </c>
      <c r="BB547" s="7">
        <f>IF(Scenario!$B$11="mean",AH547,IF(Scenario!$B$11="5th pct",AI547,AJ547))</f>
        <v/>
      </c>
      <c r="BC547" s="7">
        <f>U547</f>
        <v/>
      </c>
      <c r="BD547" s="7">
        <f>IF(Scenario!$B$11="mean",V547,IF(Scenario!$B$11="5th pct",W547,X547))</f>
        <v/>
      </c>
      <c r="BE547" s="7">
        <f>IF(Scenario!$B$11="mean",Y547,IF(Scenario!$B$11="5th pct",Z547,AA547))</f>
        <v/>
      </c>
      <c r="BF547" s="7">
        <f>IF(Scenario!$B$11="mean",AK547,IF(Scenario!$B$11="5th pct",AL547,AM547))</f>
        <v/>
      </c>
      <c r="BG547" s="7">
        <f>IF(Scenario!$B$11="mean",AN547,IF(Scenario!$B$11="5th pct",AO547,AP547))</f>
        <v/>
      </c>
    </row>
    <row r="548">
      <c r="A548" t="inlineStr">
        <is>
          <t>F</t>
        </is>
      </c>
      <c r="B548" t="inlineStr">
        <is>
          <t>80+</t>
        </is>
      </c>
      <c r="C548" t="inlineStr">
        <is>
          <t>&gt;198</t>
        </is>
      </c>
      <c r="D548" t="inlineStr">
        <is>
          <t>&lt;1.0</t>
        </is>
      </c>
      <c r="E548" t="inlineStr">
        <is>
          <t>low parox</t>
        </is>
      </c>
      <c r="F548" t="inlineStr">
        <is>
          <t>no</t>
        </is>
      </c>
      <c r="G548" s="26">
        <f>Parameters!$B$5*Parameters!$B$9*Parameters!$G$10/SUM(Parameters!$B$10:$G$10)*Parameters!$H$22*Parameters!$B$51*(1-Parameters!$B$46)</f>
        <v/>
      </c>
      <c r="H548" s="27">
        <f>(140-Parameters!$D$25)*Parameters!$G$26*0.45359237*0.85/(72*Parameters!$B$27)</f>
        <v/>
      </c>
      <c r="I548">
        <f>IF(H548&gt;80,"&gt;80",IF(H548&gt;50,"50-80",IF(H548&gt;=25,"25-50","&lt;25")))</f>
        <v/>
      </c>
      <c r="J548">
        <f>IF(((B548="80+")+0+(OR(D548="1.5-2.0",D548="&gt;=2.0")))&gt;=2,1,0)</f>
        <v/>
      </c>
      <c r="K548" s="28">
        <f>INDEX(Parameters!$B$31:$E$31,MATCH(I548,Parameters!$B$30:$E$30,0))</f>
        <v/>
      </c>
      <c r="L548" s="29">
        <f>K548*INDEX(Parameters!$B$66:$E$66,MATCH(I548,Parameters!$B$30:$E$30,0))/100*IF($F548="yes",Parameters!$C$49,Parameters!$B$49)</f>
        <v/>
      </c>
      <c r="M548" s="29">
        <f>K548*INDEX(Parameters!$B$67:$E$67,MATCH(I548,Parameters!$B$30:$E$30,0))/100*IF($F548="yes",Parameters!$C$49,Parameters!$B$49)</f>
        <v/>
      </c>
      <c r="N548" s="29">
        <f>K548*INDEX(Parameters!$B$68:$E$68,MATCH(I548,Parameters!$B$30:$E$30,0))/100*IF($F548="yes",Parameters!$C$49,Parameters!$B$49)</f>
        <v/>
      </c>
      <c r="O548" s="29">
        <f>K548*INDEX(Parameters!$B$69:$E$69,MATCH(I548,Parameters!$B$30:$E$30,0))/100*IF($F548="yes",Parameters!$C$49,Parameters!$B$49)</f>
        <v/>
      </c>
      <c r="P548" s="29">
        <f>K548*INDEX(Parameters!$B$70:$E$70,MATCH(I548,Parameters!$B$30:$E$30,0))/100*IF($F548="yes",Parameters!$C$49,Parameters!$B$49)</f>
        <v/>
      </c>
      <c r="Q548" s="29">
        <f>K548*INDEX(Parameters!$B$71:$E$71,MATCH(I548,Parameters!$B$30:$E$30,0))/100*IF($F548="yes",Parameters!$C$49,Parameters!$B$49)</f>
        <v/>
      </c>
      <c r="R548" s="29">
        <f>K548*INDEX(Parameters!$B$72:$E$72,MATCH(I548,Parameters!$B$30:$E$30,0))/100*IF($F548="yes",Parameters!$C$49,Parameters!$B$49)</f>
        <v/>
      </c>
      <c r="S548" s="29">
        <f>K548*INDEX(Parameters!$B$73:$E$73,MATCH(I548,Parameters!$B$30:$E$30,0))/100*IF($F548="yes",Parameters!$C$49,Parameters!$B$49)</f>
        <v/>
      </c>
      <c r="T548" s="29">
        <f>K548*INDEX(Parameters!$B$74:$E$74,MATCH(I548,Parameters!$B$30:$E$30,0))/100*IF($F548="yes",Parameters!$C$49,Parameters!$B$49)</f>
        <v/>
      </c>
      <c r="U548" s="29">
        <f>INDEX(Parameters!$B$32:$E$32,MATCH(I548,Parameters!$B$30:$E$30,0))*Parameters!$B$36/100*IF($F548="yes",Parameters!$E$49,Parameters!$D$49)</f>
        <v/>
      </c>
      <c r="V548" s="29">
        <f>U548*INDEX(Parameters!$B$99:$E$99,MATCH(I548,Parameters!$B$30:$E$30,0))</f>
        <v/>
      </c>
      <c r="W548" s="29">
        <f>U548*INDEX(Parameters!$B$100:$E$100,MATCH(I548,Parameters!$B$30:$E$30,0))</f>
        <v/>
      </c>
      <c r="X548" s="29">
        <f>U548*INDEX(Parameters!$B$101:$E$101,MATCH(I548,Parameters!$B$30:$E$30,0))</f>
        <v/>
      </c>
      <c r="Y548" s="29">
        <f>U548*INDEX(Parameters!$B$102:$E$102,MATCH(I548,Parameters!$B$30:$E$30,0))</f>
        <v/>
      </c>
      <c r="Z548" s="29">
        <f>U548*INDEX(Parameters!$B$103:$E$103,MATCH(I548,Parameters!$B$30:$E$30,0))</f>
        <v/>
      </c>
      <c r="AA548" s="29">
        <f>U548*INDEX(Parameters!$B$104:$E$104,MATCH(I548,Parameters!$B$30:$E$30,0))</f>
        <v/>
      </c>
      <c r="AB548" s="29">
        <f>U548*Parameters!$B$39</f>
        <v/>
      </c>
      <c r="AC548">
        <f>J548</f>
        <v/>
      </c>
      <c r="AD548">
        <f>IF(J548=1,Parameters!$B$40,Parameters!$B$41)</f>
        <v/>
      </c>
      <c r="AE548" s="29">
        <f>AC548*O548+(1-AC548)*L548</f>
        <v/>
      </c>
      <c r="AF548" s="29">
        <f>AC548*P548+(1-AC548)*M548</f>
        <v/>
      </c>
      <c r="AG548" s="29">
        <f>AC548*Q548+(1-AC548)*N548</f>
        <v/>
      </c>
      <c r="AH548" s="29">
        <f>AD548*O548+(1-AD548)*L548</f>
        <v/>
      </c>
      <c r="AI548" s="29">
        <f>AD548*P548+(1-AD548)*M548</f>
        <v/>
      </c>
      <c r="AJ548" s="29">
        <f>AD548*Q548+(1-AD548)*N548</f>
        <v/>
      </c>
      <c r="AK548" s="29">
        <f>AC548*V548+(1-AC548)*U548</f>
        <v/>
      </c>
      <c r="AL548" s="29">
        <f>AC548*W548+(1-AC548)*U548</f>
        <v/>
      </c>
      <c r="AM548" s="29">
        <f>AC548*X548+(1-AC548)*U548</f>
        <v/>
      </c>
      <c r="AN548" s="29">
        <f>AD548*V548+(1-AD548)*U548</f>
        <v/>
      </c>
      <c r="AO548" s="29">
        <f>AD548*W548+(1-AD548)*U548</f>
        <v/>
      </c>
      <c r="AP548" s="29">
        <f>AD548*X548+(1-AD548)*U548</f>
        <v/>
      </c>
      <c r="AQ548">
        <f>IF(OR(Scenario!$B$5="Any",Scenario!$B$5=A548),1,0)</f>
        <v/>
      </c>
      <c r="AR548">
        <f>IF(OR(Scenario!$B$6="Any",Scenario!$B$6=B548),1,0)</f>
        <v/>
      </c>
      <c r="AS548">
        <f>IF(OR(Scenario!$B$7="Any",Scenario!$B$7=C548),1,0)</f>
        <v/>
      </c>
      <c r="AT548">
        <f>IF(OR(Scenario!$B$8="Any",Scenario!$B$8=D548),1,0)</f>
        <v/>
      </c>
      <c r="AU548">
        <f>IF(OR(Scenario!$B$9="Any",Scenario!$B$9=E548),1,0)</f>
        <v/>
      </c>
      <c r="AV548">
        <f>IF(OR(Scenario!$B$10="Any",Scenario!$B$10=F548),1,0)</f>
        <v/>
      </c>
      <c r="AW548">
        <f>G548*AQ548*AR548*AS548*AT548*AU548*AV548</f>
        <v/>
      </c>
      <c r="AX548">
        <f>IF(Scenario!$B$11="mean",L548,IF(Scenario!$B$11="5th pct",M548,N548))</f>
        <v/>
      </c>
      <c r="AY548">
        <f>IF(Scenario!$B$11="mean",O548,IF(Scenario!$B$11="5th pct",P548,Q548))</f>
        <v/>
      </c>
      <c r="AZ548">
        <f>IF(Scenario!$B$11="mean",R548,IF(Scenario!$B$11="5th pct",S548,T548))</f>
        <v/>
      </c>
      <c r="BA548">
        <f>IF(Scenario!$B$11="mean",AE548,IF(Scenario!$B$11="5th pct",AF548,AG548))</f>
        <v/>
      </c>
      <c r="BB548">
        <f>IF(Scenario!$B$11="mean",AH548,IF(Scenario!$B$11="5th pct",AI548,AJ548))</f>
        <v/>
      </c>
      <c r="BC548">
        <f>U548</f>
        <v/>
      </c>
      <c r="BD548">
        <f>IF(Scenario!$B$11="mean",V548,IF(Scenario!$B$11="5th pct",W548,X548))</f>
        <v/>
      </c>
      <c r="BE548">
        <f>IF(Scenario!$B$11="mean",Y548,IF(Scenario!$B$11="5th pct",Z548,AA548))</f>
        <v/>
      </c>
      <c r="BF548">
        <f>IF(Scenario!$B$11="mean",AK548,IF(Scenario!$B$11="5th pct",AL548,AM548))</f>
        <v/>
      </c>
      <c r="BG548">
        <f>IF(Scenario!$B$11="mean",AN548,IF(Scenario!$B$11="5th pct",AO548,AP548))</f>
        <v/>
      </c>
    </row>
    <row r="549">
      <c r="A549" s="7" t="inlineStr">
        <is>
          <t>F</t>
        </is>
      </c>
      <c r="B549" s="7" t="inlineStr">
        <is>
          <t>80+</t>
        </is>
      </c>
      <c r="C549" s="7" t="inlineStr">
        <is>
          <t>&gt;198</t>
        </is>
      </c>
      <c r="D549" s="7" t="inlineStr">
        <is>
          <t>&lt;1.0</t>
        </is>
      </c>
      <c r="E549" s="7" t="inlineStr">
        <is>
          <t>low parox</t>
        </is>
      </c>
      <c r="F549" s="7" t="inlineStr">
        <is>
          <t>yes</t>
        </is>
      </c>
      <c r="G549" s="30">
        <f>Parameters!$B$5*Parameters!$B$9*Parameters!$G$10/SUM(Parameters!$B$10:$G$10)*Parameters!$H$22*Parameters!$B$51*Parameters!$B$46</f>
        <v/>
      </c>
      <c r="H549" s="31">
        <f>(140-Parameters!$D$25)*Parameters!$G$26*0.45359237*0.85/(72*Parameters!$B$27)</f>
        <v/>
      </c>
      <c r="I549" s="7">
        <f>IF(H549&gt;80,"&gt;80",IF(H549&gt;50,"50-80",IF(H549&gt;=25,"25-50","&lt;25")))</f>
        <v/>
      </c>
      <c r="J549" s="7">
        <f>IF(((B549="80+")+0+(OR(D549="1.5-2.0",D549="&gt;=2.0")))&gt;=2,1,0)</f>
        <v/>
      </c>
      <c r="K549" s="32">
        <f>INDEX(Parameters!$B$31:$E$31,MATCH(I549,Parameters!$B$30:$E$30,0))</f>
        <v/>
      </c>
      <c r="L549" s="33">
        <f>K549*INDEX(Parameters!$B$66:$E$66,MATCH(I549,Parameters!$B$30:$E$30,0))/100*IF($F549="yes",Parameters!$C$49,Parameters!$B$49)</f>
        <v/>
      </c>
      <c r="M549" s="33">
        <f>K549*INDEX(Parameters!$B$67:$E$67,MATCH(I549,Parameters!$B$30:$E$30,0))/100*IF($F549="yes",Parameters!$C$49,Parameters!$B$49)</f>
        <v/>
      </c>
      <c r="N549" s="33">
        <f>K549*INDEX(Parameters!$B$68:$E$68,MATCH(I549,Parameters!$B$30:$E$30,0))/100*IF($F549="yes",Parameters!$C$49,Parameters!$B$49)</f>
        <v/>
      </c>
      <c r="O549" s="33">
        <f>K549*INDEX(Parameters!$B$69:$E$69,MATCH(I549,Parameters!$B$30:$E$30,0))/100*IF($F549="yes",Parameters!$C$49,Parameters!$B$49)</f>
        <v/>
      </c>
      <c r="P549" s="33">
        <f>K549*INDEX(Parameters!$B$70:$E$70,MATCH(I549,Parameters!$B$30:$E$30,0))/100*IF($F549="yes",Parameters!$C$49,Parameters!$B$49)</f>
        <v/>
      </c>
      <c r="Q549" s="33">
        <f>K549*INDEX(Parameters!$B$71:$E$71,MATCH(I549,Parameters!$B$30:$E$30,0))/100*IF($F549="yes",Parameters!$C$49,Parameters!$B$49)</f>
        <v/>
      </c>
      <c r="R549" s="33">
        <f>K549*INDEX(Parameters!$B$72:$E$72,MATCH(I549,Parameters!$B$30:$E$30,0))/100*IF($F549="yes",Parameters!$C$49,Parameters!$B$49)</f>
        <v/>
      </c>
      <c r="S549" s="33">
        <f>K549*INDEX(Parameters!$B$73:$E$73,MATCH(I549,Parameters!$B$30:$E$30,0))/100*IF($F549="yes",Parameters!$C$49,Parameters!$B$49)</f>
        <v/>
      </c>
      <c r="T549" s="33">
        <f>K549*INDEX(Parameters!$B$74:$E$74,MATCH(I549,Parameters!$B$30:$E$30,0))/100*IF($F549="yes",Parameters!$C$49,Parameters!$B$49)</f>
        <v/>
      </c>
      <c r="U549" s="33">
        <f>INDEX(Parameters!$B$32:$E$32,MATCH(I549,Parameters!$B$30:$E$30,0))*Parameters!$B$36/100*IF($F549="yes",Parameters!$E$49,Parameters!$D$49)</f>
        <v/>
      </c>
      <c r="V549" s="33">
        <f>U549*INDEX(Parameters!$B$99:$E$99,MATCH(I549,Parameters!$B$30:$E$30,0))</f>
        <v/>
      </c>
      <c r="W549" s="33">
        <f>U549*INDEX(Parameters!$B$100:$E$100,MATCH(I549,Parameters!$B$30:$E$30,0))</f>
        <v/>
      </c>
      <c r="X549" s="33">
        <f>U549*INDEX(Parameters!$B$101:$E$101,MATCH(I549,Parameters!$B$30:$E$30,0))</f>
        <v/>
      </c>
      <c r="Y549" s="33">
        <f>U549*INDEX(Parameters!$B$102:$E$102,MATCH(I549,Parameters!$B$30:$E$30,0))</f>
        <v/>
      </c>
      <c r="Z549" s="33">
        <f>U549*INDEX(Parameters!$B$103:$E$103,MATCH(I549,Parameters!$B$30:$E$30,0))</f>
        <v/>
      </c>
      <c r="AA549" s="33">
        <f>U549*INDEX(Parameters!$B$104:$E$104,MATCH(I549,Parameters!$B$30:$E$30,0))</f>
        <v/>
      </c>
      <c r="AB549" s="33">
        <f>U549*Parameters!$B$39</f>
        <v/>
      </c>
      <c r="AC549" s="7">
        <f>J549</f>
        <v/>
      </c>
      <c r="AD549" s="7">
        <f>IF(J549=1,Parameters!$B$40,Parameters!$B$41)</f>
        <v/>
      </c>
      <c r="AE549" s="33">
        <f>AC549*O549+(1-AC549)*L549</f>
        <v/>
      </c>
      <c r="AF549" s="33">
        <f>AC549*P549+(1-AC549)*M549</f>
        <v/>
      </c>
      <c r="AG549" s="33">
        <f>AC549*Q549+(1-AC549)*N549</f>
        <v/>
      </c>
      <c r="AH549" s="33">
        <f>AD549*O549+(1-AD549)*L549</f>
        <v/>
      </c>
      <c r="AI549" s="33">
        <f>AD549*P549+(1-AD549)*M549</f>
        <v/>
      </c>
      <c r="AJ549" s="33">
        <f>AD549*Q549+(1-AD549)*N549</f>
        <v/>
      </c>
      <c r="AK549" s="33">
        <f>AC549*V549+(1-AC549)*U549</f>
        <v/>
      </c>
      <c r="AL549" s="33">
        <f>AC549*W549+(1-AC549)*U549</f>
        <v/>
      </c>
      <c r="AM549" s="33">
        <f>AC549*X549+(1-AC549)*U549</f>
        <v/>
      </c>
      <c r="AN549" s="33">
        <f>AD549*V549+(1-AD549)*U549</f>
        <v/>
      </c>
      <c r="AO549" s="33">
        <f>AD549*W549+(1-AD549)*U549</f>
        <v/>
      </c>
      <c r="AP549" s="33">
        <f>AD549*X549+(1-AD549)*U549</f>
        <v/>
      </c>
      <c r="AQ549" s="7">
        <f>IF(OR(Scenario!$B$5="Any",Scenario!$B$5=A549),1,0)</f>
        <v/>
      </c>
      <c r="AR549" s="7">
        <f>IF(OR(Scenario!$B$6="Any",Scenario!$B$6=B549),1,0)</f>
        <v/>
      </c>
      <c r="AS549" s="7">
        <f>IF(OR(Scenario!$B$7="Any",Scenario!$B$7=C549),1,0)</f>
        <v/>
      </c>
      <c r="AT549" s="7">
        <f>IF(OR(Scenario!$B$8="Any",Scenario!$B$8=D549),1,0)</f>
        <v/>
      </c>
      <c r="AU549" s="7">
        <f>IF(OR(Scenario!$B$9="Any",Scenario!$B$9=E549),1,0)</f>
        <v/>
      </c>
      <c r="AV549" s="7">
        <f>IF(OR(Scenario!$B$10="Any",Scenario!$B$10=F549),1,0)</f>
        <v/>
      </c>
      <c r="AW549" s="7">
        <f>G549*AQ549*AR549*AS549*AT549*AU549*AV549</f>
        <v/>
      </c>
      <c r="AX549" s="7">
        <f>IF(Scenario!$B$11="mean",L549,IF(Scenario!$B$11="5th pct",M549,N549))</f>
        <v/>
      </c>
      <c r="AY549" s="7">
        <f>IF(Scenario!$B$11="mean",O549,IF(Scenario!$B$11="5th pct",P549,Q549))</f>
        <v/>
      </c>
      <c r="AZ549" s="7">
        <f>IF(Scenario!$B$11="mean",R549,IF(Scenario!$B$11="5th pct",S549,T549))</f>
        <v/>
      </c>
      <c r="BA549" s="7">
        <f>IF(Scenario!$B$11="mean",AE549,IF(Scenario!$B$11="5th pct",AF549,AG549))</f>
        <v/>
      </c>
      <c r="BB549" s="7">
        <f>IF(Scenario!$B$11="mean",AH549,IF(Scenario!$B$11="5th pct",AI549,AJ549))</f>
        <v/>
      </c>
      <c r="BC549" s="7">
        <f>U549</f>
        <v/>
      </c>
      <c r="BD549" s="7">
        <f>IF(Scenario!$B$11="mean",V549,IF(Scenario!$B$11="5th pct",W549,X549))</f>
        <v/>
      </c>
      <c r="BE549" s="7">
        <f>IF(Scenario!$B$11="mean",Y549,IF(Scenario!$B$11="5th pct",Z549,AA549))</f>
        <v/>
      </c>
      <c r="BF549" s="7">
        <f>IF(Scenario!$B$11="mean",AK549,IF(Scenario!$B$11="5th pct",AL549,AM549))</f>
        <v/>
      </c>
      <c r="BG549" s="7">
        <f>IF(Scenario!$B$11="mean",AN549,IF(Scenario!$B$11="5th pct",AO549,AP549))</f>
        <v/>
      </c>
    </row>
    <row r="550">
      <c r="A550" t="inlineStr">
        <is>
          <t>F</t>
        </is>
      </c>
      <c r="B550" t="inlineStr">
        <is>
          <t>80+</t>
        </is>
      </c>
      <c r="C550" t="inlineStr">
        <is>
          <t>&gt;198</t>
        </is>
      </c>
      <c r="D550" t="inlineStr">
        <is>
          <t>&lt;1.0</t>
        </is>
      </c>
      <c r="E550" t="inlineStr">
        <is>
          <t>high parox</t>
        </is>
      </c>
      <c r="F550" t="inlineStr">
        <is>
          <t>no</t>
        </is>
      </c>
      <c r="G550" s="26">
        <f>Parameters!$B$5*Parameters!$B$9*Parameters!$G$10/SUM(Parameters!$B$10:$G$10)*Parameters!$H$22*Parameters!$B$52*(1-Parameters!$B$46)</f>
        <v/>
      </c>
      <c r="H550" s="27">
        <f>(140-Parameters!$D$25)*Parameters!$G$26*0.45359237*0.85/(72*Parameters!$B$27)</f>
        <v/>
      </c>
      <c r="I550">
        <f>IF(H550&gt;80,"&gt;80",IF(H550&gt;50,"50-80",IF(H550&gt;=25,"25-50","&lt;25")))</f>
        <v/>
      </c>
      <c r="J550">
        <f>IF(((B550="80+")+0+(OR(D550="1.5-2.0",D550="&gt;=2.0")))&gt;=2,1,0)</f>
        <v/>
      </c>
      <c r="K550" s="28">
        <f>INDEX(Parameters!$B$31:$E$31,MATCH(I550,Parameters!$B$30:$E$30,0))</f>
        <v/>
      </c>
      <c r="L550" s="29">
        <f>K550*INDEX(Parameters!$B$75:$E$75,MATCH(I550,Parameters!$B$30:$E$30,0))/100*IF($F550="yes",Parameters!$C$49,Parameters!$B$49)</f>
        <v/>
      </c>
      <c r="M550" s="29">
        <f>K550*INDEX(Parameters!$B$76:$E$76,MATCH(I550,Parameters!$B$30:$E$30,0))/100*IF($F550="yes",Parameters!$C$49,Parameters!$B$49)</f>
        <v/>
      </c>
      <c r="N550" s="29">
        <f>K550*INDEX(Parameters!$B$77:$E$77,MATCH(I550,Parameters!$B$30:$E$30,0))/100*IF($F550="yes",Parameters!$C$49,Parameters!$B$49)</f>
        <v/>
      </c>
      <c r="O550" s="29">
        <f>K550*INDEX(Parameters!$B$78:$E$78,MATCH(I550,Parameters!$B$30:$E$30,0))/100*IF($F550="yes",Parameters!$C$49,Parameters!$B$49)</f>
        <v/>
      </c>
      <c r="P550" s="29">
        <f>K550*INDEX(Parameters!$B$79:$E$79,MATCH(I550,Parameters!$B$30:$E$30,0))/100*IF($F550="yes",Parameters!$C$49,Parameters!$B$49)</f>
        <v/>
      </c>
      <c r="Q550" s="29">
        <f>K550*INDEX(Parameters!$B$80:$E$80,MATCH(I550,Parameters!$B$30:$E$30,0))/100*IF($F550="yes",Parameters!$C$49,Parameters!$B$49)</f>
        <v/>
      </c>
      <c r="R550" s="29">
        <f>K550*INDEX(Parameters!$B$81:$E$81,MATCH(I550,Parameters!$B$30:$E$30,0))/100*IF($F550="yes",Parameters!$C$49,Parameters!$B$49)</f>
        <v/>
      </c>
      <c r="S550" s="29">
        <f>K550*INDEX(Parameters!$B$82:$E$82,MATCH(I550,Parameters!$B$30:$E$30,0))/100*IF($F550="yes",Parameters!$C$49,Parameters!$B$49)</f>
        <v/>
      </c>
      <c r="T550" s="29">
        <f>K550*INDEX(Parameters!$B$83:$E$83,MATCH(I550,Parameters!$B$30:$E$30,0))/100*IF($F550="yes",Parameters!$C$49,Parameters!$B$49)</f>
        <v/>
      </c>
      <c r="U550" s="29">
        <f>INDEX(Parameters!$B$32:$E$32,MATCH(I550,Parameters!$B$30:$E$30,0))*Parameters!$B$36/100*IF($F550="yes",Parameters!$E$49,Parameters!$D$49)</f>
        <v/>
      </c>
      <c r="V550" s="29">
        <f>U550*INDEX(Parameters!$B$99:$E$99,MATCH(I550,Parameters!$B$30:$E$30,0))</f>
        <v/>
      </c>
      <c r="W550" s="29">
        <f>U550*INDEX(Parameters!$B$100:$E$100,MATCH(I550,Parameters!$B$30:$E$30,0))</f>
        <v/>
      </c>
      <c r="X550" s="29">
        <f>U550*INDEX(Parameters!$B$101:$E$101,MATCH(I550,Parameters!$B$30:$E$30,0))</f>
        <v/>
      </c>
      <c r="Y550" s="29">
        <f>U550*INDEX(Parameters!$B$102:$E$102,MATCH(I550,Parameters!$B$30:$E$30,0))</f>
        <v/>
      </c>
      <c r="Z550" s="29">
        <f>U550*INDEX(Parameters!$B$103:$E$103,MATCH(I550,Parameters!$B$30:$E$30,0))</f>
        <v/>
      </c>
      <c r="AA550" s="29">
        <f>U550*INDEX(Parameters!$B$104:$E$104,MATCH(I550,Parameters!$B$30:$E$30,0))</f>
        <v/>
      </c>
      <c r="AB550" s="29">
        <f>U550*Parameters!$B$39</f>
        <v/>
      </c>
      <c r="AC550">
        <f>J550</f>
        <v/>
      </c>
      <c r="AD550">
        <f>IF(J550=1,Parameters!$B$40,Parameters!$B$41)</f>
        <v/>
      </c>
      <c r="AE550" s="29">
        <f>AC550*O550+(1-AC550)*L550</f>
        <v/>
      </c>
      <c r="AF550" s="29">
        <f>AC550*P550+(1-AC550)*M550</f>
        <v/>
      </c>
      <c r="AG550" s="29">
        <f>AC550*Q550+(1-AC550)*N550</f>
        <v/>
      </c>
      <c r="AH550" s="29">
        <f>AD550*O550+(1-AD550)*L550</f>
        <v/>
      </c>
      <c r="AI550" s="29">
        <f>AD550*P550+(1-AD550)*M550</f>
        <v/>
      </c>
      <c r="AJ550" s="29">
        <f>AD550*Q550+(1-AD550)*N550</f>
        <v/>
      </c>
      <c r="AK550" s="29">
        <f>AC550*V550+(1-AC550)*U550</f>
        <v/>
      </c>
      <c r="AL550" s="29">
        <f>AC550*W550+(1-AC550)*U550</f>
        <v/>
      </c>
      <c r="AM550" s="29">
        <f>AC550*X550+(1-AC550)*U550</f>
        <v/>
      </c>
      <c r="AN550" s="29">
        <f>AD550*V550+(1-AD550)*U550</f>
        <v/>
      </c>
      <c r="AO550" s="29">
        <f>AD550*W550+(1-AD550)*U550</f>
        <v/>
      </c>
      <c r="AP550" s="29">
        <f>AD550*X550+(1-AD550)*U550</f>
        <v/>
      </c>
      <c r="AQ550">
        <f>IF(OR(Scenario!$B$5="Any",Scenario!$B$5=A550),1,0)</f>
        <v/>
      </c>
      <c r="AR550">
        <f>IF(OR(Scenario!$B$6="Any",Scenario!$B$6=B550),1,0)</f>
        <v/>
      </c>
      <c r="AS550">
        <f>IF(OR(Scenario!$B$7="Any",Scenario!$B$7=C550),1,0)</f>
        <v/>
      </c>
      <c r="AT550">
        <f>IF(OR(Scenario!$B$8="Any",Scenario!$B$8=D550),1,0)</f>
        <v/>
      </c>
      <c r="AU550">
        <f>IF(OR(Scenario!$B$9="Any",Scenario!$B$9=E550),1,0)</f>
        <v/>
      </c>
      <c r="AV550">
        <f>IF(OR(Scenario!$B$10="Any",Scenario!$B$10=F550),1,0)</f>
        <v/>
      </c>
      <c r="AW550">
        <f>G550*AQ550*AR550*AS550*AT550*AU550*AV550</f>
        <v/>
      </c>
      <c r="AX550">
        <f>IF(Scenario!$B$11="mean",L550,IF(Scenario!$B$11="5th pct",M550,N550))</f>
        <v/>
      </c>
      <c r="AY550">
        <f>IF(Scenario!$B$11="mean",O550,IF(Scenario!$B$11="5th pct",P550,Q550))</f>
        <v/>
      </c>
      <c r="AZ550">
        <f>IF(Scenario!$B$11="mean",R550,IF(Scenario!$B$11="5th pct",S550,T550))</f>
        <v/>
      </c>
      <c r="BA550">
        <f>IF(Scenario!$B$11="mean",AE550,IF(Scenario!$B$11="5th pct",AF550,AG550))</f>
        <v/>
      </c>
      <c r="BB550">
        <f>IF(Scenario!$B$11="mean",AH550,IF(Scenario!$B$11="5th pct",AI550,AJ550))</f>
        <v/>
      </c>
      <c r="BC550">
        <f>U550</f>
        <v/>
      </c>
      <c r="BD550">
        <f>IF(Scenario!$B$11="mean",V550,IF(Scenario!$B$11="5th pct",W550,X550))</f>
        <v/>
      </c>
      <c r="BE550">
        <f>IF(Scenario!$B$11="mean",Y550,IF(Scenario!$B$11="5th pct",Z550,AA550))</f>
        <v/>
      </c>
      <c r="BF550">
        <f>IF(Scenario!$B$11="mean",AK550,IF(Scenario!$B$11="5th pct",AL550,AM550))</f>
        <v/>
      </c>
      <c r="BG550">
        <f>IF(Scenario!$B$11="mean",AN550,IF(Scenario!$B$11="5th pct",AO550,AP550))</f>
        <v/>
      </c>
    </row>
    <row r="551">
      <c r="A551" s="7" t="inlineStr">
        <is>
          <t>F</t>
        </is>
      </c>
      <c r="B551" s="7" t="inlineStr">
        <is>
          <t>80+</t>
        </is>
      </c>
      <c r="C551" s="7" t="inlineStr">
        <is>
          <t>&gt;198</t>
        </is>
      </c>
      <c r="D551" s="7" t="inlineStr">
        <is>
          <t>&lt;1.0</t>
        </is>
      </c>
      <c r="E551" s="7" t="inlineStr">
        <is>
          <t>high parox</t>
        </is>
      </c>
      <c r="F551" s="7" t="inlineStr">
        <is>
          <t>yes</t>
        </is>
      </c>
      <c r="G551" s="30">
        <f>Parameters!$B$5*Parameters!$B$9*Parameters!$G$10/SUM(Parameters!$B$10:$G$10)*Parameters!$H$22*Parameters!$B$52*Parameters!$B$46</f>
        <v/>
      </c>
      <c r="H551" s="31">
        <f>(140-Parameters!$D$25)*Parameters!$G$26*0.45359237*0.85/(72*Parameters!$B$27)</f>
        <v/>
      </c>
      <c r="I551" s="7">
        <f>IF(H551&gt;80,"&gt;80",IF(H551&gt;50,"50-80",IF(H551&gt;=25,"25-50","&lt;25")))</f>
        <v/>
      </c>
      <c r="J551" s="7">
        <f>IF(((B551="80+")+0+(OR(D551="1.5-2.0",D551="&gt;=2.0")))&gt;=2,1,0)</f>
        <v/>
      </c>
      <c r="K551" s="32">
        <f>INDEX(Parameters!$B$31:$E$31,MATCH(I551,Parameters!$B$30:$E$30,0))</f>
        <v/>
      </c>
      <c r="L551" s="33">
        <f>K551*INDEX(Parameters!$B$75:$E$75,MATCH(I551,Parameters!$B$30:$E$30,0))/100*IF($F551="yes",Parameters!$C$49,Parameters!$B$49)</f>
        <v/>
      </c>
      <c r="M551" s="33">
        <f>K551*INDEX(Parameters!$B$76:$E$76,MATCH(I551,Parameters!$B$30:$E$30,0))/100*IF($F551="yes",Parameters!$C$49,Parameters!$B$49)</f>
        <v/>
      </c>
      <c r="N551" s="33">
        <f>K551*INDEX(Parameters!$B$77:$E$77,MATCH(I551,Parameters!$B$30:$E$30,0))/100*IF($F551="yes",Parameters!$C$49,Parameters!$B$49)</f>
        <v/>
      </c>
      <c r="O551" s="33">
        <f>K551*INDEX(Parameters!$B$78:$E$78,MATCH(I551,Parameters!$B$30:$E$30,0))/100*IF($F551="yes",Parameters!$C$49,Parameters!$B$49)</f>
        <v/>
      </c>
      <c r="P551" s="33">
        <f>K551*INDEX(Parameters!$B$79:$E$79,MATCH(I551,Parameters!$B$30:$E$30,0))/100*IF($F551="yes",Parameters!$C$49,Parameters!$B$49)</f>
        <v/>
      </c>
      <c r="Q551" s="33">
        <f>K551*INDEX(Parameters!$B$80:$E$80,MATCH(I551,Parameters!$B$30:$E$30,0))/100*IF($F551="yes",Parameters!$C$49,Parameters!$B$49)</f>
        <v/>
      </c>
      <c r="R551" s="33">
        <f>K551*INDEX(Parameters!$B$81:$E$81,MATCH(I551,Parameters!$B$30:$E$30,0))/100*IF($F551="yes",Parameters!$C$49,Parameters!$B$49)</f>
        <v/>
      </c>
      <c r="S551" s="33">
        <f>K551*INDEX(Parameters!$B$82:$E$82,MATCH(I551,Parameters!$B$30:$E$30,0))/100*IF($F551="yes",Parameters!$C$49,Parameters!$B$49)</f>
        <v/>
      </c>
      <c r="T551" s="33">
        <f>K551*INDEX(Parameters!$B$83:$E$83,MATCH(I551,Parameters!$B$30:$E$30,0))/100*IF($F551="yes",Parameters!$C$49,Parameters!$B$49)</f>
        <v/>
      </c>
      <c r="U551" s="33">
        <f>INDEX(Parameters!$B$32:$E$32,MATCH(I551,Parameters!$B$30:$E$30,0))*Parameters!$B$36/100*IF($F551="yes",Parameters!$E$49,Parameters!$D$49)</f>
        <v/>
      </c>
      <c r="V551" s="33">
        <f>U551*INDEX(Parameters!$B$99:$E$99,MATCH(I551,Parameters!$B$30:$E$30,0))</f>
        <v/>
      </c>
      <c r="W551" s="33">
        <f>U551*INDEX(Parameters!$B$100:$E$100,MATCH(I551,Parameters!$B$30:$E$30,0))</f>
        <v/>
      </c>
      <c r="X551" s="33">
        <f>U551*INDEX(Parameters!$B$101:$E$101,MATCH(I551,Parameters!$B$30:$E$30,0))</f>
        <v/>
      </c>
      <c r="Y551" s="33">
        <f>U551*INDEX(Parameters!$B$102:$E$102,MATCH(I551,Parameters!$B$30:$E$30,0))</f>
        <v/>
      </c>
      <c r="Z551" s="33">
        <f>U551*INDEX(Parameters!$B$103:$E$103,MATCH(I551,Parameters!$B$30:$E$30,0))</f>
        <v/>
      </c>
      <c r="AA551" s="33">
        <f>U551*INDEX(Parameters!$B$104:$E$104,MATCH(I551,Parameters!$B$30:$E$30,0))</f>
        <v/>
      </c>
      <c r="AB551" s="33">
        <f>U551*Parameters!$B$39</f>
        <v/>
      </c>
      <c r="AC551" s="7">
        <f>J551</f>
        <v/>
      </c>
      <c r="AD551" s="7">
        <f>IF(J551=1,Parameters!$B$40,Parameters!$B$41)</f>
        <v/>
      </c>
      <c r="AE551" s="33">
        <f>AC551*O551+(1-AC551)*L551</f>
        <v/>
      </c>
      <c r="AF551" s="33">
        <f>AC551*P551+(1-AC551)*M551</f>
        <v/>
      </c>
      <c r="AG551" s="33">
        <f>AC551*Q551+(1-AC551)*N551</f>
        <v/>
      </c>
      <c r="AH551" s="33">
        <f>AD551*O551+(1-AD551)*L551</f>
        <v/>
      </c>
      <c r="AI551" s="33">
        <f>AD551*P551+(1-AD551)*M551</f>
        <v/>
      </c>
      <c r="AJ551" s="33">
        <f>AD551*Q551+(1-AD551)*N551</f>
        <v/>
      </c>
      <c r="AK551" s="33">
        <f>AC551*V551+(1-AC551)*U551</f>
        <v/>
      </c>
      <c r="AL551" s="33">
        <f>AC551*W551+(1-AC551)*U551</f>
        <v/>
      </c>
      <c r="AM551" s="33">
        <f>AC551*X551+(1-AC551)*U551</f>
        <v/>
      </c>
      <c r="AN551" s="33">
        <f>AD551*V551+(1-AD551)*U551</f>
        <v/>
      </c>
      <c r="AO551" s="33">
        <f>AD551*W551+(1-AD551)*U551</f>
        <v/>
      </c>
      <c r="AP551" s="33">
        <f>AD551*X551+(1-AD551)*U551</f>
        <v/>
      </c>
      <c r="AQ551" s="7">
        <f>IF(OR(Scenario!$B$5="Any",Scenario!$B$5=A551),1,0)</f>
        <v/>
      </c>
      <c r="AR551" s="7">
        <f>IF(OR(Scenario!$B$6="Any",Scenario!$B$6=B551),1,0)</f>
        <v/>
      </c>
      <c r="AS551" s="7">
        <f>IF(OR(Scenario!$B$7="Any",Scenario!$B$7=C551),1,0)</f>
        <v/>
      </c>
      <c r="AT551" s="7">
        <f>IF(OR(Scenario!$B$8="Any",Scenario!$B$8=D551),1,0)</f>
        <v/>
      </c>
      <c r="AU551" s="7">
        <f>IF(OR(Scenario!$B$9="Any",Scenario!$B$9=E551),1,0)</f>
        <v/>
      </c>
      <c r="AV551" s="7">
        <f>IF(OR(Scenario!$B$10="Any",Scenario!$B$10=F551),1,0)</f>
        <v/>
      </c>
      <c r="AW551" s="7">
        <f>G551*AQ551*AR551*AS551*AT551*AU551*AV551</f>
        <v/>
      </c>
      <c r="AX551" s="7">
        <f>IF(Scenario!$B$11="mean",L551,IF(Scenario!$B$11="5th pct",M551,N551))</f>
        <v/>
      </c>
      <c r="AY551" s="7">
        <f>IF(Scenario!$B$11="mean",O551,IF(Scenario!$B$11="5th pct",P551,Q551))</f>
        <v/>
      </c>
      <c r="AZ551" s="7">
        <f>IF(Scenario!$B$11="mean",R551,IF(Scenario!$B$11="5th pct",S551,T551))</f>
        <v/>
      </c>
      <c r="BA551" s="7">
        <f>IF(Scenario!$B$11="mean",AE551,IF(Scenario!$B$11="5th pct",AF551,AG551))</f>
        <v/>
      </c>
      <c r="BB551" s="7">
        <f>IF(Scenario!$B$11="mean",AH551,IF(Scenario!$B$11="5th pct",AI551,AJ551))</f>
        <v/>
      </c>
      <c r="BC551" s="7">
        <f>U551</f>
        <v/>
      </c>
      <c r="BD551" s="7">
        <f>IF(Scenario!$B$11="mean",V551,IF(Scenario!$B$11="5th pct",W551,X551))</f>
        <v/>
      </c>
      <c r="BE551" s="7">
        <f>IF(Scenario!$B$11="mean",Y551,IF(Scenario!$B$11="5th pct",Z551,AA551))</f>
        <v/>
      </c>
      <c r="BF551" s="7">
        <f>IF(Scenario!$B$11="mean",AK551,IF(Scenario!$B$11="5th pct",AL551,AM551))</f>
        <v/>
      </c>
      <c r="BG551" s="7">
        <f>IF(Scenario!$B$11="mean",AN551,IF(Scenario!$B$11="5th pct",AO551,AP551))</f>
        <v/>
      </c>
    </row>
    <row r="552">
      <c r="A552" t="inlineStr">
        <is>
          <t>F</t>
        </is>
      </c>
      <c r="B552" t="inlineStr">
        <is>
          <t>80+</t>
        </is>
      </c>
      <c r="C552" t="inlineStr">
        <is>
          <t>&gt;198</t>
        </is>
      </c>
      <c r="D552" t="inlineStr">
        <is>
          <t>&lt;1.0</t>
        </is>
      </c>
      <c r="E552" t="inlineStr">
        <is>
          <t>persistent</t>
        </is>
      </c>
      <c r="F552" t="inlineStr">
        <is>
          <t>no</t>
        </is>
      </c>
      <c r="G552" s="26">
        <f>Parameters!$B$5*Parameters!$B$9*Parameters!$G$10/SUM(Parameters!$B$10:$G$10)*Parameters!$H$22*Parameters!$B$53*(1-Parameters!$B$46)</f>
        <v/>
      </c>
      <c r="H552" s="27">
        <f>(140-Parameters!$D$25)*Parameters!$G$26*0.45359237*0.85/(72*Parameters!$B$27)</f>
        <v/>
      </c>
      <c r="I552">
        <f>IF(H552&gt;80,"&gt;80",IF(H552&gt;50,"50-80",IF(H552&gt;=25,"25-50","&lt;25")))</f>
        <v/>
      </c>
      <c r="J552">
        <f>IF(((B552="80+")+0+(OR(D552="1.5-2.0",D552="&gt;=2.0")))&gt;=2,1,0)</f>
        <v/>
      </c>
      <c r="K552" s="28">
        <f>INDEX(Parameters!$B$31:$E$31,MATCH(I552,Parameters!$B$30:$E$30,0))</f>
        <v/>
      </c>
      <c r="L552" s="29">
        <f>K552*INDEX(Parameters!$B$84:$E$84,MATCH(I552,Parameters!$B$30:$E$30,0))/100*IF($F552="yes",Parameters!$C$49,Parameters!$B$49)</f>
        <v/>
      </c>
      <c r="M552" s="29">
        <f>K552*INDEX(Parameters!$B$85:$E$85,MATCH(I552,Parameters!$B$30:$E$30,0))/100*IF($F552="yes",Parameters!$C$49,Parameters!$B$49)</f>
        <v/>
      </c>
      <c r="N552" s="29">
        <f>K552*INDEX(Parameters!$B$86:$E$86,MATCH(I552,Parameters!$B$30:$E$30,0))/100*IF($F552="yes",Parameters!$C$49,Parameters!$B$49)</f>
        <v/>
      </c>
      <c r="O552" s="29">
        <f>K552*INDEX(Parameters!$B$87:$E$87,MATCH(I552,Parameters!$B$30:$E$30,0))/100*IF($F552="yes",Parameters!$C$49,Parameters!$B$49)</f>
        <v/>
      </c>
      <c r="P552" s="29">
        <f>K552*INDEX(Parameters!$B$88:$E$88,MATCH(I552,Parameters!$B$30:$E$30,0))/100*IF($F552="yes",Parameters!$C$49,Parameters!$B$49)</f>
        <v/>
      </c>
      <c r="Q552" s="29">
        <f>K552*INDEX(Parameters!$B$89:$E$89,MATCH(I552,Parameters!$B$30:$E$30,0))/100*IF($F552="yes",Parameters!$C$49,Parameters!$B$49)</f>
        <v/>
      </c>
      <c r="R552" s="29">
        <f>K552*INDEX(Parameters!$B$90:$E$90,MATCH(I552,Parameters!$B$30:$E$30,0))/100*IF($F552="yes",Parameters!$C$49,Parameters!$B$49)</f>
        <v/>
      </c>
      <c r="S552" s="29">
        <f>K552*INDEX(Parameters!$B$91:$E$91,MATCH(I552,Parameters!$B$30:$E$30,0))/100*IF($F552="yes",Parameters!$C$49,Parameters!$B$49)</f>
        <v/>
      </c>
      <c r="T552" s="29">
        <f>K552*INDEX(Parameters!$B$92:$E$92,MATCH(I552,Parameters!$B$30:$E$30,0))/100*IF($F552="yes",Parameters!$C$49,Parameters!$B$49)</f>
        <v/>
      </c>
      <c r="U552" s="29">
        <f>INDEX(Parameters!$B$32:$E$32,MATCH(I552,Parameters!$B$30:$E$30,0))*Parameters!$B$36/100*IF($F552="yes",Parameters!$E$49,Parameters!$D$49)</f>
        <v/>
      </c>
      <c r="V552" s="29">
        <f>U552*INDEX(Parameters!$B$99:$E$99,MATCH(I552,Parameters!$B$30:$E$30,0))</f>
        <v/>
      </c>
      <c r="W552" s="29">
        <f>U552*INDEX(Parameters!$B$100:$E$100,MATCH(I552,Parameters!$B$30:$E$30,0))</f>
        <v/>
      </c>
      <c r="X552" s="29">
        <f>U552*INDEX(Parameters!$B$101:$E$101,MATCH(I552,Parameters!$B$30:$E$30,0))</f>
        <v/>
      </c>
      <c r="Y552" s="29">
        <f>U552*INDEX(Parameters!$B$102:$E$102,MATCH(I552,Parameters!$B$30:$E$30,0))</f>
        <v/>
      </c>
      <c r="Z552" s="29">
        <f>U552*INDEX(Parameters!$B$103:$E$103,MATCH(I552,Parameters!$B$30:$E$30,0))</f>
        <v/>
      </c>
      <c r="AA552" s="29">
        <f>U552*INDEX(Parameters!$B$104:$E$104,MATCH(I552,Parameters!$B$30:$E$30,0))</f>
        <v/>
      </c>
      <c r="AB552" s="29">
        <f>U552*Parameters!$B$39</f>
        <v/>
      </c>
      <c r="AC552">
        <f>J552</f>
        <v/>
      </c>
      <c r="AD552">
        <f>IF(J552=1,Parameters!$B$40,Parameters!$B$41)</f>
        <v/>
      </c>
      <c r="AE552" s="29">
        <f>AC552*O552+(1-AC552)*L552</f>
        <v/>
      </c>
      <c r="AF552" s="29">
        <f>AC552*P552+(1-AC552)*M552</f>
        <v/>
      </c>
      <c r="AG552" s="29">
        <f>AC552*Q552+(1-AC552)*N552</f>
        <v/>
      </c>
      <c r="AH552" s="29">
        <f>AD552*O552+(1-AD552)*L552</f>
        <v/>
      </c>
      <c r="AI552" s="29">
        <f>AD552*P552+(1-AD552)*M552</f>
        <v/>
      </c>
      <c r="AJ552" s="29">
        <f>AD552*Q552+(1-AD552)*N552</f>
        <v/>
      </c>
      <c r="AK552" s="29">
        <f>AC552*V552+(1-AC552)*U552</f>
        <v/>
      </c>
      <c r="AL552" s="29">
        <f>AC552*W552+(1-AC552)*U552</f>
        <v/>
      </c>
      <c r="AM552" s="29">
        <f>AC552*X552+(1-AC552)*U552</f>
        <v/>
      </c>
      <c r="AN552" s="29">
        <f>AD552*V552+(1-AD552)*U552</f>
        <v/>
      </c>
      <c r="AO552" s="29">
        <f>AD552*W552+(1-AD552)*U552</f>
        <v/>
      </c>
      <c r="AP552" s="29">
        <f>AD552*X552+(1-AD552)*U552</f>
        <v/>
      </c>
      <c r="AQ552">
        <f>IF(OR(Scenario!$B$5="Any",Scenario!$B$5=A552),1,0)</f>
        <v/>
      </c>
      <c r="AR552">
        <f>IF(OR(Scenario!$B$6="Any",Scenario!$B$6=B552),1,0)</f>
        <v/>
      </c>
      <c r="AS552">
        <f>IF(OR(Scenario!$B$7="Any",Scenario!$B$7=C552),1,0)</f>
        <v/>
      </c>
      <c r="AT552">
        <f>IF(OR(Scenario!$B$8="Any",Scenario!$B$8=D552),1,0)</f>
        <v/>
      </c>
      <c r="AU552">
        <f>IF(OR(Scenario!$B$9="Any",Scenario!$B$9=E552),1,0)</f>
        <v/>
      </c>
      <c r="AV552">
        <f>IF(OR(Scenario!$B$10="Any",Scenario!$B$10=F552),1,0)</f>
        <v/>
      </c>
      <c r="AW552">
        <f>G552*AQ552*AR552*AS552*AT552*AU552*AV552</f>
        <v/>
      </c>
      <c r="AX552">
        <f>IF(Scenario!$B$11="mean",L552,IF(Scenario!$B$11="5th pct",M552,N552))</f>
        <v/>
      </c>
      <c r="AY552">
        <f>IF(Scenario!$B$11="mean",O552,IF(Scenario!$B$11="5th pct",P552,Q552))</f>
        <v/>
      </c>
      <c r="AZ552">
        <f>IF(Scenario!$B$11="mean",R552,IF(Scenario!$B$11="5th pct",S552,T552))</f>
        <v/>
      </c>
      <c r="BA552">
        <f>IF(Scenario!$B$11="mean",AE552,IF(Scenario!$B$11="5th pct",AF552,AG552))</f>
        <v/>
      </c>
      <c r="BB552">
        <f>IF(Scenario!$B$11="mean",AH552,IF(Scenario!$B$11="5th pct",AI552,AJ552))</f>
        <v/>
      </c>
      <c r="BC552">
        <f>U552</f>
        <v/>
      </c>
      <c r="BD552">
        <f>IF(Scenario!$B$11="mean",V552,IF(Scenario!$B$11="5th pct",W552,X552))</f>
        <v/>
      </c>
      <c r="BE552">
        <f>IF(Scenario!$B$11="mean",Y552,IF(Scenario!$B$11="5th pct",Z552,AA552))</f>
        <v/>
      </c>
      <c r="BF552">
        <f>IF(Scenario!$B$11="mean",AK552,IF(Scenario!$B$11="5th pct",AL552,AM552))</f>
        <v/>
      </c>
      <c r="BG552">
        <f>IF(Scenario!$B$11="mean",AN552,IF(Scenario!$B$11="5th pct",AO552,AP552))</f>
        <v/>
      </c>
    </row>
    <row r="553">
      <c r="A553" s="7" t="inlineStr">
        <is>
          <t>F</t>
        </is>
      </c>
      <c r="B553" s="7" t="inlineStr">
        <is>
          <t>80+</t>
        </is>
      </c>
      <c r="C553" s="7" t="inlineStr">
        <is>
          <t>&gt;198</t>
        </is>
      </c>
      <c r="D553" s="7" t="inlineStr">
        <is>
          <t>&lt;1.0</t>
        </is>
      </c>
      <c r="E553" s="7" t="inlineStr">
        <is>
          <t>persistent</t>
        </is>
      </c>
      <c r="F553" s="7" t="inlineStr">
        <is>
          <t>yes</t>
        </is>
      </c>
      <c r="G553" s="30">
        <f>Parameters!$B$5*Parameters!$B$9*Parameters!$G$10/SUM(Parameters!$B$10:$G$10)*Parameters!$H$22*Parameters!$B$53*Parameters!$B$46</f>
        <v/>
      </c>
      <c r="H553" s="31">
        <f>(140-Parameters!$D$25)*Parameters!$G$26*0.45359237*0.85/(72*Parameters!$B$27)</f>
        <v/>
      </c>
      <c r="I553" s="7">
        <f>IF(H553&gt;80,"&gt;80",IF(H553&gt;50,"50-80",IF(H553&gt;=25,"25-50","&lt;25")))</f>
        <v/>
      </c>
      <c r="J553" s="7">
        <f>IF(((B553="80+")+0+(OR(D553="1.5-2.0",D553="&gt;=2.0")))&gt;=2,1,0)</f>
        <v/>
      </c>
      <c r="K553" s="32">
        <f>INDEX(Parameters!$B$31:$E$31,MATCH(I553,Parameters!$B$30:$E$30,0))</f>
        <v/>
      </c>
      <c r="L553" s="33">
        <f>K553*INDEX(Parameters!$B$84:$E$84,MATCH(I553,Parameters!$B$30:$E$30,0))/100*IF($F553="yes",Parameters!$C$49,Parameters!$B$49)</f>
        <v/>
      </c>
      <c r="M553" s="33">
        <f>K553*INDEX(Parameters!$B$85:$E$85,MATCH(I553,Parameters!$B$30:$E$30,0))/100*IF($F553="yes",Parameters!$C$49,Parameters!$B$49)</f>
        <v/>
      </c>
      <c r="N553" s="33">
        <f>K553*INDEX(Parameters!$B$86:$E$86,MATCH(I553,Parameters!$B$30:$E$30,0))/100*IF($F553="yes",Parameters!$C$49,Parameters!$B$49)</f>
        <v/>
      </c>
      <c r="O553" s="33">
        <f>K553*INDEX(Parameters!$B$87:$E$87,MATCH(I553,Parameters!$B$30:$E$30,0))/100*IF($F553="yes",Parameters!$C$49,Parameters!$B$49)</f>
        <v/>
      </c>
      <c r="P553" s="33">
        <f>K553*INDEX(Parameters!$B$88:$E$88,MATCH(I553,Parameters!$B$30:$E$30,0))/100*IF($F553="yes",Parameters!$C$49,Parameters!$B$49)</f>
        <v/>
      </c>
      <c r="Q553" s="33">
        <f>K553*INDEX(Parameters!$B$89:$E$89,MATCH(I553,Parameters!$B$30:$E$30,0))/100*IF($F553="yes",Parameters!$C$49,Parameters!$B$49)</f>
        <v/>
      </c>
      <c r="R553" s="33">
        <f>K553*INDEX(Parameters!$B$90:$E$90,MATCH(I553,Parameters!$B$30:$E$30,0))/100*IF($F553="yes",Parameters!$C$49,Parameters!$B$49)</f>
        <v/>
      </c>
      <c r="S553" s="33">
        <f>K553*INDEX(Parameters!$B$91:$E$91,MATCH(I553,Parameters!$B$30:$E$30,0))/100*IF($F553="yes",Parameters!$C$49,Parameters!$B$49)</f>
        <v/>
      </c>
      <c r="T553" s="33">
        <f>K553*INDEX(Parameters!$B$92:$E$92,MATCH(I553,Parameters!$B$30:$E$30,0))/100*IF($F553="yes",Parameters!$C$49,Parameters!$B$49)</f>
        <v/>
      </c>
      <c r="U553" s="33">
        <f>INDEX(Parameters!$B$32:$E$32,MATCH(I553,Parameters!$B$30:$E$30,0))*Parameters!$B$36/100*IF($F553="yes",Parameters!$E$49,Parameters!$D$49)</f>
        <v/>
      </c>
      <c r="V553" s="33">
        <f>U553*INDEX(Parameters!$B$99:$E$99,MATCH(I553,Parameters!$B$30:$E$30,0))</f>
        <v/>
      </c>
      <c r="W553" s="33">
        <f>U553*INDEX(Parameters!$B$100:$E$100,MATCH(I553,Parameters!$B$30:$E$30,0))</f>
        <v/>
      </c>
      <c r="X553" s="33">
        <f>U553*INDEX(Parameters!$B$101:$E$101,MATCH(I553,Parameters!$B$30:$E$30,0))</f>
        <v/>
      </c>
      <c r="Y553" s="33">
        <f>U553*INDEX(Parameters!$B$102:$E$102,MATCH(I553,Parameters!$B$30:$E$30,0))</f>
        <v/>
      </c>
      <c r="Z553" s="33">
        <f>U553*INDEX(Parameters!$B$103:$E$103,MATCH(I553,Parameters!$B$30:$E$30,0))</f>
        <v/>
      </c>
      <c r="AA553" s="33">
        <f>U553*INDEX(Parameters!$B$104:$E$104,MATCH(I553,Parameters!$B$30:$E$30,0))</f>
        <v/>
      </c>
      <c r="AB553" s="33">
        <f>U553*Parameters!$B$39</f>
        <v/>
      </c>
      <c r="AC553" s="7">
        <f>J553</f>
        <v/>
      </c>
      <c r="AD553" s="7">
        <f>IF(J553=1,Parameters!$B$40,Parameters!$B$41)</f>
        <v/>
      </c>
      <c r="AE553" s="33">
        <f>AC553*O553+(1-AC553)*L553</f>
        <v/>
      </c>
      <c r="AF553" s="33">
        <f>AC553*P553+(1-AC553)*M553</f>
        <v/>
      </c>
      <c r="AG553" s="33">
        <f>AC553*Q553+(1-AC553)*N553</f>
        <v/>
      </c>
      <c r="AH553" s="33">
        <f>AD553*O553+(1-AD553)*L553</f>
        <v/>
      </c>
      <c r="AI553" s="33">
        <f>AD553*P553+(1-AD553)*M553</f>
        <v/>
      </c>
      <c r="AJ553" s="33">
        <f>AD553*Q553+(1-AD553)*N553</f>
        <v/>
      </c>
      <c r="AK553" s="33">
        <f>AC553*V553+(1-AC553)*U553</f>
        <v/>
      </c>
      <c r="AL553" s="33">
        <f>AC553*W553+(1-AC553)*U553</f>
        <v/>
      </c>
      <c r="AM553" s="33">
        <f>AC553*X553+(1-AC553)*U553</f>
        <v/>
      </c>
      <c r="AN553" s="33">
        <f>AD553*V553+(1-AD553)*U553</f>
        <v/>
      </c>
      <c r="AO553" s="33">
        <f>AD553*W553+(1-AD553)*U553</f>
        <v/>
      </c>
      <c r="AP553" s="33">
        <f>AD553*X553+(1-AD553)*U553</f>
        <v/>
      </c>
      <c r="AQ553" s="7">
        <f>IF(OR(Scenario!$B$5="Any",Scenario!$B$5=A553),1,0)</f>
        <v/>
      </c>
      <c r="AR553" s="7">
        <f>IF(OR(Scenario!$B$6="Any",Scenario!$B$6=B553),1,0)</f>
        <v/>
      </c>
      <c r="AS553" s="7">
        <f>IF(OR(Scenario!$B$7="Any",Scenario!$B$7=C553),1,0)</f>
        <v/>
      </c>
      <c r="AT553" s="7">
        <f>IF(OR(Scenario!$B$8="Any",Scenario!$B$8=D553),1,0)</f>
        <v/>
      </c>
      <c r="AU553" s="7">
        <f>IF(OR(Scenario!$B$9="Any",Scenario!$B$9=E553),1,0)</f>
        <v/>
      </c>
      <c r="AV553" s="7">
        <f>IF(OR(Scenario!$B$10="Any",Scenario!$B$10=F553),1,0)</f>
        <v/>
      </c>
      <c r="AW553" s="7">
        <f>G553*AQ553*AR553*AS553*AT553*AU553*AV553</f>
        <v/>
      </c>
      <c r="AX553" s="7">
        <f>IF(Scenario!$B$11="mean",L553,IF(Scenario!$B$11="5th pct",M553,N553))</f>
        <v/>
      </c>
      <c r="AY553" s="7">
        <f>IF(Scenario!$B$11="mean",O553,IF(Scenario!$B$11="5th pct",P553,Q553))</f>
        <v/>
      </c>
      <c r="AZ553" s="7">
        <f>IF(Scenario!$B$11="mean",R553,IF(Scenario!$B$11="5th pct",S553,T553))</f>
        <v/>
      </c>
      <c r="BA553" s="7">
        <f>IF(Scenario!$B$11="mean",AE553,IF(Scenario!$B$11="5th pct",AF553,AG553))</f>
        <v/>
      </c>
      <c r="BB553" s="7">
        <f>IF(Scenario!$B$11="mean",AH553,IF(Scenario!$B$11="5th pct",AI553,AJ553))</f>
        <v/>
      </c>
      <c r="BC553" s="7">
        <f>U553</f>
        <v/>
      </c>
      <c r="BD553" s="7">
        <f>IF(Scenario!$B$11="mean",V553,IF(Scenario!$B$11="5th pct",W553,X553))</f>
        <v/>
      </c>
      <c r="BE553" s="7">
        <f>IF(Scenario!$B$11="mean",Y553,IF(Scenario!$B$11="5th pct",Z553,AA553))</f>
        <v/>
      </c>
      <c r="BF553" s="7">
        <f>IF(Scenario!$B$11="mean",AK553,IF(Scenario!$B$11="5th pct",AL553,AM553))</f>
        <v/>
      </c>
      <c r="BG553" s="7">
        <f>IF(Scenario!$B$11="mean",AN553,IF(Scenario!$B$11="5th pct",AO553,AP553))</f>
        <v/>
      </c>
    </row>
    <row r="554">
      <c r="A554" t="inlineStr">
        <is>
          <t>F</t>
        </is>
      </c>
      <c r="B554" t="inlineStr">
        <is>
          <t>80+</t>
        </is>
      </c>
      <c r="C554" t="inlineStr">
        <is>
          <t>&gt;198</t>
        </is>
      </c>
      <c r="D554" t="inlineStr">
        <is>
          <t>1.0-1.5</t>
        </is>
      </c>
      <c r="E554" t="inlineStr">
        <is>
          <t>subclinical</t>
        </is>
      </c>
      <c r="F554" t="inlineStr">
        <is>
          <t>no</t>
        </is>
      </c>
      <c r="G554" s="26">
        <f>Parameters!$B$5*Parameters!$B$9*Parameters!$G$10/SUM(Parameters!$B$10:$G$10)*Parameters!$I$22*Parameters!$B$50*(1-Parameters!$B$46)</f>
        <v/>
      </c>
      <c r="H554" s="27">
        <f>(140-Parameters!$D$25)*Parameters!$G$26*0.45359237*0.85/(72*Parameters!$C$27)</f>
        <v/>
      </c>
      <c r="I554">
        <f>IF(H554&gt;80,"&gt;80",IF(H554&gt;50,"50-80",IF(H554&gt;=25,"25-50","&lt;25")))</f>
        <v/>
      </c>
      <c r="J554">
        <f>IF(((B554="80+")+0+(OR(D554="1.5-2.0",D554="&gt;=2.0")))&gt;=2,1,0)</f>
        <v/>
      </c>
      <c r="K554" s="28">
        <f>INDEX(Parameters!$B$31:$E$31,MATCH(I554,Parameters!$B$30:$E$30,0))</f>
        <v/>
      </c>
      <c r="L554" s="29">
        <f>K554*INDEX(Parameters!$B$57:$E$57,MATCH(I554,Parameters!$B$30:$E$30,0))/100*IF($F554="yes",Parameters!$C$49,Parameters!$B$49)</f>
        <v/>
      </c>
      <c r="M554" s="29">
        <f>K554*INDEX(Parameters!$B$58:$E$58,MATCH(I554,Parameters!$B$30:$E$30,0))/100*IF($F554="yes",Parameters!$C$49,Parameters!$B$49)</f>
        <v/>
      </c>
      <c r="N554" s="29">
        <f>K554*INDEX(Parameters!$B$59:$E$59,MATCH(I554,Parameters!$B$30:$E$30,0))/100*IF($F554="yes",Parameters!$C$49,Parameters!$B$49)</f>
        <v/>
      </c>
      <c r="O554" s="29">
        <f>K554*INDEX(Parameters!$B$60:$E$60,MATCH(I554,Parameters!$B$30:$E$30,0))/100*IF($F554="yes",Parameters!$C$49,Parameters!$B$49)</f>
        <v/>
      </c>
      <c r="P554" s="29">
        <f>K554*INDEX(Parameters!$B$61:$E$61,MATCH(I554,Parameters!$B$30:$E$30,0))/100*IF($F554="yes",Parameters!$C$49,Parameters!$B$49)</f>
        <v/>
      </c>
      <c r="Q554" s="29">
        <f>K554*INDEX(Parameters!$B$62:$E$62,MATCH(I554,Parameters!$B$30:$E$30,0))/100*IF($F554="yes",Parameters!$C$49,Parameters!$B$49)</f>
        <v/>
      </c>
      <c r="R554" s="29">
        <f>K554*INDEX(Parameters!$B$63:$E$63,MATCH(I554,Parameters!$B$30:$E$30,0))/100*IF($F554="yes",Parameters!$C$49,Parameters!$B$49)</f>
        <v/>
      </c>
      <c r="S554" s="29">
        <f>K554*INDEX(Parameters!$B$64:$E$64,MATCH(I554,Parameters!$B$30:$E$30,0))/100*IF($F554="yes",Parameters!$C$49,Parameters!$B$49)</f>
        <v/>
      </c>
      <c r="T554" s="29">
        <f>K554*INDEX(Parameters!$B$65:$E$65,MATCH(I554,Parameters!$B$30:$E$30,0))/100*IF($F554="yes",Parameters!$C$49,Parameters!$B$49)</f>
        <v/>
      </c>
      <c r="U554" s="29">
        <f>INDEX(Parameters!$B$32:$E$32,MATCH(I554,Parameters!$B$30:$E$30,0))*Parameters!$B$36/100*IF($F554="yes",Parameters!$E$49,Parameters!$D$49)</f>
        <v/>
      </c>
      <c r="V554" s="29">
        <f>U554*INDEX(Parameters!$B$99:$E$99,MATCH(I554,Parameters!$B$30:$E$30,0))</f>
        <v/>
      </c>
      <c r="W554" s="29">
        <f>U554*INDEX(Parameters!$B$100:$E$100,MATCH(I554,Parameters!$B$30:$E$30,0))</f>
        <v/>
      </c>
      <c r="X554" s="29">
        <f>U554*INDEX(Parameters!$B$101:$E$101,MATCH(I554,Parameters!$B$30:$E$30,0))</f>
        <v/>
      </c>
      <c r="Y554" s="29">
        <f>U554*INDEX(Parameters!$B$102:$E$102,MATCH(I554,Parameters!$B$30:$E$30,0))</f>
        <v/>
      </c>
      <c r="Z554" s="29">
        <f>U554*INDEX(Parameters!$B$103:$E$103,MATCH(I554,Parameters!$B$30:$E$30,0))</f>
        <v/>
      </c>
      <c r="AA554" s="29">
        <f>U554*INDEX(Parameters!$B$104:$E$104,MATCH(I554,Parameters!$B$30:$E$30,0))</f>
        <v/>
      </c>
      <c r="AB554" s="29">
        <f>U554*Parameters!$B$39</f>
        <v/>
      </c>
      <c r="AC554">
        <f>J554</f>
        <v/>
      </c>
      <c r="AD554">
        <f>IF(J554=1,Parameters!$B$40,Parameters!$B$41)</f>
        <v/>
      </c>
      <c r="AE554" s="29">
        <f>AC554*O554+(1-AC554)*L554</f>
        <v/>
      </c>
      <c r="AF554" s="29">
        <f>AC554*P554+(1-AC554)*M554</f>
        <v/>
      </c>
      <c r="AG554" s="29">
        <f>AC554*Q554+(1-AC554)*N554</f>
        <v/>
      </c>
      <c r="AH554" s="29">
        <f>AD554*O554+(1-AD554)*L554</f>
        <v/>
      </c>
      <c r="AI554" s="29">
        <f>AD554*P554+(1-AD554)*M554</f>
        <v/>
      </c>
      <c r="AJ554" s="29">
        <f>AD554*Q554+(1-AD554)*N554</f>
        <v/>
      </c>
      <c r="AK554" s="29">
        <f>AC554*V554+(1-AC554)*U554</f>
        <v/>
      </c>
      <c r="AL554" s="29">
        <f>AC554*W554+(1-AC554)*U554</f>
        <v/>
      </c>
      <c r="AM554" s="29">
        <f>AC554*X554+(1-AC554)*U554</f>
        <v/>
      </c>
      <c r="AN554" s="29">
        <f>AD554*V554+(1-AD554)*U554</f>
        <v/>
      </c>
      <c r="AO554" s="29">
        <f>AD554*W554+(1-AD554)*U554</f>
        <v/>
      </c>
      <c r="AP554" s="29">
        <f>AD554*X554+(1-AD554)*U554</f>
        <v/>
      </c>
      <c r="AQ554">
        <f>IF(OR(Scenario!$B$5="Any",Scenario!$B$5=A554),1,0)</f>
        <v/>
      </c>
      <c r="AR554">
        <f>IF(OR(Scenario!$B$6="Any",Scenario!$B$6=B554),1,0)</f>
        <v/>
      </c>
      <c r="AS554">
        <f>IF(OR(Scenario!$B$7="Any",Scenario!$B$7=C554),1,0)</f>
        <v/>
      </c>
      <c r="AT554">
        <f>IF(OR(Scenario!$B$8="Any",Scenario!$B$8=D554),1,0)</f>
        <v/>
      </c>
      <c r="AU554">
        <f>IF(OR(Scenario!$B$9="Any",Scenario!$B$9=E554),1,0)</f>
        <v/>
      </c>
      <c r="AV554">
        <f>IF(OR(Scenario!$B$10="Any",Scenario!$B$10=F554),1,0)</f>
        <v/>
      </c>
      <c r="AW554">
        <f>G554*AQ554*AR554*AS554*AT554*AU554*AV554</f>
        <v/>
      </c>
      <c r="AX554">
        <f>IF(Scenario!$B$11="mean",L554,IF(Scenario!$B$11="5th pct",M554,N554))</f>
        <v/>
      </c>
      <c r="AY554">
        <f>IF(Scenario!$B$11="mean",O554,IF(Scenario!$B$11="5th pct",P554,Q554))</f>
        <v/>
      </c>
      <c r="AZ554">
        <f>IF(Scenario!$B$11="mean",R554,IF(Scenario!$B$11="5th pct",S554,T554))</f>
        <v/>
      </c>
      <c r="BA554">
        <f>IF(Scenario!$B$11="mean",AE554,IF(Scenario!$B$11="5th pct",AF554,AG554))</f>
        <v/>
      </c>
      <c r="BB554">
        <f>IF(Scenario!$B$11="mean",AH554,IF(Scenario!$B$11="5th pct",AI554,AJ554))</f>
        <v/>
      </c>
      <c r="BC554">
        <f>U554</f>
        <v/>
      </c>
      <c r="BD554">
        <f>IF(Scenario!$B$11="mean",V554,IF(Scenario!$B$11="5th pct",W554,X554))</f>
        <v/>
      </c>
      <c r="BE554">
        <f>IF(Scenario!$B$11="mean",Y554,IF(Scenario!$B$11="5th pct",Z554,AA554))</f>
        <v/>
      </c>
      <c r="BF554">
        <f>IF(Scenario!$B$11="mean",AK554,IF(Scenario!$B$11="5th pct",AL554,AM554))</f>
        <v/>
      </c>
      <c r="BG554">
        <f>IF(Scenario!$B$11="mean",AN554,IF(Scenario!$B$11="5th pct",AO554,AP554))</f>
        <v/>
      </c>
    </row>
    <row r="555">
      <c r="A555" s="7" t="inlineStr">
        <is>
          <t>F</t>
        </is>
      </c>
      <c r="B555" s="7" t="inlineStr">
        <is>
          <t>80+</t>
        </is>
      </c>
      <c r="C555" s="7" t="inlineStr">
        <is>
          <t>&gt;198</t>
        </is>
      </c>
      <c r="D555" s="7" t="inlineStr">
        <is>
          <t>1.0-1.5</t>
        </is>
      </c>
      <c r="E555" s="7" t="inlineStr">
        <is>
          <t>subclinical</t>
        </is>
      </c>
      <c r="F555" s="7" t="inlineStr">
        <is>
          <t>yes</t>
        </is>
      </c>
      <c r="G555" s="30">
        <f>Parameters!$B$5*Parameters!$B$9*Parameters!$G$10/SUM(Parameters!$B$10:$G$10)*Parameters!$I$22*Parameters!$B$50*Parameters!$B$46</f>
        <v/>
      </c>
      <c r="H555" s="31">
        <f>(140-Parameters!$D$25)*Parameters!$G$26*0.45359237*0.85/(72*Parameters!$C$27)</f>
        <v/>
      </c>
      <c r="I555" s="7">
        <f>IF(H555&gt;80,"&gt;80",IF(H555&gt;50,"50-80",IF(H555&gt;=25,"25-50","&lt;25")))</f>
        <v/>
      </c>
      <c r="J555" s="7">
        <f>IF(((B555="80+")+0+(OR(D555="1.5-2.0",D555="&gt;=2.0")))&gt;=2,1,0)</f>
        <v/>
      </c>
      <c r="K555" s="32">
        <f>INDEX(Parameters!$B$31:$E$31,MATCH(I555,Parameters!$B$30:$E$30,0))</f>
        <v/>
      </c>
      <c r="L555" s="33">
        <f>K555*INDEX(Parameters!$B$57:$E$57,MATCH(I555,Parameters!$B$30:$E$30,0))/100*IF($F555="yes",Parameters!$C$49,Parameters!$B$49)</f>
        <v/>
      </c>
      <c r="M555" s="33">
        <f>K555*INDEX(Parameters!$B$58:$E$58,MATCH(I555,Parameters!$B$30:$E$30,0))/100*IF($F555="yes",Parameters!$C$49,Parameters!$B$49)</f>
        <v/>
      </c>
      <c r="N555" s="33">
        <f>K555*INDEX(Parameters!$B$59:$E$59,MATCH(I555,Parameters!$B$30:$E$30,0))/100*IF($F555="yes",Parameters!$C$49,Parameters!$B$49)</f>
        <v/>
      </c>
      <c r="O555" s="33">
        <f>K555*INDEX(Parameters!$B$60:$E$60,MATCH(I555,Parameters!$B$30:$E$30,0))/100*IF($F555="yes",Parameters!$C$49,Parameters!$B$49)</f>
        <v/>
      </c>
      <c r="P555" s="33">
        <f>K555*INDEX(Parameters!$B$61:$E$61,MATCH(I555,Parameters!$B$30:$E$30,0))/100*IF($F555="yes",Parameters!$C$49,Parameters!$B$49)</f>
        <v/>
      </c>
      <c r="Q555" s="33">
        <f>K555*INDEX(Parameters!$B$62:$E$62,MATCH(I555,Parameters!$B$30:$E$30,0))/100*IF($F555="yes",Parameters!$C$49,Parameters!$B$49)</f>
        <v/>
      </c>
      <c r="R555" s="33">
        <f>K555*INDEX(Parameters!$B$63:$E$63,MATCH(I555,Parameters!$B$30:$E$30,0))/100*IF($F555="yes",Parameters!$C$49,Parameters!$B$49)</f>
        <v/>
      </c>
      <c r="S555" s="33">
        <f>K555*INDEX(Parameters!$B$64:$E$64,MATCH(I555,Parameters!$B$30:$E$30,0))/100*IF($F555="yes",Parameters!$C$49,Parameters!$B$49)</f>
        <v/>
      </c>
      <c r="T555" s="33">
        <f>K555*INDEX(Parameters!$B$65:$E$65,MATCH(I555,Parameters!$B$30:$E$30,0))/100*IF($F555="yes",Parameters!$C$49,Parameters!$B$49)</f>
        <v/>
      </c>
      <c r="U555" s="33">
        <f>INDEX(Parameters!$B$32:$E$32,MATCH(I555,Parameters!$B$30:$E$30,0))*Parameters!$B$36/100*IF($F555="yes",Parameters!$E$49,Parameters!$D$49)</f>
        <v/>
      </c>
      <c r="V555" s="33">
        <f>U555*INDEX(Parameters!$B$99:$E$99,MATCH(I555,Parameters!$B$30:$E$30,0))</f>
        <v/>
      </c>
      <c r="W555" s="33">
        <f>U555*INDEX(Parameters!$B$100:$E$100,MATCH(I555,Parameters!$B$30:$E$30,0))</f>
        <v/>
      </c>
      <c r="X555" s="33">
        <f>U555*INDEX(Parameters!$B$101:$E$101,MATCH(I555,Parameters!$B$30:$E$30,0))</f>
        <v/>
      </c>
      <c r="Y555" s="33">
        <f>U555*INDEX(Parameters!$B$102:$E$102,MATCH(I555,Parameters!$B$30:$E$30,0))</f>
        <v/>
      </c>
      <c r="Z555" s="33">
        <f>U555*INDEX(Parameters!$B$103:$E$103,MATCH(I555,Parameters!$B$30:$E$30,0))</f>
        <v/>
      </c>
      <c r="AA555" s="33">
        <f>U555*INDEX(Parameters!$B$104:$E$104,MATCH(I555,Parameters!$B$30:$E$30,0))</f>
        <v/>
      </c>
      <c r="AB555" s="33">
        <f>U555*Parameters!$B$39</f>
        <v/>
      </c>
      <c r="AC555" s="7">
        <f>J555</f>
        <v/>
      </c>
      <c r="AD555" s="7">
        <f>IF(J555=1,Parameters!$B$40,Parameters!$B$41)</f>
        <v/>
      </c>
      <c r="AE555" s="33">
        <f>AC555*O555+(1-AC555)*L555</f>
        <v/>
      </c>
      <c r="AF555" s="33">
        <f>AC555*P555+(1-AC555)*M555</f>
        <v/>
      </c>
      <c r="AG555" s="33">
        <f>AC555*Q555+(1-AC555)*N555</f>
        <v/>
      </c>
      <c r="AH555" s="33">
        <f>AD555*O555+(1-AD555)*L555</f>
        <v/>
      </c>
      <c r="AI555" s="33">
        <f>AD555*P555+(1-AD555)*M555</f>
        <v/>
      </c>
      <c r="AJ555" s="33">
        <f>AD555*Q555+(1-AD555)*N555</f>
        <v/>
      </c>
      <c r="AK555" s="33">
        <f>AC555*V555+(1-AC555)*U555</f>
        <v/>
      </c>
      <c r="AL555" s="33">
        <f>AC555*W555+(1-AC555)*U555</f>
        <v/>
      </c>
      <c r="AM555" s="33">
        <f>AC555*X555+(1-AC555)*U555</f>
        <v/>
      </c>
      <c r="AN555" s="33">
        <f>AD555*V555+(1-AD555)*U555</f>
        <v/>
      </c>
      <c r="AO555" s="33">
        <f>AD555*W555+(1-AD555)*U555</f>
        <v/>
      </c>
      <c r="AP555" s="33">
        <f>AD555*X555+(1-AD555)*U555</f>
        <v/>
      </c>
      <c r="AQ555" s="7">
        <f>IF(OR(Scenario!$B$5="Any",Scenario!$B$5=A555),1,0)</f>
        <v/>
      </c>
      <c r="AR555" s="7">
        <f>IF(OR(Scenario!$B$6="Any",Scenario!$B$6=B555),1,0)</f>
        <v/>
      </c>
      <c r="AS555" s="7">
        <f>IF(OR(Scenario!$B$7="Any",Scenario!$B$7=C555),1,0)</f>
        <v/>
      </c>
      <c r="AT555" s="7">
        <f>IF(OR(Scenario!$B$8="Any",Scenario!$B$8=D555),1,0)</f>
        <v/>
      </c>
      <c r="AU555" s="7">
        <f>IF(OR(Scenario!$B$9="Any",Scenario!$B$9=E555),1,0)</f>
        <v/>
      </c>
      <c r="AV555" s="7">
        <f>IF(OR(Scenario!$B$10="Any",Scenario!$B$10=F555),1,0)</f>
        <v/>
      </c>
      <c r="AW555" s="7">
        <f>G555*AQ555*AR555*AS555*AT555*AU555*AV555</f>
        <v/>
      </c>
      <c r="AX555" s="7">
        <f>IF(Scenario!$B$11="mean",L555,IF(Scenario!$B$11="5th pct",M555,N555))</f>
        <v/>
      </c>
      <c r="AY555" s="7">
        <f>IF(Scenario!$B$11="mean",O555,IF(Scenario!$B$11="5th pct",P555,Q555))</f>
        <v/>
      </c>
      <c r="AZ555" s="7">
        <f>IF(Scenario!$B$11="mean",R555,IF(Scenario!$B$11="5th pct",S555,T555))</f>
        <v/>
      </c>
      <c r="BA555" s="7">
        <f>IF(Scenario!$B$11="mean",AE555,IF(Scenario!$B$11="5th pct",AF555,AG555))</f>
        <v/>
      </c>
      <c r="BB555" s="7">
        <f>IF(Scenario!$B$11="mean",AH555,IF(Scenario!$B$11="5th pct",AI555,AJ555))</f>
        <v/>
      </c>
      <c r="BC555" s="7">
        <f>U555</f>
        <v/>
      </c>
      <c r="BD555" s="7">
        <f>IF(Scenario!$B$11="mean",V555,IF(Scenario!$B$11="5th pct",W555,X555))</f>
        <v/>
      </c>
      <c r="BE555" s="7">
        <f>IF(Scenario!$B$11="mean",Y555,IF(Scenario!$B$11="5th pct",Z555,AA555))</f>
        <v/>
      </c>
      <c r="BF555" s="7">
        <f>IF(Scenario!$B$11="mean",AK555,IF(Scenario!$B$11="5th pct",AL555,AM555))</f>
        <v/>
      </c>
      <c r="BG555" s="7">
        <f>IF(Scenario!$B$11="mean",AN555,IF(Scenario!$B$11="5th pct",AO555,AP555))</f>
        <v/>
      </c>
    </row>
    <row r="556">
      <c r="A556" t="inlineStr">
        <is>
          <t>F</t>
        </is>
      </c>
      <c r="B556" t="inlineStr">
        <is>
          <t>80+</t>
        </is>
      </c>
      <c r="C556" t="inlineStr">
        <is>
          <t>&gt;198</t>
        </is>
      </c>
      <c r="D556" t="inlineStr">
        <is>
          <t>1.0-1.5</t>
        </is>
      </c>
      <c r="E556" t="inlineStr">
        <is>
          <t>low parox</t>
        </is>
      </c>
      <c r="F556" t="inlineStr">
        <is>
          <t>no</t>
        </is>
      </c>
      <c r="G556" s="26">
        <f>Parameters!$B$5*Parameters!$B$9*Parameters!$G$10/SUM(Parameters!$B$10:$G$10)*Parameters!$I$22*Parameters!$B$51*(1-Parameters!$B$46)</f>
        <v/>
      </c>
      <c r="H556" s="27">
        <f>(140-Parameters!$D$25)*Parameters!$G$26*0.45359237*0.85/(72*Parameters!$C$27)</f>
        <v/>
      </c>
      <c r="I556">
        <f>IF(H556&gt;80,"&gt;80",IF(H556&gt;50,"50-80",IF(H556&gt;=25,"25-50","&lt;25")))</f>
        <v/>
      </c>
      <c r="J556">
        <f>IF(((B556="80+")+0+(OR(D556="1.5-2.0",D556="&gt;=2.0")))&gt;=2,1,0)</f>
        <v/>
      </c>
      <c r="K556" s="28">
        <f>INDEX(Parameters!$B$31:$E$31,MATCH(I556,Parameters!$B$30:$E$30,0))</f>
        <v/>
      </c>
      <c r="L556" s="29">
        <f>K556*INDEX(Parameters!$B$66:$E$66,MATCH(I556,Parameters!$B$30:$E$30,0))/100*IF($F556="yes",Parameters!$C$49,Parameters!$B$49)</f>
        <v/>
      </c>
      <c r="M556" s="29">
        <f>K556*INDEX(Parameters!$B$67:$E$67,MATCH(I556,Parameters!$B$30:$E$30,0))/100*IF($F556="yes",Parameters!$C$49,Parameters!$B$49)</f>
        <v/>
      </c>
      <c r="N556" s="29">
        <f>K556*INDEX(Parameters!$B$68:$E$68,MATCH(I556,Parameters!$B$30:$E$30,0))/100*IF($F556="yes",Parameters!$C$49,Parameters!$B$49)</f>
        <v/>
      </c>
      <c r="O556" s="29">
        <f>K556*INDEX(Parameters!$B$69:$E$69,MATCH(I556,Parameters!$B$30:$E$30,0))/100*IF($F556="yes",Parameters!$C$49,Parameters!$B$49)</f>
        <v/>
      </c>
      <c r="P556" s="29">
        <f>K556*INDEX(Parameters!$B$70:$E$70,MATCH(I556,Parameters!$B$30:$E$30,0))/100*IF($F556="yes",Parameters!$C$49,Parameters!$B$49)</f>
        <v/>
      </c>
      <c r="Q556" s="29">
        <f>K556*INDEX(Parameters!$B$71:$E$71,MATCH(I556,Parameters!$B$30:$E$30,0))/100*IF($F556="yes",Parameters!$C$49,Parameters!$B$49)</f>
        <v/>
      </c>
      <c r="R556" s="29">
        <f>K556*INDEX(Parameters!$B$72:$E$72,MATCH(I556,Parameters!$B$30:$E$30,0))/100*IF($F556="yes",Parameters!$C$49,Parameters!$B$49)</f>
        <v/>
      </c>
      <c r="S556" s="29">
        <f>K556*INDEX(Parameters!$B$73:$E$73,MATCH(I556,Parameters!$B$30:$E$30,0))/100*IF($F556="yes",Parameters!$C$49,Parameters!$B$49)</f>
        <v/>
      </c>
      <c r="T556" s="29">
        <f>K556*INDEX(Parameters!$B$74:$E$74,MATCH(I556,Parameters!$B$30:$E$30,0))/100*IF($F556="yes",Parameters!$C$49,Parameters!$B$49)</f>
        <v/>
      </c>
      <c r="U556" s="29">
        <f>INDEX(Parameters!$B$32:$E$32,MATCH(I556,Parameters!$B$30:$E$30,0))*Parameters!$B$36/100*IF($F556="yes",Parameters!$E$49,Parameters!$D$49)</f>
        <v/>
      </c>
      <c r="V556" s="29">
        <f>U556*INDEX(Parameters!$B$99:$E$99,MATCH(I556,Parameters!$B$30:$E$30,0))</f>
        <v/>
      </c>
      <c r="W556" s="29">
        <f>U556*INDEX(Parameters!$B$100:$E$100,MATCH(I556,Parameters!$B$30:$E$30,0))</f>
        <v/>
      </c>
      <c r="X556" s="29">
        <f>U556*INDEX(Parameters!$B$101:$E$101,MATCH(I556,Parameters!$B$30:$E$30,0))</f>
        <v/>
      </c>
      <c r="Y556" s="29">
        <f>U556*INDEX(Parameters!$B$102:$E$102,MATCH(I556,Parameters!$B$30:$E$30,0))</f>
        <v/>
      </c>
      <c r="Z556" s="29">
        <f>U556*INDEX(Parameters!$B$103:$E$103,MATCH(I556,Parameters!$B$30:$E$30,0))</f>
        <v/>
      </c>
      <c r="AA556" s="29">
        <f>U556*INDEX(Parameters!$B$104:$E$104,MATCH(I556,Parameters!$B$30:$E$30,0))</f>
        <v/>
      </c>
      <c r="AB556" s="29">
        <f>U556*Parameters!$B$39</f>
        <v/>
      </c>
      <c r="AC556">
        <f>J556</f>
        <v/>
      </c>
      <c r="AD556">
        <f>IF(J556=1,Parameters!$B$40,Parameters!$B$41)</f>
        <v/>
      </c>
      <c r="AE556" s="29">
        <f>AC556*O556+(1-AC556)*L556</f>
        <v/>
      </c>
      <c r="AF556" s="29">
        <f>AC556*P556+(1-AC556)*M556</f>
        <v/>
      </c>
      <c r="AG556" s="29">
        <f>AC556*Q556+(1-AC556)*N556</f>
        <v/>
      </c>
      <c r="AH556" s="29">
        <f>AD556*O556+(1-AD556)*L556</f>
        <v/>
      </c>
      <c r="AI556" s="29">
        <f>AD556*P556+(1-AD556)*M556</f>
        <v/>
      </c>
      <c r="AJ556" s="29">
        <f>AD556*Q556+(1-AD556)*N556</f>
        <v/>
      </c>
      <c r="AK556" s="29">
        <f>AC556*V556+(1-AC556)*U556</f>
        <v/>
      </c>
      <c r="AL556" s="29">
        <f>AC556*W556+(1-AC556)*U556</f>
        <v/>
      </c>
      <c r="AM556" s="29">
        <f>AC556*X556+(1-AC556)*U556</f>
        <v/>
      </c>
      <c r="AN556" s="29">
        <f>AD556*V556+(1-AD556)*U556</f>
        <v/>
      </c>
      <c r="AO556" s="29">
        <f>AD556*W556+(1-AD556)*U556</f>
        <v/>
      </c>
      <c r="AP556" s="29">
        <f>AD556*X556+(1-AD556)*U556</f>
        <v/>
      </c>
      <c r="AQ556">
        <f>IF(OR(Scenario!$B$5="Any",Scenario!$B$5=A556),1,0)</f>
        <v/>
      </c>
      <c r="AR556">
        <f>IF(OR(Scenario!$B$6="Any",Scenario!$B$6=B556),1,0)</f>
        <v/>
      </c>
      <c r="AS556">
        <f>IF(OR(Scenario!$B$7="Any",Scenario!$B$7=C556),1,0)</f>
        <v/>
      </c>
      <c r="AT556">
        <f>IF(OR(Scenario!$B$8="Any",Scenario!$B$8=D556),1,0)</f>
        <v/>
      </c>
      <c r="AU556">
        <f>IF(OR(Scenario!$B$9="Any",Scenario!$B$9=E556),1,0)</f>
        <v/>
      </c>
      <c r="AV556">
        <f>IF(OR(Scenario!$B$10="Any",Scenario!$B$10=F556),1,0)</f>
        <v/>
      </c>
      <c r="AW556">
        <f>G556*AQ556*AR556*AS556*AT556*AU556*AV556</f>
        <v/>
      </c>
      <c r="AX556">
        <f>IF(Scenario!$B$11="mean",L556,IF(Scenario!$B$11="5th pct",M556,N556))</f>
        <v/>
      </c>
      <c r="AY556">
        <f>IF(Scenario!$B$11="mean",O556,IF(Scenario!$B$11="5th pct",P556,Q556))</f>
        <v/>
      </c>
      <c r="AZ556">
        <f>IF(Scenario!$B$11="mean",R556,IF(Scenario!$B$11="5th pct",S556,T556))</f>
        <v/>
      </c>
      <c r="BA556">
        <f>IF(Scenario!$B$11="mean",AE556,IF(Scenario!$B$11="5th pct",AF556,AG556))</f>
        <v/>
      </c>
      <c r="BB556">
        <f>IF(Scenario!$B$11="mean",AH556,IF(Scenario!$B$11="5th pct",AI556,AJ556))</f>
        <v/>
      </c>
      <c r="BC556">
        <f>U556</f>
        <v/>
      </c>
      <c r="BD556">
        <f>IF(Scenario!$B$11="mean",V556,IF(Scenario!$B$11="5th pct",W556,X556))</f>
        <v/>
      </c>
      <c r="BE556">
        <f>IF(Scenario!$B$11="mean",Y556,IF(Scenario!$B$11="5th pct",Z556,AA556))</f>
        <v/>
      </c>
      <c r="BF556">
        <f>IF(Scenario!$B$11="mean",AK556,IF(Scenario!$B$11="5th pct",AL556,AM556))</f>
        <v/>
      </c>
      <c r="BG556">
        <f>IF(Scenario!$B$11="mean",AN556,IF(Scenario!$B$11="5th pct",AO556,AP556))</f>
        <v/>
      </c>
    </row>
    <row r="557">
      <c r="A557" s="7" t="inlineStr">
        <is>
          <t>F</t>
        </is>
      </c>
      <c r="B557" s="7" t="inlineStr">
        <is>
          <t>80+</t>
        </is>
      </c>
      <c r="C557" s="7" t="inlineStr">
        <is>
          <t>&gt;198</t>
        </is>
      </c>
      <c r="D557" s="7" t="inlineStr">
        <is>
          <t>1.0-1.5</t>
        </is>
      </c>
      <c r="E557" s="7" t="inlineStr">
        <is>
          <t>low parox</t>
        </is>
      </c>
      <c r="F557" s="7" t="inlineStr">
        <is>
          <t>yes</t>
        </is>
      </c>
      <c r="G557" s="30">
        <f>Parameters!$B$5*Parameters!$B$9*Parameters!$G$10/SUM(Parameters!$B$10:$G$10)*Parameters!$I$22*Parameters!$B$51*Parameters!$B$46</f>
        <v/>
      </c>
      <c r="H557" s="31">
        <f>(140-Parameters!$D$25)*Parameters!$G$26*0.45359237*0.85/(72*Parameters!$C$27)</f>
        <v/>
      </c>
      <c r="I557" s="7">
        <f>IF(H557&gt;80,"&gt;80",IF(H557&gt;50,"50-80",IF(H557&gt;=25,"25-50","&lt;25")))</f>
        <v/>
      </c>
      <c r="J557" s="7">
        <f>IF(((B557="80+")+0+(OR(D557="1.5-2.0",D557="&gt;=2.0")))&gt;=2,1,0)</f>
        <v/>
      </c>
      <c r="K557" s="32">
        <f>INDEX(Parameters!$B$31:$E$31,MATCH(I557,Parameters!$B$30:$E$30,0))</f>
        <v/>
      </c>
      <c r="L557" s="33">
        <f>K557*INDEX(Parameters!$B$66:$E$66,MATCH(I557,Parameters!$B$30:$E$30,0))/100*IF($F557="yes",Parameters!$C$49,Parameters!$B$49)</f>
        <v/>
      </c>
      <c r="M557" s="33">
        <f>K557*INDEX(Parameters!$B$67:$E$67,MATCH(I557,Parameters!$B$30:$E$30,0))/100*IF($F557="yes",Parameters!$C$49,Parameters!$B$49)</f>
        <v/>
      </c>
      <c r="N557" s="33">
        <f>K557*INDEX(Parameters!$B$68:$E$68,MATCH(I557,Parameters!$B$30:$E$30,0))/100*IF($F557="yes",Parameters!$C$49,Parameters!$B$49)</f>
        <v/>
      </c>
      <c r="O557" s="33">
        <f>K557*INDEX(Parameters!$B$69:$E$69,MATCH(I557,Parameters!$B$30:$E$30,0))/100*IF($F557="yes",Parameters!$C$49,Parameters!$B$49)</f>
        <v/>
      </c>
      <c r="P557" s="33">
        <f>K557*INDEX(Parameters!$B$70:$E$70,MATCH(I557,Parameters!$B$30:$E$30,0))/100*IF($F557="yes",Parameters!$C$49,Parameters!$B$49)</f>
        <v/>
      </c>
      <c r="Q557" s="33">
        <f>K557*INDEX(Parameters!$B$71:$E$71,MATCH(I557,Parameters!$B$30:$E$30,0))/100*IF($F557="yes",Parameters!$C$49,Parameters!$B$49)</f>
        <v/>
      </c>
      <c r="R557" s="33">
        <f>K557*INDEX(Parameters!$B$72:$E$72,MATCH(I557,Parameters!$B$30:$E$30,0))/100*IF($F557="yes",Parameters!$C$49,Parameters!$B$49)</f>
        <v/>
      </c>
      <c r="S557" s="33">
        <f>K557*INDEX(Parameters!$B$73:$E$73,MATCH(I557,Parameters!$B$30:$E$30,0))/100*IF($F557="yes",Parameters!$C$49,Parameters!$B$49)</f>
        <v/>
      </c>
      <c r="T557" s="33">
        <f>K557*INDEX(Parameters!$B$74:$E$74,MATCH(I557,Parameters!$B$30:$E$30,0))/100*IF($F557="yes",Parameters!$C$49,Parameters!$B$49)</f>
        <v/>
      </c>
      <c r="U557" s="33">
        <f>INDEX(Parameters!$B$32:$E$32,MATCH(I557,Parameters!$B$30:$E$30,0))*Parameters!$B$36/100*IF($F557="yes",Parameters!$E$49,Parameters!$D$49)</f>
        <v/>
      </c>
      <c r="V557" s="33">
        <f>U557*INDEX(Parameters!$B$99:$E$99,MATCH(I557,Parameters!$B$30:$E$30,0))</f>
        <v/>
      </c>
      <c r="W557" s="33">
        <f>U557*INDEX(Parameters!$B$100:$E$100,MATCH(I557,Parameters!$B$30:$E$30,0))</f>
        <v/>
      </c>
      <c r="X557" s="33">
        <f>U557*INDEX(Parameters!$B$101:$E$101,MATCH(I557,Parameters!$B$30:$E$30,0))</f>
        <v/>
      </c>
      <c r="Y557" s="33">
        <f>U557*INDEX(Parameters!$B$102:$E$102,MATCH(I557,Parameters!$B$30:$E$30,0))</f>
        <v/>
      </c>
      <c r="Z557" s="33">
        <f>U557*INDEX(Parameters!$B$103:$E$103,MATCH(I557,Parameters!$B$30:$E$30,0))</f>
        <v/>
      </c>
      <c r="AA557" s="33">
        <f>U557*INDEX(Parameters!$B$104:$E$104,MATCH(I557,Parameters!$B$30:$E$30,0))</f>
        <v/>
      </c>
      <c r="AB557" s="33">
        <f>U557*Parameters!$B$39</f>
        <v/>
      </c>
      <c r="AC557" s="7">
        <f>J557</f>
        <v/>
      </c>
      <c r="AD557" s="7">
        <f>IF(J557=1,Parameters!$B$40,Parameters!$B$41)</f>
        <v/>
      </c>
      <c r="AE557" s="33">
        <f>AC557*O557+(1-AC557)*L557</f>
        <v/>
      </c>
      <c r="AF557" s="33">
        <f>AC557*P557+(1-AC557)*M557</f>
        <v/>
      </c>
      <c r="AG557" s="33">
        <f>AC557*Q557+(1-AC557)*N557</f>
        <v/>
      </c>
      <c r="AH557" s="33">
        <f>AD557*O557+(1-AD557)*L557</f>
        <v/>
      </c>
      <c r="AI557" s="33">
        <f>AD557*P557+(1-AD557)*M557</f>
        <v/>
      </c>
      <c r="AJ557" s="33">
        <f>AD557*Q557+(1-AD557)*N557</f>
        <v/>
      </c>
      <c r="AK557" s="33">
        <f>AC557*V557+(1-AC557)*U557</f>
        <v/>
      </c>
      <c r="AL557" s="33">
        <f>AC557*W557+(1-AC557)*U557</f>
        <v/>
      </c>
      <c r="AM557" s="33">
        <f>AC557*X557+(1-AC557)*U557</f>
        <v/>
      </c>
      <c r="AN557" s="33">
        <f>AD557*V557+(1-AD557)*U557</f>
        <v/>
      </c>
      <c r="AO557" s="33">
        <f>AD557*W557+(1-AD557)*U557</f>
        <v/>
      </c>
      <c r="AP557" s="33">
        <f>AD557*X557+(1-AD557)*U557</f>
        <v/>
      </c>
      <c r="AQ557" s="7">
        <f>IF(OR(Scenario!$B$5="Any",Scenario!$B$5=A557),1,0)</f>
        <v/>
      </c>
      <c r="AR557" s="7">
        <f>IF(OR(Scenario!$B$6="Any",Scenario!$B$6=B557),1,0)</f>
        <v/>
      </c>
      <c r="AS557" s="7">
        <f>IF(OR(Scenario!$B$7="Any",Scenario!$B$7=C557),1,0)</f>
        <v/>
      </c>
      <c r="AT557" s="7">
        <f>IF(OR(Scenario!$B$8="Any",Scenario!$B$8=D557),1,0)</f>
        <v/>
      </c>
      <c r="AU557" s="7">
        <f>IF(OR(Scenario!$B$9="Any",Scenario!$B$9=E557),1,0)</f>
        <v/>
      </c>
      <c r="AV557" s="7">
        <f>IF(OR(Scenario!$B$10="Any",Scenario!$B$10=F557),1,0)</f>
        <v/>
      </c>
      <c r="AW557" s="7">
        <f>G557*AQ557*AR557*AS557*AT557*AU557*AV557</f>
        <v/>
      </c>
      <c r="AX557" s="7">
        <f>IF(Scenario!$B$11="mean",L557,IF(Scenario!$B$11="5th pct",M557,N557))</f>
        <v/>
      </c>
      <c r="AY557" s="7">
        <f>IF(Scenario!$B$11="mean",O557,IF(Scenario!$B$11="5th pct",P557,Q557))</f>
        <v/>
      </c>
      <c r="AZ557" s="7">
        <f>IF(Scenario!$B$11="mean",R557,IF(Scenario!$B$11="5th pct",S557,T557))</f>
        <v/>
      </c>
      <c r="BA557" s="7">
        <f>IF(Scenario!$B$11="mean",AE557,IF(Scenario!$B$11="5th pct",AF557,AG557))</f>
        <v/>
      </c>
      <c r="BB557" s="7">
        <f>IF(Scenario!$B$11="mean",AH557,IF(Scenario!$B$11="5th pct",AI557,AJ557))</f>
        <v/>
      </c>
      <c r="BC557" s="7">
        <f>U557</f>
        <v/>
      </c>
      <c r="BD557" s="7">
        <f>IF(Scenario!$B$11="mean",V557,IF(Scenario!$B$11="5th pct",W557,X557))</f>
        <v/>
      </c>
      <c r="BE557" s="7">
        <f>IF(Scenario!$B$11="mean",Y557,IF(Scenario!$B$11="5th pct",Z557,AA557))</f>
        <v/>
      </c>
      <c r="BF557" s="7">
        <f>IF(Scenario!$B$11="mean",AK557,IF(Scenario!$B$11="5th pct",AL557,AM557))</f>
        <v/>
      </c>
      <c r="BG557" s="7">
        <f>IF(Scenario!$B$11="mean",AN557,IF(Scenario!$B$11="5th pct",AO557,AP557))</f>
        <v/>
      </c>
    </row>
    <row r="558">
      <c r="A558" t="inlineStr">
        <is>
          <t>F</t>
        </is>
      </c>
      <c r="B558" t="inlineStr">
        <is>
          <t>80+</t>
        </is>
      </c>
      <c r="C558" t="inlineStr">
        <is>
          <t>&gt;198</t>
        </is>
      </c>
      <c r="D558" t="inlineStr">
        <is>
          <t>1.0-1.5</t>
        </is>
      </c>
      <c r="E558" t="inlineStr">
        <is>
          <t>high parox</t>
        </is>
      </c>
      <c r="F558" t="inlineStr">
        <is>
          <t>no</t>
        </is>
      </c>
      <c r="G558" s="26">
        <f>Parameters!$B$5*Parameters!$B$9*Parameters!$G$10/SUM(Parameters!$B$10:$G$10)*Parameters!$I$22*Parameters!$B$52*(1-Parameters!$B$46)</f>
        <v/>
      </c>
      <c r="H558" s="27">
        <f>(140-Parameters!$D$25)*Parameters!$G$26*0.45359237*0.85/(72*Parameters!$C$27)</f>
        <v/>
      </c>
      <c r="I558">
        <f>IF(H558&gt;80,"&gt;80",IF(H558&gt;50,"50-80",IF(H558&gt;=25,"25-50","&lt;25")))</f>
        <v/>
      </c>
      <c r="J558">
        <f>IF(((B558="80+")+0+(OR(D558="1.5-2.0",D558="&gt;=2.0")))&gt;=2,1,0)</f>
        <v/>
      </c>
      <c r="K558" s="28">
        <f>INDEX(Parameters!$B$31:$E$31,MATCH(I558,Parameters!$B$30:$E$30,0))</f>
        <v/>
      </c>
      <c r="L558" s="29">
        <f>K558*INDEX(Parameters!$B$75:$E$75,MATCH(I558,Parameters!$B$30:$E$30,0))/100*IF($F558="yes",Parameters!$C$49,Parameters!$B$49)</f>
        <v/>
      </c>
      <c r="M558" s="29">
        <f>K558*INDEX(Parameters!$B$76:$E$76,MATCH(I558,Parameters!$B$30:$E$30,0))/100*IF($F558="yes",Parameters!$C$49,Parameters!$B$49)</f>
        <v/>
      </c>
      <c r="N558" s="29">
        <f>K558*INDEX(Parameters!$B$77:$E$77,MATCH(I558,Parameters!$B$30:$E$30,0))/100*IF($F558="yes",Parameters!$C$49,Parameters!$B$49)</f>
        <v/>
      </c>
      <c r="O558" s="29">
        <f>K558*INDEX(Parameters!$B$78:$E$78,MATCH(I558,Parameters!$B$30:$E$30,0))/100*IF($F558="yes",Parameters!$C$49,Parameters!$B$49)</f>
        <v/>
      </c>
      <c r="P558" s="29">
        <f>K558*INDEX(Parameters!$B$79:$E$79,MATCH(I558,Parameters!$B$30:$E$30,0))/100*IF($F558="yes",Parameters!$C$49,Parameters!$B$49)</f>
        <v/>
      </c>
      <c r="Q558" s="29">
        <f>K558*INDEX(Parameters!$B$80:$E$80,MATCH(I558,Parameters!$B$30:$E$30,0))/100*IF($F558="yes",Parameters!$C$49,Parameters!$B$49)</f>
        <v/>
      </c>
      <c r="R558" s="29">
        <f>K558*INDEX(Parameters!$B$81:$E$81,MATCH(I558,Parameters!$B$30:$E$30,0))/100*IF($F558="yes",Parameters!$C$49,Parameters!$B$49)</f>
        <v/>
      </c>
      <c r="S558" s="29">
        <f>K558*INDEX(Parameters!$B$82:$E$82,MATCH(I558,Parameters!$B$30:$E$30,0))/100*IF($F558="yes",Parameters!$C$49,Parameters!$B$49)</f>
        <v/>
      </c>
      <c r="T558" s="29">
        <f>K558*INDEX(Parameters!$B$83:$E$83,MATCH(I558,Parameters!$B$30:$E$30,0))/100*IF($F558="yes",Parameters!$C$49,Parameters!$B$49)</f>
        <v/>
      </c>
      <c r="U558" s="29">
        <f>INDEX(Parameters!$B$32:$E$32,MATCH(I558,Parameters!$B$30:$E$30,0))*Parameters!$B$36/100*IF($F558="yes",Parameters!$E$49,Parameters!$D$49)</f>
        <v/>
      </c>
      <c r="V558" s="29">
        <f>U558*INDEX(Parameters!$B$99:$E$99,MATCH(I558,Parameters!$B$30:$E$30,0))</f>
        <v/>
      </c>
      <c r="W558" s="29">
        <f>U558*INDEX(Parameters!$B$100:$E$100,MATCH(I558,Parameters!$B$30:$E$30,0))</f>
        <v/>
      </c>
      <c r="X558" s="29">
        <f>U558*INDEX(Parameters!$B$101:$E$101,MATCH(I558,Parameters!$B$30:$E$30,0))</f>
        <v/>
      </c>
      <c r="Y558" s="29">
        <f>U558*INDEX(Parameters!$B$102:$E$102,MATCH(I558,Parameters!$B$30:$E$30,0))</f>
        <v/>
      </c>
      <c r="Z558" s="29">
        <f>U558*INDEX(Parameters!$B$103:$E$103,MATCH(I558,Parameters!$B$30:$E$30,0))</f>
        <v/>
      </c>
      <c r="AA558" s="29">
        <f>U558*INDEX(Parameters!$B$104:$E$104,MATCH(I558,Parameters!$B$30:$E$30,0))</f>
        <v/>
      </c>
      <c r="AB558" s="29">
        <f>U558*Parameters!$B$39</f>
        <v/>
      </c>
      <c r="AC558">
        <f>J558</f>
        <v/>
      </c>
      <c r="AD558">
        <f>IF(J558=1,Parameters!$B$40,Parameters!$B$41)</f>
        <v/>
      </c>
      <c r="AE558" s="29">
        <f>AC558*O558+(1-AC558)*L558</f>
        <v/>
      </c>
      <c r="AF558" s="29">
        <f>AC558*P558+(1-AC558)*M558</f>
        <v/>
      </c>
      <c r="AG558" s="29">
        <f>AC558*Q558+(1-AC558)*N558</f>
        <v/>
      </c>
      <c r="AH558" s="29">
        <f>AD558*O558+(1-AD558)*L558</f>
        <v/>
      </c>
      <c r="AI558" s="29">
        <f>AD558*P558+(1-AD558)*M558</f>
        <v/>
      </c>
      <c r="AJ558" s="29">
        <f>AD558*Q558+(1-AD558)*N558</f>
        <v/>
      </c>
      <c r="AK558" s="29">
        <f>AC558*V558+(1-AC558)*U558</f>
        <v/>
      </c>
      <c r="AL558" s="29">
        <f>AC558*W558+(1-AC558)*U558</f>
        <v/>
      </c>
      <c r="AM558" s="29">
        <f>AC558*X558+(1-AC558)*U558</f>
        <v/>
      </c>
      <c r="AN558" s="29">
        <f>AD558*V558+(1-AD558)*U558</f>
        <v/>
      </c>
      <c r="AO558" s="29">
        <f>AD558*W558+(1-AD558)*U558</f>
        <v/>
      </c>
      <c r="AP558" s="29">
        <f>AD558*X558+(1-AD558)*U558</f>
        <v/>
      </c>
      <c r="AQ558">
        <f>IF(OR(Scenario!$B$5="Any",Scenario!$B$5=A558),1,0)</f>
        <v/>
      </c>
      <c r="AR558">
        <f>IF(OR(Scenario!$B$6="Any",Scenario!$B$6=B558),1,0)</f>
        <v/>
      </c>
      <c r="AS558">
        <f>IF(OR(Scenario!$B$7="Any",Scenario!$B$7=C558),1,0)</f>
        <v/>
      </c>
      <c r="AT558">
        <f>IF(OR(Scenario!$B$8="Any",Scenario!$B$8=D558),1,0)</f>
        <v/>
      </c>
      <c r="AU558">
        <f>IF(OR(Scenario!$B$9="Any",Scenario!$B$9=E558),1,0)</f>
        <v/>
      </c>
      <c r="AV558">
        <f>IF(OR(Scenario!$B$10="Any",Scenario!$B$10=F558),1,0)</f>
        <v/>
      </c>
      <c r="AW558">
        <f>G558*AQ558*AR558*AS558*AT558*AU558*AV558</f>
        <v/>
      </c>
      <c r="AX558">
        <f>IF(Scenario!$B$11="mean",L558,IF(Scenario!$B$11="5th pct",M558,N558))</f>
        <v/>
      </c>
      <c r="AY558">
        <f>IF(Scenario!$B$11="mean",O558,IF(Scenario!$B$11="5th pct",P558,Q558))</f>
        <v/>
      </c>
      <c r="AZ558">
        <f>IF(Scenario!$B$11="mean",R558,IF(Scenario!$B$11="5th pct",S558,T558))</f>
        <v/>
      </c>
      <c r="BA558">
        <f>IF(Scenario!$B$11="mean",AE558,IF(Scenario!$B$11="5th pct",AF558,AG558))</f>
        <v/>
      </c>
      <c r="BB558">
        <f>IF(Scenario!$B$11="mean",AH558,IF(Scenario!$B$11="5th pct",AI558,AJ558))</f>
        <v/>
      </c>
      <c r="BC558">
        <f>U558</f>
        <v/>
      </c>
      <c r="BD558">
        <f>IF(Scenario!$B$11="mean",V558,IF(Scenario!$B$11="5th pct",W558,X558))</f>
        <v/>
      </c>
      <c r="BE558">
        <f>IF(Scenario!$B$11="mean",Y558,IF(Scenario!$B$11="5th pct",Z558,AA558))</f>
        <v/>
      </c>
      <c r="BF558">
        <f>IF(Scenario!$B$11="mean",AK558,IF(Scenario!$B$11="5th pct",AL558,AM558))</f>
        <v/>
      </c>
      <c r="BG558">
        <f>IF(Scenario!$B$11="mean",AN558,IF(Scenario!$B$11="5th pct",AO558,AP558))</f>
        <v/>
      </c>
    </row>
    <row r="559">
      <c r="A559" s="7" t="inlineStr">
        <is>
          <t>F</t>
        </is>
      </c>
      <c r="B559" s="7" t="inlineStr">
        <is>
          <t>80+</t>
        </is>
      </c>
      <c r="C559" s="7" t="inlineStr">
        <is>
          <t>&gt;198</t>
        </is>
      </c>
      <c r="D559" s="7" t="inlineStr">
        <is>
          <t>1.0-1.5</t>
        </is>
      </c>
      <c r="E559" s="7" t="inlineStr">
        <is>
          <t>high parox</t>
        </is>
      </c>
      <c r="F559" s="7" t="inlineStr">
        <is>
          <t>yes</t>
        </is>
      </c>
      <c r="G559" s="30">
        <f>Parameters!$B$5*Parameters!$B$9*Parameters!$G$10/SUM(Parameters!$B$10:$G$10)*Parameters!$I$22*Parameters!$B$52*Parameters!$B$46</f>
        <v/>
      </c>
      <c r="H559" s="31">
        <f>(140-Parameters!$D$25)*Parameters!$G$26*0.45359237*0.85/(72*Parameters!$C$27)</f>
        <v/>
      </c>
      <c r="I559" s="7">
        <f>IF(H559&gt;80,"&gt;80",IF(H559&gt;50,"50-80",IF(H559&gt;=25,"25-50","&lt;25")))</f>
        <v/>
      </c>
      <c r="J559" s="7">
        <f>IF(((B559="80+")+0+(OR(D559="1.5-2.0",D559="&gt;=2.0")))&gt;=2,1,0)</f>
        <v/>
      </c>
      <c r="K559" s="32">
        <f>INDEX(Parameters!$B$31:$E$31,MATCH(I559,Parameters!$B$30:$E$30,0))</f>
        <v/>
      </c>
      <c r="L559" s="33">
        <f>K559*INDEX(Parameters!$B$75:$E$75,MATCH(I559,Parameters!$B$30:$E$30,0))/100*IF($F559="yes",Parameters!$C$49,Parameters!$B$49)</f>
        <v/>
      </c>
      <c r="M559" s="33">
        <f>K559*INDEX(Parameters!$B$76:$E$76,MATCH(I559,Parameters!$B$30:$E$30,0))/100*IF($F559="yes",Parameters!$C$49,Parameters!$B$49)</f>
        <v/>
      </c>
      <c r="N559" s="33">
        <f>K559*INDEX(Parameters!$B$77:$E$77,MATCH(I559,Parameters!$B$30:$E$30,0))/100*IF($F559="yes",Parameters!$C$49,Parameters!$B$49)</f>
        <v/>
      </c>
      <c r="O559" s="33">
        <f>K559*INDEX(Parameters!$B$78:$E$78,MATCH(I559,Parameters!$B$30:$E$30,0))/100*IF($F559="yes",Parameters!$C$49,Parameters!$B$49)</f>
        <v/>
      </c>
      <c r="P559" s="33">
        <f>K559*INDEX(Parameters!$B$79:$E$79,MATCH(I559,Parameters!$B$30:$E$30,0))/100*IF($F559="yes",Parameters!$C$49,Parameters!$B$49)</f>
        <v/>
      </c>
      <c r="Q559" s="33">
        <f>K559*INDEX(Parameters!$B$80:$E$80,MATCH(I559,Parameters!$B$30:$E$30,0))/100*IF($F559="yes",Parameters!$C$49,Parameters!$B$49)</f>
        <v/>
      </c>
      <c r="R559" s="33">
        <f>K559*INDEX(Parameters!$B$81:$E$81,MATCH(I559,Parameters!$B$30:$E$30,0))/100*IF($F559="yes",Parameters!$C$49,Parameters!$B$49)</f>
        <v/>
      </c>
      <c r="S559" s="33">
        <f>K559*INDEX(Parameters!$B$82:$E$82,MATCH(I559,Parameters!$B$30:$E$30,0))/100*IF($F559="yes",Parameters!$C$49,Parameters!$B$49)</f>
        <v/>
      </c>
      <c r="T559" s="33">
        <f>K559*INDEX(Parameters!$B$83:$E$83,MATCH(I559,Parameters!$B$30:$E$30,0))/100*IF($F559="yes",Parameters!$C$49,Parameters!$B$49)</f>
        <v/>
      </c>
      <c r="U559" s="33">
        <f>INDEX(Parameters!$B$32:$E$32,MATCH(I559,Parameters!$B$30:$E$30,0))*Parameters!$B$36/100*IF($F559="yes",Parameters!$E$49,Parameters!$D$49)</f>
        <v/>
      </c>
      <c r="V559" s="33">
        <f>U559*INDEX(Parameters!$B$99:$E$99,MATCH(I559,Parameters!$B$30:$E$30,0))</f>
        <v/>
      </c>
      <c r="W559" s="33">
        <f>U559*INDEX(Parameters!$B$100:$E$100,MATCH(I559,Parameters!$B$30:$E$30,0))</f>
        <v/>
      </c>
      <c r="X559" s="33">
        <f>U559*INDEX(Parameters!$B$101:$E$101,MATCH(I559,Parameters!$B$30:$E$30,0))</f>
        <v/>
      </c>
      <c r="Y559" s="33">
        <f>U559*INDEX(Parameters!$B$102:$E$102,MATCH(I559,Parameters!$B$30:$E$30,0))</f>
        <v/>
      </c>
      <c r="Z559" s="33">
        <f>U559*INDEX(Parameters!$B$103:$E$103,MATCH(I559,Parameters!$B$30:$E$30,0))</f>
        <v/>
      </c>
      <c r="AA559" s="33">
        <f>U559*INDEX(Parameters!$B$104:$E$104,MATCH(I559,Parameters!$B$30:$E$30,0))</f>
        <v/>
      </c>
      <c r="AB559" s="33">
        <f>U559*Parameters!$B$39</f>
        <v/>
      </c>
      <c r="AC559" s="7">
        <f>J559</f>
        <v/>
      </c>
      <c r="AD559" s="7">
        <f>IF(J559=1,Parameters!$B$40,Parameters!$B$41)</f>
        <v/>
      </c>
      <c r="AE559" s="33">
        <f>AC559*O559+(1-AC559)*L559</f>
        <v/>
      </c>
      <c r="AF559" s="33">
        <f>AC559*P559+(1-AC559)*M559</f>
        <v/>
      </c>
      <c r="AG559" s="33">
        <f>AC559*Q559+(1-AC559)*N559</f>
        <v/>
      </c>
      <c r="AH559" s="33">
        <f>AD559*O559+(1-AD559)*L559</f>
        <v/>
      </c>
      <c r="AI559" s="33">
        <f>AD559*P559+(1-AD559)*M559</f>
        <v/>
      </c>
      <c r="AJ559" s="33">
        <f>AD559*Q559+(1-AD559)*N559</f>
        <v/>
      </c>
      <c r="AK559" s="33">
        <f>AC559*V559+(1-AC559)*U559</f>
        <v/>
      </c>
      <c r="AL559" s="33">
        <f>AC559*W559+(1-AC559)*U559</f>
        <v/>
      </c>
      <c r="AM559" s="33">
        <f>AC559*X559+(1-AC559)*U559</f>
        <v/>
      </c>
      <c r="AN559" s="33">
        <f>AD559*V559+(1-AD559)*U559</f>
        <v/>
      </c>
      <c r="AO559" s="33">
        <f>AD559*W559+(1-AD559)*U559</f>
        <v/>
      </c>
      <c r="AP559" s="33">
        <f>AD559*X559+(1-AD559)*U559</f>
        <v/>
      </c>
      <c r="AQ559" s="7">
        <f>IF(OR(Scenario!$B$5="Any",Scenario!$B$5=A559),1,0)</f>
        <v/>
      </c>
      <c r="AR559" s="7">
        <f>IF(OR(Scenario!$B$6="Any",Scenario!$B$6=B559),1,0)</f>
        <v/>
      </c>
      <c r="AS559" s="7">
        <f>IF(OR(Scenario!$B$7="Any",Scenario!$B$7=C559),1,0)</f>
        <v/>
      </c>
      <c r="AT559" s="7">
        <f>IF(OR(Scenario!$B$8="Any",Scenario!$B$8=D559),1,0)</f>
        <v/>
      </c>
      <c r="AU559" s="7">
        <f>IF(OR(Scenario!$B$9="Any",Scenario!$B$9=E559),1,0)</f>
        <v/>
      </c>
      <c r="AV559" s="7">
        <f>IF(OR(Scenario!$B$10="Any",Scenario!$B$10=F559),1,0)</f>
        <v/>
      </c>
      <c r="AW559" s="7">
        <f>G559*AQ559*AR559*AS559*AT559*AU559*AV559</f>
        <v/>
      </c>
      <c r="AX559" s="7">
        <f>IF(Scenario!$B$11="mean",L559,IF(Scenario!$B$11="5th pct",M559,N559))</f>
        <v/>
      </c>
      <c r="AY559" s="7">
        <f>IF(Scenario!$B$11="mean",O559,IF(Scenario!$B$11="5th pct",P559,Q559))</f>
        <v/>
      </c>
      <c r="AZ559" s="7">
        <f>IF(Scenario!$B$11="mean",R559,IF(Scenario!$B$11="5th pct",S559,T559))</f>
        <v/>
      </c>
      <c r="BA559" s="7">
        <f>IF(Scenario!$B$11="mean",AE559,IF(Scenario!$B$11="5th pct",AF559,AG559))</f>
        <v/>
      </c>
      <c r="BB559" s="7">
        <f>IF(Scenario!$B$11="mean",AH559,IF(Scenario!$B$11="5th pct",AI559,AJ559))</f>
        <v/>
      </c>
      <c r="BC559" s="7">
        <f>U559</f>
        <v/>
      </c>
      <c r="BD559" s="7">
        <f>IF(Scenario!$B$11="mean",V559,IF(Scenario!$B$11="5th pct",W559,X559))</f>
        <v/>
      </c>
      <c r="BE559" s="7">
        <f>IF(Scenario!$B$11="mean",Y559,IF(Scenario!$B$11="5th pct",Z559,AA559))</f>
        <v/>
      </c>
      <c r="BF559" s="7">
        <f>IF(Scenario!$B$11="mean",AK559,IF(Scenario!$B$11="5th pct",AL559,AM559))</f>
        <v/>
      </c>
      <c r="BG559" s="7">
        <f>IF(Scenario!$B$11="mean",AN559,IF(Scenario!$B$11="5th pct",AO559,AP559))</f>
        <v/>
      </c>
    </row>
    <row r="560">
      <c r="A560" t="inlineStr">
        <is>
          <t>F</t>
        </is>
      </c>
      <c r="B560" t="inlineStr">
        <is>
          <t>80+</t>
        </is>
      </c>
      <c r="C560" t="inlineStr">
        <is>
          <t>&gt;198</t>
        </is>
      </c>
      <c r="D560" t="inlineStr">
        <is>
          <t>1.0-1.5</t>
        </is>
      </c>
      <c r="E560" t="inlineStr">
        <is>
          <t>persistent</t>
        </is>
      </c>
      <c r="F560" t="inlineStr">
        <is>
          <t>no</t>
        </is>
      </c>
      <c r="G560" s="26">
        <f>Parameters!$B$5*Parameters!$B$9*Parameters!$G$10/SUM(Parameters!$B$10:$G$10)*Parameters!$I$22*Parameters!$B$53*(1-Parameters!$B$46)</f>
        <v/>
      </c>
      <c r="H560" s="27">
        <f>(140-Parameters!$D$25)*Parameters!$G$26*0.45359237*0.85/(72*Parameters!$C$27)</f>
        <v/>
      </c>
      <c r="I560">
        <f>IF(H560&gt;80,"&gt;80",IF(H560&gt;50,"50-80",IF(H560&gt;=25,"25-50","&lt;25")))</f>
        <v/>
      </c>
      <c r="J560">
        <f>IF(((B560="80+")+0+(OR(D560="1.5-2.0",D560="&gt;=2.0")))&gt;=2,1,0)</f>
        <v/>
      </c>
      <c r="K560" s="28">
        <f>INDEX(Parameters!$B$31:$E$31,MATCH(I560,Parameters!$B$30:$E$30,0))</f>
        <v/>
      </c>
      <c r="L560" s="29">
        <f>K560*INDEX(Parameters!$B$84:$E$84,MATCH(I560,Parameters!$B$30:$E$30,0))/100*IF($F560="yes",Parameters!$C$49,Parameters!$B$49)</f>
        <v/>
      </c>
      <c r="M560" s="29">
        <f>K560*INDEX(Parameters!$B$85:$E$85,MATCH(I560,Parameters!$B$30:$E$30,0))/100*IF($F560="yes",Parameters!$C$49,Parameters!$B$49)</f>
        <v/>
      </c>
      <c r="N560" s="29">
        <f>K560*INDEX(Parameters!$B$86:$E$86,MATCH(I560,Parameters!$B$30:$E$30,0))/100*IF($F560="yes",Parameters!$C$49,Parameters!$B$49)</f>
        <v/>
      </c>
      <c r="O560" s="29">
        <f>K560*INDEX(Parameters!$B$87:$E$87,MATCH(I560,Parameters!$B$30:$E$30,0))/100*IF($F560="yes",Parameters!$C$49,Parameters!$B$49)</f>
        <v/>
      </c>
      <c r="P560" s="29">
        <f>K560*INDEX(Parameters!$B$88:$E$88,MATCH(I560,Parameters!$B$30:$E$30,0))/100*IF($F560="yes",Parameters!$C$49,Parameters!$B$49)</f>
        <v/>
      </c>
      <c r="Q560" s="29">
        <f>K560*INDEX(Parameters!$B$89:$E$89,MATCH(I560,Parameters!$B$30:$E$30,0))/100*IF($F560="yes",Parameters!$C$49,Parameters!$B$49)</f>
        <v/>
      </c>
      <c r="R560" s="29">
        <f>K560*INDEX(Parameters!$B$90:$E$90,MATCH(I560,Parameters!$B$30:$E$30,0))/100*IF($F560="yes",Parameters!$C$49,Parameters!$B$49)</f>
        <v/>
      </c>
      <c r="S560" s="29">
        <f>K560*INDEX(Parameters!$B$91:$E$91,MATCH(I560,Parameters!$B$30:$E$30,0))/100*IF($F560="yes",Parameters!$C$49,Parameters!$B$49)</f>
        <v/>
      </c>
      <c r="T560" s="29">
        <f>K560*INDEX(Parameters!$B$92:$E$92,MATCH(I560,Parameters!$B$30:$E$30,0))/100*IF($F560="yes",Parameters!$C$49,Parameters!$B$49)</f>
        <v/>
      </c>
      <c r="U560" s="29">
        <f>INDEX(Parameters!$B$32:$E$32,MATCH(I560,Parameters!$B$30:$E$30,0))*Parameters!$B$36/100*IF($F560="yes",Parameters!$E$49,Parameters!$D$49)</f>
        <v/>
      </c>
      <c r="V560" s="29">
        <f>U560*INDEX(Parameters!$B$99:$E$99,MATCH(I560,Parameters!$B$30:$E$30,0))</f>
        <v/>
      </c>
      <c r="W560" s="29">
        <f>U560*INDEX(Parameters!$B$100:$E$100,MATCH(I560,Parameters!$B$30:$E$30,0))</f>
        <v/>
      </c>
      <c r="X560" s="29">
        <f>U560*INDEX(Parameters!$B$101:$E$101,MATCH(I560,Parameters!$B$30:$E$30,0))</f>
        <v/>
      </c>
      <c r="Y560" s="29">
        <f>U560*INDEX(Parameters!$B$102:$E$102,MATCH(I560,Parameters!$B$30:$E$30,0))</f>
        <v/>
      </c>
      <c r="Z560" s="29">
        <f>U560*INDEX(Parameters!$B$103:$E$103,MATCH(I560,Parameters!$B$30:$E$30,0))</f>
        <v/>
      </c>
      <c r="AA560" s="29">
        <f>U560*INDEX(Parameters!$B$104:$E$104,MATCH(I560,Parameters!$B$30:$E$30,0))</f>
        <v/>
      </c>
      <c r="AB560" s="29">
        <f>U560*Parameters!$B$39</f>
        <v/>
      </c>
      <c r="AC560">
        <f>J560</f>
        <v/>
      </c>
      <c r="AD560">
        <f>IF(J560=1,Parameters!$B$40,Parameters!$B$41)</f>
        <v/>
      </c>
      <c r="AE560" s="29">
        <f>AC560*O560+(1-AC560)*L560</f>
        <v/>
      </c>
      <c r="AF560" s="29">
        <f>AC560*P560+(1-AC560)*M560</f>
        <v/>
      </c>
      <c r="AG560" s="29">
        <f>AC560*Q560+(1-AC560)*N560</f>
        <v/>
      </c>
      <c r="AH560" s="29">
        <f>AD560*O560+(1-AD560)*L560</f>
        <v/>
      </c>
      <c r="AI560" s="29">
        <f>AD560*P560+(1-AD560)*M560</f>
        <v/>
      </c>
      <c r="AJ560" s="29">
        <f>AD560*Q560+(1-AD560)*N560</f>
        <v/>
      </c>
      <c r="AK560" s="29">
        <f>AC560*V560+(1-AC560)*U560</f>
        <v/>
      </c>
      <c r="AL560" s="29">
        <f>AC560*W560+(1-AC560)*U560</f>
        <v/>
      </c>
      <c r="AM560" s="29">
        <f>AC560*X560+(1-AC560)*U560</f>
        <v/>
      </c>
      <c r="AN560" s="29">
        <f>AD560*V560+(1-AD560)*U560</f>
        <v/>
      </c>
      <c r="AO560" s="29">
        <f>AD560*W560+(1-AD560)*U560</f>
        <v/>
      </c>
      <c r="AP560" s="29">
        <f>AD560*X560+(1-AD560)*U560</f>
        <v/>
      </c>
      <c r="AQ560">
        <f>IF(OR(Scenario!$B$5="Any",Scenario!$B$5=A560),1,0)</f>
        <v/>
      </c>
      <c r="AR560">
        <f>IF(OR(Scenario!$B$6="Any",Scenario!$B$6=B560),1,0)</f>
        <v/>
      </c>
      <c r="AS560">
        <f>IF(OR(Scenario!$B$7="Any",Scenario!$B$7=C560),1,0)</f>
        <v/>
      </c>
      <c r="AT560">
        <f>IF(OR(Scenario!$B$8="Any",Scenario!$B$8=D560),1,0)</f>
        <v/>
      </c>
      <c r="AU560">
        <f>IF(OR(Scenario!$B$9="Any",Scenario!$B$9=E560),1,0)</f>
        <v/>
      </c>
      <c r="AV560">
        <f>IF(OR(Scenario!$B$10="Any",Scenario!$B$10=F560),1,0)</f>
        <v/>
      </c>
      <c r="AW560">
        <f>G560*AQ560*AR560*AS560*AT560*AU560*AV560</f>
        <v/>
      </c>
      <c r="AX560">
        <f>IF(Scenario!$B$11="mean",L560,IF(Scenario!$B$11="5th pct",M560,N560))</f>
        <v/>
      </c>
      <c r="AY560">
        <f>IF(Scenario!$B$11="mean",O560,IF(Scenario!$B$11="5th pct",P560,Q560))</f>
        <v/>
      </c>
      <c r="AZ560">
        <f>IF(Scenario!$B$11="mean",R560,IF(Scenario!$B$11="5th pct",S560,T560))</f>
        <v/>
      </c>
      <c r="BA560">
        <f>IF(Scenario!$B$11="mean",AE560,IF(Scenario!$B$11="5th pct",AF560,AG560))</f>
        <v/>
      </c>
      <c r="BB560">
        <f>IF(Scenario!$B$11="mean",AH560,IF(Scenario!$B$11="5th pct",AI560,AJ560))</f>
        <v/>
      </c>
      <c r="BC560">
        <f>U560</f>
        <v/>
      </c>
      <c r="BD560">
        <f>IF(Scenario!$B$11="mean",V560,IF(Scenario!$B$11="5th pct",W560,X560))</f>
        <v/>
      </c>
      <c r="BE560">
        <f>IF(Scenario!$B$11="mean",Y560,IF(Scenario!$B$11="5th pct",Z560,AA560))</f>
        <v/>
      </c>
      <c r="BF560">
        <f>IF(Scenario!$B$11="mean",AK560,IF(Scenario!$B$11="5th pct",AL560,AM560))</f>
        <v/>
      </c>
      <c r="BG560">
        <f>IF(Scenario!$B$11="mean",AN560,IF(Scenario!$B$11="5th pct",AO560,AP560))</f>
        <v/>
      </c>
    </row>
    <row r="561">
      <c r="A561" s="7" t="inlineStr">
        <is>
          <t>F</t>
        </is>
      </c>
      <c r="B561" s="7" t="inlineStr">
        <is>
          <t>80+</t>
        </is>
      </c>
      <c r="C561" s="7" t="inlineStr">
        <is>
          <t>&gt;198</t>
        </is>
      </c>
      <c r="D561" s="7" t="inlineStr">
        <is>
          <t>1.0-1.5</t>
        </is>
      </c>
      <c r="E561" s="7" t="inlineStr">
        <is>
          <t>persistent</t>
        </is>
      </c>
      <c r="F561" s="7" t="inlineStr">
        <is>
          <t>yes</t>
        </is>
      </c>
      <c r="G561" s="30">
        <f>Parameters!$B$5*Parameters!$B$9*Parameters!$G$10/SUM(Parameters!$B$10:$G$10)*Parameters!$I$22*Parameters!$B$53*Parameters!$B$46</f>
        <v/>
      </c>
      <c r="H561" s="31">
        <f>(140-Parameters!$D$25)*Parameters!$G$26*0.45359237*0.85/(72*Parameters!$C$27)</f>
        <v/>
      </c>
      <c r="I561" s="7">
        <f>IF(H561&gt;80,"&gt;80",IF(H561&gt;50,"50-80",IF(H561&gt;=25,"25-50","&lt;25")))</f>
        <v/>
      </c>
      <c r="J561" s="7">
        <f>IF(((B561="80+")+0+(OR(D561="1.5-2.0",D561="&gt;=2.0")))&gt;=2,1,0)</f>
        <v/>
      </c>
      <c r="K561" s="32">
        <f>INDEX(Parameters!$B$31:$E$31,MATCH(I561,Parameters!$B$30:$E$30,0))</f>
        <v/>
      </c>
      <c r="L561" s="33">
        <f>K561*INDEX(Parameters!$B$84:$E$84,MATCH(I561,Parameters!$B$30:$E$30,0))/100*IF($F561="yes",Parameters!$C$49,Parameters!$B$49)</f>
        <v/>
      </c>
      <c r="M561" s="33">
        <f>K561*INDEX(Parameters!$B$85:$E$85,MATCH(I561,Parameters!$B$30:$E$30,0))/100*IF($F561="yes",Parameters!$C$49,Parameters!$B$49)</f>
        <v/>
      </c>
      <c r="N561" s="33">
        <f>K561*INDEX(Parameters!$B$86:$E$86,MATCH(I561,Parameters!$B$30:$E$30,0))/100*IF($F561="yes",Parameters!$C$49,Parameters!$B$49)</f>
        <v/>
      </c>
      <c r="O561" s="33">
        <f>K561*INDEX(Parameters!$B$87:$E$87,MATCH(I561,Parameters!$B$30:$E$30,0))/100*IF($F561="yes",Parameters!$C$49,Parameters!$B$49)</f>
        <v/>
      </c>
      <c r="P561" s="33">
        <f>K561*INDEX(Parameters!$B$88:$E$88,MATCH(I561,Parameters!$B$30:$E$30,0))/100*IF($F561="yes",Parameters!$C$49,Parameters!$B$49)</f>
        <v/>
      </c>
      <c r="Q561" s="33">
        <f>K561*INDEX(Parameters!$B$89:$E$89,MATCH(I561,Parameters!$B$30:$E$30,0))/100*IF($F561="yes",Parameters!$C$49,Parameters!$B$49)</f>
        <v/>
      </c>
      <c r="R561" s="33">
        <f>K561*INDEX(Parameters!$B$90:$E$90,MATCH(I561,Parameters!$B$30:$E$30,0))/100*IF($F561="yes",Parameters!$C$49,Parameters!$B$49)</f>
        <v/>
      </c>
      <c r="S561" s="33">
        <f>K561*INDEX(Parameters!$B$91:$E$91,MATCH(I561,Parameters!$B$30:$E$30,0))/100*IF($F561="yes",Parameters!$C$49,Parameters!$B$49)</f>
        <v/>
      </c>
      <c r="T561" s="33">
        <f>K561*INDEX(Parameters!$B$92:$E$92,MATCH(I561,Parameters!$B$30:$E$30,0))/100*IF($F561="yes",Parameters!$C$49,Parameters!$B$49)</f>
        <v/>
      </c>
      <c r="U561" s="33">
        <f>INDEX(Parameters!$B$32:$E$32,MATCH(I561,Parameters!$B$30:$E$30,0))*Parameters!$B$36/100*IF($F561="yes",Parameters!$E$49,Parameters!$D$49)</f>
        <v/>
      </c>
      <c r="V561" s="33">
        <f>U561*INDEX(Parameters!$B$99:$E$99,MATCH(I561,Parameters!$B$30:$E$30,0))</f>
        <v/>
      </c>
      <c r="W561" s="33">
        <f>U561*INDEX(Parameters!$B$100:$E$100,MATCH(I561,Parameters!$B$30:$E$30,0))</f>
        <v/>
      </c>
      <c r="X561" s="33">
        <f>U561*INDEX(Parameters!$B$101:$E$101,MATCH(I561,Parameters!$B$30:$E$30,0))</f>
        <v/>
      </c>
      <c r="Y561" s="33">
        <f>U561*INDEX(Parameters!$B$102:$E$102,MATCH(I561,Parameters!$B$30:$E$30,0))</f>
        <v/>
      </c>
      <c r="Z561" s="33">
        <f>U561*INDEX(Parameters!$B$103:$E$103,MATCH(I561,Parameters!$B$30:$E$30,0))</f>
        <v/>
      </c>
      <c r="AA561" s="33">
        <f>U561*INDEX(Parameters!$B$104:$E$104,MATCH(I561,Parameters!$B$30:$E$30,0))</f>
        <v/>
      </c>
      <c r="AB561" s="33">
        <f>U561*Parameters!$B$39</f>
        <v/>
      </c>
      <c r="AC561" s="7">
        <f>J561</f>
        <v/>
      </c>
      <c r="AD561" s="7">
        <f>IF(J561=1,Parameters!$B$40,Parameters!$B$41)</f>
        <v/>
      </c>
      <c r="AE561" s="33">
        <f>AC561*O561+(1-AC561)*L561</f>
        <v/>
      </c>
      <c r="AF561" s="33">
        <f>AC561*P561+(1-AC561)*M561</f>
        <v/>
      </c>
      <c r="AG561" s="33">
        <f>AC561*Q561+(1-AC561)*N561</f>
        <v/>
      </c>
      <c r="AH561" s="33">
        <f>AD561*O561+(1-AD561)*L561</f>
        <v/>
      </c>
      <c r="AI561" s="33">
        <f>AD561*P561+(1-AD561)*M561</f>
        <v/>
      </c>
      <c r="AJ561" s="33">
        <f>AD561*Q561+(1-AD561)*N561</f>
        <v/>
      </c>
      <c r="AK561" s="33">
        <f>AC561*V561+(1-AC561)*U561</f>
        <v/>
      </c>
      <c r="AL561" s="33">
        <f>AC561*W561+(1-AC561)*U561</f>
        <v/>
      </c>
      <c r="AM561" s="33">
        <f>AC561*X561+(1-AC561)*U561</f>
        <v/>
      </c>
      <c r="AN561" s="33">
        <f>AD561*V561+(1-AD561)*U561</f>
        <v/>
      </c>
      <c r="AO561" s="33">
        <f>AD561*W561+(1-AD561)*U561</f>
        <v/>
      </c>
      <c r="AP561" s="33">
        <f>AD561*X561+(1-AD561)*U561</f>
        <v/>
      </c>
      <c r="AQ561" s="7">
        <f>IF(OR(Scenario!$B$5="Any",Scenario!$B$5=A561),1,0)</f>
        <v/>
      </c>
      <c r="AR561" s="7">
        <f>IF(OR(Scenario!$B$6="Any",Scenario!$B$6=B561),1,0)</f>
        <v/>
      </c>
      <c r="AS561" s="7">
        <f>IF(OR(Scenario!$B$7="Any",Scenario!$B$7=C561),1,0)</f>
        <v/>
      </c>
      <c r="AT561" s="7">
        <f>IF(OR(Scenario!$B$8="Any",Scenario!$B$8=D561),1,0)</f>
        <v/>
      </c>
      <c r="AU561" s="7">
        <f>IF(OR(Scenario!$B$9="Any",Scenario!$B$9=E561),1,0)</f>
        <v/>
      </c>
      <c r="AV561" s="7">
        <f>IF(OR(Scenario!$B$10="Any",Scenario!$B$10=F561),1,0)</f>
        <v/>
      </c>
      <c r="AW561" s="7">
        <f>G561*AQ561*AR561*AS561*AT561*AU561*AV561</f>
        <v/>
      </c>
      <c r="AX561" s="7">
        <f>IF(Scenario!$B$11="mean",L561,IF(Scenario!$B$11="5th pct",M561,N561))</f>
        <v/>
      </c>
      <c r="AY561" s="7">
        <f>IF(Scenario!$B$11="mean",O561,IF(Scenario!$B$11="5th pct",P561,Q561))</f>
        <v/>
      </c>
      <c r="AZ561" s="7">
        <f>IF(Scenario!$B$11="mean",R561,IF(Scenario!$B$11="5th pct",S561,T561))</f>
        <v/>
      </c>
      <c r="BA561" s="7">
        <f>IF(Scenario!$B$11="mean",AE561,IF(Scenario!$B$11="5th pct",AF561,AG561))</f>
        <v/>
      </c>
      <c r="BB561" s="7">
        <f>IF(Scenario!$B$11="mean",AH561,IF(Scenario!$B$11="5th pct",AI561,AJ561))</f>
        <v/>
      </c>
      <c r="BC561" s="7">
        <f>U561</f>
        <v/>
      </c>
      <c r="BD561" s="7">
        <f>IF(Scenario!$B$11="mean",V561,IF(Scenario!$B$11="5th pct",W561,X561))</f>
        <v/>
      </c>
      <c r="BE561" s="7">
        <f>IF(Scenario!$B$11="mean",Y561,IF(Scenario!$B$11="5th pct",Z561,AA561))</f>
        <v/>
      </c>
      <c r="BF561" s="7">
        <f>IF(Scenario!$B$11="mean",AK561,IF(Scenario!$B$11="5th pct",AL561,AM561))</f>
        <v/>
      </c>
      <c r="BG561" s="7">
        <f>IF(Scenario!$B$11="mean",AN561,IF(Scenario!$B$11="5th pct",AO561,AP561))</f>
        <v/>
      </c>
    </row>
    <row r="562">
      <c r="A562" t="inlineStr">
        <is>
          <t>F</t>
        </is>
      </c>
      <c r="B562" t="inlineStr">
        <is>
          <t>80+</t>
        </is>
      </c>
      <c r="C562" t="inlineStr">
        <is>
          <t>&gt;198</t>
        </is>
      </c>
      <c r="D562" t="inlineStr">
        <is>
          <t>1.5-2.0</t>
        </is>
      </c>
      <c r="E562" t="inlineStr">
        <is>
          <t>subclinical</t>
        </is>
      </c>
      <c r="F562" t="inlineStr">
        <is>
          <t>no</t>
        </is>
      </c>
      <c r="G562" s="26">
        <f>Parameters!$B$5*Parameters!$B$9*Parameters!$G$10/SUM(Parameters!$B$10:$G$10)*Parameters!$J$22*Parameters!$B$50*(1-Parameters!$B$46)</f>
        <v/>
      </c>
      <c r="H562" s="27">
        <f>(140-Parameters!$D$25)*Parameters!$G$26*0.45359237*0.85/(72*Parameters!$D$27)</f>
        <v/>
      </c>
      <c r="I562">
        <f>IF(H562&gt;80,"&gt;80",IF(H562&gt;50,"50-80",IF(H562&gt;=25,"25-50","&lt;25")))</f>
        <v/>
      </c>
      <c r="J562">
        <f>IF(((B562="80+")+0+(OR(D562="1.5-2.0",D562="&gt;=2.0")))&gt;=2,1,0)</f>
        <v/>
      </c>
      <c r="K562" s="28">
        <f>INDEX(Parameters!$B$31:$E$31,MATCH(I562,Parameters!$B$30:$E$30,0))</f>
        <v/>
      </c>
      <c r="L562" s="29">
        <f>K562*INDEX(Parameters!$B$57:$E$57,MATCH(I562,Parameters!$B$30:$E$30,0))/100*IF($F562="yes",Parameters!$C$49,Parameters!$B$49)</f>
        <v/>
      </c>
      <c r="M562" s="29">
        <f>K562*INDEX(Parameters!$B$58:$E$58,MATCH(I562,Parameters!$B$30:$E$30,0))/100*IF($F562="yes",Parameters!$C$49,Parameters!$B$49)</f>
        <v/>
      </c>
      <c r="N562" s="29">
        <f>K562*INDEX(Parameters!$B$59:$E$59,MATCH(I562,Parameters!$B$30:$E$30,0))/100*IF($F562="yes",Parameters!$C$49,Parameters!$B$49)</f>
        <v/>
      </c>
      <c r="O562" s="29">
        <f>K562*INDEX(Parameters!$B$60:$E$60,MATCH(I562,Parameters!$B$30:$E$30,0))/100*IF($F562="yes",Parameters!$C$49,Parameters!$B$49)</f>
        <v/>
      </c>
      <c r="P562" s="29">
        <f>K562*INDEX(Parameters!$B$61:$E$61,MATCH(I562,Parameters!$B$30:$E$30,0))/100*IF($F562="yes",Parameters!$C$49,Parameters!$B$49)</f>
        <v/>
      </c>
      <c r="Q562" s="29">
        <f>K562*INDEX(Parameters!$B$62:$E$62,MATCH(I562,Parameters!$B$30:$E$30,0))/100*IF($F562="yes",Parameters!$C$49,Parameters!$B$49)</f>
        <v/>
      </c>
      <c r="R562" s="29">
        <f>K562*INDEX(Parameters!$B$63:$E$63,MATCH(I562,Parameters!$B$30:$E$30,0))/100*IF($F562="yes",Parameters!$C$49,Parameters!$B$49)</f>
        <v/>
      </c>
      <c r="S562" s="29">
        <f>K562*INDEX(Parameters!$B$64:$E$64,MATCH(I562,Parameters!$B$30:$E$30,0))/100*IF($F562="yes",Parameters!$C$49,Parameters!$B$49)</f>
        <v/>
      </c>
      <c r="T562" s="29">
        <f>K562*INDEX(Parameters!$B$65:$E$65,MATCH(I562,Parameters!$B$30:$E$30,0))/100*IF($F562="yes",Parameters!$C$49,Parameters!$B$49)</f>
        <v/>
      </c>
      <c r="U562" s="29">
        <f>INDEX(Parameters!$B$32:$E$32,MATCH(I562,Parameters!$B$30:$E$30,0))*Parameters!$B$36/100*IF($F562="yes",Parameters!$E$49,Parameters!$D$49)</f>
        <v/>
      </c>
      <c r="V562" s="29">
        <f>U562*INDEX(Parameters!$B$99:$E$99,MATCH(I562,Parameters!$B$30:$E$30,0))</f>
        <v/>
      </c>
      <c r="W562" s="29">
        <f>U562*INDEX(Parameters!$B$100:$E$100,MATCH(I562,Parameters!$B$30:$E$30,0))</f>
        <v/>
      </c>
      <c r="X562" s="29">
        <f>U562*INDEX(Parameters!$B$101:$E$101,MATCH(I562,Parameters!$B$30:$E$30,0))</f>
        <v/>
      </c>
      <c r="Y562" s="29">
        <f>U562*INDEX(Parameters!$B$102:$E$102,MATCH(I562,Parameters!$B$30:$E$30,0))</f>
        <v/>
      </c>
      <c r="Z562" s="29">
        <f>U562*INDEX(Parameters!$B$103:$E$103,MATCH(I562,Parameters!$B$30:$E$30,0))</f>
        <v/>
      </c>
      <c r="AA562" s="29">
        <f>U562*INDEX(Parameters!$B$104:$E$104,MATCH(I562,Parameters!$B$30:$E$30,0))</f>
        <v/>
      </c>
      <c r="AB562" s="29">
        <f>U562*Parameters!$B$39</f>
        <v/>
      </c>
      <c r="AC562">
        <f>J562</f>
        <v/>
      </c>
      <c r="AD562">
        <f>IF(J562=1,Parameters!$B$40,Parameters!$B$41)</f>
        <v/>
      </c>
      <c r="AE562" s="29">
        <f>AC562*O562+(1-AC562)*L562</f>
        <v/>
      </c>
      <c r="AF562" s="29">
        <f>AC562*P562+(1-AC562)*M562</f>
        <v/>
      </c>
      <c r="AG562" s="29">
        <f>AC562*Q562+(1-AC562)*N562</f>
        <v/>
      </c>
      <c r="AH562" s="29">
        <f>AD562*O562+(1-AD562)*L562</f>
        <v/>
      </c>
      <c r="AI562" s="29">
        <f>AD562*P562+(1-AD562)*M562</f>
        <v/>
      </c>
      <c r="AJ562" s="29">
        <f>AD562*Q562+(1-AD562)*N562</f>
        <v/>
      </c>
      <c r="AK562" s="29">
        <f>AC562*V562+(1-AC562)*U562</f>
        <v/>
      </c>
      <c r="AL562" s="29">
        <f>AC562*W562+(1-AC562)*U562</f>
        <v/>
      </c>
      <c r="AM562" s="29">
        <f>AC562*X562+(1-AC562)*U562</f>
        <v/>
      </c>
      <c r="AN562" s="29">
        <f>AD562*V562+(1-AD562)*U562</f>
        <v/>
      </c>
      <c r="AO562" s="29">
        <f>AD562*W562+(1-AD562)*U562</f>
        <v/>
      </c>
      <c r="AP562" s="29">
        <f>AD562*X562+(1-AD562)*U562</f>
        <v/>
      </c>
      <c r="AQ562">
        <f>IF(OR(Scenario!$B$5="Any",Scenario!$B$5=A562),1,0)</f>
        <v/>
      </c>
      <c r="AR562">
        <f>IF(OR(Scenario!$B$6="Any",Scenario!$B$6=B562),1,0)</f>
        <v/>
      </c>
      <c r="AS562">
        <f>IF(OR(Scenario!$B$7="Any",Scenario!$B$7=C562),1,0)</f>
        <v/>
      </c>
      <c r="AT562">
        <f>IF(OR(Scenario!$B$8="Any",Scenario!$B$8=D562),1,0)</f>
        <v/>
      </c>
      <c r="AU562">
        <f>IF(OR(Scenario!$B$9="Any",Scenario!$B$9=E562),1,0)</f>
        <v/>
      </c>
      <c r="AV562">
        <f>IF(OR(Scenario!$B$10="Any",Scenario!$B$10=F562),1,0)</f>
        <v/>
      </c>
      <c r="AW562">
        <f>G562*AQ562*AR562*AS562*AT562*AU562*AV562</f>
        <v/>
      </c>
      <c r="AX562">
        <f>IF(Scenario!$B$11="mean",L562,IF(Scenario!$B$11="5th pct",M562,N562))</f>
        <v/>
      </c>
      <c r="AY562">
        <f>IF(Scenario!$B$11="mean",O562,IF(Scenario!$B$11="5th pct",P562,Q562))</f>
        <v/>
      </c>
      <c r="AZ562">
        <f>IF(Scenario!$B$11="mean",R562,IF(Scenario!$B$11="5th pct",S562,T562))</f>
        <v/>
      </c>
      <c r="BA562">
        <f>IF(Scenario!$B$11="mean",AE562,IF(Scenario!$B$11="5th pct",AF562,AG562))</f>
        <v/>
      </c>
      <c r="BB562">
        <f>IF(Scenario!$B$11="mean",AH562,IF(Scenario!$B$11="5th pct",AI562,AJ562))</f>
        <v/>
      </c>
      <c r="BC562">
        <f>U562</f>
        <v/>
      </c>
      <c r="BD562">
        <f>IF(Scenario!$B$11="mean",V562,IF(Scenario!$B$11="5th pct",W562,X562))</f>
        <v/>
      </c>
      <c r="BE562">
        <f>IF(Scenario!$B$11="mean",Y562,IF(Scenario!$B$11="5th pct",Z562,AA562))</f>
        <v/>
      </c>
      <c r="BF562">
        <f>IF(Scenario!$B$11="mean",AK562,IF(Scenario!$B$11="5th pct",AL562,AM562))</f>
        <v/>
      </c>
      <c r="BG562">
        <f>IF(Scenario!$B$11="mean",AN562,IF(Scenario!$B$11="5th pct",AO562,AP562))</f>
        <v/>
      </c>
    </row>
    <row r="563">
      <c r="A563" s="7" t="inlineStr">
        <is>
          <t>F</t>
        </is>
      </c>
      <c r="B563" s="7" t="inlineStr">
        <is>
          <t>80+</t>
        </is>
      </c>
      <c r="C563" s="7" t="inlineStr">
        <is>
          <t>&gt;198</t>
        </is>
      </c>
      <c r="D563" s="7" t="inlineStr">
        <is>
          <t>1.5-2.0</t>
        </is>
      </c>
      <c r="E563" s="7" t="inlineStr">
        <is>
          <t>subclinical</t>
        </is>
      </c>
      <c r="F563" s="7" t="inlineStr">
        <is>
          <t>yes</t>
        </is>
      </c>
      <c r="G563" s="30">
        <f>Parameters!$B$5*Parameters!$B$9*Parameters!$G$10/SUM(Parameters!$B$10:$G$10)*Parameters!$J$22*Parameters!$B$50*Parameters!$B$46</f>
        <v/>
      </c>
      <c r="H563" s="31">
        <f>(140-Parameters!$D$25)*Parameters!$G$26*0.45359237*0.85/(72*Parameters!$D$27)</f>
        <v/>
      </c>
      <c r="I563" s="7">
        <f>IF(H563&gt;80,"&gt;80",IF(H563&gt;50,"50-80",IF(H563&gt;=25,"25-50","&lt;25")))</f>
        <v/>
      </c>
      <c r="J563" s="7">
        <f>IF(((B563="80+")+0+(OR(D563="1.5-2.0",D563="&gt;=2.0")))&gt;=2,1,0)</f>
        <v/>
      </c>
      <c r="K563" s="32">
        <f>INDEX(Parameters!$B$31:$E$31,MATCH(I563,Parameters!$B$30:$E$30,0))</f>
        <v/>
      </c>
      <c r="L563" s="33">
        <f>K563*INDEX(Parameters!$B$57:$E$57,MATCH(I563,Parameters!$B$30:$E$30,0))/100*IF($F563="yes",Parameters!$C$49,Parameters!$B$49)</f>
        <v/>
      </c>
      <c r="M563" s="33">
        <f>K563*INDEX(Parameters!$B$58:$E$58,MATCH(I563,Parameters!$B$30:$E$30,0))/100*IF($F563="yes",Parameters!$C$49,Parameters!$B$49)</f>
        <v/>
      </c>
      <c r="N563" s="33">
        <f>K563*INDEX(Parameters!$B$59:$E$59,MATCH(I563,Parameters!$B$30:$E$30,0))/100*IF($F563="yes",Parameters!$C$49,Parameters!$B$49)</f>
        <v/>
      </c>
      <c r="O563" s="33">
        <f>K563*INDEX(Parameters!$B$60:$E$60,MATCH(I563,Parameters!$B$30:$E$30,0))/100*IF($F563="yes",Parameters!$C$49,Parameters!$B$49)</f>
        <v/>
      </c>
      <c r="P563" s="33">
        <f>K563*INDEX(Parameters!$B$61:$E$61,MATCH(I563,Parameters!$B$30:$E$30,0))/100*IF($F563="yes",Parameters!$C$49,Parameters!$B$49)</f>
        <v/>
      </c>
      <c r="Q563" s="33">
        <f>K563*INDEX(Parameters!$B$62:$E$62,MATCH(I563,Parameters!$B$30:$E$30,0))/100*IF($F563="yes",Parameters!$C$49,Parameters!$B$49)</f>
        <v/>
      </c>
      <c r="R563" s="33">
        <f>K563*INDEX(Parameters!$B$63:$E$63,MATCH(I563,Parameters!$B$30:$E$30,0))/100*IF($F563="yes",Parameters!$C$49,Parameters!$B$49)</f>
        <v/>
      </c>
      <c r="S563" s="33">
        <f>K563*INDEX(Parameters!$B$64:$E$64,MATCH(I563,Parameters!$B$30:$E$30,0))/100*IF($F563="yes",Parameters!$C$49,Parameters!$B$49)</f>
        <v/>
      </c>
      <c r="T563" s="33">
        <f>K563*INDEX(Parameters!$B$65:$E$65,MATCH(I563,Parameters!$B$30:$E$30,0))/100*IF($F563="yes",Parameters!$C$49,Parameters!$B$49)</f>
        <v/>
      </c>
      <c r="U563" s="33">
        <f>INDEX(Parameters!$B$32:$E$32,MATCH(I563,Parameters!$B$30:$E$30,0))*Parameters!$B$36/100*IF($F563="yes",Parameters!$E$49,Parameters!$D$49)</f>
        <v/>
      </c>
      <c r="V563" s="33">
        <f>U563*INDEX(Parameters!$B$99:$E$99,MATCH(I563,Parameters!$B$30:$E$30,0))</f>
        <v/>
      </c>
      <c r="W563" s="33">
        <f>U563*INDEX(Parameters!$B$100:$E$100,MATCH(I563,Parameters!$B$30:$E$30,0))</f>
        <v/>
      </c>
      <c r="X563" s="33">
        <f>U563*INDEX(Parameters!$B$101:$E$101,MATCH(I563,Parameters!$B$30:$E$30,0))</f>
        <v/>
      </c>
      <c r="Y563" s="33">
        <f>U563*INDEX(Parameters!$B$102:$E$102,MATCH(I563,Parameters!$B$30:$E$30,0))</f>
        <v/>
      </c>
      <c r="Z563" s="33">
        <f>U563*INDEX(Parameters!$B$103:$E$103,MATCH(I563,Parameters!$B$30:$E$30,0))</f>
        <v/>
      </c>
      <c r="AA563" s="33">
        <f>U563*INDEX(Parameters!$B$104:$E$104,MATCH(I563,Parameters!$B$30:$E$30,0))</f>
        <v/>
      </c>
      <c r="AB563" s="33">
        <f>U563*Parameters!$B$39</f>
        <v/>
      </c>
      <c r="AC563" s="7">
        <f>J563</f>
        <v/>
      </c>
      <c r="AD563" s="7">
        <f>IF(J563=1,Parameters!$B$40,Parameters!$B$41)</f>
        <v/>
      </c>
      <c r="AE563" s="33">
        <f>AC563*O563+(1-AC563)*L563</f>
        <v/>
      </c>
      <c r="AF563" s="33">
        <f>AC563*P563+(1-AC563)*M563</f>
        <v/>
      </c>
      <c r="AG563" s="33">
        <f>AC563*Q563+(1-AC563)*N563</f>
        <v/>
      </c>
      <c r="AH563" s="33">
        <f>AD563*O563+(1-AD563)*L563</f>
        <v/>
      </c>
      <c r="AI563" s="33">
        <f>AD563*P563+(1-AD563)*M563</f>
        <v/>
      </c>
      <c r="AJ563" s="33">
        <f>AD563*Q563+(1-AD563)*N563</f>
        <v/>
      </c>
      <c r="AK563" s="33">
        <f>AC563*V563+(1-AC563)*U563</f>
        <v/>
      </c>
      <c r="AL563" s="33">
        <f>AC563*W563+(1-AC563)*U563</f>
        <v/>
      </c>
      <c r="AM563" s="33">
        <f>AC563*X563+(1-AC563)*U563</f>
        <v/>
      </c>
      <c r="AN563" s="33">
        <f>AD563*V563+(1-AD563)*U563</f>
        <v/>
      </c>
      <c r="AO563" s="33">
        <f>AD563*W563+(1-AD563)*U563</f>
        <v/>
      </c>
      <c r="AP563" s="33">
        <f>AD563*X563+(1-AD563)*U563</f>
        <v/>
      </c>
      <c r="AQ563" s="7">
        <f>IF(OR(Scenario!$B$5="Any",Scenario!$B$5=A563),1,0)</f>
        <v/>
      </c>
      <c r="AR563" s="7">
        <f>IF(OR(Scenario!$B$6="Any",Scenario!$B$6=B563),1,0)</f>
        <v/>
      </c>
      <c r="AS563" s="7">
        <f>IF(OR(Scenario!$B$7="Any",Scenario!$B$7=C563),1,0)</f>
        <v/>
      </c>
      <c r="AT563" s="7">
        <f>IF(OR(Scenario!$B$8="Any",Scenario!$B$8=D563),1,0)</f>
        <v/>
      </c>
      <c r="AU563" s="7">
        <f>IF(OR(Scenario!$B$9="Any",Scenario!$B$9=E563),1,0)</f>
        <v/>
      </c>
      <c r="AV563" s="7">
        <f>IF(OR(Scenario!$B$10="Any",Scenario!$B$10=F563),1,0)</f>
        <v/>
      </c>
      <c r="AW563" s="7">
        <f>G563*AQ563*AR563*AS563*AT563*AU563*AV563</f>
        <v/>
      </c>
      <c r="AX563" s="7">
        <f>IF(Scenario!$B$11="mean",L563,IF(Scenario!$B$11="5th pct",M563,N563))</f>
        <v/>
      </c>
      <c r="AY563" s="7">
        <f>IF(Scenario!$B$11="mean",O563,IF(Scenario!$B$11="5th pct",P563,Q563))</f>
        <v/>
      </c>
      <c r="AZ563" s="7">
        <f>IF(Scenario!$B$11="mean",R563,IF(Scenario!$B$11="5th pct",S563,T563))</f>
        <v/>
      </c>
      <c r="BA563" s="7">
        <f>IF(Scenario!$B$11="mean",AE563,IF(Scenario!$B$11="5th pct",AF563,AG563))</f>
        <v/>
      </c>
      <c r="BB563" s="7">
        <f>IF(Scenario!$B$11="mean",AH563,IF(Scenario!$B$11="5th pct",AI563,AJ563))</f>
        <v/>
      </c>
      <c r="BC563" s="7">
        <f>U563</f>
        <v/>
      </c>
      <c r="BD563" s="7">
        <f>IF(Scenario!$B$11="mean",V563,IF(Scenario!$B$11="5th pct",W563,X563))</f>
        <v/>
      </c>
      <c r="BE563" s="7">
        <f>IF(Scenario!$B$11="mean",Y563,IF(Scenario!$B$11="5th pct",Z563,AA563))</f>
        <v/>
      </c>
      <c r="BF563" s="7">
        <f>IF(Scenario!$B$11="mean",AK563,IF(Scenario!$B$11="5th pct",AL563,AM563))</f>
        <v/>
      </c>
      <c r="BG563" s="7">
        <f>IF(Scenario!$B$11="mean",AN563,IF(Scenario!$B$11="5th pct",AO563,AP563))</f>
        <v/>
      </c>
    </row>
    <row r="564">
      <c r="A564" t="inlineStr">
        <is>
          <t>F</t>
        </is>
      </c>
      <c r="B564" t="inlineStr">
        <is>
          <t>80+</t>
        </is>
      </c>
      <c r="C564" t="inlineStr">
        <is>
          <t>&gt;198</t>
        </is>
      </c>
      <c r="D564" t="inlineStr">
        <is>
          <t>1.5-2.0</t>
        </is>
      </c>
      <c r="E564" t="inlineStr">
        <is>
          <t>low parox</t>
        </is>
      </c>
      <c r="F564" t="inlineStr">
        <is>
          <t>no</t>
        </is>
      </c>
      <c r="G564" s="26">
        <f>Parameters!$B$5*Parameters!$B$9*Parameters!$G$10/SUM(Parameters!$B$10:$G$10)*Parameters!$J$22*Parameters!$B$51*(1-Parameters!$B$46)</f>
        <v/>
      </c>
      <c r="H564" s="27">
        <f>(140-Parameters!$D$25)*Parameters!$G$26*0.45359237*0.85/(72*Parameters!$D$27)</f>
        <v/>
      </c>
      <c r="I564">
        <f>IF(H564&gt;80,"&gt;80",IF(H564&gt;50,"50-80",IF(H564&gt;=25,"25-50","&lt;25")))</f>
        <v/>
      </c>
      <c r="J564">
        <f>IF(((B564="80+")+0+(OR(D564="1.5-2.0",D564="&gt;=2.0")))&gt;=2,1,0)</f>
        <v/>
      </c>
      <c r="K564" s="28">
        <f>INDEX(Parameters!$B$31:$E$31,MATCH(I564,Parameters!$B$30:$E$30,0))</f>
        <v/>
      </c>
      <c r="L564" s="29">
        <f>K564*INDEX(Parameters!$B$66:$E$66,MATCH(I564,Parameters!$B$30:$E$30,0))/100*IF($F564="yes",Parameters!$C$49,Parameters!$B$49)</f>
        <v/>
      </c>
      <c r="M564" s="29">
        <f>K564*INDEX(Parameters!$B$67:$E$67,MATCH(I564,Parameters!$B$30:$E$30,0))/100*IF($F564="yes",Parameters!$C$49,Parameters!$B$49)</f>
        <v/>
      </c>
      <c r="N564" s="29">
        <f>K564*INDEX(Parameters!$B$68:$E$68,MATCH(I564,Parameters!$B$30:$E$30,0))/100*IF($F564="yes",Parameters!$C$49,Parameters!$B$49)</f>
        <v/>
      </c>
      <c r="O564" s="29">
        <f>K564*INDEX(Parameters!$B$69:$E$69,MATCH(I564,Parameters!$B$30:$E$30,0))/100*IF($F564="yes",Parameters!$C$49,Parameters!$B$49)</f>
        <v/>
      </c>
      <c r="P564" s="29">
        <f>K564*INDEX(Parameters!$B$70:$E$70,MATCH(I564,Parameters!$B$30:$E$30,0))/100*IF($F564="yes",Parameters!$C$49,Parameters!$B$49)</f>
        <v/>
      </c>
      <c r="Q564" s="29">
        <f>K564*INDEX(Parameters!$B$71:$E$71,MATCH(I564,Parameters!$B$30:$E$30,0))/100*IF($F564="yes",Parameters!$C$49,Parameters!$B$49)</f>
        <v/>
      </c>
      <c r="R564" s="29">
        <f>K564*INDEX(Parameters!$B$72:$E$72,MATCH(I564,Parameters!$B$30:$E$30,0))/100*IF($F564="yes",Parameters!$C$49,Parameters!$B$49)</f>
        <v/>
      </c>
      <c r="S564" s="29">
        <f>K564*INDEX(Parameters!$B$73:$E$73,MATCH(I564,Parameters!$B$30:$E$30,0))/100*IF($F564="yes",Parameters!$C$49,Parameters!$B$49)</f>
        <v/>
      </c>
      <c r="T564" s="29">
        <f>K564*INDEX(Parameters!$B$74:$E$74,MATCH(I564,Parameters!$B$30:$E$30,0))/100*IF($F564="yes",Parameters!$C$49,Parameters!$B$49)</f>
        <v/>
      </c>
      <c r="U564" s="29">
        <f>INDEX(Parameters!$B$32:$E$32,MATCH(I564,Parameters!$B$30:$E$30,0))*Parameters!$B$36/100*IF($F564="yes",Parameters!$E$49,Parameters!$D$49)</f>
        <v/>
      </c>
      <c r="V564" s="29">
        <f>U564*INDEX(Parameters!$B$99:$E$99,MATCH(I564,Parameters!$B$30:$E$30,0))</f>
        <v/>
      </c>
      <c r="W564" s="29">
        <f>U564*INDEX(Parameters!$B$100:$E$100,MATCH(I564,Parameters!$B$30:$E$30,0))</f>
        <v/>
      </c>
      <c r="X564" s="29">
        <f>U564*INDEX(Parameters!$B$101:$E$101,MATCH(I564,Parameters!$B$30:$E$30,0))</f>
        <v/>
      </c>
      <c r="Y564" s="29">
        <f>U564*INDEX(Parameters!$B$102:$E$102,MATCH(I564,Parameters!$B$30:$E$30,0))</f>
        <v/>
      </c>
      <c r="Z564" s="29">
        <f>U564*INDEX(Parameters!$B$103:$E$103,MATCH(I564,Parameters!$B$30:$E$30,0))</f>
        <v/>
      </c>
      <c r="AA564" s="29">
        <f>U564*INDEX(Parameters!$B$104:$E$104,MATCH(I564,Parameters!$B$30:$E$30,0))</f>
        <v/>
      </c>
      <c r="AB564" s="29">
        <f>U564*Parameters!$B$39</f>
        <v/>
      </c>
      <c r="AC564">
        <f>J564</f>
        <v/>
      </c>
      <c r="AD564">
        <f>IF(J564=1,Parameters!$B$40,Parameters!$B$41)</f>
        <v/>
      </c>
      <c r="AE564" s="29">
        <f>AC564*O564+(1-AC564)*L564</f>
        <v/>
      </c>
      <c r="AF564" s="29">
        <f>AC564*P564+(1-AC564)*M564</f>
        <v/>
      </c>
      <c r="AG564" s="29">
        <f>AC564*Q564+(1-AC564)*N564</f>
        <v/>
      </c>
      <c r="AH564" s="29">
        <f>AD564*O564+(1-AD564)*L564</f>
        <v/>
      </c>
      <c r="AI564" s="29">
        <f>AD564*P564+(1-AD564)*M564</f>
        <v/>
      </c>
      <c r="AJ564" s="29">
        <f>AD564*Q564+(1-AD564)*N564</f>
        <v/>
      </c>
      <c r="AK564" s="29">
        <f>AC564*V564+(1-AC564)*U564</f>
        <v/>
      </c>
      <c r="AL564" s="29">
        <f>AC564*W564+(1-AC564)*U564</f>
        <v/>
      </c>
      <c r="AM564" s="29">
        <f>AC564*X564+(1-AC564)*U564</f>
        <v/>
      </c>
      <c r="AN564" s="29">
        <f>AD564*V564+(1-AD564)*U564</f>
        <v/>
      </c>
      <c r="AO564" s="29">
        <f>AD564*W564+(1-AD564)*U564</f>
        <v/>
      </c>
      <c r="AP564" s="29">
        <f>AD564*X564+(1-AD564)*U564</f>
        <v/>
      </c>
      <c r="AQ564">
        <f>IF(OR(Scenario!$B$5="Any",Scenario!$B$5=A564),1,0)</f>
        <v/>
      </c>
      <c r="AR564">
        <f>IF(OR(Scenario!$B$6="Any",Scenario!$B$6=B564),1,0)</f>
        <v/>
      </c>
      <c r="AS564">
        <f>IF(OR(Scenario!$B$7="Any",Scenario!$B$7=C564),1,0)</f>
        <v/>
      </c>
      <c r="AT564">
        <f>IF(OR(Scenario!$B$8="Any",Scenario!$B$8=D564),1,0)</f>
        <v/>
      </c>
      <c r="AU564">
        <f>IF(OR(Scenario!$B$9="Any",Scenario!$B$9=E564),1,0)</f>
        <v/>
      </c>
      <c r="AV564">
        <f>IF(OR(Scenario!$B$10="Any",Scenario!$B$10=F564),1,0)</f>
        <v/>
      </c>
      <c r="AW564">
        <f>G564*AQ564*AR564*AS564*AT564*AU564*AV564</f>
        <v/>
      </c>
      <c r="AX564">
        <f>IF(Scenario!$B$11="mean",L564,IF(Scenario!$B$11="5th pct",M564,N564))</f>
        <v/>
      </c>
      <c r="AY564">
        <f>IF(Scenario!$B$11="mean",O564,IF(Scenario!$B$11="5th pct",P564,Q564))</f>
        <v/>
      </c>
      <c r="AZ564">
        <f>IF(Scenario!$B$11="mean",R564,IF(Scenario!$B$11="5th pct",S564,T564))</f>
        <v/>
      </c>
      <c r="BA564">
        <f>IF(Scenario!$B$11="mean",AE564,IF(Scenario!$B$11="5th pct",AF564,AG564))</f>
        <v/>
      </c>
      <c r="BB564">
        <f>IF(Scenario!$B$11="mean",AH564,IF(Scenario!$B$11="5th pct",AI564,AJ564))</f>
        <v/>
      </c>
      <c r="BC564">
        <f>U564</f>
        <v/>
      </c>
      <c r="BD564">
        <f>IF(Scenario!$B$11="mean",V564,IF(Scenario!$B$11="5th pct",W564,X564))</f>
        <v/>
      </c>
      <c r="BE564">
        <f>IF(Scenario!$B$11="mean",Y564,IF(Scenario!$B$11="5th pct",Z564,AA564))</f>
        <v/>
      </c>
      <c r="BF564">
        <f>IF(Scenario!$B$11="mean",AK564,IF(Scenario!$B$11="5th pct",AL564,AM564))</f>
        <v/>
      </c>
      <c r="BG564">
        <f>IF(Scenario!$B$11="mean",AN564,IF(Scenario!$B$11="5th pct",AO564,AP564))</f>
        <v/>
      </c>
    </row>
    <row r="565">
      <c r="A565" s="7" t="inlineStr">
        <is>
          <t>F</t>
        </is>
      </c>
      <c r="B565" s="7" t="inlineStr">
        <is>
          <t>80+</t>
        </is>
      </c>
      <c r="C565" s="7" t="inlineStr">
        <is>
          <t>&gt;198</t>
        </is>
      </c>
      <c r="D565" s="7" t="inlineStr">
        <is>
          <t>1.5-2.0</t>
        </is>
      </c>
      <c r="E565" s="7" t="inlineStr">
        <is>
          <t>low parox</t>
        </is>
      </c>
      <c r="F565" s="7" t="inlineStr">
        <is>
          <t>yes</t>
        </is>
      </c>
      <c r="G565" s="30">
        <f>Parameters!$B$5*Parameters!$B$9*Parameters!$G$10/SUM(Parameters!$B$10:$G$10)*Parameters!$J$22*Parameters!$B$51*Parameters!$B$46</f>
        <v/>
      </c>
      <c r="H565" s="31">
        <f>(140-Parameters!$D$25)*Parameters!$G$26*0.45359237*0.85/(72*Parameters!$D$27)</f>
        <v/>
      </c>
      <c r="I565" s="7">
        <f>IF(H565&gt;80,"&gt;80",IF(H565&gt;50,"50-80",IF(H565&gt;=25,"25-50","&lt;25")))</f>
        <v/>
      </c>
      <c r="J565" s="7">
        <f>IF(((B565="80+")+0+(OR(D565="1.5-2.0",D565="&gt;=2.0")))&gt;=2,1,0)</f>
        <v/>
      </c>
      <c r="K565" s="32">
        <f>INDEX(Parameters!$B$31:$E$31,MATCH(I565,Parameters!$B$30:$E$30,0))</f>
        <v/>
      </c>
      <c r="L565" s="33">
        <f>K565*INDEX(Parameters!$B$66:$E$66,MATCH(I565,Parameters!$B$30:$E$30,0))/100*IF($F565="yes",Parameters!$C$49,Parameters!$B$49)</f>
        <v/>
      </c>
      <c r="M565" s="33">
        <f>K565*INDEX(Parameters!$B$67:$E$67,MATCH(I565,Parameters!$B$30:$E$30,0))/100*IF($F565="yes",Parameters!$C$49,Parameters!$B$49)</f>
        <v/>
      </c>
      <c r="N565" s="33">
        <f>K565*INDEX(Parameters!$B$68:$E$68,MATCH(I565,Parameters!$B$30:$E$30,0))/100*IF($F565="yes",Parameters!$C$49,Parameters!$B$49)</f>
        <v/>
      </c>
      <c r="O565" s="33">
        <f>K565*INDEX(Parameters!$B$69:$E$69,MATCH(I565,Parameters!$B$30:$E$30,0))/100*IF($F565="yes",Parameters!$C$49,Parameters!$B$49)</f>
        <v/>
      </c>
      <c r="P565" s="33">
        <f>K565*INDEX(Parameters!$B$70:$E$70,MATCH(I565,Parameters!$B$30:$E$30,0))/100*IF($F565="yes",Parameters!$C$49,Parameters!$B$49)</f>
        <v/>
      </c>
      <c r="Q565" s="33">
        <f>K565*INDEX(Parameters!$B$71:$E$71,MATCH(I565,Parameters!$B$30:$E$30,0))/100*IF($F565="yes",Parameters!$C$49,Parameters!$B$49)</f>
        <v/>
      </c>
      <c r="R565" s="33">
        <f>K565*INDEX(Parameters!$B$72:$E$72,MATCH(I565,Parameters!$B$30:$E$30,0))/100*IF($F565="yes",Parameters!$C$49,Parameters!$B$49)</f>
        <v/>
      </c>
      <c r="S565" s="33">
        <f>K565*INDEX(Parameters!$B$73:$E$73,MATCH(I565,Parameters!$B$30:$E$30,0))/100*IF($F565="yes",Parameters!$C$49,Parameters!$B$49)</f>
        <v/>
      </c>
      <c r="T565" s="33">
        <f>K565*INDEX(Parameters!$B$74:$E$74,MATCH(I565,Parameters!$B$30:$E$30,0))/100*IF($F565="yes",Parameters!$C$49,Parameters!$B$49)</f>
        <v/>
      </c>
      <c r="U565" s="33">
        <f>INDEX(Parameters!$B$32:$E$32,MATCH(I565,Parameters!$B$30:$E$30,0))*Parameters!$B$36/100*IF($F565="yes",Parameters!$E$49,Parameters!$D$49)</f>
        <v/>
      </c>
      <c r="V565" s="33">
        <f>U565*INDEX(Parameters!$B$99:$E$99,MATCH(I565,Parameters!$B$30:$E$30,0))</f>
        <v/>
      </c>
      <c r="W565" s="33">
        <f>U565*INDEX(Parameters!$B$100:$E$100,MATCH(I565,Parameters!$B$30:$E$30,0))</f>
        <v/>
      </c>
      <c r="X565" s="33">
        <f>U565*INDEX(Parameters!$B$101:$E$101,MATCH(I565,Parameters!$B$30:$E$30,0))</f>
        <v/>
      </c>
      <c r="Y565" s="33">
        <f>U565*INDEX(Parameters!$B$102:$E$102,MATCH(I565,Parameters!$B$30:$E$30,0))</f>
        <v/>
      </c>
      <c r="Z565" s="33">
        <f>U565*INDEX(Parameters!$B$103:$E$103,MATCH(I565,Parameters!$B$30:$E$30,0))</f>
        <v/>
      </c>
      <c r="AA565" s="33">
        <f>U565*INDEX(Parameters!$B$104:$E$104,MATCH(I565,Parameters!$B$30:$E$30,0))</f>
        <v/>
      </c>
      <c r="AB565" s="33">
        <f>U565*Parameters!$B$39</f>
        <v/>
      </c>
      <c r="AC565" s="7">
        <f>J565</f>
        <v/>
      </c>
      <c r="AD565" s="7">
        <f>IF(J565=1,Parameters!$B$40,Parameters!$B$41)</f>
        <v/>
      </c>
      <c r="AE565" s="33">
        <f>AC565*O565+(1-AC565)*L565</f>
        <v/>
      </c>
      <c r="AF565" s="33">
        <f>AC565*P565+(1-AC565)*M565</f>
        <v/>
      </c>
      <c r="AG565" s="33">
        <f>AC565*Q565+(1-AC565)*N565</f>
        <v/>
      </c>
      <c r="AH565" s="33">
        <f>AD565*O565+(1-AD565)*L565</f>
        <v/>
      </c>
      <c r="AI565" s="33">
        <f>AD565*P565+(1-AD565)*M565</f>
        <v/>
      </c>
      <c r="AJ565" s="33">
        <f>AD565*Q565+(1-AD565)*N565</f>
        <v/>
      </c>
      <c r="AK565" s="33">
        <f>AC565*V565+(1-AC565)*U565</f>
        <v/>
      </c>
      <c r="AL565" s="33">
        <f>AC565*W565+(1-AC565)*U565</f>
        <v/>
      </c>
      <c r="AM565" s="33">
        <f>AC565*X565+(1-AC565)*U565</f>
        <v/>
      </c>
      <c r="AN565" s="33">
        <f>AD565*V565+(1-AD565)*U565</f>
        <v/>
      </c>
      <c r="AO565" s="33">
        <f>AD565*W565+(1-AD565)*U565</f>
        <v/>
      </c>
      <c r="AP565" s="33">
        <f>AD565*X565+(1-AD565)*U565</f>
        <v/>
      </c>
      <c r="AQ565" s="7">
        <f>IF(OR(Scenario!$B$5="Any",Scenario!$B$5=A565),1,0)</f>
        <v/>
      </c>
      <c r="AR565" s="7">
        <f>IF(OR(Scenario!$B$6="Any",Scenario!$B$6=B565),1,0)</f>
        <v/>
      </c>
      <c r="AS565" s="7">
        <f>IF(OR(Scenario!$B$7="Any",Scenario!$B$7=C565),1,0)</f>
        <v/>
      </c>
      <c r="AT565" s="7">
        <f>IF(OR(Scenario!$B$8="Any",Scenario!$B$8=D565),1,0)</f>
        <v/>
      </c>
      <c r="AU565" s="7">
        <f>IF(OR(Scenario!$B$9="Any",Scenario!$B$9=E565),1,0)</f>
        <v/>
      </c>
      <c r="AV565" s="7">
        <f>IF(OR(Scenario!$B$10="Any",Scenario!$B$10=F565),1,0)</f>
        <v/>
      </c>
      <c r="AW565" s="7">
        <f>G565*AQ565*AR565*AS565*AT565*AU565*AV565</f>
        <v/>
      </c>
      <c r="AX565" s="7">
        <f>IF(Scenario!$B$11="mean",L565,IF(Scenario!$B$11="5th pct",M565,N565))</f>
        <v/>
      </c>
      <c r="AY565" s="7">
        <f>IF(Scenario!$B$11="mean",O565,IF(Scenario!$B$11="5th pct",P565,Q565))</f>
        <v/>
      </c>
      <c r="AZ565" s="7">
        <f>IF(Scenario!$B$11="mean",R565,IF(Scenario!$B$11="5th pct",S565,T565))</f>
        <v/>
      </c>
      <c r="BA565" s="7">
        <f>IF(Scenario!$B$11="mean",AE565,IF(Scenario!$B$11="5th pct",AF565,AG565))</f>
        <v/>
      </c>
      <c r="BB565" s="7">
        <f>IF(Scenario!$B$11="mean",AH565,IF(Scenario!$B$11="5th pct",AI565,AJ565))</f>
        <v/>
      </c>
      <c r="BC565" s="7">
        <f>U565</f>
        <v/>
      </c>
      <c r="BD565" s="7">
        <f>IF(Scenario!$B$11="mean",V565,IF(Scenario!$B$11="5th pct",W565,X565))</f>
        <v/>
      </c>
      <c r="BE565" s="7">
        <f>IF(Scenario!$B$11="mean",Y565,IF(Scenario!$B$11="5th pct",Z565,AA565))</f>
        <v/>
      </c>
      <c r="BF565" s="7">
        <f>IF(Scenario!$B$11="mean",AK565,IF(Scenario!$B$11="5th pct",AL565,AM565))</f>
        <v/>
      </c>
      <c r="BG565" s="7">
        <f>IF(Scenario!$B$11="mean",AN565,IF(Scenario!$B$11="5th pct",AO565,AP565))</f>
        <v/>
      </c>
    </row>
    <row r="566">
      <c r="A566" t="inlineStr">
        <is>
          <t>F</t>
        </is>
      </c>
      <c r="B566" t="inlineStr">
        <is>
          <t>80+</t>
        </is>
      </c>
      <c r="C566" t="inlineStr">
        <is>
          <t>&gt;198</t>
        </is>
      </c>
      <c r="D566" t="inlineStr">
        <is>
          <t>1.5-2.0</t>
        </is>
      </c>
      <c r="E566" t="inlineStr">
        <is>
          <t>high parox</t>
        </is>
      </c>
      <c r="F566" t="inlineStr">
        <is>
          <t>no</t>
        </is>
      </c>
      <c r="G566" s="26">
        <f>Parameters!$B$5*Parameters!$B$9*Parameters!$G$10/SUM(Parameters!$B$10:$G$10)*Parameters!$J$22*Parameters!$B$52*(1-Parameters!$B$46)</f>
        <v/>
      </c>
      <c r="H566" s="27">
        <f>(140-Parameters!$D$25)*Parameters!$G$26*0.45359237*0.85/(72*Parameters!$D$27)</f>
        <v/>
      </c>
      <c r="I566">
        <f>IF(H566&gt;80,"&gt;80",IF(H566&gt;50,"50-80",IF(H566&gt;=25,"25-50","&lt;25")))</f>
        <v/>
      </c>
      <c r="J566">
        <f>IF(((B566="80+")+0+(OR(D566="1.5-2.0",D566="&gt;=2.0")))&gt;=2,1,0)</f>
        <v/>
      </c>
      <c r="K566" s="28">
        <f>INDEX(Parameters!$B$31:$E$31,MATCH(I566,Parameters!$B$30:$E$30,0))</f>
        <v/>
      </c>
      <c r="L566" s="29">
        <f>K566*INDEX(Parameters!$B$75:$E$75,MATCH(I566,Parameters!$B$30:$E$30,0))/100*IF($F566="yes",Parameters!$C$49,Parameters!$B$49)</f>
        <v/>
      </c>
      <c r="M566" s="29">
        <f>K566*INDEX(Parameters!$B$76:$E$76,MATCH(I566,Parameters!$B$30:$E$30,0))/100*IF($F566="yes",Parameters!$C$49,Parameters!$B$49)</f>
        <v/>
      </c>
      <c r="N566" s="29">
        <f>K566*INDEX(Parameters!$B$77:$E$77,MATCH(I566,Parameters!$B$30:$E$30,0))/100*IF($F566="yes",Parameters!$C$49,Parameters!$B$49)</f>
        <v/>
      </c>
      <c r="O566" s="29">
        <f>K566*INDEX(Parameters!$B$78:$E$78,MATCH(I566,Parameters!$B$30:$E$30,0))/100*IF($F566="yes",Parameters!$C$49,Parameters!$B$49)</f>
        <v/>
      </c>
      <c r="P566" s="29">
        <f>K566*INDEX(Parameters!$B$79:$E$79,MATCH(I566,Parameters!$B$30:$E$30,0))/100*IF($F566="yes",Parameters!$C$49,Parameters!$B$49)</f>
        <v/>
      </c>
      <c r="Q566" s="29">
        <f>K566*INDEX(Parameters!$B$80:$E$80,MATCH(I566,Parameters!$B$30:$E$30,0))/100*IF($F566="yes",Parameters!$C$49,Parameters!$B$49)</f>
        <v/>
      </c>
      <c r="R566" s="29">
        <f>K566*INDEX(Parameters!$B$81:$E$81,MATCH(I566,Parameters!$B$30:$E$30,0))/100*IF($F566="yes",Parameters!$C$49,Parameters!$B$49)</f>
        <v/>
      </c>
      <c r="S566" s="29">
        <f>K566*INDEX(Parameters!$B$82:$E$82,MATCH(I566,Parameters!$B$30:$E$30,0))/100*IF($F566="yes",Parameters!$C$49,Parameters!$B$49)</f>
        <v/>
      </c>
      <c r="T566" s="29">
        <f>K566*INDEX(Parameters!$B$83:$E$83,MATCH(I566,Parameters!$B$30:$E$30,0))/100*IF($F566="yes",Parameters!$C$49,Parameters!$B$49)</f>
        <v/>
      </c>
      <c r="U566" s="29">
        <f>INDEX(Parameters!$B$32:$E$32,MATCH(I566,Parameters!$B$30:$E$30,0))*Parameters!$B$36/100*IF($F566="yes",Parameters!$E$49,Parameters!$D$49)</f>
        <v/>
      </c>
      <c r="V566" s="29">
        <f>U566*INDEX(Parameters!$B$99:$E$99,MATCH(I566,Parameters!$B$30:$E$30,0))</f>
        <v/>
      </c>
      <c r="W566" s="29">
        <f>U566*INDEX(Parameters!$B$100:$E$100,MATCH(I566,Parameters!$B$30:$E$30,0))</f>
        <v/>
      </c>
      <c r="X566" s="29">
        <f>U566*INDEX(Parameters!$B$101:$E$101,MATCH(I566,Parameters!$B$30:$E$30,0))</f>
        <v/>
      </c>
      <c r="Y566" s="29">
        <f>U566*INDEX(Parameters!$B$102:$E$102,MATCH(I566,Parameters!$B$30:$E$30,0))</f>
        <v/>
      </c>
      <c r="Z566" s="29">
        <f>U566*INDEX(Parameters!$B$103:$E$103,MATCH(I566,Parameters!$B$30:$E$30,0))</f>
        <v/>
      </c>
      <c r="AA566" s="29">
        <f>U566*INDEX(Parameters!$B$104:$E$104,MATCH(I566,Parameters!$B$30:$E$30,0))</f>
        <v/>
      </c>
      <c r="AB566" s="29">
        <f>U566*Parameters!$B$39</f>
        <v/>
      </c>
      <c r="AC566">
        <f>J566</f>
        <v/>
      </c>
      <c r="AD566">
        <f>IF(J566=1,Parameters!$B$40,Parameters!$B$41)</f>
        <v/>
      </c>
      <c r="AE566" s="29">
        <f>AC566*O566+(1-AC566)*L566</f>
        <v/>
      </c>
      <c r="AF566" s="29">
        <f>AC566*P566+(1-AC566)*M566</f>
        <v/>
      </c>
      <c r="AG566" s="29">
        <f>AC566*Q566+(1-AC566)*N566</f>
        <v/>
      </c>
      <c r="AH566" s="29">
        <f>AD566*O566+(1-AD566)*L566</f>
        <v/>
      </c>
      <c r="AI566" s="29">
        <f>AD566*P566+(1-AD566)*M566</f>
        <v/>
      </c>
      <c r="AJ566" s="29">
        <f>AD566*Q566+(1-AD566)*N566</f>
        <v/>
      </c>
      <c r="AK566" s="29">
        <f>AC566*V566+(1-AC566)*U566</f>
        <v/>
      </c>
      <c r="AL566" s="29">
        <f>AC566*W566+(1-AC566)*U566</f>
        <v/>
      </c>
      <c r="AM566" s="29">
        <f>AC566*X566+(1-AC566)*U566</f>
        <v/>
      </c>
      <c r="AN566" s="29">
        <f>AD566*V566+(1-AD566)*U566</f>
        <v/>
      </c>
      <c r="AO566" s="29">
        <f>AD566*W566+(1-AD566)*U566</f>
        <v/>
      </c>
      <c r="AP566" s="29">
        <f>AD566*X566+(1-AD566)*U566</f>
        <v/>
      </c>
      <c r="AQ566">
        <f>IF(OR(Scenario!$B$5="Any",Scenario!$B$5=A566),1,0)</f>
        <v/>
      </c>
      <c r="AR566">
        <f>IF(OR(Scenario!$B$6="Any",Scenario!$B$6=B566),1,0)</f>
        <v/>
      </c>
      <c r="AS566">
        <f>IF(OR(Scenario!$B$7="Any",Scenario!$B$7=C566),1,0)</f>
        <v/>
      </c>
      <c r="AT566">
        <f>IF(OR(Scenario!$B$8="Any",Scenario!$B$8=D566),1,0)</f>
        <v/>
      </c>
      <c r="AU566">
        <f>IF(OR(Scenario!$B$9="Any",Scenario!$B$9=E566),1,0)</f>
        <v/>
      </c>
      <c r="AV566">
        <f>IF(OR(Scenario!$B$10="Any",Scenario!$B$10=F566),1,0)</f>
        <v/>
      </c>
      <c r="AW566">
        <f>G566*AQ566*AR566*AS566*AT566*AU566*AV566</f>
        <v/>
      </c>
      <c r="AX566">
        <f>IF(Scenario!$B$11="mean",L566,IF(Scenario!$B$11="5th pct",M566,N566))</f>
        <v/>
      </c>
      <c r="AY566">
        <f>IF(Scenario!$B$11="mean",O566,IF(Scenario!$B$11="5th pct",P566,Q566))</f>
        <v/>
      </c>
      <c r="AZ566">
        <f>IF(Scenario!$B$11="mean",R566,IF(Scenario!$B$11="5th pct",S566,T566))</f>
        <v/>
      </c>
      <c r="BA566">
        <f>IF(Scenario!$B$11="mean",AE566,IF(Scenario!$B$11="5th pct",AF566,AG566))</f>
        <v/>
      </c>
      <c r="BB566">
        <f>IF(Scenario!$B$11="mean",AH566,IF(Scenario!$B$11="5th pct",AI566,AJ566))</f>
        <v/>
      </c>
      <c r="BC566">
        <f>U566</f>
        <v/>
      </c>
      <c r="BD566">
        <f>IF(Scenario!$B$11="mean",V566,IF(Scenario!$B$11="5th pct",W566,X566))</f>
        <v/>
      </c>
      <c r="BE566">
        <f>IF(Scenario!$B$11="mean",Y566,IF(Scenario!$B$11="5th pct",Z566,AA566))</f>
        <v/>
      </c>
      <c r="BF566">
        <f>IF(Scenario!$B$11="mean",AK566,IF(Scenario!$B$11="5th pct",AL566,AM566))</f>
        <v/>
      </c>
      <c r="BG566">
        <f>IF(Scenario!$B$11="mean",AN566,IF(Scenario!$B$11="5th pct",AO566,AP566))</f>
        <v/>
      </c>
    </row>
    <row r="567">
      <c r="A567" s="7" t="inlineStr">
        <is>
          <t>F</t>
        </is>
      </c>
      <c r="B567" s="7" t="inlineStr">
        <is>
          <t>80+</t>
        </is>
      </c>
      <c r="C567" s="7" t="inlineStr">
        <is>
          <t>&gt;198</t>
        </is>
      </c>
      <c r="D567" s="7" t="inlineStr">
        <is>
          <t>1.5-2.0</t>
        </is>
      </c>
      <c r="E567" s="7" t="inlineStr">
        <is>
          <t>high parox</t>
        </is>
      </c>
      <c r="F567" s="7" t="inlineStr">
        <is>
          <t>yes</t>
        </is>
      </c>
      <c r="G567" s="30">
        <f>Parameters!$B$5*Parameters!$B$9*Parameters!$G$10/SUM(Parameters!$B$10:$G$10)*Parameters!$J$22*Parameters!$B$52*Parameters!$B$46</f>
        <v/>
      </c>
      <c r="H567" s="31">
        <f>(140-Parameters!$D$25)*Parameters!$G$26*0.45359237*0.85/(72*Parameters!$D$27)</f>
        <v/>
      </c>
      <c r="I567" s="7">
        <f>IF(H567&gt;80,"&gt;80",IF(H567&gt;50,"50-80",IF(H567&gt;=25,"25-50","&lt;25")))</f>
        <v/>
      </c>
      <c r="J567" s="7">
        <f>IF(((B567="80+")+0+(OR(D567="1.5-2.0",D567="&gt;=2.0")))&gt;=2,1,0)</f>
        <v/>
      </c>
      <c r="K567" s="32">
        <f>INDEX(Parameters!$B$31:$E$31,MATCH(I567,Parameters!$B$30:$E$30,0))</f>
        <v/>
      </c>
      <c r="L567" s="33">
        <f>K567*INDEX(Parameters!$B$75:$E$75,MATCH(I567,Parameters!$B$30:$E$30,0))/100*IF($F567="yes",Parameters!$C$49,Parameters!$B$49)</f>
        <v/>
      </c>
      <c r="M567" s="33">
        <f>K567*INDEX(Parameters!$B$76:$E$76,MATCH(I567,Parameters!$B$30:$E$30,0))/100*IF($F567="yes",Parameters!$C$49,Parameters!$B$49)</f>
        <v/>
      </c>
      <c r="N567" s="33">
        <f>K567*INDEX(Parameters!$B$77:$E$77,MATCH(I567,Parameters!$B$30:$E$30,0))/100*IF($F567="yes",Parameters!$C$49,Parameters!$B$49)</f>
        <v/>
      </c>
      <c r="O567" s="33">
        <f>K567*INDEX(Parameters!$B$78:$E$78,MATCH(I567,Parameters!$B$30:$E$30,0))/100*IF($F567="yes",Parameters!$C$49,Parameters!$B$49)</f>
        <v/>
      </c>
      <c r="P567" s="33">
        <f>K567*INDEX(Parameters!$B$79:$E$79,MATCH(I567,Parameters!$B$30:$E$30,0))/100*IF($F567="yes",Parameters!$C$49,Parameters!$B$49)</f>
        <v/>
      </c>
      <c r="Q567" s="33">
        <f>K567*INDEX(Parameters!$B$80:$E$80,MATCH(I567,Parameters!$B$30:$E$30,0))/100*IF($F567="yes",Parameters!$C$49,Parameters!$B$49)</f>
        <v/>
      </c>
      <c r="R567" s="33">
        <f>K567*INDEX(Parameters!$B$81:$E$81,MATCH(I567,Parameters!$B$30:$E$30,0))/100*IF($F567="yes",Parameters!$C$49,Parameters!$B$49)</f>
        <v/>
      </c>
      <c r="S567" s="33">
        <f>K567*INDEX(Parameters!$B$82:$E$82,MATCH(I567,Parameters!$B$30:$E$30,0))/100*IF($F567="yes",Parameters!$C$49,Parameters!$B$49)</f>
        <v/>
      </c>
      <c r="T567" s="33">
        <f>K567*INDEX(Parameters!$B$83:$E$83,MATCH(I567,Parameters!$B$30:$E$30,0))/100*IF($F567="yes",Parameters!$C$49,Parameters!$B$49)</f>
        <v/>
      </c>
      <c r="U567" s="33">
        <f>INDEX(Parameters!$B$32:$E$32,MATCH(I567,Parameters!$B$30:$E$30,0))*Parameters!$B$36/100*IF($F567="yes",Parameters!$E$49,Parameters!$D$49)</f>
        <v/>
      </c>
      <c r="V567" s="33">
        <f>U567*INDEX(Parameters!$B$99:$E$99,MATCH(I567,Parameters!$B$30:$E$30,0))</f>
        <v/>
      </c>
      <c r="W567" s="33">
        <f>U567*INDEX(Parameters!$B$100:$E$100,MATCH(I567,Parameters!$B$30:$E$30,0))</f>
        <v/>
      </c>
      <c r="X567" s="33">
        <f>U567*INDEX(Parameters!$B$101:$E$101,MATCH(I567,Parameters!$B$30:$E$30,0))</f>
        <v/>
      </c>
      <c r="Y567" s="33">
        <f>U567*INDEX(Parameters!$B$102:$E$102,MATCH(I567,Parameters!$B$30:$E$30,0))</f>
        <v/>
      </c>
      <c r="Z567" s="33">
        <f>U567*INDEX(Parameters!$B$103:$E$103,MATCH(I567,Parameters!$B$30:$E$30,0))</f>
        <v/>
      </c>
      <c r="AA567" s="33">
        <f>U567*INDEX(Parameters!$B$104:$E$104,MATCH(I567,Parameters!$B$30:$E$30,0))</f>
        <v/>
      </c>
      <c r="AB567" s="33">
        <f>U567*Parameters!$B$39</f>
        <v/>
      </c>
      <c r="AC567" s="7">
        <f>J567</f>
        <v/>
      </c>
      <c r="AD567" s="7">
        <f>IF(J567=1,Parameters!$B$40,Parameters!$B$41)</f>
        <v/>
      </c>
      <c r="AE567" s="33">
        <f>AC567*O567+(1-AC567)*L567</f>
        <v/>
      </c>
      <c r="AF567" s="33">
        <f>AC567*P567+(1-AC567)*M567</f>
        <v/>
      </c>
      <c r="AG567" s="33">
        <f>AC567*Q567+(1-AC567)*N567</f>
        <v/>
      </c>
      <c r="AH567" s="33">
        <f>AD567*O567+(1-AD567)*L567</f>
        <v/>
      </c>
      <c r="AI567" s="33">
        <f>AD567*P567+(1-AD567)*M567</f>
        <v/>
      </c>
      <c r="AJ567" s="33">
        <f>AD567*Q567+(1-AD567)*N567</f>
        <v/>
      </c>
      <c r="AK567" s="33">
        <f>AC567*V567+(1-AC567)*U567</f>
        <v/>
      </c>
      <c r="AL567" s="33">
        <f>AC567*W567+(1-AC567)*U567</f>
        <v/>
      </c>
      <c r="AM567" s="33">
        <f>AC567*X567+(1-AC567)*U567</f>
        <v/>
      </c>
      <c r="AN567" s="33">
        <f>AD567*V567+(1-AD567)*U567</f>
        <v/>
      </c>
      <c r="AO567" s="33">
        <f>AD567*W567+(1-AD567)*U567</f>
        <v/>
      </c>
      <c r="AP567" s="33">
        <f>AD567*X567+(1-AD567)*U567</f>
        <v/>
      </c>
      <c r="AQ567" s="7">
        <f>IF(OR(Scenario!$B$5="Any",Scenario!$B$5=A567),1,0)</f>
        <v/>
      </c>
      <c r="AR567" s="7">
        <f>IF(OR(Scenario!$B$6="Any",Scenario!$B$6=B567),1,0)</f>
        <v/>
      </c>
      <c r="AS567" s="7">
        <f>IF(OR(Scenario!$B$7="Any",Scenario!$B$7=C567),1,0)</f>
        <v/>
      </c>
      <c r="AT567" s="7">
        <f>IF(OR(Scenario!$B$8="Any",Scenario!$B$8=D567),1,0)</f>
        <v/>
      </c>
      <c r="AU567" s="7">
        <f>IF(OR(Scenario!$B$9="Any",Scenario!$B$9=E567),1,0)</f>
        <v/>
      </c>
      <c r="AV567" s="7">
        <f>IF(OR(Scenario!$B$10="Any",Scenario!$B$10=F567),1,0)</f>
        <v/>
      </c>
      <c r="AW567" s="7">
        <f>G567*AQ567*AR567*AS567*AT567*AU567*AV567</f>
        <v/>
      </c>
      <c r="AX567" s="7">
        <f>IF(Scenario!$B$11="mean",L567,IF(Scenario!$B$11="5th pct",M567,N567))</f>
        <v/>
      </c>
      <c r="AY567" s="7">
        <f>IF(Scenario!$B$11="mean",O567,IF(Scenario!$B$11="5th pct",P567,Q567))</f>
        <v/>
      </c>
      <c r="AZ567" s="7">
        <f>IF(Scenario!$B$11="mean",R567,IF(Scenario!$B$11="5th pct",S567,T567))</f>
        <v/>
      </c>
      <c r="BA567" s="7">
        <f>IF(Scenario!$B$11="mean",AE567,IF(Scenario!$B$11="5th pct",AF567,AG567))</f>
        <v/>
      </c>
      <c r="BB567" s="7">
        <f>IF(Scenario!$B$11="mean",AH567,IF(Scenario!$B$11="5th pct",AI567,AJ567))</f>
        <v/>
      </c>
      <c r="BC567" s="7">
        <f>U567</f>
        <v/>
      </c>
      <c r="BD567" s="7">
        <f>IF(Scenario!$B$11="mean",V567,IF(Scenario!$B$11="5th pct",W567,X567))</f>
        <v/>
      </c>
      <c r="BE567" s="7">
        <f>IF(Scenario!$B$11="mean",Y567,IF(Scenario!$B$11="5th pct",Z567,AA567))</f>
        <v/>
      </c>
      <c r="BF567" s="7">
        <f>IF(Scenario!$B$11="mean",AK567,IF(Scenario!$B$11="5th pct",AL567,AM567))</f>
        <v/>
      </c>
      <c r="BG567" s="7">
        <f>IF(Scenario!$B$11="mean",AN567,IF(Scenario!$B$11="5th pct",AO567,AP567))</f>
        <v/>
      </c>
    </row>
    <row r="568">
      <c r="A568" t="inlineStr">
        <is>
          <t>F</t>
        </is>
      </c>
      <c r="B568" t="inlineStr">
        <is>
          <t>80+</t>
        </is>
      </c>
      <c r="C568" t="inlineStr">
        <is>
          <t>&gt;198</t>
        </is>
      </c>
      <c r="D568" t="inlineStr">
        <is>
          <t>1.5-2.0</t>
        </is>
      </c>
      <c r="E568" t="inlineStr">
        <is>
          <t>persistent</t>
        </is>
      </c>
      <c r="F568" t="inlineStr">
        <is>
          <t>no</t>
        </is>
      </c>
      <c r="G568" s="26">
        <f>Parameters!$B$5*Parameters!$B$9*Parameters!$G$10/SUM(Parameters!$B$10:$G$10)*Parameters!$J$22*Parameters!$B$53*(1-Parameters!$B$46)</f>
        <v/>
      </c>
      <c r="H568" s="27">
        <f>(140-Parameters!$D$25)*Parameters!$G$26*0.45359237*0.85/(72*Parameters!$D$27)</f>
        <v/>
      </c>
      <c r="I568">
        <f>IF(H568&gt;80,"&gt;80",IF(H568&gt;50,"50-80",IF(H568&gt;=25,"25-50","&lt;25")))</f>
        <v/>
      </c>
      <c r="J568">
        <f>IF(((B568="80+")+0+(OR(D568="1.5-2.0",D568="&gt;=2.0")))&gt;=2,1,0)</f>
        <v/>
      </c>
      <c r="K568" s="28">
        <f>INDEX(Parameters!$B$31:$E$31,MATCH(I568,Parameters!$B$30:$E$30,0))</f>
        <v/>
      </c>
      <c r="L568" s="29">
        <f>K568*INDEX(Parameters!$B$84:$E$84,MATCH(I568,Parameters!$B$30:$E$30,0))/100*IF($F568="yes",Parameters!$C$49,Parameters!$B$49)</f>
        <v/>
      </c>
      <c r="M568" s="29">
        <f>K568*INDEX(Parameters!$B$85:$E$85,MATCH(I568,Parameters!$B$30:$E$30,0))/100*IF($F568="yes",Parameters!$C$49,Parameters!$B$49)</f>
        <v/>
      </c>
      <c r="N568" s="29">
        <f>K568*INDEX(Parameters!$B$86:$E$86,MATCH(I568,Parameters!$B$30:$E$30,0))/100*IF($F568="yes",Parameters!$C$49,Parameters!$B$49)</f>
        <v/>
      </c>
      <c r="O568" s="29">
        <f>K568*INDEX(Parameters!$B$87:$E$87,MATCH(I568,Parameters!$B$30:$E$30,0))/100*IF($F568="yes",Parameters!$C$49,Parameters!$B$49)</f>
        <v/>
      </c>
      <c r="P568" s="29">
        <f>K568*INDEX(Parameters!$B$88:$E$88,MATCH(I568,Parameters!$B$30:$E$30,0))/100*IF($F568="yes",Parameters!$C$49,Parameters!$B$49)</f>
        <v/>
      </c>
      <c r="Q568" s="29">
        <f>K568*INDEX(Parameters!$B$89:$E$89,MATCH(I568,Parameters!$B$30:$E$30,0))/100*IF($F568="yes",Parameters!$C$49,Parameters!$B$49)</f>
        <v/>
      </c>
      <c r="R568" s="29">
        <f>K568*INDEX(Parameters!$B$90:$E$90,MATCH(I568,Parameters!$B$30:$E$30,0))/100*IF($F568="yes",Parameters!$C$49,Parameters!$B$49)</f>
        <v/>
      </c>
      <c r="S568" s="29">
        <f>K568*INDEX(Parameters!$B$91:$E$91,MATCH(I568,Parameters!$B$30:$E$30,0))/100*IF($F568="yes",Parameters!$C$49,Parameters!$B$49)</f>
        <v/>
      </c>
      <c r="T568" s="29">
        <f>K568*INDEX(Parameters!$B$92:$E$92,MATCH(I568,Parameters!$B$30:$E$30,0))/100*IF($F568="yes",Parameters!$C$49,Parameters!$B$49)</f>
        <v/>
      </c>
      <c r="U568" s="29">
        <f>INDEX(Parameters!$B$32:$E$32,MATCH(I568,Parameters!$B$30:$E$30,0))*Parameters!$B$36/100*IF($F568="yes",Parameters!$E$49,Parameters!$D$49)</f>
        <v/>
      </c>
      <c r="V568" s="29">
        <f>U568*INDEX(Parameters!$B$99:$E$99,MATCH(I568,Parameters!$B$30:$E$30,0))</f>
        <v/>
      </c>
      <c r="W568" s="29">
        <f>U568*INDEX(Parameters!$B$100:$E$100,MATCH(I568,Parameters!$B$30:$E$30,0))</f>
        <v/>
      </c>
      <c r="X568" s="29">
        <f>U568*INDEX(Parameters!$B$101:$E$101,MATCH(I568,Parameters!$B$30:$E$30,0))</f>
        <v/>
      </c>
      <c r="Y568" s="29">
        <f>U568*INDEX(Parameters!$B$102:$E$102,MATCH(I568,Parameters!$B$30:$E$30,0))</f>
        <v/>
      </c>
      <c r="Z568" s="29">
        <f>U568*INDEX(Parameters!$B$103:$E$103,MATCH(I568,Parameters!$B$30:$E$30,0))</f>
        <v/>
      </c>
      <c r="AA568" s="29">
        <f>U568*INDEX(Parameters!$B$104:$E$104,MATCH(I568,Parameters!$B$30:$E$30,0))</f>
        <v/>
      </c>
      <c r="AB568" s="29">
        <f>U568*Parameters!$B$39</f>
        <v/>
      </c>
      <c r="AC568">
        <f>J568</f>
        <v/>
      </c>
      <c r="AD568">
        <f>IF(J568=1,Parameters!$B$40,Parameters!$B$41)</f>
        <v/>
      </c>
      <c r="AE568" s="29">
        <f>AC568*O568+(1-AC568)*L568</f>
        <v/>
      </c>
      <c r="AF568" s="29">
        <f>AC568*P568+(1-AC568)*M568</f>
        <v/>
      </c>
      <c r="AG568" s="29">
        <f>AC568*Q568+(1-AC568)*N568</f>
        <v/>
      </c>
      <c r="AH568" s="29">
        <f>AD568*O568+(1-AD568)*L568</f>
        <v/>
      </c>
      <c r="AI568" s="29">
        <f>AD568*P568+(1-AD568)*M568</f>
        <v/>
      </c>
      <c r="AJ568" s="29">
        <f>AD568*Q568+(1-AD568)*N568</f>
        <v/>
      </c>
      <c r="AK568" s="29">
        <f>AC568*V568+(1-AC568)*U568</f>
        <v/>
      </c>
      <c r="AL568" s="29">
        <f>AC568*W568+(1-AC568)*U568</f>
        <v/>
      </c>
      <c r="AM568" s="29">
        <f>AC568*X568+(1-AC568)*U568</f>
        <v/>
      </c>
      <c r="AN568" s="29">
        <f>AD568*V568+(1-AD568)*U568</f>
        <v/>
      </c>
      <c r="AO568" s="29">
        <f>AD568*W568+(1-AD568)*U568</f>
        <v/>
      </c>
      <c r="AP568" s="29">
        <f>AD568*X568+(1-AD568)*U568</f>
        <v/>
      </c>
      <c r="AQ568">
        <f>IF(OR(Scenario!$B$5="Any",Scenario!$B$5=A568),1,0)</f>
        <v/>
      </c>
      <c r="AR568">
        <f>IF(OR(Scenario!$B$6="Any",Scenario!$B$6=B568),1,0)</f>
        <v/>
      </c>
      <c r="AS568">
        <f>IF(OR(Scenario!$B$7="Any",Scenario!$B$7=C568),1,0)</f>
        <v/>
      </c>
      <c r="AT568">
        <f>IF(OR(Scenario!$B$8="Any",Scenario!$B$8=D568),1,0)</f>
        <v/>
      </c>
      <c r="AU568">
        <f>IF(OR(Scenario!$B$9="Any",Scenario!$B$9=E568),1,0)</f>
        <v/>
      </c>
      <c r="AV568">
        <f>IF(OR(Scenario!$B$10="Any",Scenario!$B$10=F568),1,0)</f>
        <v/>
      </c>
      <c r="AW568">
        <f>G568*AQ568*AR568*AS568*AT568*AU568*AV568</f>
        <v/>
      </c>
      <c r="AX568">
        <f>IF(Scenario!$B$11="mean",L568,IF(Scenario!$B$11="5th pct",M568,N568))</f>
        <v/>
      </c>
      <c r="AY568">
        <f>IF(Scenario!$B$11="mean",O568,IF(Scenario!$B$11="5th pct",P568,Q568))</f>
        <v/>
      </c>
      <c r="AZ568">
        <f>IF(Scenario!$B$11="mean",R568,IF(Scenario!$B$11="5th pct",S568,T568))</f>
        <v/>
      </c>
      <c r="BA568">
        <f>IF(Scenario!$B$11="mean",AE568,IF(Scenario!$B$11="5th pct",AF568,AG568))</f>
        <v/>
      </c>
      <c r="BB568">
        <f>IF(Scenario!$B$11="mean",AH568,IF(Scenario!$B$11="5th pct",AI568,AJ568))</f>
        <v/>
      </c>
      <c r="BC568">
        <f>U568</f>
        <v/>
      </c>
      <c r="BD568">
        <f>IF(Scenario!$B$11="mean",V568,IF(Scenario!$B$11="5th pct",W568,X568))</f>
        <v/>
      </c>
      <c r="BE568">
        <f>IF(Scenario!$B$11="mean",Y568,IF(Scenario!$B$11="5th pct",Z568,AA568))</f>
        <v/>
      </c>
      <c r="BF568">
        <f>IF(Scenario!$B$11="mean",AK568,IF(Scenario!$B$11="5th pct",AL568,AM568))</f>
        <v/>
      </c>
      <c r="BG568">
        <f>IF(Scenario!$B$11="mean",AN568,IF(Scenario!$B$11="5th pct",AO568,AP568))</f>
        <v/>
      </c>
    </row>
    <row r="569">
      <c r="A569" s="7" t="inlineStr">
        <is>
          <t>F</t>
        </is>
      </c>
      <c r="B569" s="7" t="inlineStr">
        <is>
          <t>80+</t>
        </is>
      </c>
      <c r="C569" s="7" t="inlineStr">
        <is>
          <t>&gt;198</t>
        </is>
      </c>
      <c r="D569" s="7" t="inlineStr">
        <is>
          <t>1.5-2.0</t>
        </is>
      </c>
      <c r="E569" s="7" t="inlineStr">
        <is>
          <t>persistent</t>
        </is>
      </c>
      <c r="F569" s="7" t="inlineStr">
        <is>
          <t>yes</t>
        </is>
      </c>
      <c r="G569" s="30">
        <f>Parameters!$B$5*Parameters!$B$9*Parameters!$G$10/SUM(Parameters!$B$10:$G$10)*Parameters!$J$22*Parameters!$B$53*Parameters!$B$46</f>
        <v/>
      </c>
      <c r="H569" s="31">
        <f>(140-Parameters!$D$25)*Parameters!$G$26*0.45359237*0.85/(72*Parameters!$D$27)</f>
        <v/>
      </c>
      <c r="I569" s="7">
        <f>IF(H569&gt;80,"&gt;80",IF(H569&gt;50,"50-80",IF(H569&gt;=25,"25-50","&lt;25")))</f>
        <v/>
      </c>
      <c r="J569" s="7">
        <f>IF(((B569="80+")+0+(OR(D569="1.5-2.0",D569="&gt;=2.0")))&gt;=2,1,0)</f>
        <v/>
      </c>
      <c r="K569" s="32">
        <f>INDEX(Parameters!$B$31:$E$31,MATCH(I569,Parameters!$B$30:$E$30,0))</f>
        <v/>
      </c>
      <c r="L569" s="33">
        <f>K569*INDEX(Parameters!$B$84:$E$84,MATCH(I569,Parameters!$B$30:$E$30,0))/100*IF($F569="yes",Parameters!$C$49,Parameters!$B$49)</f>
        <v/>
      </c>
      <c r="M569" s="33">
        <f>K569*INDEX(Parameters!$B$85:$E$85,MATCH(I569,Parameters!$B$30:$E$30,0))/100*IF($F569="yes",Parameters!$C$49,Parameters!$B$49)</f>
        <v/>
      </c>
      <c r="N569" s="33">
        <f>K569*INDEX(Parameters!$B$86:$E$86,MATCH(I569,Parameters!$B$30:$E$30,0))/100*IF($F569="yes",Parameters!$C$49,Parameters!$B$49)</f>
        <v/>
      </c>
      <c r="O569" s="33">
        <f>K569*INDEX(Parameters!$B$87:$E$87,MATCH(I569,Parameters!$B$30:$E$30,0))/100*IF($F569="yes",Parameters!$C$49,Parameters!$B$49)</f>
        <v/>
      </c>
      <c r="P569" s="33">
        <f>K569*INDEX(Parameters!$B$88:$E$88,MATCH(I569,Parameters!$B$30:$E$30,0))/100*IF($F569="yes",Parameters!$C$49,Parameters!$B$49)</f>
        <v/>
      </c>
      <c r="Q569" s="33">
        <f>K569*INDEX(Parameters!$B$89:$E$89,MATCH(I569,Parameters!$B$30:$E$30,0))/100*IF($F569="yes",Parameters!$C$49,Parameters!$B$49)</f>
        <v/>
      </c>
      <c r="R569" s="33">
        <f>K569*INDEX(Parameters!$B$90:$E$90,MATCH(I569,Parameters!$B$30:$E$30,0))/100*IF($F569="yes",Parameters!$C$49,Parameters!$B$49)</f>
        <v/>
      </c>
      <c r="S569" s="33">
        <f>K569*INDEX(Parameters!$B$91:$E$91,MATCH(I569,Parameters!$B$30:$E$30,0))/100*IF($F569="yes",Parameters!$C$49,Parameters!$B$49)</f>
        <v/>
      </c>
      <c r="T569" s="33">
        <f>K569*INDEX(Parameters!$B$92:$E$92,MATCH(I569,Parameters!$B$30:$E$30,0))/100*IF($F569="yes",Parameters!$C$49,Parameters!$B$49)</f>
        <v/>
      </c>
      <c r="U569" s="33">
        <f>INDEX(Parameters!$B$32:$E$32,MATCH(I569,Parameters!$B$30:$E$30,0))*Parameters!$B$36/100*IF($F569="yes",Parameters!$E$49,Parameters!$D$49)</f>
        <v/>
      </c>
      <c r="V569" s="33">
        <f>U569*INDEX(Parameters!$B$99:$E$99,MATCH(I569,Parameters!$B$30:$E$30,0))</f>
        <v/>
      </c>
      <c r="W569" s="33">
        <f>U569*INDEX(Parameters!$B$100:$E$100,MATCH(I569,Parameters!$B$30:$E$30,0))</f>
        <v/>
      </c>
      <c r="X569" s="33">
        <f>U569*INDEX(Parameters!$B$101:$E$101,MATCH(I569,Parameters!$B$30:$E$30,0))</f>
        <v/>
      </c>
      <c r="Y569" s="33">
        <f>U569*INDEX(Parameters!$B$102:$E$102,MATCH(I569,Parameters!$B$30:$E$30,0))</f>
        <v/>
      </c>
      <c r="Z569" s="33">
        <f>U569*INDEX(Parameters!$B$103:$E$103,MATCH(I569,Parameters!$B$30:$E$30,0))</f>
        <v/>
      </c>
      <c r="AA569" s="33">
        <f>U569*INDEX(Parameters!$B$104:$E$104,MATCH(I569,Parameters!$B$30:$E$30,0))</f>
        <v/>
      </c>
      <c r="AB569" s="33">
        <f>U569*Parameters!$B$39</f>
        <v/>
      </c>
      <c r="AC569" s="7">
        <f>J569</f>
        <v/>
      </c>
      <c r="AD569" s="7">
        <f>IF(J569=1,Parameters!$B$40,Parameters!$B$41)</f>
        <v/>
      </c>
      <c r="AE569" s="33">
        <f>AC569*O569+(1-AC569)*L569</f>
        <v/>
      </c>
      <c r="AF569" s="33">
        <f>AC569*P569+(1-AC569)*M569</f>
        <v/>
      </c>
      <c r="AG569" s="33">
        <f>AC569*Q569+(1-AC569)*N569</f>
        <v/>
      </c>
      <c r="AH569" s="33">
        <f>AD569*O569+(1-AD569)*L569</f>
        <v/>
      </c>
      <c r="AI569" s="33">
        <f>AD569*P569+(1-AD569)*M569</f>
        <v/>
      </c>
      <c r="AJ569" s="33">
        <f>AD569*Q569+(1-AD569)*N569</f>
        <v/>
      </c>
      <c r="AK569" s="33">
        <f>AC569*V569+(1-AC569)*U569</f>
        <v/>
      </c>
      <c r="AL569" s="33">
        <f>AC569*W569+(1-AC569)*U569</f>
        <v/>
      </c>
      <c r="AM569" s="33">
        <f>AC569*X569+(1-AC569)*U569</f>
        <v/>
      </c>
      <c r="AN569" s="33">
        <f>AD569*V569+(1-AD569)*U569</f>
        <v/>
      </c>
      <c r="AO569" s="33">
        <f>AD569*W569+(1-AD569)*U569</f>
        <v/>
      </c>
      <c r="AP569" s="33">
        <f>AD569*X569+(1-AD569)*U569</f>
        <v/>
      </c>
      <c r="AQ569" s="7">
        <f>IF(OR(Scenario!$B$5="Any",Scenario!$B$5=A569),1,0)</f>
        <v/>
      </c>
      <c r="AR569" s="7">
        <f>IF(OR(Scenario!$B$6="Any",Scenario!$B$6=B569),1,0)</f>
        <v/>
      </c>
      <c r="AS569" s="7">
        <f>IF(OR(Scenario!$B$7="Any",Scenario!$B$7=C569),1,0)</f>
        <v/>
      </c>
      <c r="AT569" s="7">
        <f>IF(OR(Scenario!$B$8="Any",Scenario!$B$8=D569),1,0)</f>
        <v/>
      </c>
      <c r="AU569" s="7">
        <f>IF(OR(Scenario!$B$9="Any",Scenario!$B$9=E569),1,0)</f>
        <v/>
      </c>
      <c r="AV569" s="7">
        <f>IF(OR(Scenario!$B$10="Any",Scenario!$B$10=F569),1,0)</f>
        <v/>
      </c>
      <c r="AW569" s="7">
        <f>G569*AQ569*AR569*AS569*AT569*AU569*AV569</f>
        <v/>
      </c>
      <c r="AX569" s="7">
        <f>IF(Scenario!$B$11="mean",L569,IF(Scenario!$B$11="5th pct",M569,N569))</f>
        <v/>
      </c>
      <c r="AY569" s="7">
        <f>IF(Scenario!$B$11="mean",O569,IF(Scenario!$B$11="5th pct",P569,Q569))</f>
        <v/>
      </c>
      <c r="AZ569" s="7">
        <f>IF(Scenario!$B$11="mean",R569,IF(Scenario!$B$11="5th pct",S569,T569))</f>
        <v/>
      </c>
      <c r="BA569" s="7">
        <f>IF(Scenario!$B$11="mean",AE569,IF(Scenario!$B$11="5th pct",AF569,AG569))</f>
        <v/>
      </c>
      <c r="BB569" s="7">
        <f>IF(Scenario!$B$11="mean",AH569,IF(Scenario!$B$11="5th pct",AI569,AJ569))</f>
        <v/>
      </c>
      <c r="BC569" s="7">
        <f>U569</f>
        <v/>
      </c>
      <c r="BD569" s="7">
        <f>IF(Scenario!$B$11="mean",V569,IF(Scenario!$B$11="5th pct",W569,X569))</f>
        <v/>
      </c>
      <c r="BE569" s="7">
        <f>IF(Scenario!$B$11="mean",Y569,IF(Scenario!$B$11="5th pct",Z569,AA569))</f>
        <v/>
      </c>
      <c r="BF569" s="7">
        <f>IF(Scenario!$B$11="mean",AK569,IF(Scenario!$B$11="5th pct",AL569,AM569))</f>
        <v/>
      </c>
      <c r="BG569" s="7">
        <f>IF(Scenario!$B$11="mean",AN569,IF(Scenario!$B$11="5th pct",AO569,AP569))</f>
        <v/>
      </c>
    </row>
    <row r="570">
      <c r="A570" t="inlineStr">
        <is>
          <t>F</t>
        </is>
      </c>
      <c r="B570" t="inlineStr">
        <is>
          <t>80+</t>
        </is>
      </c>
      <c r="C570" t="inlineStr">
        <is>
          <t>&gt;198</t>
        </is>
      </c>
      <c r="D570" t="inlineStr">
        <is>
          <t>&gt;=2.0</t>
        </is>
      </c>
      <c r="E570" t="inlineStr">
        <is>
          <t>subclinical</t>
        </is>
      </c>
      <c r="F570" t="inlineStr">
        <is>
          <t>no</t>
        </is>
      </c>
      <c r="G570" s="26">
        <f>Parameters!$B$5*Parameters!$B$9*Parameters!$G$10/SUM(Parameters!$B$10:$G$10)*Parameters!$K$22*Parameters!$B$50*(1-Parameters!$B$46)</f>
        <v/>
      </c>
      <c r="H570" s="27">
        <f>(140-Parameters!$D$25)*Parameters!$G$26*0.45359237*0.85/(72*Parameters!$E$27)</f>
        <v/>
      </c>
      <c r="I570">
        <f>IF(H570&gt;80,"&gt;80",IF(H570&gt;50,"50-80",IF(H570&gt;=25,"25-50","&lt;25")))</f>
        <v/>
      </c>
      <c r="J570">
        <f>IF(((B570="80+")+0+(OR(D570="1.5-2.0",D570="&gt;=2.0")))&gt;=2,1,0)</f>
        <v/>
      </c>
      <c r="K570" s="28">
        <f>INDEX(Parameters!$B$31:$E$31,MATCH(I570,Parameters!$B$30:$E$30,0))</f>
        <v/>
      </c>
      <c r="L570" s="29">
        <f>K570*INDEX(Parameters!$B$57:$E$57,MATCH(I570,Parameters!$B$30:$E$30,0))/100*IF($F570="yes",Parameters!$C$49,Parameters!$B$49)</f>
        <v/>
      </c>
      <c r="M570" s="29">
        <f>K570*INDEX(Parameters!$B$58:$E$58,MATCH(I570,Parameters!$B$30:$E$30,0))/100*IF($F570="yes",Parameters!$C$49,Parameters!$B$49)</f>
        <v/>
      </c>
      <c r="N570" s="29">
        <f>K570*INDEX(Parameters!$B$59:$E$59,MATCH(I570,Parameters!$B$30:$E$30,0))/100*IF($F570="yes",Parameters!$C$49,Parameters!$B$49)</f>
        <v/>
      </c>
      <c r="O570" s="29">
        <f>K570*INDEX(Parameters!$B$60:$E$60,MATCH(I570,Parameters!$B$30:$E$30,0))/100*IF($F570="yes",Parameters!$C$49,Parameters!$B$49)</f>
        <v/>
      </c>
      <c r="P570" s="29">
        <f>K570*INDEX(Parameters!$B$61:$E$61,MATCH(I570,Parameters!$B$30:$E$30,0))/100*IF($F570="yes",Parameters!$C$49,Parameters!$B$49)</f>
        <v/>
      </c>
      <c r="Q570" s="29">
        <f>K570*INDEX(Parameters!$B$62:$E$62,MATCH(I570,Parameters!$B$30:$E$30,0))/100*IF($F570="yes",Parameters!$C$49,Parameters!$B$49)</f>
        <v/>
      </c>
      <c r="R570" s="29">
        <f>K570*INDEX(Parameters!$B$63:$E$63,MATCH(I570,Parameters!$B$30:$E$30,0))/100*IF($F570="yes",Parameters!$C$49,Parameters!$B$49)</f>
        <v/>
      </c>
      <c r="S570" s="29">
        <f>K570*INDEX(Parameters!$B$64:$E$64,MATCH(I570,Parameters!$B$30:$E$30,0))/100*IF($F570="yes",Parameters!$C$49,Parameters!$B$49)</f>
        <v/>
      </c>
      <c r="T570" s="29">
        <f>K570*INDEX(Parameters!$B$65:$E$65,MATCH(I570,Parameters!$B$30:$E$30,0))/100*IF($F570="yes",Parameters!$C$49,Parameters!$B$49)</f>
        <v/>
      </c>
      <c r="U570" s="29">
        <f>INDEX(Parameters!$B$32:$E$32,MATCH(I570,Parameters!$B$30:$E$30,0))*Parameters!$B$36/100*IF($F570="yes",Parameters!$E$49,Parameters!$D$49)</f>
        <v/>
      </c>
      <c r="V570" s="29">
        <f>U570*INDEX(Parameters!$B$99:$E$99,MATCH(I570,Parameters!$B$30:$E$30,0))</f>
        <v/>
      </c>
      <c r="W570" s="29">
        <f>U570*INDEX(Parameters!$B$100:$E$100,MATCH(I570,Parameters!$B$30:$E$30,0))</f>
        <v/>
      </c>
      <c r="X570" s="29">
        <f>U570*INDEX(Parameters!$B$101:$E$101,MATCH(I570,Parameters!$B$30:$E$30,0))</f>
        <v/>
      </c>
      <c r="Y570" s="29">
        <f>U570*INDEX(Parameters!$B$102:$E$102,MATCH(I570,Parameters!$B$30:$E$30,0))</f>
        <v/>
      </c>
      <c r="Z570" s="29">
        <f>U570*INDEX(Parameters!$B$103:$E$103,MATCH(I570,Parameters!$B$30:$E$30,0))</f>
        <v/>
      </c>
      <c r="AA570" s="29">
        <f>U570*INDEX(Parameters!$B$104:$E$104,MATCH(I570,Parameters!$B$30:$E$30,0))</f>
        <v/>
      </c>
      <c r="AB570" s="29">
        <f>U570*Parameters!$B$39</f>
        <v/>
      </c>
      <c r="AC570">
        <f>J570</f>
        <v/>
      </c>
      <c r="AD570">
        <f>IF(J570=1,Parameters!$B$40,Parameters!$B$41)</f>
        <v/>
      </c>
      <c r="AE570" s="29">
        <f>AC570*O570+(1-AC570)*L570</f>
        <v/>
      </c>
      <c r="AF570" s="29">
        <f>AC570*P570+(1-AC570)*M570</f>
        <v/>
      </c>
      <c r="AG570" s="29">
        <f>AC570*Q570+(1-AC570)*N570</f>
        <v/>
      </c>
      <c r="AH570" s="29">
        <f>AD570*O570+(1-AD570)*L570</f>
        <v/>
      </c>
      <c r="AI570" s="29">
        <f>AD570*P570+(1-AD570)*M570</f>
        <v/>
      </c>
      <c r="AJ570" s="29">
        <f>AD570*Q570+(1-AD570)*N570</f>
        <v/>
      </c>
      <c r="AK570" s="29">
        <f>AC570*V570+(1-AC570)*U570</f>
        <v/>
      </c>
      <c r="AL570" s="29">
        <f>AC570*W570+(1-AC570)*U570</f>
        <v/>
      </c>
      <c r="AM570" s="29">
        <f>AC570*X570+(1-AC570)*U570</f>
        <v/>
      </c>
      <c r="AN570" s="29">
        <f>AD570*V570+(1-AD570)*U570</f>
        <v/>
      </c>
      <c r="AO570" s="29">
        <f>AD570*W570+(1-AD570)*U570</f>
        <v/>
      </c>
      <c r="AP570" s="29">
        <f>AD570*X570+(1-AD570)*U570</f>
        <v/>
      </c>
      <c r="AQ570">
        <f>IF(OR(Scenario!$B$5="Any",Scenario!$B$5=A570),1,0)</f>
        <v/>
      </c>
      <c r="AR570">
        <f>IF(OR(Scenario!$B$6="Any",Scenario!$B$6=B570),1,0)</f>
        <v/>
      </c>
      <c r="AS570">
        <f>IF(OR(Scenario!$B$7="Any",Scenario!$B$7=C570),1,0)</f>
        <v/>
      </c>
      <c r="AT570">
        <f>IF(OR(Scenario!$B$8="Any",Scenario!$B$8=D570),1,0)</f>
        <v/>
      </c>
      <c r="AU570">
        <f>IF(OR(Scenario!$B$9="Any",Scenario!$B$9=E570),1,0)</f>
        <v/>
      </c>
      <c r="AV570">
        <f>IF(OR(Scenario!$B$10="Any",Scenario!$B$10=F570),1,0)</f>
        <v/>
      </c>
      <c r="AW570">
        <f>G570*AQ570*AR570*AS570*AT570*AU570*AV570</f>
        <v/>
      </c>
      <c r="AX570">
        <f>IF(Scenario!$B$11="mean",L570,IF(Scenario!$B$11="5th pct",M570,N570))</f>
        <v/>
      </c>
      <c r="AY570">
        <f>IF(Scenario!$B$11="mean",O570,IF(Scenario!$B$11="5th pct",P570,Q570))</f>
        <v/>
      </c>
      <c r="AZ570">
        <f>IF(Scenario!$B$11="mean",R570,IF(Scenario!$B$11="5th pct",S570,T570))</f>
        <v/>
      </c>
      <c r="BA570">
        <f>IF(Scenario!$B$11="mean",AE570,IF(Scenario!$B$11="5th pct",AF570,AG570))</f>
        <v/>
      </c>
      <c r="BB570">
        <f>IF(Scenario!$B$11="mean",AH570,IF(Scenario!$B$11="5th pct",AI570,AJ570))</f>
        <v/>
      </c>
      <c r="BC570">
        <f>U570</f>
        <v/>
      </c>
      <c r="BD570">
        <f>IF(Scenario!$B$11="mean",V570,IF(Scenario!$B$11="5th pct",W570,X570))</f>
        <v/>
      </c>
      <c r="BE570">
        <f>IF(Scenario!$B$11="mean",Y570,IF(Scenario!$B$11="5th pct",Z570,AA570))</f>
        <v/>
      </c>
      <c r="BF570">
        <f>IF(Scenario!$B$11="mean",AK570,IF(Scenario!$B$11="5th pct",AL570,AM570))</f>
        <v/>
      </c>
      <c r="BG570">
        <f>IF(Scenario!$B$11="mean",AN570,IF(Scenario!$B$11="5th pct",AO570,AP570))</f>
        <v/>
      </c>
    </row>
    <row r="571">
      <c r="A571" s="7" t="inlineStr">
        <is>
          <t>F</t>
        </is>
      </c>
      <c r="B571" s="7" t="inlineStr">
        <is>
          <t>80+</t>
        </is>
      </c>
      <c r="C571" s="7" t="inlineStr">
        <is>
          <t>&gt;198</t>
        </is>
      </c>
      <c r="D571" s="7" t="inlineStr">
        <is>
          <t>&gt;=2.0</t>
        </is>
      </c>
      <c r="E571" s="7" t="inlineStr">
        <is>
          <t>subclinical</t>
        </is>
      </c>
      <c r="F571" s="7" t="inlineStr">
        <is>
          <t>yes</t>
        </is>
      </c>
      <c r="G571" s="30">
        <f>Parameters!$B$5*Parameters!$B$9*Parameters!$G$10/SUM(Parameters!$B$10:$G$10)*Parameters!$K$22*Parameters!$B$50*Parameters!$B$46</f>
        <v/>
      </c>
      <c r="H571" s="31">
        <f>(140-Parameters!$D$25)*Parameters!$G$26*0.45359237*0.85/(72*Parameters!$E$27)</f>
        <v/>
      </c>
      <c r="I571" s="7">
        <f>IF(H571&gt;80,"&gt;80",IF(H571&gt;50,"50-80",IF(H571&gt;=25,"25-50","&lt;25")))</f>
        <v/>
      </c>
      <c r="J571" s="7">
        <f>IF(((B571="80+")+0+(OR(D571="1.5-2.0",D571="&gt;=2.0")))&gt;=2,1,0)</f>
        <v/>
      </c>
      <c r="K571" s="32">
        <f>INDEX(Parameters!$B$31:$E$31,MATCH(I571,Parameters!$B$30:$E$30,0))</f>
        <v/>
      </c>
      <c r="L571" s="33">
        <f>K571*INDEX(Parameters!$B$57:$E$57,MATCH(I571,Parameters!$B$30:$E$30,0))/100*IF($F571="yes",Parameters!$C$49,Parameters!$B$49)</f>
        <v/>
      </c>
      <c r="M571" s="33">
        <f>K571*INDEX(Parameters!$B$58:$E$58,MATCH(I571,Parameters!$B$30:$E$30,0))/100*IF($F571="yes",Parameters!$C$49,Parameters!$B$49)</f>
        <v/>
      </c>
      <c r="N571" s="33">
        <f>K571*INDEX(Parameters!$B$59:$E$59,MATCH(I571,Parameters!$B$30:$E$30,0))/100*IF($F571="yes",Parameters!$C$49,Parameters!$B$49)</f>
        <v/>
      </c>
      <c r="O571" s="33">
        <f>K571*INDEX(Parameters!$B$60:$E$60,MATCH(I571,Parameters!$B$30:$E$30,0))/100*IF($F571="yes",Parameters!$C$49,Parameters!$B$49)</f>
        <v/>
      </c>
      <c r="P571" s="33">
        <f>K571*INDEX(Parameters!$B$61:$E$61,MATCH(I571,Parameters!$B$30:$E$30,0))/100*IF($F571="yes",Parameters!$C$49,Parameters!$B$49)</f>
        <v/>
      </c>
      <c r="Q571" s="33">
        <f>K571*INDEX(Parameters!$B$62:$E$62,MATCH(I571,Parameters!$B$30:$E$30,0))/100*IF($F571="yes",Parameters!$C$49,Parameters!$B$49)</f>
        <v/>
      </c>
      <c r="R571" s="33">
        <f>K571*INDEX(Parameters!$B$63:$E$63,MATCH(I571,Parameters!$B$30:$E$30,0))/100*IF($F571="yes",Parameters!$C$49,Parameters!$B$49)</f>
        <v/>
      </c>
      <c r="S571" s="33">
        <f>K571*INDEX(Parameters!$B$64:$E$64,MATCH(I571,Parameters!$B$30:$E$30,0))/100*IF($F571="yes",Parameters!$C$49,Parameters!$B$49)</f>
        <v/>
      </c>
      <c r="T571" s="33">
        <f>K571*INDEX(Parameters!$B$65:$E$65,MATCH(I571,Parameters!$B$30:$E$30,0))/100*IF($F571="yes",Parameters!$C$49,Parameters!$B$49)</f>
        <v/>
      </c>
      <c r="U571" s="33">
        <f>INDEX(Parameters!$B$32:$E$32,MATCH(I571,Parameters!$B$30:$E$30,0))*Parameters!$B$36/100*IF($F571="yes",Parameters!$E$49,Parameters!$D$49)</f>
        <v/>
      </c>
      <c r="V571" s="33">
        <f>U571*INDEX(Parameters!$B$99:$E$99,MATCH(I571,Parameters!$B$30:$E$30,0))</f>
        <v/>
      </c>
      <c r="W571" s="33">
        <f>U571*INDEX(Parameters!$B$100:$E$100,MATCH(I571,Parameters!$B$30:$E$30,0))</f>
        <v/>
      </c>
      <c r="X571" s="33">
        <f>U571*INDEX(Parameters!$B$101:$E$101,MATCH(I571,Parameters!$B$30:$E$30,0))</f>
        <v/>
      </c>
      <c r="Y571" s="33">
        <f>U571*INDEX(Parameters!$B$102:$E$102,MATCH(I571,Parameters!$B$30:$E$30,0))</f>
        <v/>
      </c>
      <c r="Z571" s="33">
        <f>U571*INDEX(Parameters!$B$103:$E$103,MATCH(I571,Parameters!$B$30:$E$30,0))</f>
        <v/>
      </c>
      <c r="AA571" s="33">
        <f>U571*INDEX(Parameters!$B$104:$E$104,MATCH(I571,Parameters!$B$30:$E$30,0))</f>
        <v/>
      </c>
      <c r="AB571" s="33">
        <f>U571*Parameters!$B$39</f>
        <v/>
      </c>
      <c r="AC571" s="7">
        <f>J571</f>
        <v/>
      </c>
      <c r="AD571" s="7">
        <f>IF(J571=1,Parameters!$B$40,Parameters!$B$41)</f>
        <v/>
      </c>
      <c r="AE571" s="33">
        <f>AC571*O571+(1-AC571)*L571</f>
        <v/>
      </c>
      <c r="AF571" s="33">
        <f>AC571*P571+(1-AC571)*M571</f>
        <v/>
      </c>
      <c r="AG571" s="33">
        <f>AC571*Q571+(1-AC571)*N571</f>
        <v/>
      </c>
      <c r="AH571" s="33">
        <f>AD571*O571+(1-AD571)*L571</f>
        <v/>
      </c>
      <c r="AI571" s="33">
        <f>AD571*P571+(1-AD571)*M571</f>
        <v/>
      </c>
      <c r="AJ571" s="33">
        <f>AD571*Q571+(1-AD571)*N571</f>
        <v/>
      </c>
      <c r="AK571" s="33">
        <f>AC571*V571+(1-AC571)*U571</f>
        <v/>
      </c>
      <c r="AL571" s="33">
        <f>AC571*W571+(1-AC571)*U571</f>
        <v/>
      </c>
      <c r="AM571" s="33">
        <f>AC571*X571+(1-AC571)*U571</f>
        <v/>
      </c>
      <c r="AN571" s="33">
        <f>AD571*V571+(1-AD571)*U571</f>
        <v/>
      </c>
      <c r="AO571" s="33">
        <f>AD571*W571+(1-AD571)*U571</f>
        <v/>
      </c>
      <c r="AP571" s="33">
        <f>AD571*X571+(1-AD571)*U571</f>
        <v/>
      </c>
      <c r="AQ571" s="7">
        <f>IF(OR(Scenario!$B$5="Any",Scenario!$B$5=A571),1,0)</f>
        <v/>
      </c>
      <c r="AR571" s="7">
        <f>IF(OR(Scenario!$B$6="Any",Scenario!$B$6=B571),1,0)</f>
        <v/>
      </c>
      <c r="AS571" s="7">
        <f>IF(OR(Scenario!$B$7="Any",Scenario!$B$7=C571),1,0)</f>
        <v/>
      </c>
      <c r="AT571" s="7">
        <f>IF(OR(Scenario!$B$8="Any",Scenario!$B$8=D571),1,0)</f>
        <v/>
      </c>
      <c r="AU571" s="7">
        <f>IF(OR(Scenario!$B$9="Any",Scenario!$B$9=E571),1,0)</f>
        <v/>
      </c>
      <c r="AV571" s="7">
        <f>IF(OR(Scenario!$B$10="Any",Scenario!$B$10=F571),1,0)</f>
        <v/>
      </c>
      <c r="AW571" s="7">
        <f>G571*AQ571*AR571*AS571*AT571*AU571*AV571</f>
        <v/>
      </c>
      <c r="AX571" s="7">
        <f>IF(Scenario!$B$11="mean",L571,IF(Scenario!$B$11="5th pct",M571,N571))</f>
        <v/>
      </c>
      <c r="AY571" s="7">
        <f>IF(Scenario!$B$11="mean",O571,IF(Scenario!$B$11="5th pct",P571,Q571))</f>
        <v/>
      </c>
      <c r="AZ571" s="7">
        <f>IF(Scenario!$B$11="mean",R571,IF(Scenario!$B$11="5th pct",S571,T571))</f>
        <v/>
      </c>
      <c r="BA571" s="7">
        <f>IF(Scenario!$B$11="mean",AE571,IF(Scenario!$B$11="5th pct",AF571,AG571))</f>
        <v/>
      </c>
      <c r="BB571" s="7">
        <f>IF(Scenario!$B$11="mean",AH571,IF(Scenario!$B$11="5th pct",AI571,AJ571))</f>
        <v/>
      </c>
      <c r="BC571" s="7">
        <f>U571</f>
        <v/>
      </c>
      <c r="BD571" s="7">
        <f>IF(Scenario!$B$11="mean",V571,IF(Scenario!$B$11="5th pct",W571,X571))</f>
        <v/>
      </c>
      <c r="BE571" s="7">
        <f>IF(Scenario!$B$11="mean",Y571,IF(Scenario!$B$11="5th pct",Z571,AA571))</f>
        <v/>
      </c>
      <c r="BF571" s="7">
        <f>IF(Scenario!$B$11="mean",AK571,IF(Scenario!$B$11="5th pct",AL571,AM571))</f>
        <v/>
      </c>
      <c r="BG571" s="7">
        <f>IF(Scenario!$B$11="mean",AN571,IF(Scenario!$B$11="5th pct",AO571,AP571))</f>
        <v/>
      </c>
    </row>
    <row r="572">
      <c r="A572" t="inlineStr">
        <is>
          <t>F</t>
        </is>
      </c>
      <c r="B572" t="inlineStr">
        <is>
          <t>80+</t>
        </is>
      </c>
      <c r="C572" t="inlineStr">
        <is>
          <t>&gt;198</t>
        </is>
      </c>
      <c r="D572" t="inlineStr">
        <is>
          <t>&gt;=2.0</t>
        </is>
      </c>
      <c r="E572" t="inlineStr">
        <is>
          <t>low parox</t>
        </is>
      </c>
      <c r="F572" t="inlineStr">
        <is>
          <t>no</t>
        </is>
      </c>
      <c r="G572" s="26">
        <f>Parameters!$B$5*Parameters!$B$9*Parameters!$G$10/SUM(Parameters!$B$10:$G$10)*Parameters!$K$22*Parameters!$B$51*(1-Parameters!$B$46)</f>
        <v/>
      </c>
      <c r="H572" s="27">
        <f>(140-Parameters!$D$25)*Parameters!$G$26*0.45359237*0.85/(72*Parameters!$E$27)</f>
        <v/>
      </c>
      <c r="I572">
        <f>IF(H572&gt;80,"&gt;80",IF(H572&gt;50,"50-80",IF(H572&gt;=25,"25-50","&lt;25")))</f>
        <v/>
      </c>
      <c r="J572">
        <f>IF(((B572="80+")+0+(OR(D572="1.5-2.0",D572="&gt;=2.0")))&gt;=2,1,0)</f>
        <v/>
      </c>
      <c r="K572" s="28">
        <f>INDEX(Parameters!$B$31:$E$31,MATCH(I572,Parameters!$B$30:$E$30,0))</f>
        <v/>
      </c>
      <c r="L572" s="29">
        <f>K572*INDEX(Parameters!$B$66:$E$66,MATCH(I572,Parameters!$B$30:$E$30,0))/100*IF($F572="yes",Parameters!$C$49,Parameters!$B$49)</f>
        <v/>
      </c>
      <c r="M572" s="29">
        <f>K572*INDEX(Parameters!$B$67:$E$67,MATCH(I572,Parameters!$B$30:$E$30,0))/100*IF($F572="yes",Parameters!$C$49,Parameters!$B$49)</f>
        <v/>
      </c>
      <c r="N572" s="29">
        <f>K572*INDEX(Parameters!$B$68:$E$68,MATCH(I572,Parameters!$B$30:$E$30,0))/100*IF($F572="yes",Parameters!$C$49,Parameters!$B$49)</f>
        <v/>
      </c>
      <c r="O572" s="29">
        <f>K572*INDEX(Parameters!$B$69:$E$69,MATCH(I572,Parameters!$B$30:$E$30,0))/100*IF($F572="yes",Parameters!$C$49,Parameters!$B$49)</f>
        <v/>
      </c>
      <c r="P572" s="29">
        <f>K572*INDEX(Parameters!$B$70:$E$70,MATCH(I572,Parameters!$B$30:$E$30,0))/100*IF($F572="yes",Parameters!$C$49,Parameters!$B$49)</f>
        <v/>
      </c>
      <c r="Q572" s="29">
        <f>K572*INDEX(Parameters!$B$71:$E$71,MATCH(I572,Parameters!$B$30:$E$30,0))/100*IF($F572="yes",Parameters!$C$49,Parameters!$B$49)</f>
        <v/>
      </c>
      <c r="R572" s="29">
        <f>K572*INDEX(Parameters!$B$72:$E$72,MATCH(I572,Parameters!$B$30:$E$30,0))/100*IF($F572="yes",Parameters!$C$49,Parameters!$B$49)</f>
        <v/>
      </c>
      <c r="S572" s="29">
        <f>K572*INDEX(Parameters!$B$73:$E$73,MATCH(I572,Parameters!$B$30:$E$30,0))/100*IF($F572="yes",Parameters!$C$49,Parameters!$B$49)</f>
        <v/>
      </c>
      <c r="T572" s="29">
        <f>K572*INDEX(Parameters!$B$74:$E$74,MATCH(I572,Parameters!$B$30:$E$30,0))/100*IF($F572="yes",Parameters!$C$49,Parameters!$B$49)</f>
        <v/>
      </c>
      <c r="U572" s="29">
        <f>INDEX(Parameters!$B$32:$E$32,MATCH(I572,Parameters!$B$30:$E$30,0))*Parameters!$B$36/100*IF($F572="yes",Parameters!$E$49,Parameters!$D$49)</f>
        <v/>
      </c>
      <c r="V572" s="29">
        <f>U572*INDEX(Parameters!$B$99:$E$99,MATCH(I572,Parameters!$B$30:$E$30,0))</f>
        <v/>
      </c>
      <c r="W572" s="29">
        <f>U572*INDEX(Parameters!$B$100:$E$100,MATCH(I572,Parameters!$B$30:$E$30,0))</f>
        <v/>
      </c>
      <c r="X572" s="29">
        <f>U572*INDEX(Parameters!$B$101:$E$101,MATCH(I572,Parameters!$B$30:$E$30,0))</f>
        <v/>
      </c>
      <c r="Y572" s="29">
        <f>U572*INDEX(Parameters!$B$102:$E$102,MATCH(I572,Parameters!$B$30:$E$30,0))</f>
        <v/>
      </c>
      <c r="Z572" s="29">
        <f>U572*INDEX(Parameters!$B$103:$E$103,MATCH(I572,Parameters!$B$30:$E$30,0))</f>
        <v/>
      </c>
      <c r="AA572" s="29">
        <f>U572*INDEX(Parameters!$B$104:$E$104,MATCH(I572,Parameters!$B$30:$E$30,0))</f>
        <v/>
      </c>
      <c r="AB572" s="29">
        <f>U572*Parameters!$B$39</f>
        <v/>
      </c>
      <c r="AC572">
        <f>J572</f>
        <v/>
      </c>
      <c r="AD572">
        <f>IF(J572=1,Parameters!$B$40,Parameters!$B$41)</f>
        <v/>
      </c>
      <c r="AE572" s="29">
        <f>AC572*O572+(1-AC572)*L572</f>
        <v/>
      </c>
      <c r="AF572" s="29">
        <f>AC572*P572+(1-AC572)*M572</f>
        <v/>
      </c>
      <c r="AG572" s="29">
        <f>AC572*Q572+(1-AC572)*N572</f>
        <v/>
      </c>
      <c r="AH572" s="29">
        <f>AD572*O572+(1-AD572)*L572</f>
        <v/>
      </c>
      <c r="AI572" s="29">
        <f>AD572*P572+(1-AD572)*M572</f>
        <v/>
      </c>
      <c r="AJ572" s="29">
        <f>AD572*Q572+(1-AD572)*N572</f>
        <v/>
      </c>
      <c r="AK572" s="29">
        <f>AC572*V572+(1-AC572)*U572</f>
        <v/>
      </c>
      <c r="AL572" s="29">
        <f>AC572*W572+(1-AC572)*U572</f>
        <v/>
      </c>
      <c r="AM572" s="29">
        <f>AC572*X572+(1-AC572)*U572</f>
        <v/>
      </c>
      <c r="AN572" s="29">
        <f>AD572*V572+(1-AD572)*U572</f>
        <v/>
      </c>
      <c r="AO572" s="29">
        <f>AD572*W572+(1-AD572)*U572</f>
        <v/>
      </c>
      <c r="AP572" s="29">
        <f>AD572*X572+(1-AD572)*U572</f>
        <v/>
      </c>
      <c r="AQ572">
        <f>IF(OR(Scenario!$B$5="Any",Scenario!$B$5=A572),1,0)</f>
        <v/>
      </c>
      <c r="AR572">
        <f>IF(OR(Scenario!$B$6="Any",Scenario!$B$6=B572),1,0)</f>
        <v/>
      </c>
      <c r="AS572">
        <f>IF(OR(Scenario!$B$7="Any",Scenario!$B$7=C572),1,0)</f>
        <v/>
      </c>
      <c r="AT572">
        <f>IF(OR(Scenario!$B$8="Any",Scenario!$B$8=D572),1,0)</f>
        <v/>
      </c>
      <c r="AU572">
        <f>IF(OR(Scenario!$B$9="Any",Scenario!$B$9=E572),1,0)</f>
        <v/>
      </c>
      <c r="AV572">
        <f>IF(OR(Scenario!$B$10="Any",Scenario!$B$10=F572),1,0)</f>
        <v/>
      </c>
      <c r="AW572">
        <f>G572*AQ572*AR572*AS572*AT572*AU572*AV572</f>
        <v/>
      </c>
      <c r="AX572">
        <f>IF(Scenario!$B$11="mean",L572,IF(Scenario!$B$11="5th pct",M572,N572))</f>
        <v/>
      </c>
      <c r="AY572">
        <f>IF(Scenario!$B$11="mean",O572,IF(Scenario!$B$11="5th pct",P572,Q572))</f>
        <v/>
      </c>
      <c r="AZ572">
        <f>IF(Scenario!$B$11="mean",R572,IF(Scenario!$B$11="5th pct",S572,T572))</f>
        <v/>
      </c>
      <c r="BA572">
        <f>IF(Scenario!$B$11="mean",AE572,IF(Scenario!$B$11="5th pct",AF572,AG572))</f>
        <v/>
      </c>
      <c r="BB572">
        <f>IF(Scenario!$B$11="mean",AH572,IF(Scenario!$B$11="5th pct",AI572,AJ572))</f>
        <v/>
      </c>
      <c r="BC572">
        <f>U572</f>
        <v/>
      </c>
      <c r="BD572">
        <f>IF(Scenario!$B$11="mean",V572,IF(Scenario!$B$11="5th pct",W572,X572))</f>
        <v/>
      </c>
      <c r="BE572">
        <f>IF(Scenario!$B$11="mean",Y572,IF(Scenario!$B$11="5th pct",Z572,AA572))</f>
        <v/>
      </c>
      <c r="BF572">
        <f>IF(Scenario!$B$11="mean",AK572,IF(Scenario!$B$11="5th pct",AL572,AM572))</f>
        <v/>
      </c>
      <c r="BG572">
        <f>IF(Scenario!$B$11="mean",AN572,IF(Scenario!$B$11="5th pct",AO572,AP572))</f>
        <v/>
      </c>
    </row>
    <row r="573">
      <c r="A573" s="7" t="inlineStr">
        <is>
          <t>F</t>
        </is>
      </c>
      <c r="B573" s="7" t="inlineStr">
        <is>
          <t>80+</t>
        </is>
      </c>
      <c r="C573" s="7" t="inlineStr">
        <is>
          <t>&gt;198</t>
        </is>
      </c>
      <c r="D573" s="7" t="inlineStr">
        <is>
          <t>&gt;=2.0</t>
        </is>
      </c>
      <c r="E573" s="7" t="inlineStr">
        <is>
          <t>low parox</t>
        </is>
      </c>
      <c r="F573" s="7" t="inlineStr">
        <is>
          <t>yes</t>
        </is>
      </c>
      <c r="G573" s="30">
        <f>Parameters!$B$5*Parameters!$B$9*Parameters!$G$10/SUM(Parameters!$B$10:$G$10)*Parameters!$K$22*Parameters!$B$51*Parameters!$B$46</f>
        <v/>
      </c>
      <c r="H573" s="31">
        <f>(140-Parameters!$D$25)*Parameters!$G$26*0.45359237*0.85/(72*Parameters!$E$27)</f>
        <v/>
      </c>
      <c r="I573" s="7">
        <f>IF(H573&gt;80,"&gt;80",IF(H573&gt;50,"50-80",IF(H573&gt;=25,"25-50","&lt;25")))</f>
        <v/>
      </c>
      <c r="J573" s="7">
        <f>IF(((B573="80+")+0+(OR(D573="1.5-2.0",D573="&gt;=2.0")))&gt;=2,1,0)</f>
        <v/>
      </c>
      <c r="K573" s="32">
        <f>INDEX(Parameters!$B$31:$E$31,MATCH(I573,Parameters!$B$30:$E$30,0))</f>
        <v/>
      </c>
      <c r="L573" s="33">
        <f>K573*INDEX(Parameters!$B$66:$E$66,MATCH(I573,Parameters!$B$30:$E$30,0))/100*IF($F573="yes",Parameters!$C$49,Parameters!$B$49)</f>
        <v/>
      </c>
      <c r="M573" s="33">
        <f>K573*INDEX(Parameters!$B$67:$E$67,MATCH(I573,Parameters!$B$30:$E$30,0))/100*IF($F573="yes",Parameters!$C$49,Parameters!$B$49)</f>
        <v/>
      </c>
      <c r="N573" s="33">
        <f>K573*INDEX(Parameters!$B$68:$E$68,MATCH(I573,Parameters!$B$30:$E$30,0))/100*IF($F573="yes",Parameters!$C$49,Parameters!$B$49)</f>
        <v/>
      </c>
      <c r="O573" s="33">
        <f>K573*INDEX(Parameters!$B$69:$E$69,MATCH(I573,Parameters!$B$30:$E$30,0))/100*IF($F573="yes",Parameters!$C$49,Parameters!$B$49)</f>
        <v/>
      </c>
      <c r="P573" s="33">
        <f>K573*INDEX(Parameters!$B$70:$E$70,MATCH(I573,Parameters!$B$30:$E$30,0))/100*IF($F573="yes",Parameters!$C$49,Parameters!$B$49)</f>
        <v/>
      </c>
      <c r="Q573" s="33">
        <f>K573*INDEX(Parameters!$B$71:$E$71,MATCH(I573,Parameters!$B$30:$E$30,0))/100*IF($F573="yes",Parameters!$C$49,Parameters!$B$49)</f>
        <v/>
      </c>
      <c r="R573" s="33">
        <f>K573*INDEX(Parameters!$B$72:$E$72,MATCH(I573,Parameters!$B$30:$E$30,0))/100*IF($F573="yes",Parameters!$C$49,Parameters!$B$49)</f>
        <v/>
      </c>
      <c r="S573" s="33">
        <f>K573*INDEX(Parameters!$B$73:$E$73,MATCH(I573,Parameters!$B$30:$E$30,0))/100*IF($F573="yes",Parameters!$C$49,Parameters!$B$49)</f>
        <v/>
      </c>
      <c r="T573" s="33">
        <f>K573*INDEX(Parameters!$B$74:$E$74,MATCH(I573,Parameters!$B$30:$E$30,0))/100*IF($F573="yes",Parameters!$C$49,Parameters!$B$49)</f>
        <v/>
      </c>
      <c r="U573" s="33">
        <f>INDEX(Parameters!$B$32:$E$32,MATCH(I573,Parameters!$B$30:$E$30,0))*Parameters!$B$36/100*IF($F573="yes",Parameters!$E$49,Parameters!$D$49)</f>
        <v/>
      </c>
      <c r="V573" s="33">
        <f>U573*INDEX(Parameters!$B$99:$E$99,MATCH(I573,Parameters!$B$30:$E$30,0))</f>
        <v/>
      </c>
      <c r="W573" s="33">
        <f>U573*INDEX(Parameters!$B$100:$E$100,MATCH(I573,Parameters!$B$30:$E$30,0))</f>
        <v/>
      </c>
      <c r="X573" s="33">
        <f>U573*INDEX(Parameters!$B$101:$E$101,MATCH(I573,Parameters!$B$30:$E$30,0))</f>
        <v/>
      </c>
      <c r="Y573" s="33">
        <f>U573*INDEX(Parameters!$B$102:$E$102,MATCH(I573,Parameters!$B$30:$E$30,0))</f>
        <v/>
      </c>
      <c r="Z573" s="33">
        <f>U573*INDEX(Parameters!$B$103:$E$103,MATCH(I573,Parameters!$B$30:$E$30,0))</f>
        <v/>
      </c>
      <c r="AA573" s="33">
        <f>U573*INDEX(Parameters!$B$104:$E$104,MATCH(I573,Parameters!$B$30:$E$30,0))</f>
        <v/>
      </c>
      <c r="AB573" s="33">
        <f>U573*Parameters!$B$39</f>
        <v/>
      </c>
      <c r="AC573" s="7">
        <f>J573</f>
        <v/>
      </c>
      <c r="AD573" s="7">
        <f>IF(J573=1,Parameters!$B$40,Parameters!$B$41)</f>
        <v/>
      </c>
      <c r="AE573" s="33">
        <f>AC573*O573+(1-AC573)*L573</f>
        <v/>
      </c>
      <c r="AF573" s="33">
        <f>AC573*P573+(1-AC573)*M573</f>
        <v/>
      </c>
      <c r="AG573" s="33">
        <f>AC573*Q573+(1-AC573)*N573</f>
        <v/>
      </c>
      <c r="AH573" s="33">
        <f>AD573*O573+(1-AD573)*L573</f>
        <v/>
      </c>
      <c r="AI573" s="33">
        <f>AD573*P573+(1-AD573)*M573</f>
        <v/>
      </c>
      <c r="AJ573" s="33">
        <f>AD573*Q573+(1-AD573)*N573</f>
        <v/>
      </c>
      <c r="AK573" s="33">
        <f>AC573*V573+(1-AC573)*U573</f>
        <v/>
      </c>
      <c r="AL573" s="33">
        <f>AC573*W573+(1-AC573)*U573</f>
        <v/>
      </c>
      <c r="AM573" s="33">
        <f>AC573*X573+(1-AC573)*U573</f>
        <v/>
      </c>
      <c r="AN573" s="33">
        <f>AD573*V573+(1-AD573)*U573</f>
        <v/>
      </c>
      <c r="AO573" s="33">
        <f>AD573*W573+(1-AD573)*U573</f>
        <v/>
      </c>
      <c r="AP573" s="33">
        <f>AD573*X573+(1-AD573)*U573</f>
        <v/>
      </c>
      <c r="AQ573" s="7">
        <f>IF(OR(Scenario!$B$5="Any",Scenario!$B$5=A573),1,0)</f>
        <v/>
      </c>
      <c r="AR573" s="7">
        <f>IF(OR(Scenario!$B$6="Any",Scenario!$B$6=B573),1,0)</f>
        <v/>
      </c>
      <c r="AS573" s="7">
        <f>IF(OR(Scenario!$B$7="Any",Scenario!$B$7=C573),1,0)</f>
        <v/>
      </c>
      <c r="AT573" s="7">
        <f>IF(OR(Scenario!$B$8="Any",Scenario!$B$8=D573),1,0)</f>
        <v/>
      </c>
      <c r="AU573" s="7">
        <f>IF(OR(Scenario!$B$9="Any",Scenario!$B$9=E573),1,0)</f>
        <v/>
      </c>
      <c r="AV573" s="7">
        <f>IF(OR(Scenario!$B$10="Any",Scenario!$B$10=F573),1,0)</f>
        <v/>
      </c>
      <c r="AW573" s="7">
        <f>G573*AQ573*AR573*AS573*AT573*AU573*AV573</f>
        <v/>
      </c>
      <c r="AX573" s="7">
        <f>IF(Scenario!$B$11="mean",L573,IF(Scenario!$B$11="5th pct",M573,N573))</f>
        <v/>
      </c>
      <c r="AY573" s="7">
        <f>IF(Scenario!$B$11="mean",O573,IF(Scenario!$B$11="5th pct",P573,Q573))</f>
        <v/>
      </c>
      <c r="AZ573" s="7">
        <f>IF(Scenario!$B$11="mean",R573,IF(Scenario!$B$11="5th pct",S573,T573))</f>
        <v/>
      </c>
      <c r="BA573" s="7">
        <f>IF(Scenario!$B$11="mean",AE573,IF(Scenario!$B$11="5th pct",AF573,AG573))</f>
        <v/>
      </c>
      <c r="BB573" s="7">
        <f>IF(Scenario!$B$11="mean",AH573,IF(Scenario!$B$11="5th pct",AI573,AJ573))</f>
        <v/>
      </c>
      <c r="BC573" s="7">
        <f>U573</f>
        <v/>
      </c>
      <c r="BD573" s="7">
        <f>IF(Scenario!$B$11="mean",V573,IF(Scenario!$B$11="5th pct",W573,X573))</f>
        <v/>
      </c>
      <c r="BE573" s="7">
        <f>IF(Scenario!$B$11="mean",Y573,IF(Scenario!$B$11="5th pct",Z573,AA573))</f>
        <v/>
      </c>
      <c r="BF573" s="7">
        <f>IF(Scenario!$B$11="mean",AK573,IF(Scenario!$B$11="5th pct",AL573,AM573))</f>
        <v/>
      </c>
      <c r="BG573" s="7">
        <f>IF(Scenario!$B$11="mean",AN573,IF(Scenario!$B$11="5th pct",AO573,AP573))</f>
        <v/>
      </c>
    </row>
    <row r="574">
      <c r="A574" t="inlineStr">
        <is>
          <t>F</t>
        </is>
      </c>
      <c r="B574" t="inlineStr">
        <is>
          <t>80+</t>
        </is>
      </c>
      <c r="C574" t="inlineStr">
        <is>
          <t>&gt;198</t>
        </is>
      </c>
      <c r="D574" t="inlineStr">
        <is>
          <t>&gt;=2.0</t>
        </is>
      </c>
      <c r="E574" t="inlineStr">
        <is>
          <t>high parox</t>
        </is>
      </c>
      <c r="F574" t="inlineStr">
        <is>
          <t>no</t>
        </is>
      </c>
      <c r="G574" s="26">
        <f>Parameters!$B$5*Parameters!$B$9*Parameters!$G$10/SUM(Parameters!$B$10:$G$10)*Parameters!$K$22*Parameters!$B$52*(1-Parameters!$B$46)</f>
        <v/>
      </c>
      <c r="H574" s="27">
        <f>(140-Parameters!$D$25)*Parameters!$G$26*0.45359237*0.85/(72*Parameters!$E$27)</f>
        <v/>
      </c>
      <c r="I574">
        <f>IF(H574&gt;80,"&gt;80",IF(H574&gt;50,"50-80",IF(H574&gt;=25,"25-50","&lt;25")))</f>
        <v/>
      </c>
      <c r="J574">
        <f>IF(((B574="80+")+0+(OR(D574="1.5-2.0",D574="&gt;=2.0")))&gt;=2,1,0)</f>
        <v/>
      </c>
      <c r="K574" s="28">
        <f>INDEX(Parameters!$B$31:$E$31,MATCH(I574,Parameters!$B$30:$E$30,0))</f>
        <v/>
      </c>
      <c r="L574" s="29">
        <f>K574*INDEX(Parameters!$B$75:$E$75,MATCH(I574,Parameters!$B$30:$E$30,0))/100*IF($F574="yes",Parameters!$C$49,Parameters!$B$49)</f>
        <v/>
      </c>
      <c r="M574" s="29">
        <f>K574*INDEX(Parameters!$B$76:$E$76,MATCH(I574,Parameters!$B$30:$E$30,0))/100*IF($F574="yes",Parameters!$C$49,Parameters!$B$49)</f>
        <v/>
      </c>
      <c r="N574" s="29">
        <f>K574*INDEX(Parameters!$B$77:$E$77,MATCH(I574,Parameters!$B$30:$E$30,0))/100*IF($F574="yes",Parameters!$C$49,Parameters!$B$49)</f>
        <v/>
      </c>
      <c r="O574" s="29">
        <f>K574*INDEX(Parameters!$B$78:$E$78,MATCH(I574,Parameters!$B$30:$E$30,0))/100*IF($F574="yes",Parameters!$C$49,Parameters!$B$49)</f>
        <v/>
      </c>
      <c r="P574" s="29">
        <f>K574*INDEX(Parameters!$B$79:$E$79,MATCH(I574,Parameters!$B$30:$E$30,0))/100*IF($F574="yes",Parameters!$C$49,Parameters!$B$49)</f>
        <v/>
      </c>
      <c r="Q574" s="29">
        <f>K574*INDEX(Parameters!$B$80:$E$80,MATCH(I574,Parameters!$B$30:$E$30,0))/100*IF($F574="yes",Parameters!$C$49,Parameters!$B$49)</f>
        <v/>
      </c>
      <c r="R574" s="29">
        <f>K574*INDEX(Parameters!$B$81:$E$81,MATCH(I574,Parameters!$B$30:$E$30,0))/100*IF($F574="yes",Parameters!$C$49,Parameters!$B$49)</f>
        <v/>
      </c>
      <c r="S574" s="29">
        <f>K574*INDEX(Parameters!$B$82:$E$82,MATCH(I574,Parameters!$B$30:$E$30,0))/100*IF($F574="yes",Parameters!$C$49,Parameters!$B$49)</f>
        <v/>
      </c>
      <c r="T574" s="29">
        <f>K574*INDEX(Parameters!$B$83:$E$83,MATCH(I574,Parameters!$B$30:$E$30,0))/100*IF($F574="yes",Parameters!$C$49,Parameters!$B$49)</f>
        <v/>
      </c>
      <c r="U574" s="29">
        <f>INDEX(Parameters!$B$32:$E$32,MATCH(I574,Parameters!$B$30:$E$30,0))*Parameters!$B$36/100*IF($F574="yes",Parameters!$E$49,Parameters!$D$49)</f>
        <v/>
      </c>
      <c r="V574" s="29">
        <f>U574*INDEX(Parameters!$B$99:$E$99,MATCH(I574,Parameters!$B$30:$E$30,0))</f>
        <v/>
      </c>
      <c r="W574" s="29">
        <f>U574*INDEX(Parameters!$B$100:$E$100,MATCH(I574,Parameters!$B$30:$E$30,0))</f>
        <v/>
      </c>
      <c r="X574" s="29">
        <f>U574*INDEX(Parameters!$B$101:$E$101,MATCH(I574,Parameters!$B$30:$E$30,0))</f>
        <v/>
      </c>
      <c r="Y574" s="29">
        <f>U574*INDEX(Parameters!$B$102:$E$102,MATCH(I574,Parameters!$B$30:$E$30,0))</f>
        <v/>
      </c>
      <c r="Z574" s="29">
        <f>U574*INDEX(Parameters!$B$103:$E$103,MATCH(I574,Parameters!$B$30:$E$30,0))</f>
        <v/>
      </c>
      <c r="AA574" s="29">
        <f>U574*INDEX(Parameters!$B$104:$E$104,MATCH(I574,Parameters!$B$30:$E$30,0))</f>
        <v/>
      </c>
      <c r="AB574" s="29">
        <f>U574*Parameters!$B$39</f>
        <v/>
      </c>
      <c r="AC574">
        <f>J574</f>
        <v/>
      </c>
      <c r="AD574">
        <f>IF(J574=1,Parameters!$B$40,Parameters!$B$41)</f>
        <v/>
      </c>
      <c r="AE574" s="29">
        <f>AC574*O574+(1-AC574)*L574</f>
        <v/>
      </c>
      <c r="AF574" s="29">
        <f>AC574*P574+(1-AC574)*M574</f>
        <v/>
      </c>
      <c r="AG574" s="29">
        <f>AC574*Q574+(1-AC574)*N574</f>
        <v/>
      </c>
      <c r="AH574" s="29">
        <f>AD574*O574+(1-AD574)*L574</f>
        <v/>
      </c>
      <c r="AI574" s="29">
        <f>AD574*P574+(1-AD574)*M574</f>
        <v/>
      </c>
      <c r="AJ574" s="29">
        <f>AD574*Q574+(1-AD574)*N574</f>
        <v/>
      </c>
      <c r="AK574" s="29">
        <f>AC574*V574+(1-AC574)*U574</f>
        <v/>
      </c>
      <c r="AL574" s="29">
        <f>AC574*W574+(1-AC574)*U574</f>
        <v/>
      </c>
      <c r="AM574" s="29">
        <f>AC574*X574+(1-AC574)*U574</f>
        <v/>
      </c>
      <c r="AN574" s="29">
        <f>AD574*V574+(1-AD574)*U574</f>
        <v/>
      </c>
      <c r="AO574" s="29">
        <f>AD574*W574+(1-AD574)*U574</f>
        <v/>
      </c>
      <c r="AP574" s="29">
        <f>AD574*X574+(1-AD574)*U574</f>
        <v/>
      </c>
      <c r="AQ574">
        <f>IF(OR(Scenario!$B$5="Any",Scenario!$B$5=A574),1,0)</f>
        <v/>
      </c>
      <c r="AR574">
        <f>IF(OR(Scenario!$B$6="Any",Scenario!$B$6=B574),1,0)</f>
        <v/>
      </c>
      <c r="AS574">
        <f>IF(OR(Scenario!$B$7="Any",Scenario!$B$7=C574),1,0)</f>
        <v/>
      </c>
      <c r="AT574">
        <f>IF(OR(Scenario!$B$8="Any",Scenario!$B$8=D574),1,0)</f>
        <v/>
      </c>
      <c r="AU574">
        <f>IF(OR(Scenario!$B$9="Any",Scenario!$B$9=E574),1,0)</f>
        <v/>
      </c>
      <c r="AV574">
        <f>IF(OR(Scenario!$B$10="Any",Scenario!$B$10=F574),1,0)</f>
        <v/>
      </c>
      <c r="AW574">
        <f>G574*AQ574*AR574*AS574*AT574*AU574*AV574</f>
        <v/>
      </c>
      <c r="AX574">
        <f>IF(Scenario!$B$11="mean",L574,IF(Scenario!$B$11="5th pct",M574,N574))</f>
        <v/>
      </c>
      <c r="AY574">
        <f>IF(Scenario!$B$11="mean",O574,IF(Scenario!$B$11="5th pct",P574,Q574))</f>
        <v/>
      </c>
      <c r="AZ574">
        <f>IF(Scenario!$B$11="mean",R574,IF(Scenario!$B$11="5th pct",S574,T574))</f>
        <v/>
      </c>
      <c r="BA574">
        <f>IF(Scenario!$B$11="mean",AE574,IF(Scenario!$B$11="5th pct",AF574,AG574))</f>
        <v/>
      </c>
      <c r="BB574">
        <f>IF(Scenario!$B$11="mean",AH574,IF(Scenario!$B$11="5th pct",AI574,AJ574))</f>
        <v/>
      </c>
      <c r="BC574">
        <f>U574</f>
        <v/>
      </c>
      <c r="BD574">
        <f>IF(Scenario!$B$11="mean",V574,IF(Scenario!$B$11="5th pct",W574,X574))</f>
        <v/>
      </c>
      <c r="BE574">
        <f>IF(Scenario!$B$11="mean",Y574,IF(Scenario!$B$11="5th pct",Z574,AA574))</f>
        <v/>
      </c>
      <c r="BF574">
        <f>IF(Scenario!$B$11="mean",AK574,IF(Scenario!$B$11="5th pct",AL574,AM574))</f>
        <v/>
      </c>
      <c r="BG574">
        <f>IF(Scenario!$B$11="mean",AN574,IF(Scenario!$B$11="5th pct",AO574,AP574))</f>
        <v/>
      </c>
    </row>
    <row r="575">
      <c r="A575" s="7" t="inlineStr">
        <is>
          <t>F</t>
        </is>
      </c>
      <c r="B575" s="7" t="inlineStr">
        <is>
          <t>80+</t>
        </is>
      </c>
      <c r="C575" s="7" t="inlineStr">
        <is>
          <t>&gt;198</t>
        </is>
      </c>
      <c r="D575" s="7" t="inlineStr">
        <is>
          <t>&gt;=2.0</t>
        </is>
      </c>
      <c r="E575" s="7" t="inlineStr">
        <is>
          <t>high parox</t>
        </is>
      </c>
      <c r="F575" s="7" t="inlineStr">
        <is>
          <t>yes</t>
        </is>
      </c>
      <c r="G575" s="30">
        <f>Parameters!$B$5*Parameters!$B$9*Parameters!$G$10/SUM(Parameters!$B$10:$G$10)*Parameters!$K$22*Parameters!$B$52*Parameters!$B$46</f>
        <v/>
      </c>
      <c r="H575" s="31">
        <f>(140-Parameters!$D$25)*Parameters!$G$26*0.45359237*0.85/(72*Parameters!$E$27)</f>
        <v/>
      </c>
      <c r="I575" s="7">
        <f>IF(H575&gt;80,"&gt;80",IF(H575&gt;50,"50-80",IF(H575&gt;=25,"25-50","&lt;25")))</f>
        <v/>
      </c>
      <c r="J575" s="7">
        <f>IF(((B575="80+")+0+(OR(D575="1.5-2.0",D575="&gt;=2.0")))&gt;=2,1,0)</f>
        <v/>
      </c>
      <c r="K575" s="32">
        <f>INDEX(Parameters!$B$31:$E$31,MATCH(I575,Parameters!$B$30:$E$30,0))</f>
        <v/>
      </c>
      <c r="L575" s="33">
        <f>K575*INDEX(Parameters!$B$75:$E$75,MATCH(I575,Parameters!$B$30:$E$30,0))/100*IF($F575="yes",Parameters!$C$49,Parameters!$B$49)</f>
        <v/>
      </c>
      <c r="M575" s="33">
        <f>K575*INDEX(Parameters!$B$76:$E$76,MATCH(I575,Parameters!$B$30:$E$30,0))/100*IF($F575="yes",Parameters!$C$49,Parameters!$B$49)</f>
        <v/>
      </c>
      <c r="N575" s="33">
        <f>K575*INDEX(Parameters!$B$77:$E$77,MATCH(I575,Parameters!$B$30:$E$30,0))/100*IF($F575="yes",Parameters!$C$49,Parameters!$B$49)</f>
        <v/>
      </c>
      <c r="O575" s="33">
        <f>K575*INDEX(Parameters!$B$78:$E$78,MATCH(I575,Parameters!$B$30:$E$30,0))/100*IF($F575="yes",Parameters!$C$49,Parameters!$B$49)</f>
        <v/>
      </c>
      <c r="P575" s="33">
        <f>K575*INDEX(Parameters!$B$79:$E$79,MATCH(I575,Parameters!$B$30:$E$30,0))/100*IF($F575="yes",Parameters!$C$49,Parameters!$B$49)</f>
        <v/>
      </c>
      <c r="Q575" s="33">
        <f>K575*INDEX(Parameters!$B$80:$E$80,MATCH(I575,Parameters!$B$30:$E$30,0))/100*IF($F575="yes",Parameters!$C$49,Parameters!$B$49)</f>
        <v/>
      </c>
      <c r="R575" s="33">
        <f>K575*INDEX(Parameters!$B$81:$E$81,MATCH(I575,Parameters!$B$30:$E$30,0))/100*IF($F575="yes",Parameters!$C$49,Parameters!$B$49)</f>
        <v/>
      </c>
      <c r="S575" s="33">
        <f>K575*INDEX(Parameters!$B$82:$E$82,MATCH(I575,Parameters!$B$30:$E$30,0))/100*IF($F575="yes",Parameters!$C$49,Parameters!$B$49)</f>
        <v/>
      </c>
      <c r="T575" s="33">
        <f>K575*INDEX(Parameters!$B$83:$E$83,MATCH(I575,Parameters!$B$30:$E$30,0))/100*IF($F575="yes",Parameters!$C$49,Parameters!$B$49)</f>
        <v/>
      </c>
      <c r="U575" s="33">
        <f>INDEX(Parameters!$B$32:$E$32,MATCH(I575,Parameters!$B$30:$E$30,0))*Parameters!$B$36/100*IF($F575="yes",Parameters!$E$49,Parameters!$D$49)</f>
        <v/>
      </c>
      <c r="V575" s="33">
        <f>U575*INDEX(Parameters!$B$99:$E$99,MATCH(I575,Parameters!$B$30:$E$30,0))</f>
        <v/>
      </c>
      <c r="W575" s="33">
        <f>U575*INDEX(Parameters!$B$100:$E$100,MATCH(I575,Parameters!$B$30:$E$30,0))</f>
        <v/>
      </c>
      <c r="X575" s="33">
        <f>U575*INDEX(Parameters!$B$101:$E$101,MATCH(I575,Parameters!$B$30:$E$30,0))</f>
        <v/>
      </c>
      <c r="Y575" s="33">
        <f>U575*INDEX(Parameters!$B$102:$E$102,MATCH(I575,Parameters!$B$30:$E$30,0))</f>
        <v/>
      </c>
      <c r="Z575" s="33">
        <f>U575*INDEX(Parameters!$B$103:$E$103,MATCH(I575,Parameters!$B$30:$E$30,0))</f>
        <v/>
      </c>
      <c r="AA575" s="33">
        <f>U575*INDEX(Parameters!$B$104:$E$104,MATCH(I575,Parameters!$B$30:$E$30,0))</f>
        <v/>
      </c>
      <c r="AB575" s="33">
        <f>U575*Parameters!$B$39</f>
        <v/>
      </c>
      <c r="AC575" s="7">
        <f>J575</f>
        <v/>
      </c>
      <c r="AD575" s="7">
        <f>IF(J575=1,Parameters!$B$40,Parameters!$B$41)</f>
        <v/>
      </c>
      <c r="AE575" s="33">
        <f>AC575*O575+(1-AC575)*L575</f>
        <v/>
      </c>
      <c r="AF575" s="33">
        <f>AC575*P575+(1-AC575)*M575</f>
        <v/>
      </c>
      <c r="AG575" s="33">
        <f>AC575*Q575+(1-AC575)*N575</f>
        <v/>
      </c>
      <c r="AH575" s="33">
        <f>AD575*O575+(1-AD575)*L575</f>
        <v/>
      </c>
      <c r="AI575" s="33">
        <f>AD575*P575+(1-AD575)*M575</f>
        <v/>
      </c>
      <c r="AJ575" s="33">
        <f>AD575*Q575+(1-AD575)*N575</f>
        <v/>
      </c>
      <c r="AK575" s="33">
        <f>AC575*V575+(1-AC575)*U575</f>
        <v/>
      </c>
      <c r="AL575" s="33">
        <f>AC575*W575+(1-AC575)*U575</f>
        <v/>
      </c>
      <c r="AM575" s="33">
        <f>AC575*X575+(1-AC575)*U575</f>
        <v/>
      </c>
      <c r="AN575" s="33">
        <f>AD575*V575+(1-AD575)*U575</f>
        <v/>
      </c>
      <c r="AO575" s="33">
        <f>AD575*W575+(1-AD575)*U575</f>
        <v/>
      </c>
      <c r="AP575" s="33">
        <f>AD575*X575+(1-AD575)*U575</f>
        <v/>
      </c>
      <c r="AQ575" s="7">
        <f>IF(OR(Scenario!$B$5="Any",Scenario!$B$5=A575),1,0)</f>
        <v/>
      </c>
      <c r="AR575" s="7">
        <f>IF(OR(Scenario!$B$6="Any",Scenario!$B$6=B575),1,0)</f>
        <v/>
      </c>
      <c r="AS575" s="7">
        <f>IF(OR(Scenario!$B$7="Any",Scenario!$B$7=C575),1,0)</f>
        <v/>
      </c>
      <c r="AT575" s="7">
        <f>IF(OR(Scenario!$B$8="Any",Scenario!$B$8=D575),1,0)</f>
        <v/>
      </c>
      <c r="AU575" s="7">
        <f>IF(OR(Scenario!$B$9="Any",Scenario!$B$9=E575),1,0)</f>
        <v/>
      </c>
      <c r="AV575" s="7">
        <f>IF(OR(Scenario!$B$10="Any",Scenario!$B$10=F575),1,0)</f>
        <v/>
      </c>
      <c r="AW575" s="7">
        <f>G575*AQ575*AR575*AS575*AT575*AU575*AV575</f>
        <v/>
      </c>
      <c r="AX575" s="7">
        <f>IF(Scenario!$B$11="mean",L575,IF(Scenario!$B$11="5th pct",M575,N575))</f>
        <v/>
      </c>
      <c r="AY575" s="7">
        <f>IF(Scenario!$B$11="mean",O575,IF(Scenario!$B$11="5th pct",P575,Q575))</f>
        <v/>
      </c>
      <c r="AZ575" s="7">
        <f>IF(Scenario!$B$11="mean",R575,IF(Scenario!$B$11="5th pct",S575,T575))</f>
        <v/>
      </c>
      <c r="BA575" s="7">
        <f>IF(Scenario!$B$11="mean",AE575,IF(Scenario!$B$11="5th pct",AF575,AG575))</f>
        <v/>
      </c>
      <c r="BB575" s="7">
        <f>IF(Scenario!$B$11="mean",AH575,IF(Scenario!$B$11="5th pct",AI575,AJ575))</f>
        <v/>
      </c>
      <c r="BC575" s="7">
        <f>U575</f>
        <v/>
      </c>
      <c r="BD575" s="7">
        <f>IF(Scenario!$B$11="mean",V575,IF(Scenario!$B$11="5th pct",W575,X575))</f>
        <v/>
      </c>
      <c r="BE575" s="7">
        <f>IF(Scenario!$B$11="mean",Y575,IF(Scenario!$B$11="5th pct",Z575,AA575))</f>
        <v/>
      </c>
      <c r="BF575" s="7">
        <f>IF(Scenario!$B$11="mean",AK575,IF(Scenario!$B$11="5th pct",AL575,AM575))</f>
        <v/>
      </c>
      <c r="BG575" s="7">
        <f>IF(Scenario!$B$11="mean",AN575,IF(Scenario!$B$11="5th pct",AO575,AP575))</f>
        <v/>
      </c>
    </row>
    <row r="576">
      <c r="A576" t="inlineStr">
        <is>
          <t>F</t>
        </is>
      </c>
      <c r="B576" t="inlineStr">
        <is>
          <t>80+</t>
        </is>
      </c>
      <c r="C576" t="inlineStr">
        <is>
          <t>&gt;198</t>
        </is>
      </c>
      <c r="D576" t="inlineStr">
        <is>
          <t>&gt;=2.0</t>
        </is>
      </c>
      <c r="E576" t="inlineStr">
        <is>
          <t>persistent</t>
        </is>
      </c>
      <c r="F576" t="inlineStr">
        <is>
          <t>no</t>
        </is>
      </c>
      <c r="G576" s="26">
        <f>Parameters!$B$5*Parameters!$B$9*Parameters!$G$10/SUM(Parameters!$B$10:$G$10)*Parameters!$K$22*Parameters!$B$53*(1-Parameters!$B$46)</f>
        <v/>
      </c>
      <c r="H576" s="27">
        <f>(140-Parameters!$D$25)*Parameters!$G$26*0.45359237*0.85/(72*Parameters!$E$27)</f>
        <v/>
      </c>
      <c r="I576">
        <f>IF(H576&gt;80,"&gt;80",IF(H576&gt;50,"50-80",IF(H576&gt;=25,"25-50","&lt;25")))</f>
        <v/>
      </c>
      <c r="J576">
        <f>IF(((B576="80+")+0+(OR(D576="1.5-2.0",D576="&gt;=2.0")))&gt;=2,1,0)</f>
        <v/>
      </c>
      <c r="K576" s="28">
        <f>INDEX(Parameters!$B$31:$E$31,MATCH(I576,Parameters!$B$30:$E$30,0))</f>
        <v/>
      </c>
      <c r="L576" s="29">
        <f>K576*INDEX(Parameters!$B$84:$E$84,MATCH(I576,Parameters!$B$30:$E$30,0))/100*IF($F576="yes",Parameters!$C$49,Parameters!$B$49)</f>
        <v/>
      </c>
      <c r="M576" s="29">
        <f>K576*INDEX(Parameters!$B$85:$E$85,MATCH(I576,Parameters!$B$30:$E$30,0))/100*IF($F576="yes",Parameters!$C$49,Parameters!$B$49)</f>
        <v/>
      </c>
      <c r="N576" s="29">
        <f>K576*INDEX(Parameters!$B$86:$E$86,MATCH(I576,Parameters!$B$30:$E$30,0))/100*IF($F576="yes",Parameters!$C$49,Parameters!$B$49)</f>
        <v/>
      </c>
      <c r="O576" s="29">
        <f>K576*INDEX(Parameters!$B$87:$E$87,MATCH(I576,Parameters!$B$30:$E$30,0))/100*IF($F576="yes",Parameters!$C$49,Parameters!$B$49)</f>
        <v/>
      </c>
      <c r="P576" s="29">
        <f>K576*INDEX(Parameters!$B$88:$E$88,MATCH(I576,Parameters!$B$30:$E$30,0))/100*IF($F576="yes",Parameters!$C$49,Parameters!$B$49)</f>
        <v/>
      </c>
      <c r="Q576" s="29">
        <f>K576*INDEX(Parameters!$B$89:$E$89,MATCH(I576,Parameters!$B$30:$E$30,0))/100*IF($F576="yes",Parameters!$C$49,Parameters!$B$49)</f>
        <v/>
      </c>
      <c r="R576" s="29">
        <f>K576*INDEX(Parameters!$B$90:$E$90,MATCH(I576,Parameters!$B$30:$E$30,0))/100*IF($F576="yes",Parameters!$C$49,Parameters!$B$49)</f>
        <v/>
      </c>
      <c r="S576" s="29">
        <f>K576*INDEX(Parameters!$B$91:$E$91,MATCH(I576,Parameters!$B$30:$E$30,0))/100*IF($F576="yes",Parameters!$C$49,Parameters!$B$49)</f>
        <v/>
      </c>
      <c r="T576" s="29">
        <f>K576*INDEX(Parameters!$B$92:$E$92,MATCH(I576,Parameters!$B$30:$E$30,0))/100*IF($F576="yes",Parameters!$C$49,Parameters!$B$49)</f>
        <v/>
      </c>
      <c r="U576" s="29">
        <f>INDEX(Parameters!$B$32:$E$32,MATCH(I576,Parameters!$B$30:$E$30,0))*Parameters!$B$36/100*IF($F576="yes",Parameters!$E$49,Parameters!$D$49)</f>
        <v/>
      </c>
      <c r="V576" s="29">
        <f>U576*INDEX(Parameters!$B$99:$E$99,MATCH(I576,Parameters!$B$30:$E$30,0))</f>
        <v/>
      </c>
      <c r="W576" s="29">
        <f>U576*INDEX(Parameters!$B$100:$E$100,MATCH(I576,Parameters!$B$30:$E$30,0))</f>
        <v/>
      </c>
      <c r="X576" s="29">
        <f>U576*INDEX(Parameters!$B$101:$E$101,MATCH(I576,Parameters!$B$30:$E$30,0))</f>
        <v/>
      </c>
      <c r="Y576" s="29">
        <f>U576*INDEX(Parameters!$B$102:$E$102,MATCH(I576,Parameters!$B$30:$E$30,0))</f>
        <v/>
      </c>
      <c r="Z576" s="29">
        <f>U576*INDEX(Parameters!$B$103:$E$103,MATCH(I576,Parameters!$B$30:$E$30,0))</f>
        <v/>
      </c>
      <c r="AA576" s="29">
        <f>U576*INDEX(Parameters!$B$104:$E$104,MATCH(I576,Parameters!$B$30:$E$30,0))</f>
        <v/>
      </c>
      <c r="AB576" s="29">
        <f>U576*Parameters!$B$39</f>
        <v/>
      </c>
      <c r="AC576">
        <f>J576</f>
        <v/>
      </c>
      <c r="AD576">
        <f>IF(J576=1,Parameters!$B$40,Parameters!$B$41)</f>
        <v/>
      </c>
      <c r="AE576" s="29">
        <f>AC576*O576+(1-AC576)*L576</f>
        <v/>
      </c>
      <c r="AF576" s="29">
        <f>AC576*P576+(1-AC576)*M576</f>
        <v/>
      </c>
      <c r="AG576" s="29">
        <f>AC576*Q576+(1-AC576)*N576</f>
        <v/>
      </c>
      <c r="AH576" s="29">
        <f>AD576*O576+(1-AD576)*L576</f>
        <v/>
      </c>
      <c r="AI576" s="29">
        <f>AD576*P576+(1-AD576)*M576</f>
        <v/>
      </c>
      <c r="AJ576" s="29">
        <f>AD576*Q576+(1-AD576)*N576</f>
        <v/>
      </c>
      <c r="AK576" s="29">
        <f>AC576*V576+(1-AC576)*U576</f>
        <v/>
      </c>
      <c r="AL576" s="29">
        <f>AC576*W576+(1-AC576)*U576</f>
        <v/>
      </c>
      <c r="AM576" s="29">
        <f>AC576*X576+(1-AC576)*U576</f>
        <v/>
      </c>
      <c r="AN576" s="29">
        <f>AD576*V576+(1-AD576)*U576</f>
        <v/>
      </c>
      <c r="AO576" s="29">
        <f>AD576*W576+(1-AD576)*U576</f>
        <v/>
      </c>
      <c r="AP576" s="29">
        <f>AD576*X576+(1-AD576)*U576</f>
        <v/>
      </c>
      <c r="AQ576">
        <f>IF(OR(Scenario!$B$5="Any",Scenario!$B$5=A576),1,0)</f>
        <v/>
      </c>
      <c r="AR576">
        <f>IF(OR(Scenario!$B$6="Any",Scenario!$B$6=B576),1,0)</f>
        <v/>
      </c>
      <c r="AS576">
        <f>IF(OR(Scenario!$B$7="Any",Scenario!$B$7=C576),1,0)</f>
        <v/>
      </c>
      <c r="AT576">
        <f>IF(OR(Scenario!$B$8="Any",Scenario!$B$8=D576),1,0)</f>
        <v/>
      </c>
      <c r="AU576">
        <f>IF(OR(Scenario!$B$9="Any",Scenario!$B$9=E576),1,0)</f>
        <v/>
      </c>
      <c r="AV576">
        <f>IF(OR(Scenario!$B$10="Any",Scenario!$B$10=F576),1,0)</f>
        <v/>
      </c>
      <c r="AW576">
        <f>G576*AQ576*AR576*AS576*AT576*AU576*AV576</f>
        <v/>
      </c>
      <c r="AX576">
        <f>IF(Scenario!$B$11="mean",L576,IF(Scenario!$B$11="5th pct",M576,N576))</f>
        <v/>
      </c>
      <c r="AY576">
        <f>IF(Scenario!$B$11="mean",O576,IF(Scenario!$B$11="5th pct",P576,Q576))</f>
        <v/>
      </c>
      <c r="AZ576">
        <f>IF(Scenario!$B$11="mean",R576,IF(Scenario!$B$11="5th pct",S576,T576))</f>
        <v/>
      </c>
      <c r="BA576">
        <f>IF(Scenario!$B$11="mean",AE576,IF(Scenario!$B$11="5th pct",AF576,AG576))</f>
        <v/>
      </c>
      <c r="BB576">
        <f>IF(Scenario!$B$11="mean",AH576,IF(Scenario!$B$11="5th pct",AI576,AJ576))</f>
        <v/>
      </c>
      <c r="BC576">
        <f>U576</f>
        <v/>
      </c>
      <c r="BD576">
        <f>IF(Scenario!$B$11="mean",V576,IF(Scenario!$B$11="5th pct",W576,X576))</f>
        <v/>
      </c>
      <c r="BE576">
        <f>IF(Scenario!$B$11="mean",Y576,IF(Scenario!$B$11="5th pct",Z576,AA576))</f>
        <v/>
      </c>
      <c r="BF576">
        <f>IF(Scenario!$B$11="mean",AK576,IF(Scenario!$B$11="5th pct",AL576,AM576))</f>
        <v/>
      </c>
      <c r="BG576">
        <f>IF(Scenario!$B$11="mean",AN576,IF(Scenario!$B$11="5th pct",AO576,AP576))</f>
        <v/>
      </c>
    </row>
    <row r="577">
      <c r="A577" s="7" t="inlineStr">
        <is>
          <t>F</t>
        </is>
      </c>
      <c r="B577" s="7" t="inlineStr">
        <is>
          <t>80+</t>
        </is>
      </c>
      <c r="C577" s="7" t="inlineStr">
        <is>
          <t>&gt;198</t>
        </is>
      </c>
      <c r="D577" s="7" t="inlineStr">
        <is>
          <t>&gt;=2.0</t>
        </is>
      </c>
      <c r="E577" s="7" t="inlineStr">
        <is>
          <t>persistent</t>
        </is>
      </c>
      <c r="F577" s="7" t="inlineStr">
        <is>
          <t>yes</t>
        </is>
      </c>
      <c r="G577" s="30">
        <f>Parameters!$B$5*Parameters!$B$9*Parameters!$G$10/SUM(Parameters!$B$10:$G$10)*Parameters!$K$22*Parameters!$B$53*Parameters!$B$46</f>
        <v/>
      </c>
      <c r="H577" s="31">
        <f>(140-Parameters!$D$25)*Parameters!$G$26*0.45359237*0.85/(72*Parameters!$E$27)</f>
        <v/>
      </c>
      <c r="I577" s="7">
        <f>IF(H577&gt;80,"&gt;80",IF(H577&gt;50,"50-80",IF(H577&gt;=25,"25-50","&lt;25")))</f>
        <v/>
      </c>
      <c r="J577" s="7">
        <f>IF(((B577="80+")+0+(OR(D577="1.5-2.0",D577="&gt;=2.0")))&gt;=2,1,0)</f>
        <v/>
      </c>
      <c r="K577" s="32">
        <f>INDEX(Parameters!$B$31:$E$31,MATCH(I577,Parameters!$B$30:$E$30,0))</f>
        <v/>
      </c>
      <c r="L577" s="33">
        <f>K577*INDEX(Parameters!$B$84:$E$84,MATCH(I577,Parameters!$B$30:$E$30,0))/100*IF($F577="yes",Parameters!$C$49,Parameters!$B$49)</f>
        <v/>
      </c>
      <c r="M577" s="33">
        <f>K577*INDEX(Parameters!$B$85:$E$85,MATCH(I577,Parameters!$B$30:$E$30,0))/100*IF($F577="yes",Parameters!$C$49,Parameters!$B$49)</f>
        <v/>
      </c>
      <c r="N577" s="33">
        <f>K577*INDEX(Parameters!$B$86:$E$86,MATCH(I577,Parameters!$B$30:$E$30,0))/100*IF($F577="yes",Parameters!$C$49,Parameters!$B$49)</f>
        <v/>
      </c>
      <c r="O577" s="33">
        <f>K577*INDEX(Parameters!$B$87:$E$87,MATCH(I577,Parameters!$B$30:$E$30,0))/100*IF($F577="yes",Parameters!$C$49,Parameters!$B$49)</f>
        <v/>
      </c>
      <c r="P577" s="33">
        <f>K577*INDEX(Parameters!$B$88:$E$88,MATCH(I577,Parameters!$B$30:$E$30,0))/100*IF($F577="yes",Parameters!$C$49,Parameters!$B$49)</f>
        <v/>
      </c>
      <c r="Q577" s="33">
        <f>K577*INDEX(Parameters!$B$89:$E$89,MATCH(I577,Parameters!$B$30:$E$30,0))/100*IF($F577="yes",Parameters!$C$49,Parameters!$B$49)</f>
        <v/>
      </c>
      <c r="R577" s="33">
        <f>K577*INDEX(Parameters!$B$90:$E$90,MATCH(I577,Parameters!$B$30:$E$30,0))/100*IF($F577="yes",Parameters!$C$49,Parameters!$B$49)</f>
        <v/>
      </c>
      <c r="S577" s="33">
        <f>K577*INDEX(Parameters!$B$91:$E$91,MATCH(I577,Parameters!$B$30:$E$30,0))/100*IF($F577="yes",Parameters!$C$49,Parameters!$B$49)</f>
        <v/>
      </c>
      <c r="T577" s="33">
        <f>K577*INDEX(Parameters!$B$92:$E$92,MATCH(I577,Parameters!$B$30:$E$30,0))/100*IF($F577="yes",Parameters!$C$49,Parameters!$B$49)</f>
        <v/>
      </c>
      <c r="U577" s="33">
        <f>INDEX(Parameters!$B$32:$E$32,MATCH(I577,Parameters!$B$30:$E$30,0))*Parameters!$B$36/100*IF($F577="yes",Parameters!$E$49,Parameters!$D$49)</f>
        <v/>
      </c>
      <c r="V577" s="33">
        <f>U577*INDEX(Parameters!$B$99:$E$99,MATCH(I577,Parameters!$B$30:$E$30,0))</f>
        <v/>
      </c>
      <c r="W577" s="33">
        <f>U577*INDEX(Parameters!$B$100:$E$100,MATCH(I577,Parameters!$B$30:$E$30,0))</f>
        <v/>
      </c>
      <c r="X577" s="33">
        <f>U577*INDEX(Parameters!$B$101:$E$101,MATCH(I577,Parameters!$B$30:$E$30,0))</f>
        <v/>
      </c>
      <c r="Y577" s="33">
        <f>U577*INDEX(Parameters!$B$102:$E$102,MATCH(I577,Parameters!$B$30:$E$30,0))</f>
        <v/>
      </c>
      <c r="Z577" s="33">
        <f>U577*INDEX(Parameters!$B$103:$E$103,MATCH(I577,Parameters!$B$30:$E$30,0))</f>
        <v/>
      </c>
      <c r="AA577" s="33">
        <f>U577*INDEX(Parameters!$B$104:$E$104,MATCH(I577,Parameters!$B$30:$E$30,0))</f>
        <v/>
      </c>
      <c r="AB577" s="33">
        <f>U577*Parameters!$B$39</f>
        <v/>
      </c>
      <c r="AC577" s="7">
        <f>J577</f>
        <v/>
      </c>
      <c r="AD577" s="7">
        <f>IF(J577=1,Parameters!$B$40,Parameters!$B$41)</f>
        <v/>
      </c>
      <c r="AE577" s="33">
        <f>AC577*O577+(1-AC577)*L577</f>
        <v/>
      </c>
      <c r="AF577" s="33">
        <f>AC577*P577+(1-AC577)*M577</f>
        <v/>
      </c>
      <c r="AG577" s="33">
        <f>AC577*Q577+(1-AC577)*N577</f>
        <v/>
      </c>
      <c r="AH577" s="33">
        <f>AD577*O577+(1-AD577)*L577</f>
        <v/>
      </c>
      <c r="AI577" s="33">
        <f>AD577*P577+(1-AD577)*M577</f>
        <v/>
      </c>
      <c r="AJ577" s="33">
        <f>AD577*Q577+(1-AD577)*N577</f>
        <v/>
      </c>
      <c r="AK577" s="33">
        <f>AC577*V577+(1-AC577)*U577</f>
        <v/>
      </c>
      <c r="AL577" s="33">
        <f>AC577*W577+(1-AC577)*U577</f>
        <v/>
      </c>
      <c r="AM577" s="33">
        <f>AC577*X577+(1-AC577)*U577</f>
        <v/>
      </c>
      <c r="AN577" s="33">
        <f>AD577*V577+(1-AD577)*U577</f>
        <v/>
      </c>
      <c r="AO577" s="33">
        <f>AD577*W577+(1-AD577)*U577</f>
        <v/>
      </c>
      <c r="AP577" s="33">
        <f>AD577*X577+(1-AD577)*U577</f>
        <v/>
      </c>
      <c r="AQ577" s="7">
        <f>IF(OR(Scenario!$B$5="Any",Scenario!$B$5=A577),1,0)</f>
        <v/>
      </c>
      <c r="AR577" s="7">
        <f>IF(OR(Scenario!$B$6="Any",Scenario!$B$6=B577),1,0)</f>
        <v/>
      </c>
      <c r="AS577" s="7">
        <f>IF(OR(Scenario!$B$7="Any",Scenario!$B$7=C577),1,0)</f>
        <v/>
      </c>
      <c r="AT577" s="7">
        <f>IF(OR(Scenario!$B$8="Any",Scenario!$B$8=D577),1,0)</f>
        <v/>
      </c>
      <c r="AU577" s="7">
        <f>IF(OR(Scenario!$B$9="Any",Scenario!$B$9=E577),1,0)</f>
        <v/>
      </c>
      <c r="AV577" s="7">
        <f>IF(OR(Scenario!$B$10="Any",Scenario!$B$10=F577),1,0)</f>
        <v/>
      </c>
      <c r="AW577" s="7">
        <f>G577*AQ577*AR577*AS577*AT577*AU577*AV577</f>
        <v/>
      </c>
      <c r="AX577" s="7">
        <f>IF(Scenario!$B$11="mean",L577,IF(Scenario!$B$11="5th pct",M577,N577))</f>
        <v/>
      </c>
      <c r="AY577" s="7">
        <f>IF(Scenario!$B$11="mean",O577,IF(Scenario!$B$11="5th pct",P577,Q577))</f>
        <v/>
      </c>
      <c r="AZ577" s="7">
        <f>IF(Scenario!$B$11="mean",R577,IF(Scenario!$B$11="5th pct",S577,T577))</f>
        <v/>
      </c>
      <c r="BA577" s="7">
        <f>IF(Scenario!$B$11="mean",AE577,IF(Scenario!$B$11="5th pct",AF577,AG577))</f>
        <v/>
      </c>
      <c r="BB577" s="7">
        <f>IF(Scenario!$B$11="mean",AH577,IF(Scenario!$B$11="5th pct",AI577,AJ577))</f>
        <v/>
      </c>
      <c r="BC577" s="7">
        <f>U577</f>
        <v/>
      </c>
      <c r="BD577" s="7">
        <f>IF(Scenario!$B$11="mean",V577,IF(Scenario!$B$11="5th pct",W577,X577))</f>
        <v/>
      </c>
      <c r="BE577" s="7">
        <f>IF(Scenario!$B$11="mean",Y577,IF(Scenario!$B$11="5th pct",Z577,AA577))</f>
        <v/>
      </c>
      <c r="BF577" s="7">
        <f>IF(Scenario!$B$11="mean",AK577,IF(Scenario!$B$11="5th pct",AL577,AM577))</f>
        <v/>
      </c>
      <c r="BG577" s="7">
        <f>IF(Scenario!$B$11="mean",AN577,IF(Scenario!$B$11="5th pct",AO577,AP577))</f>
        <v/>
      </c>
    </row>
    <row r="578">
      <c r="A578" t="inlineStr">
        <is>
          <t>M</t>
        </is>
      </c>
      <c r="B578" t="inlineStr">
        <is>
          <t>65-74</t>
        </is>
      </c>
      <c r="C578" t="inlineStr">
        <is>
          <t>&lt;=110</t>
        </is>
      </c>
      <c r="D578" t="inlineStr">
        <is>
          <t>&lt;1.0</t>
        </is>
      </c>
      <c r="E578" t="inlineStr">
        <is>
          <t>subclinical</t>
        </is>
      </c>
      <c r="F578" t="inlineStr">
        <is>
          <t>no</t>
        </is>
      </c>
      <c r="G578" s="26">
        <f>Parameters!$B$6*Parameters!$B$7*Parameters!$B$11/SUM(Parameters!$B$11:$G$11)*Parameters!$H$21*Parameters!$B$50*(1-Parameters!$B$46)</f>
        <v/>
      </c>
      <c r="H578" s="27">
        <f>(140-Parameters!$B$25)*Parameters!$B$26*0.45359237*1/(72*Parameters!$B$27)</f>
        <v/>
      </c>
      <c r="I578">
        <f>IF(H578&gt;80,"&gt;80",IF(H578&gt;50,"50-80",IF(H578&gt;=25,"25-50","&lt;25")))</f>
        <v/>
      </c>
      <c r="J578">
        <f>IF(((B578="80+")+1+(OR(D578="1.5-2.0",D578="&gt;=2.0")))&gt;=2,1,0)</f>
        <v/>
      </c>
      <c r="K578" s="28">
        <f>INDEX(Parameters!$B$31:$E$31,MATCH(I578,Parameters!$B$30:$E$30,0))</f>
        <v/>
      </c>
      <c r="L578" s="29">
        <f>K578*INDEX(Parameters!$B$57:$E$57,MATCH(I578,Parameters!$B$30:$E$30,0))/100*IF($F578="yes",Parameters!$C$49,Parameters!$B$49)</f>
        <v/>
      </c>
      <c r="M578" s="29">
        <f>K578*INDEX(Parameters!$B$58:$E$58,MATCH(I578,Parameters!$B$30:$E$30,0))/100*IF($F578="yes",Parameters!$C$49,Parameters!$B$49)</f>
        <v/>
      </c>
      <c r="N578" s="29">
        <f>K578*INDEX(Parameters!$B$59:$E$59,MATCH(I578,Parameters!$B$30:$E$30,0))/100*IF($F578="yes",Parameters!$C$49,Parameters!$B$49)</f>
        <v/>
      </c>
      <c r="O578" s="29">
        <f>K578*INDEX(Parameters!$B$60:$E$60,MATCH(I578,Parameters!$B$30:$E$30,0))/100*IF($F578="yes",Parameters!$C$49,Parameters!$B$49)</f>
        <v/>
      </c>
      <c r="P578" s="29">
        <f>K578*INDEX(Parameters!$B$61:$E$61,MATCH(I578,Parameters!$B$30:$E$30,0))/100*IF($F578="yes",Parameters!$C$49,Parameters!$B$49)</f>
        <v/>
      </c>
      <c r="Q578" s="29">
        <f>K578*INDEX(Parameters!$B$62:$E$62,MATCH(I578,Parameters!$B$30:$E$30,0))/100*IF($F578="yes",Parameters!$C$49,Parameters!$B$49)</f>
        <v/>
      </c>
      <c r="R578" s="29">
        <f>K578*INDEX(Parameters!$B$63:$E$63,MATCH(I578,Parameters!$B$30:$E$30,0))/100*IF($F578="yes",Parameters!$C$49,Parameters!$B$49)</f>
        <v/>
      </c>
      <c r="S578" s="29">
        <f>K578*INDEX(Parameters!$B$64:$E$64,MATCH(I578,Parameters!$B$30:$E$30,0))/100*IF($F578="yes",Parameters!$C$49,Parameters!$B$49)</f>
        <v/>
      </c>
      <c r="T578" s="29">
        <f>K578*INDEX(Parameters!$B$65:$E$65,MATCH(I578,Parameters!$B$30:$E$30,0))/100*IF($F578="yes",Parameters!$C$49,Parameters!$B$49)</f>
        <v/>
      </c>
      <c r="U578" s="29">
        <f>INDEX(Parameters!$B$32:$E$32,MATCH(I578,Parameters!$B$30:$E$30,0))*Parameters!$B$36/100*IF($F578="yes",Parameters!$E$49,Parameters!$D$49)</f>
        <v/>
      </c>
      <c r="V578" s="29">
        <f>U578*INDEX(Parameters!$B$99:$E$99,MATCH(I578,Parameters!$B$30:$E$30,0))</f>
        <v/>
      </c>
      <c r="W578" s="29">
        <f>U578*INDEX(Parameters!$B$100:$E$100,MATCH(I578,Parameters!$B$30:$E$30,0))</f>
        <v/>
      </c>
      <c r="X578" s="29">
        <f>U578*INDEX(Parameters!$B$101:$E$101,MATCH(I578,Parameters!$B$30:$E$30,0))</f>
        <v/>
      </c>
      <c r="Y578" s="29">
        <f>U578*INDEX(Parameters!$B$102:$E$102,MATCH(I578,Parameters!$B$30:$E$30,0))</f>
        <v/>
      </c>
      <c r="Z578" s="29">
        <f>U578*INDEX(Parameters!$B$103:$E$103,MATCH(I578,Parameters!$B$30:$E$30,0))</f>
        <v/>
      </c>
      <c r="AA578" s="29">
        <f>U578*INDEX(Parameters!$B$104:$E$104,MATCH(I578,Parameters!$B$30:$E$30,0))</f>
        <v/>
      </c>
      <c r="AB578" s="29">
        <f>U578*Parameters!$B$39</f>
        <v/>
      </c>
      <c r="AC578">
        <f>J578</f>
        <v/>
      </c>
      <c r="AD578">
        <f>IF(J578=1,Parameters!$B$40,Parameters!$B$41)</f>
        <v/>
      </c>
      <c r="AE578" s="29">
        <f>AC578*O578+(1-AC578)*L578</f>
        <v/>
      </c>
      <c r="AF578" s="29">
        <f>AC578*P578+(1-AC578)*M578</f>
        <v/>
      </c>
      <c r="AG578" s="29">
        <f>AC578*Q578+(1-AC578)*N578</f>
        <v/>
      </c>
      <c r="AH578" s="29">
        <f>AD578*O578+(1-AD578)*L578</f>
        <v/>
      </c>
      <c r="AI578" s="29">
        <f>AD578*P578+(1-AD578)*M578</f>
        <v/>
      </c>
      <c r="AJ578" s="29">
        <f>AD578*Q578+(1-AD578)*N578</f>
        <v/>
      </c>
      <c r="AK578" s="29">
        <f>AC578*V578+(1-AC578)*U578</f>
        <v/>
      </c>
      <c r="AL578" s="29">
        <f>AC578*W578+(1-AC578)*U578</f>
        <v/>
      </c>
      <c r="AM578" s="29">
        <f>AC578*X578+(1-AC578)*U578</f>
        <v/>
      </c>
      <c r="AN578" s="29">
        <f>AD578*V578+(1-AD578)*U578</f>
        <v/>
      </c>
      <c r="AO578" s="29">
        <f>AD578*W578+(1-AD578)*U578</f>
        <v/>
      </c>
      <c r="AP578" s="29">
        <f>AD578*X578+(1-AD578)*U578</f>
        <v/>
      </c>
      <c r="AQ578">
        <f>IF(OR(Scenario!$B$5="Any",Scenario!$B$5=A578),1,0)</f>
        <v/>
      </c>
      <c r="AR578">
        <f>IF(OR(Scenario!$B$6="Any",Scenario!$B$6=B578),1,0)</f>
        <v/>
      </c>
      <c r="AS578">
        <f>IF(OR(Scenario!$B$7="Any",Scenario!$B$7=C578),1,0)</f>
        <v/>
      </c>
      <c r="AT578">
        <f>IF(OR(Scenario!$B$8="Any",Scenario!$B$8=D578),1,0)</f>
        <v/>
      </c>
      <c r="AU578">
        <f>IF(OR(Scenario!$B$9="Any",Scenario!$B$9=E578),1,0)</f>
        <v/>
      </c>
      <c r="AV578">
        <f>IF(OR(Scenario!$B$10="Any",Scenario!$B$10=F578),1,0)</f>
        <v/>
      </c>
      <c r="AW578">
        <f>G578*AQ578*AR578*AS578*AT578*AU578*AV578</f>
        <v/>
      </c>
      <c r="AX578">
        <f>IF(Scenario!$B$11="mean",L578,IF(Scenario!$B$11="5th pct",M578,N578))</f>
        <v/>
      </c>
      <c r="AY578">
        <f>IF(Scenario!$B$11="mean",O578,IF(Scenario!$B$11="5th pct",P578,Q578))</f>
        <v/>
      </c>
      <c r="AZ578">
        <f>IF(Scenario!$B$11="mean",R578,IF(Scenario!$B$11="5th pct",S578,T578))</f>
        <v/>
      </c>
      <c r="BA578">
        <f>IF(Scenario!$B$11="mean",AE578,IF(Scenario!$B$11="5th pct",AF578,AG578))</f>
        <v/>
      </c>
      <c r="BB578">
        <f>IF(Scenario!$B$11="mean",AH578,IF(Scenario!$B$11="5th pct",AI578,AJ578))</f>
        <v/>
      </c>
      <c r="BC578">
        <f>U578</f>
        <v/>
      </c>
      <c r="BD578">
        <f>IF(Scenario!$B$11="mean",V578,IF(Scenario!$B$11="5th pct",W578,X578))</f>
        <v/>
      </c>
      <c r="BE578">
        <f>IF(Scenario!$B$11="mean",Y578,IF(Scenario!$B$11="5th pct",Z578,AA578))</f>
        <v/>
      </c>
      <c r="BF578">
        <f>IF(Scenario!$B$11="mean",AK578,IF(Scenario!$B$11="5th pct",AL578,AM578))</f>
        <v/>
      </c>
      <c r="BG578">
        <f>IF(Scenario!$B$11="mean",AN578,IF(Scenario!$B$11="5th pct",AO578,AP578))</f>
        <v/>
      </c>
    </row>
    <row r="579">
      <c r="A579" s="7" t="inlineStr">
        <is>
          <t>M</t>
        </is>
      </c>
      <c r="B579" s="7" t="inlineStr">
        <is>
          <t>65-74</t>
        </is>
      </c>
      <c r="C579" s="7" t="inlineStr">
        <is>
          <t>&lt;=110</t>
        </is>
      </c>
      <c r="D579" s="7" t="inlineStr">
        <is>
          <t>&lt;1.0</t>
        </is>
      </c>
      <c r="E579" s="7" t="inlineStr">
        <is>
          <t>subclinical</t>
        </is>
      </c>
      <c r="F579" s="7" t="inlineStr">
        <is>
          <t>yes</t>
        </is>
      </c>
      <c r="G579" s="30">
        <f>Parameters!$B$6*Parameters!$B$7*Parameters!$B$11/SUM(Parameters!$B$11:$G$11)*Parameters!$H$21*Parameters!$B$50*Parameters!$B$46</f>
        <v/>
      </c>
      <c r="H579" s="31">
        <f>(140-Parameters!$B$25)*Parameters!$B$26*0.45359237*1/(72*Parameters!$B$27)</f>
        <v/>
      </c>
      <c r="I579" s="7">
        <f>IF(H579&gt;80,"&gt;80",IF(H579&gt;50,"50-80",IF(H579&gt;=25,"25-50","&lt;25")))</f>
        <v/>
      </c>
      <c r="J579" s="7">
        <f>IF(((B579="80+")+1+(OR(D579="1.5-2.0",D579="&gt;=2.0")))&gt;=2,1,0)</f>
        <v/>
      </c>
      <c r="K579" s="32">
        <f>INDEX(Parameters!$B$31:$E$31,MATCH(I579,Parameters!$B$30:$E$30,0))</f>
        <v/>
      </c>
      <c r="L579" s="33">
        <f>K579*INDEX(Parameters!$B$57:$E$57,MATCH(I579,Parameters!$B$30:$E$30,0))/100*IF($F579="yes",Parameters!$C$49,Parameters!$B$49)</f>
        <v/>
      </c>
      <c r="M579" s="33">
        <f>K579*INDEX(Parameters!$B$58:$E$58,MATCH(I579,Parameters!$B$30:$E$30,0))/100*IF($F579="yes",Parameters!$C$49,Parameters!$B$49)</f>
        <v/>
      </c>
      <c r="N579" s="33">
        <f>K579*INDEX(Parameters!$B$59:$E$59,MATCH(I579,Parameters!$B$30:$E$30,0))/100*IF($F579="yes",Parameters!$C$49,Parameters!$B$49)</f>
        <v/>
      </c>
      <c r="O579" s="33">
        <f>K579*INDEX(Parameters!$B$60:$E$60,MATCH(I579,Parameters!$B$30:$E$30,0))/100*IF($F579="yes",Parameters!$C$49,Parameters!$B$49)</f>
        <v/>
      </c>
      <c r="P579" s="33">
        <f>K579*INDEX(Parameters!$B$61:$E$61,MATCH(I579,Parameters!$B$30:$E$30,0))/100*IF($F579="yes",Parameters!$C$49,Parameters!$B$49)</f>
        <v/>
      </c>
      <c r="Q579" s="33">
        <f>K579*INDEX(Parameters!$B$62:$E$62,MATCH(I579,Parameters!$B$30:$E$30,0))/100*IF($F579="yes",Parameters!$C$49,Parameters!$B$49)</f>
        <v/>
      </c>
      <c r="R579" s="33">
        <f>K579*INDEX(Parameters!$B$63:$E$63,MATCH(I579,Parameters!$B$30:$E$30,0))/100*IF($F579="yes",Parameters!$C$49,Parameters!$B$49)</f>
        <v/>
      </c>
      <c r="S579" s="33">
        <f>K579*INDEX(Parameters!$B$64:$E$64,MATCH(I579,Parameters!$B$30:$E$30,0))/100*IF($F579="yes",Parameters!$C$49,Parameters!$B$49)</f>
        <v/>
      </c>
      <c r="T579" s="33">
        <f>K579*INDEX(Parameters!$B$65:$E$65,MATCH(I579,Parameters!$B$30:$E$30,0))/100*IF($F579="yes",Parameters!$C$49,Parameters!$B$49)</f>
        <v/>
      </c>
      <c r="U579" s="33">
        <f>INDEX(Parameters!$B$32:$E$32,MATCH(I579,Parameters!$B$30:$E$30,0))*Parameters!$B$36/100*IF($F579="yes",Parameters!$E$49,Parameters!$D$49)</f>
        <v/>
      </c>
      <c r="V579" s="33">
        <f>U579*INDEX(Parameters!$B$99:$E$99,MATCH(I579,Parameters!$B$30:$E$30,0))</f>
        <v/>
      </c>
      <c r="W579" s="33">
        <f>U579*INDEX(Parameters!$B$100:$E$100,MATCH(I579,Parameters!$B$30:$E$30,0))</f>
        <v/>
      </c>
      <c r="X579" s="33">
        <f>U579*INDEX(Parameters!$B$101:$E$101,MATCH(I579,Parameters!$B$30:$E$30,0))</f>
        <v/>
      </c>
      <c r="Y579" s="33">
        <f>U579*INDEX(Parameters!$B$102:$E$102,MATCH(I579,Parameters!$B$30:$E$30,0))</f>
        <v/>
      </c>
      <c r="Z579" s="33">
        <f>U579*INDEX(Parameters!$B$103:$E$103,MATCH(I579,Parameters!$B$30:$E$30,0))</f>
        <v/>
      </c>
      <c r="AA579" s="33">
        <f>U579*INDEX(Parameters!$B$104:$E$104,MATCH(I579,Parameters!$B$30:$E$30,0))</f>
        <v/>
      </c>
      <c r="AB579" s="33">
        <f>U579*Parameters!$B$39</f>
        <v/>
      </c>
      <c r="AC579" s="7">
        <f>J579</f>
        <v/>
      </c>
      <c r="AD579" s="7">
        <f>IF(J579=1,Parameters!$B$40,Parameters!$B$41)</f>
        <v/>
      </c>
      <c r="AE579" s="33">
        <f>AC579*O579+(1-AC579)*L579</f>
        <v/>
      </c>
      <c r="AF579" s="33">
        <f>AC579*P579+(1-AC579)*M579</f>
        <v/>
      </c>
      <c r="AG579" s="33">
        <f>AC579*Q579+(1-AC579)*N579</f>
        <v/>
      </c>
      <c r="AH579" s="33">
        <f>AD579*O579+(1-AD579)*L579</f>
        <v/>
      </c>
      <c r="AI579" s="33">
        <f>AD579*P579+(1-AD579)*M579</f>
        <v/>
      </c>
      <c r="AJ579" s="33">
        <f>AD579*Q579+(1-AD579)*N579</f>
        <v/>
      </c>
      <c r="AK579" s="33">
        <f>AC579*V579+(1-AC579)*U579</f>
        <v/>
      </c>
      <c r="AL579" s="33">
        <f>AC579*W579+(1-AC579)*U579</f>
        <v/>
      </c>
      <c r="AM579" s="33">
        <f>AC579*X579+(1-AC579)*U579</f>
        <v/>
      </c>
      <c r="AN579" s="33">
        <f>AD579*V579+(1-AD579)*U579</f>
        <v/>
      </c>
      <c r="AO579" s="33">
        <f>AD579*W579+(1-AD579)*U579</f>
        <v/>
      </c>
      <c r="AP579" s="33">
        <f>AD579*X579+(1-AD579)*U579</f>
        <v/>
      </c>
      <c r="AQ579" s="7">
        <f>IF(OR(Scenario!$B$5="Any",Scenario!$B$5=A579),1,0)</f>
        <v/>
      </c>
      <c r="AR579" s="7">
        <f>IF(OR(Scenario!$B$6="Any",Scenario!$B$6=B579),1,0)</f>
        <v/>
      </c>
      <c r="AS579" s="7">
        <f>IF(OR(Scenario!$B$7="Any",Scenario!$B$7=C579),1,0)</f>
        <v/>
      </c>
      <c r="AT579" s="7">
        <f>IF(OR(Scenario!$B$8="Any",Scenario!$B$8=D579),1,0)</f>
        <v/>
      </c>
      <c r="AU579" s="7">
        <f>IF(OR(Scenario!$B$9="Any",Scenario!$B$9=E579),1,0)</f>
        <v/>
      </c>
      <c r="AV579" s="7">
        <f>IF(OR(Scenario!$B$10="Any",Scenario!$B$10=F579),1,0)</f>
        <v/>
      </c>
      <c r="AW579" s="7">
        <f>G579*AQ579*AR579*AS579*AT579*AU579*AV579</f>
        <v/>
      </c>
      <c r="AX579" s="7">
        <f>IF(Scenario!$B$11="mean",L579,IF(Scenario!$B$11="5th pct",M579,N579))</f>
        <v/>
      </c>
      <c r="AY579" s="7">
        <f>IF(Scenario!$B$11="mean",O579,IF(Scenario!$B$11="5th pct",P579,Q579))</f>
        <v/>
      </c>
      <c r="AZ579" s="7">
        <f>IF(Scenario!$B$11="mean",R579,IF(Scenario!$B$11="5th pct",S579,T579))</f>
        <v/>
      </c>
      <c r="BA579" s="7">
        <f>IF(Scenario!$B$11="mean",AE579,IF(Scenario!$B$11="5th pct",AF579,AG579))</f>
        <v/>
      </c>
      <c r="BB579" s="7">
        <f>IF(Scenario!$B$11="mean",AH579,IF(Scenario!$B$11="5th pct",AI579,AJ579))</f>
        <v/>
      </c>
      <c r="BC579" s="7">
        <f>U579</f>
        <v/>
      </c>
      <c r="BD579" s="7">
        <f>IF(Scenario!$B$11="mean",V579,IF(Scenario!$B$11="5th pct",W579,X579))</f>
        <v/>
      </c>
      <c r="BE579" s="7">
        <f>IF(Scenario!$B$11="mean",Y579,IF(Scenario!$B$11="5th pct",Z579,AA579))</f>
        <v/>
      </c>
      <c r="BF579" s="7">
        <f>IF(Scenario!$B$11="mean",AK579,IF(Scenario!$B$11="5th pct",AL579,AM579))</f>
        <v/>
      </c>
      <c r="BG579" s="7">
        <f>IF(Scenario!$B$11="mean",AN579,IF(Scenario!$B$11="5th pct",AO579,AP579))</f>
        <v/>
      </c>
    </row>
    <row r="580">
      <c r="A580" t="inlineStr">
        <is>
          <t>M</t>
        </is>
      </c>
      <c r="B580" t="inlineStr">
        <is>
          <t>65-74</t>
        </is>
      </c>
      <c r="C580" t="inlineStr">
        <is>
          <t>&lt;=110</t>
        </is>
      </c>
      <c r="D580" t="inlineStr">
        <is>
          <t>&lt;1.0</t>
        </is>
      </c>
      <c r="E580" t="inlineStr">
        <is>
          <t>low parox</t>
        </is>
      </c>
      <c r="F580" t="inlineStr">
        <is>
          <t>no</t>
        </is>
      </c>
      <c r="G580" s="26">
        <f>Parameters!$B$6*Parameters!$B$7*Parameters!$B$11/SUM(Parameters!$B$11:$G$11)*Parameters!$H$21*Parameters!$B$51*(1-Parameters!$B$46)</f>
        <v/>
      </c>
      <c r="H580" s="27">
        <f>(140-Parameters!$B$25)*Parameters!$B$26*0.45359237*1/(72*Parameters!$B$27)</f>
        <v/>
      </c>
      <c r="I580">
        <f>IF(H580&gt;80,"&gt;80",IF(H580&gt;50,"50-80",IF(H580&gt;=25,"25-50","&lt;25")))</f>
        <v/>
      </c>
      <c r="J580">
        <f>IF(((B580="80+")+1+(OR(D580="1.5-2.0",D580="&gt;=2.0")))&gt;=2,1,0)</f>
        <v/>
      </c>
      <c r="K580" s="28">
        <f>INDEX(Parameters!$B$31:$E$31,MATCH(I580,Parameters!$B$30:$E$30,0))</f>
        <v/>
      </c>
      <c r="L580" s="29">
        <f>K580*INDEX(Parameters!$B$66:$E$66,MATCH(I580,Parameters!$B$30:$E$30,0))/100*IF($F580="yes",Parameters!$C$49,Parameters!$B$49)</f>
        <v/>
      </c>
      <c r="M580" s="29">
        <f>K580*INDEX(Parameters!$B$67:$E$67,MATCH(I580,Parameters!$B$30:$E$30,0))/100*IF($F580="yes",Parameters!$C$49,Parameters!$B$49)</f>
        <v/>
      </c>
      <c r="N580" s="29">
        <f>K580*INDEX(Parameters!$B$68:$E$68,MATCH(I580,Parameters!$B$30:$E$30,0))/100*IF($F580="yes",Parameters!$C$49,Parameters!$B$49)</f>
        <v/>
      </c>
      <c r="O580" s="29">
        <f>K580*INDEX(Parameters!$B$69:$E$69,MATCH(I580,Parameters!$B$30:$E$30,0))/100*IF($F580="yes",Parameters!$C$49,Parameters!$B$49)</f>
        <v/>
      </c>
      <c r="P580" s="29">
        <f>K580*INDEX(Parameters!$B$70:$E$70,MATCH(I580,Parameters!$B$30:$E$30,0))/100*IF($F580="yes",Parameters!$C$49,Parameters!$B$49)</f>
        <v/>
      </c>
      <c r="Q580" s="29">
        <f>K580*INDEX(Parameters!$B$71:$E$71,MATCH(I580,Parameters!$B$30:$E$30,0))/100*IF($F580="yes",Parameters!$C$49,Parameters!$B$49)</f>
        <v/>
      </c>
      <c r="R580" s="29">
        <f>K580*INDEX(Parameters!$B$72:$E$72,MATCH(I580,Parameters!$B$30:$E$30,0))/100*IF($F580="yes",Parameters!$C$49,Parameters!$B$49)</f>
        <v/>
      </c>
      <c r="S580" s="29">
        <f>K580*INDEX(Parameters!$B$73:$E$73,MATCH(I580,Parameters!$B$30:$E$30,0))/100*IF($F580="yes",Parameters!$C$49,Parameters!$B$49)</f>
        <v/>
      </c>
      <c r="T580" s="29">
        <f>K580*INDEX(Parameters!$B$74:$E$74,MATCH(I580,Parameters!$B$30:$E$30,0))/100*IF($F580="yes",Parameters!$C$49,Parameters!$B$49)</f>
        <v/>
      </c>
      <c r="U580" s="29">
        <f>INDEX(Parameters!$B$32:$E$32,MATCH(I580,Parameters!$B$30:$E$30,0))*Parameters!$B$36/100*IF($F580="yes",Parameters!$E$49,Parameters!$D$49)</f>
        <v/>
      </c>
      <c r="V580" s="29">
        <f>U580*INDEX(Parameters!$B$99:$E$99,MATCH(I580,Parameters!$B$30:$E$30,0))</f>
        <v/>
      </c>
      <c r="W580" s="29">
        <f>U580*INDEX(Parameters!$B$100:$E$100,MATCH(I580,Parameters!$B$30:$E$30,0))</f>
        <v/>
      </c>
      <c r="X580" s="29">
        <f>U580*INDEX(Parameters!$B$101:$E$101,MATCH(I580,Parameters!$B$30:$E$30,0))</f>
        <v/>
      </c>
      <c r="Y580" s="29">
        <f>U580*INDEX(Parameters!$B$102:$E$102,MATCH(I580,Parameters!$B$30:$E$30,0))</f>
        <v/>
      </c>
      <c r="Z580" s="29">
        <f>U580*INDEX(Parameters!$B$103:$E$103,MATCH(I580,Parameters!$B$30:$E$30,0))</f>
        <v/>
      </c>
      <c r="AA580" s="29">
        <f>U580*INDEX(Parameters!$B$104:$E$104,MATCH(I580,Parameters!$B$30:$E$30,0))</f>
        <v/>
      </c>
      <c r="AB580" s="29">
        <f>U580*Parameters!$B$39</f>
        <v/>
      </c>
      <c r="AC580">
        <f>J580</f>
        <v/>
      </c>
      <c r="AD580">
        <f>IF(J580=1,Parameters!$B$40,Parameters!$B$41)</f>
        <v/>
      </c>
      <c r="AE580" s="29">
        <f>AC580*O580+(1-AC580)*L580</f>
        <v/>
      </c>
      <c r="AF580" s="29">
        <f>AC580*P580+(1-AC580)*M580</f>
        <v/>
      </c>
      <c r="AG580" s="29">
        <f>AC580*Q580+(1-AC580)*N580</f>
        <v/>
      </c>
      <c r="AH580" s="29">
        <f>AD580*O580+(1-AD580)*L580</f>
        <v/>
      </c>
      <c r="AI580" s="29">
        <f>AD580*P580+(1-AD580)*M580</f>
        <v/>
      </c>
      <c r="AJ580" s="29">
        <f>AD580*Q580+(1-AD580)*N580</f>
        <v/>
      </c>
      <c r="AK580" s="29">
        <f>AC580*V580+(1-AC580)*U580</f>
        <v/>
      </c>
      <c r="AL580" s="29">
        <f>AC580*W580+(1-AC580)*U580</f>
        <v/>
      </c>
      <c r="AM580" s="29">
        <f>AC580*X580+(1-AC580)*U580</f>
        <v/>
      </c>
      <c r="AN580" s="29">
        <f>AD580*V580+(1-AD580)*U580</f>
        <v/>
      </c>
      <c r="AO580" s="29">
        <f>AD580*W580+(1-AD580)*U580</f>
        <v/>
      </c>
      <c r="AP580" s="29">
        <f>AD580*X580+(1-AD580)*U580</f>
        <v/>
      </c>
      <c r="AQ580">
        <f>IF(OR(Scenario!$B$5="Any",Scenario!$B$5=A580),1,0)</f>
        <v/>
      </c>
      <c r="AR580">
        <f>IF(OR(Scenario!$B$6="Any",Scenario!$B$6=B580),1,0)</f>
        <v/>
      </c>
      <c r="AS580">
        <f>IF(OR(Scenario!$B$7="Any",Scenario!$B$7=C580),1,0)</f>
        <v/>
      </c>
      <c r="AT580">
        <f>IF(OR(Scenario!$B$8="Any",Scenario!$B$8=D580),1,0)</f>
        <v/>
      </c>
      <c r="AU580">
        <f>IF(OR(Scenario!$B$9="Any",Scenario!$B$9=E580),1,0)</f>
        <v/>
      </c>
      <c r="AV580">
        <f>IF(OR(Scenario!$B$10="Any",Scenario!$B$10=F580),1,0)</f>
        <v/>
      </c>
      <c r="AW580">
        <f>G580*AQ580*AR580*AS580*AT580*AU580*AV580</f>
        <v/>
      </c>
      <c r="AX580">
        <f>IF(Scenario!$B$11="mean",L580,IF(Scenario!$B$11="5th pct",M580,N580))</f>
        <v/>
      </c>
      <c r="AY580">
        <f>IF(Scenario!$B$11="mean",O580,IF(Scenario!$B$11="5th pct",P580,Q580))</f>
        <v/>
      </c>
      <c r="AZ580">
        <f>IF(Scenario!$B$11="mean",R580,IF(Scenario!$B$11="5th pct",S580,T580))</f>
        <v/>
      </c>
      <c r="BA580">
        <f>IF(Scenario!$B$11="mean",AE580,IF(Scenario!$B$11="5th pct",AF580,AG580))</f>
        <v/>
      </c>
      <c r="BB580">
        <f>IF(Scenario!$B$11="mean",AH580,IF(Scenario!$B$11="5th pct",AI580,AJ580))</f>
        <v/>
      </c>
      <c r="BC580">
        <f>U580</f>
        <v/>
      </c>
      <c r="BD580">
        <f>IF(Scenario!$B$11="mean",V580,IF(Scenario!$B$11="5th pct",W580,X580))</f>
        <v/>
      </c>
      <c r="BE580">
        <f>IF(Scenario!$B$11="mean",Y580,IF(Scenario!$B$11="5th pct",Z580,AA580))</f>
        <v/>
      </c>
      <c r="BF580">
        <f>IF(Scenario!$B$11="mean",AK580,IF(Scenario!$B$11="5th pct",AL580,AM580))</f>
        <v/>
      </c>
      <c r="BG580">
        <f>IF(Scenario!$B$11="mean",AN580,IF(Scenario!$B$11="5th pct",AO580,AP580))</f>
        <v/>
      </c>
    </row>
    <row r="581">
      <c r="A581" s="7" t="inlineStr">
        <is>
          <t>M</t>
        </is>
      </c>
      <c r="B581" s="7" t="inlineStr">
        <is>
          <t>65-74</t>
        </is>
      </c>
      <c r="C581" s="7" t="inlineStr">
        <is>
          <t>&lt;=110</t>
        </is>
      </c>
      <c r="D581" s="7" t="inlineStr">
        <is>
          <t>&lt;1.0</t>
        </is>
      </c>
      <c r="E581" s="7" t="inlineStr">
        <is>
          <t>low parox</t>
        </is>
      </c>
      <c r="F581" s="7" t="inlineStr">
        <is>
          <t>yes</t>
        </is>
      </c>
      <c r="G581" s="30">
        <f>Parameters!$B$6*Parameters!$B$7*Parameters!$B$11/SUM(Parameters!$B$11:$G$11)*Parameters!$H$21*Parameters!$B$51*Parameters!$B$46</f>
        <v/>
      </c>
      <c r="H581" s="31">
        <f>(140-Parameters!$B$25)*Parameters!$B$26*0.45359237*1/(72*Parameters!$B$27)</f>
        <v/>
      </c>
      <c r="I581" s="7">
        <f>IF(H581&gt;80,"&gt;80",IF(H581&gt;50,"50-80",IF(H581&gt;=25,"25-50","&lt;25")))</f>
        <v/>
      </c>
      <c r="J581" s="7">
        <f>IF(((B581="80+")+1+(OR(D581="1.5-2.0",D581="&gt;=2.0")))&gt;=2,1,0)</f>
        <v/>
      </c>
      <c r="K581" s="32">
        <f>INDEX(Parameters!$B$31:$E$31,MATCH(I581,Parameters!$B$30:$E$30,0))</f>
        <v/>
      </c>
      <c r="L581" s="33">
        <f>K581*INDEX(Parameters!$B$66:$E$66,MATCH(I581,Parameters!$B$30:$E$30,0))/100*IF($F581="yes",Parameters!$C$49,Parameters!$B$49)</f>
        <v/>
      </c>
      <c r="M581" s="33">
        <f>K581*INDEX(Parameters!$B$67:$E$67,MATCH(I581,Parameters!$B$30:$E$30,0))/100*IF($F581="yes",Parameters!$C$49,Parameters!$B$49)</f>
        <v/>
      </c>
      <c r="N581" s="33">
        <f>K581*INDEX(Parameters!$B$68:$E$68,MATCH(I581,Parameters!$B$30:$E$30,0))/100*IF($F581="yes",Parameters!$C$49,Parameters!$B$49)</f>
        <v/>
      </c>
      <c r="O581" s="33">
        <f>K581*INDEX(Parameters!$B$69:$E$69,MATCH(I581,Parameters!$B$30:$E$30,0))/100*IF($F581="yes",Parameters!$C$49,Parameters!$B$49)</f>
        <v/>
      </c>
      <c r="P581" s="33">
        <f>K581*INDEX(Parameters!$B$70:$E$70,MATCH(I581,Parameters!$B$30:$E$30,0))/100*IF($F581="yes",Parameters!$C$49,Parameters!$B$49)</f>
        <v/>
      </c>
      <c r="Q581" s="33">
        <f>K581*INDEX(Parameters!$B$71:$E$71,MATCH(I581,Parameters!$B$30:$E$30,0))/100*IF($F581="yes",Parameters!$C$49,Parameters!$B$49)</f>
        <v/>
      </c>
      <c r="R581" s="33">
        <f>K581*INDEX(Parameters!$B$72:$E$72,MATCH(I581,Parameters!$B$30:$E$30,0))/100*IF($F581="yes",Parameters!$C$49,Parameters!$B$49)</f>
        <v/>
      </c>
      <c r="S581" s="33">
        <f>K581*INDEX(Parameters!$B$73:$E$73,MATCH(I581,Parameters!$B$30:$E$30,0))/100*IF($F581="yes",Parameters!$C$49,Parameters!$B$49)</f>
        <v/>
      </c>
      <c r="T581" s="33">
        <f>K581*INDEX(Parameters!$B$74:$E$74,MATCH(I581,Parameters!$B$30:$E$30,0))/100*IF($F581="yes",Parameters!$C$49,Parameters!$B$49)</f>
        <v/>
      </c>
      <c r="U581" s="33">
        <f>INDEX(Parameters!$B$32:$E$32,MATCH(I581,Parameters!$B$30:$E$30,0))*Parameters!$B$36/100*IF($F581="yes",Parameters!$E$49,Parameters!$D$49)</f>
        <v/>
      </c>
      <c r="V581" s="33">
        <f>U581*INDEX(Parameters!$B$99:$E$99,MATCH(I581,Parameters!$B$30:$E$30,0))</f>
        <v/>
      </c>
      <c r="W581" s="33">
        <f>U581*INDEX(Parameters!$B$100:$E$100,MATCH(I581,Parameters!$B$30:$E$30,0))</f>
        <v/>
      </c>
      <c r="X581" s="33">
        <f>U581*INDEX(Parameters!$B$101:$E$101,MATCH(I581,Parameters!$B$30:$E$30,0))</f>
        <v/>
      </c>
      <c r="Y581" s="33">
        <f>U581*INDEX(Parameters!$B$102:$E$102,MATCH(I581,Parameters!$B$30:$E$30,0))</f>
        <v/>
      </c>
      <c r="Z581" s="33">
        <f>U581*INDEX(Parameters!$B$103:$E$103,MATCH(I581,Parameters!$B$30:$E$30,0))</f>
        <v/>
      </c>
      <c r="AA581" s="33">
        <f>U581*INDEX(Parameters!$B$104:$E$104,MATCH(I581,Parameters!$B$30:$E$30,0))</f>
        <v/>
      </c>
      <c r="AB581" s="33">
        <f>U581*Parameters!$B$39</f>
        <v/>
      </c>
      <c r="AC581" s="7">
        <f>J581</f>
        <v/>
      </c>
      <c r="AD581" s="7">
        <f>IF(J581=1,Parameters!$B$40,Parameters!$B$41)</f>
        <v/>
      </c>
      <c r="AE581" s="33">
        <f>AC581*O581+(1-AC581)*L581</f>
        <v/>
      </c>
      <c r="AF581" s="33">
        <f>AC581*P581+(1-AC581)*M581</f>
        <v/>
      </c>
      <c r="AG581" s="33">
        <f>AC581*Q581+(1-AC581)*N581</f>
        <v/>
      </c>
      <c r="AH581" s="33">
        <f>AD581*O581+(1-AD581)*L581</f>
        <v/>
      </c>
      <c r="AI581" s="33">
        <f>AD581*P581+(1-AD581)*M581</f>
        <v/>
      </c>
      <c r="AJ581" s="33">
        <f>AD581*Q581+(1-AD581)*N581</f>
        <v/>
      </c>
      <c r="AK581" s="33">
        <f>AC581*V581+(1-AC581)*U581</f>
        <v/>
      </c>
      <c r="AL581" s="33">
        <f>AC581*W581+(1-AC581)*U581</f>
        <v/>
      </c>
      <c r="AM581" s="33">
        <f>AC581*X581+(1-AC581)*U581</f>
        <v/>
      </c>
      <c r="AN581" s="33">
        <f>AD581*V581+(1-AD581)*U581</f>
        <v/>
      </c>
      <c r="AO581" s="33">
        <f>AD581*W581+(1-AD581)*U581</f>
        <v/>
      </c>
      <c r="AP581" s="33">
        <f>AD581*X581+(1-AD581)*U581</f>
        <v/>
      </c>
      <c r="AQ581" s="7">
        <f>IF(OR(Scenario!$B$5="Any",Scenario!$B$5=A581),1,0)</f>
        <v/>
      </c>
      <c r="AR581" s="7">
        <f>IF(OR(Scenario!$B$6="Any",Scenario!$B$6=B581),1,0)</f>
        <v/>
      </c>
      <c r="AS581" s="7">
        <f>IF(OR(Scenario!$B$7="Any",Scenario!$B$7=C581),1,0)</f>
        <v/>
      </c>
      <c r="AT581" s="7">
        <f>IF(OR(Scenario!$B$8="Any",Scenario!$B$8=D581),1,0)</f>
        <v/>
      </c>
      <c r="AU581" s="7">
        <f>IF(OR(Scenario!$B$9="Any",Scenario!$B$9=E581),1,0)</f>
        <v/>
      </c>
      <c r="AV581" s="7">
        <f>IF(OR(Scenario!$B$10="Any",Scenario!$B$10=F581),1,0)</f>
        <v/>
      </c>
      <c r="AW581" s="7">
        <f>G581*AQ581*AR581*AS581*AT581*AU581*AV581</f>
        <v/>
      </c>
      <c r="AX581" s="7">
        <f>IF(Scenario!$B$11="mean",L581,IF(Scenario!$B$11="5th pct",M581,N581))</f>
        <v/>
      </c>
      <c r="AY581" s="7">
        <f>IF(Scenario!$B$11="mean",O581,IF(Scenario!$B$11="5th pct",P581,Q581))</f>
        <v/>
      </c>
      <c r="AZ581" s="7">
        <f>IF(Scenario!$B$11="mean",R581,IF(Scenario!$B$11="5th pct",S581,T581))</f>
        <v/>
      </c>
      <c r="BA581" s="7">
        <f>IF(Scenario!$B$11="mean",AE581,IF(Scenario!$B$11="5th pct",AF581,AG581))</f>
        <v/>
      </c>
      <c r="BB581" s="7">
        <f>IF(Scenario!$B$11="mean",AH581,IF(Scenario!$B$11="5th pct",AI581,AJ581))</f>
        <v/>
      </c>
      <c r="BC581" s="7">
        <f>U581</f>
        <v/>
      </c>
      <c r="BD581" s="7">
        <f>IF(Scenario!$B$11="mean",V581,IF(Scenario!$B$11="5th pct",W581,X581))</f>
        <v/>
      </c>
      <c r="BE581" s="7">
        <f>IF(Scenario!$B$11="mean",Y581,IF(Scenario!$B$11="5th pct",Z581,AA581))</f>
        <v/>
      </c>
      <c r="BF581" s="7">
        <f>IF(Scenario!$B$11="mean",AK581,IF(Scenario!$B$11="5th pct",AL581,AM581))</f>
        <v/>
      </c>
      <c r="BG581" s="7">
        <f>IF(Scenario!$B$11="mean",AN581,IF(Scenario!$B$11="5th pct",AO581,AP581))</f>
        <v/>
      </c>
    </row>
    <row r="582">
      <c r="A582" t="inlineStr">
        <is>
          <t>M</t>
        </is>
      </c>
      <c r="B582" t="inlineStr">
        <is>
          <t>65-74</t>
        </is>
      </c>
      <c r="C582" t="inlineStr">
        <is>
          <t>&lt;=110</t>
        </is>
      </c>
      <c r="D582" t="inlineStr">
        <is>
          <t>&lt;1.0</t>
        </is>
      </c>
      <c r="E582" t="inlineStr">
        <is>
          <t>high parox</t>
        </is>
      </c>
      <c r="F582" t="inlineStr">
        <is>
          <t>no</t>
        </is>
      </c>
      <c r="G582" s="26">
        <f>Parameters!$B$6*Parameters!$B$7*Parameters!$B$11/SUM(Parameters!$B$11:$G$11)*Parameters!$H$21*Parameters!$B$52*(1-Parameters!$B$46)</f>
        <v/>
      </c>
      <c r="H582" s="27">
        <f>(140-Parameters!$B$25)*Parameters!$B$26*0.45359237*1/(72*Parameters!$B$27)</f>
        <v/>
      </c>
      <c r="I582">
        <f>IF(H582&gt;80,"&gt;80",IF(H582&gt;50,"50-80",IF(H582&gt;=25,"25-50","&lt;25")))</f>
        <v/>
      </c>
      <c r="J582">
        <f>IF(((B582="80+")+1+(OR(D582="1.5-2.0",D582="&gt;=2.0")))&gt;=2,1,0)</f>
        <v/>
      </c>
      <c r="K582" s="28">
        <f>INDEX(Parameters!$B$31:$E$31,MATCH(I582,Parameters!$B$30:$E$30,0))</f>
        <v/>
      </c>
      <c r="L582" s="29">
        <f>K582*INDEX(Parameters!$B$75:$E$75,MATCH(I582,Parameters!$B$30:$E$30,0))/100*IF($F582="yes",Parameters!$C$49,Parameters!$B$49)</f>
        <v/>
      </c>
      <c r="M582" s="29">
        <f>K582*INDEX(Parameters!$B$76:$E$76,MATCH(I582,Parameters!$B$30:$E$30,0))/100*IF($F582="yes",Parameters!$C$49,Parameters!$B$49)</f>
        <v/>
      </c>
      <c r="N582" s="29">
        <f>K582*INDEX(Parameters!$B$77:$E$77,MATCH(I582,Parameters!$B$30:$E$30,0))/100*IF($F582="yes",Parameters!$C$49,Parameters!$B$49)</f>
        <v/>
      </c>
      <c r="O582" s="29">
        <f>K582*INDEX(Parameters!$B$78:$E$78,MATCH(I582,Parameters!$B$30:$E$30,0))/100*IF($F582="yes",Parameters!$C$49,Parameters!$B$49)</f>
        <v/>
      </c>
      <c r="P582" s="29">
        <f>K582*INDEX(Parameters!$B$79:$E$79,MATCH(I582,Parameters!$B$30:$E$30,0))/100*IF($F582="yes",Parameters!$C$49,Parameters!$B$49)</f>
        <v/>
      </c>
      <c r="Q582" s="29">
        <f>K582*INDEX(Parameters!$B$80:$E$80,MATCH(I582,Parameters!$B$30:$E$30,0))/100*IF($F582="yes",Parameters!$C$49,Parameters!$B$49)</f>
        <v/>
      </c>
      <c r="R582" s="29">
        <f>K582*INDEX(Parameters!$B$81:$E$81,MATCH(I582,Parameters!$B$30:$E$30,0))/100*IF($F582="yes",Parameters!$C$49,Parameters!$B$49)</f>
        <v/>
      </c>
      <c r="S582" s="29">
        <f>K582*INDEX(Parameters!$B$82:$E$82,MATCH(I582,Parameters!$B$30:$E$30,0))/100*IF($F582="yes",Parameters!$C$49,Parameters!$B$49)</f>
        <v/>
      </c>
      <c r="T582" s="29">
        <f>K582*INDEX(Parameters!$B$83:$E$83,MATCH(I582,Parameters!$B$30:$E$30,0))/100*IF($F582="yes",Parameters!$C$49,Parameters!$B$49)</f>
        <v/>
      </c>
      <c r="U582" s="29">
        <f>INDEX(Parameters!$B$32:$E$32,MATCH(I582,Parameters!$B$30:$E$30,0))*Parameters!$B$36/100*IF($F582="yes",Parameters!$E$49,Parameters!$D$49)</f>
        <v/>
      </c>
      <c r="V582" s="29">
        <f>U582*INDEX(Parameters!$B$99:$E$99,MATCH(I582,Parameters!$B$30:$E$30,0))</f>
        <v/>
      </c>
      <c r="W582" s="29">
        <f>U582*INDEX(Parameters!$B$100:$E$100,MATCH(I582,Parameters!$B$30:$E$30,0))</f>
        <v/>
      </c>
      <c r="X582" s="29">
        <f>U582*INDEX(Parameters!$B$101:$E$101,MATCH(I582,Parameters!$B$30:$E$30,0))</f>
        <v/>
      </c>
      <c r="Y582" s="29">
        <f>U582*INDEX(Parameters!$B$102:$E$102,MATCH(I582,Parameters!$B$30:$E$30,0))</f>
        <v/>
      </c>
      <c r="Z582" s="29">
        <f>U582*INDEX(Parameters!$B$103:$E$103,MATCH(I582,Parameters!$B$30:$E$30,0))</f>
        <v/>
      </c>
      <c r="AA582" s="29">
        <f>U582*INDEX(Parameters!$B$104:$E$104,MATCH(I582,Parameters!$B$30:$E$30,0))</f>
        <v/>
      </c>
      <c r="AB582" s="29">
        <f>U582*Parameters!$B$39</f>
        <v/>
      </c>
      <c r="AC582">
        <f>J582</f>
        <v/>
      </c>
      <c r="AD582">
        <f>IF(J582=1,Parameters!$B$40,Parameters!$B$41)</f>
        <v/>
      </c>
      <c r="AE582" s="29">
        <f>AC582*O582+(1-AC582)*L582</f>
        <v/>
      </c>
      <c r="AF582" s="29">
        <f>AC582*P582+(1-AC582)*M582</f>
        <v/>
      </c>
      <c r="AG582" s="29">
        <f>AC582*Q582+(1-AC582)*N582</f>
        <v/>
      </c>
      <c r="AH582" s="29">
        <f>AD582*O582+(1-AD582)*L582</f>
        <v/>
      </c>
      <c r="AI582" s="29">
        <f>AD582*P582+(1-AD582)*M582</f>
        <v/>
      </c>
      <c r="AJ582" s="29">
        <f>AD582*Q582+(1-AD582)*N582</f>
        <v/>
      </c>
      <c r="AK582" s="29">
        <f>AC582*V582+(1-AC582)*U582</f>
        <v/>
      </c>
      <c r="AL582" s="29">
        <f>AC582*W582+(1-AC582)*U582</f>
        <v/>
      </c>
      <c r="AM582" s="29">
        <f>AC582*X582+(1-AC582)*U582</f>
        <v/>
      </c>
      <c r="AN582" s="29">
        <f>AD582*V582+(1-AD582)*U582</f>
        <v/>
      </c>
      <c r="AO582" s="29">
        <f>AD582*W582+(1-AD582)*U582</f>
        <v/>
      </c>
      <c r="AP582" s="29">
        <f>AD582*X582+(1-AD582)*U582</f>
        <v/>
      </c>
      <c r="AQ582">
        <f>IF(OR(Scenario!$B$5="Any",Scenario!$B$5=A582),1,0)</f>
        <v/>
      </c>
      <c r="AR582">
        <f>IF(OR(Scenario!$B$6="Any",Scenario!$B$6=B582),1,0)</f>
        <v/>
      </c>
      <c r="AS582">
        <f>IF(OR(Scenario!$B$7="Any",Scenario!$B$7=C582),1,0)</f>
        <v/>
      </c>
      <c r="AT582">
        <f>IF(OR(Scenario!$B$8="Any",Scenario!$B$8=D582),1,0)</f>
        <v/>
      </c>
      <c r="AU582">
        <f>IF(OR(Scenario!$B$9="Any",Scenario!$B$9=E582),1,0)</f>
        <v/>
      </c>
      <c r="AV582">
        <f>IF(OR(Scenario!$B$10="Any",Scenario!$B$10=F582),1,0)</f>
        <v/>
      </c>
      <c r="AW582">
        <f>G582*AQ582*AR582*AS582*AT582*AU582*AV582</f>
        <v/>
      </c>
      <c r="AX582">
        <f>IF(Scenario!$B$11="mean",L582,IF(Scenario!$B$11="5th pct",M582,N582))</f>
        <v/>
      </c>
      <c r="AY582">
        <f>IF(Scenario!$B$11="mean",O582,IF(Scenario!$B$11="5th pct",P582,Q582))</f>
        <v/>
      </c>
      <c r="AZ582">
        <f>IF(Scenario!$B$11="mean",R582,IF(Scenario!$B$11="5th pct",S582,T582))</f>
        <v/>
      </c>
      <c r="BA582">
        <f>IF(Scenario!$B$11="mean",AE582,IF(Scenario!$B$11="5th pct",AF582,AG582))</f>
        <v/>
      </c>
      <c r="BB582">
        <f>IF(Scenario!$B$11="mean",AH582,IF(Scenario!$B$11="5th pct",AI582,AJ582))</f>
        <v/>
      </c>
      <c r="BC582">
        <f>U582</f>
        <v/>
      </c>
      <c r="BD582">
        <f>IF(Scenario!$B$11="mean",V582,IF(Scenario!$B$11="5th pct",W582,X582))</f>
        <v/>
      </c>
      <c r="BE582">
        <f>IF(Scenario!$B$11="mean",Y582,IF(Scenario!$B$11="5th pct",Z582,AA582))</f>
        <v/>
      </c>
      <c r="BF582">
        <f>IF(Scenario!$B$11="mean",AK582,IF(Scenario!$B$11="5th pct",AL582,AM582))</f>
        <v/>
      </c>
      <c r="BG582">
        <f>IF(Scenario!$B$11="mean",AN582,IF(Scenario!$B$11="5th pct",AO582,AP582))</f>
        <v/>
      </c>
    </row>
    <row r="583">
      <c r="A583" s="7" t="inlineStr">
        <is>
          <t>M</t>
        </is>
      </c>
      <c r="B583" s="7" t="inlineStr">
        <is>
          <t>65-74</t>
        </is>
      </c>
      <c r="C583" s="7" t="inlineStr">
        <is>
          <t>&lt;=110</t>
        </is>
      </c>
      <c r="D583" s="7" t="inlineStr">
        <is>
          <t>&lt;1.0</t>
        </is>
      </c>
      <c r="E583" s="7" t="inlineStr">
        <is>
          <t>high parox</t>
        </is>
      </c>
      <c r="F583" s="7" t="inlineStr">
        <is>
          <t>yes</t>
        </is>
      </c>
      <c r="G583" s="30">
        <f>Parameters!$B$6*Parameters!$B$7*Parameters!$B$11/SUM(Parameters!$B$11:$G$11)*Parameters!$H$21*Parameters!$B$52*Parameters!$B$46</f>
        <v/>
      </c>
      <c r="H583" s="31">
        <f>(140-Parameters!$B$25)*Parameters!$B$26*0.45359237*1/(72*Parameters!$B$27)</f>
        <v/>
      </c>
      <c r="I583" s="7">
        <f>IF(H583&gt;80,"&gt;80",IF(H583&gt;50,"50-80",IF(H583&gt;=25,"25-50","&lt;25")))</f>
        <v/>
      </c>
      <c r="J583" s="7">
        <f>IF(((B583="80+")+1+(OR(D583="1.5-2.0",D583="&gt;=2.0")))&gt;=2,1,0)</f>
        <v/>
      </c>
      <c r="K583" s="32">
        <f>INDEX(Parameters!$B$31:$E$31,MATCH(I583,Parameters!$B$30:$E$30,0))</f>
        <v/>
      </c>
      <c r="L583" s="33">
        <f>K583*INDEX(Parameters!$B$75:$E$75,MATCH(I583,Parameters!$B$30:$E$30,0))/100*IF($F583="yes",Parameters!$C$49,Parameters!$B$49)</f>
        <v/>
      </c>
      <c r="M583" s="33">
        <f>K583*INDEX(Parameters!$B$76:$E$76,MATCH(I583,Parameters!$B$30:$E$30,0))/100*IF($F583="yes",Parameters!$C$49,Parameters!$B$49)</f>
        <v/>
      </c>
      <c r="N583" s="33">
        <f>K583*INDEX(Parameters!$B$77:$E$77,MATCH(I583,Parameters!$B$30:$E$30,0))/100*IF($F583="yes",Parameters!$C$49,Parameters!$B$49)</f>
        <v/>
      </c>
      <c r="O583" s="33">
        <f>K583*INDEX(Parameters!$B$78:$E$78,MATCH(I583,Parameters!$B$30:$E$30,0))/100*IF($F583="yes",Parameters!$C$49,Parameters!$B$49)</f>
        <v/>
      </c>
      <c r="P583" s="33">
        <f>K583*INDEX(Parameters!$B$79:$E$79,MATCH(I583,Parameters!$B$30:$E$30,0))/100*IF($F583="yes",Parameters!$C$49,Parameters!$B$49)</f>
        <v/>
      </c>
      <c r="Q583" s="33">
        <f>K583*INDEX(Parameters!$B$80:$E$80,MATCH(I583,Parameters!$B$30:$E$30,0))/100*IF($F583="yes",Parameters!$C$49,Parameters!$B$49)</f>
        <v/>
      </c>
      <c r="R583" s="33">
        <f>K583*INDEX(Parameters!$B$81:$E$81,MATCH(I583,Parameters!$B$30:$E$30,0))/100*IF($F583="yes",Parameters!$C$49,Parameters!$B$49)</f>
        <v/>
      </c>
      <c r="S583" s="33">
        <f>K583*INDEX(Parameters!$B$82:$E$82,MATCH(I583,Parameters!$B$30:$E$30,0))/100*IF($F583="yes",Parameters!$C$49,Parameters!$B$49)</f>
        <v/>
      </c>
      <c r="T583" s="33">
        <f>K583*INDEX(Parameters!$B$83:$E$83,MATCH(I583,Parameters!$B$30:$E$30,0))/100*IF($F583="yes",Parameters!$C$49,Parameters!$B$49)</f>
        <v/>
      </c>
      <c r="U583" s="33">
        <f>INDEX(Parameters!$B$32:$E$32,MATCH(I583,Parameters!$B$30:$E$30,0))*Parameters!$B$36/100*IF($F583="yes",Parameters!$E$49,Parameters!$D$49)</f>
        <v/>
      </c>
      <c r="V583" s="33">
        <f>U583*INDEX(Parameters!$B$99:$E$99,MATCH(I583,Parameters!$B$30:$E$30,0))</f>
        <v/>
      </c>
      <c r="W583" s="33">
        <f>U583*INDEX(Parameters!$B$100:$E$100,MATCH(I583,Parameters!$B$30:$E$30,0))</f>
        <v/>
      </c>
      <c r="X583" s="33">
        <f>U583*INDEX(Parameters!$B$101:$E$101,MATCH(I583,Parameters!$B$30:$E$30,0))</f>
        <v/>
      </c>
      <c r="Y583" s="33">
        <f>U583*INDEX(Parameters!$B$102:$E$102,MATCH(I583,Parameters!$B$30:$E$30,0))</f>
        <v/>
      </c>
      <c r="Z583" s="33">
        <f>U583*INDEX(Parameters!$B$103:$E$103,MATCH(I583,Parameters!$B$30:$E$30,0))</f>
        <v/>
      </c>
      <c r="AA583" s="33">
        <f>U583*INDEX(Parameters!$B$104:$E$104,MATCH(I583,Parameters!$B$30:$E$30,0))</f>
        <v/>
      </c>
      <c r="AB583" s="33">
        <f>U583*Parameters!$B$39</f>
        <v/>
      </c>
      <c r="AC583" s="7">
        <f>J583</f>
        <v/>
      </c>
      <c r="AD583" s="7">
        <f>IF(J583=1,Parameters!$B$40,Parameters!$B$41)</f>
        <v/>
      </c>
      <c r="AE583" s="33">
        <f>AC583*O583+(1-AC583)*L583</f>
        <v/>
      </c>
      <c r="AF583" s="33">
        <f>AC583*P583+(1-AC583)*M583</f>
        <v/>
      </c>
      <c r="AG583" s="33">
        <f>AC583*Q583+(1-AC583)*N583</f>
        <v/>
      </c>
      <c r="AH583" s="33">
        <f>AD583*O583+(1-AD583)*L583</f>
        <v/>
      </c>
      <c r="AI583" s="33">
        <f>AD583*P583+(1-AD583)*M583</f>
        <v/>
      </c>
      <c r="AJ583" s="33">
        <f>AD583*Q583+(1-AD583)*N583</f>
        <v/>
      </c>
      <c r="AK583" s="33">
        <f>AC583*V583+(1-AC583)*U583</f>
        <v/>
      </c>
      <c r="AL583" s="33">
        <f>AC583*W583+(1-AC583)*U583</f>
        <v/>
      </c>
      <c r="AM583" s="33">
        <f>AC583*X583+(1-AC583)*U583</f>
        <v/>
      </c>
      <c r="AN583" s="33">
        <f>AD583*V583+(1-AD583)*U583</f>
        <v/>
      </c>
      <c r="AO583" s="33">
        <f>AD583*W583+(1-AD583)*U583</f>
        <v/>
      </c>
      <c r="AP583" s="33">
        <f>AD583*X583+(1-AD583)*U583</f>
        <v/>
      </c>
      <c r="AQ583" s="7">
        <f>IF(OR(Scenario!$B$5="Any",Scenario!$B$5=A583),1,0)</f>
        <v/>
      </c>
      <c r="AR583" s="7">
        <f>IF(OR(Scenario!$B$6="Any",Scenario!$B$6=B583),1,0)</f>
        <v/>
      </c>
      <c r="AS583" s="7">
        <f>IF(OR(Scenario!$B$7="Any",Scenario!$B$7=C583),1,0)</f>
        <v/>
      </c>
      <c r="AT583" s="7">
        <f>IF(OR(Scenario!$B$8="Any",Scenario!$B$8=D583),1,0)</f>
        <v/>
      </c>
      <c r="AU583" s="7">
        <f>IF(OR(Scenario!$B$9="Any",Scenario!$B$9=E583),1,0)</f>
        <v/>
      </c>
      <c r="AV583" s="7">
        <f>IF(OR(Scenario!$B$10="Any",Scenario!$B$10=F583),1,0)</f>
        <v/>
      </c>
      <c r="AW583" s="7">
        <f>G583*AQ583*AR583*AS583*AT583*AU583*AV583</f>
        <v/>
      </c>
      <c r="AX583" s="7">
        <f>IF(Scenario!$B$11="mean",L583,IF(Scenario!$B$11="5th pct",M583,N583))</f>
        <v/>
      </c>
      <c r="AY583" s="7">
        <f>IF(Scenario!$B$11="mean",O583,IF(Scenario!$B$11="5th pct",P583,Q583))</f>
        <v/>
      </c>
      <c r="AZ583" s="7">
        <f>IF(Scenario!$B$11="mean",R583,IF(Scenario!$B$11="5th pct",S583,T583))</f>
        <v/>
      </c>
      <c r="BA583" s="7">
        <f>IF(Scenario!$B$11="mean",AE583,IF(Scenario!$B$11="5th pct",AF583,AG583))</f>
        <v/>
      </c>
      <c r="BB583" s="7">
        <f>IF(Scenario!$B$11="mean",AH583,IF(Scenario!$B$11="5th pct",AI583,AJ583))</f>
        <v/>
      </c>
      <c r="BC583" s="7">
        <f>U583</f>
        <v/>
      </c>
      <c r="BD583" s="7">
        <f>IF(Scenario!$B$11="mean",V583,IF(Scenario!$B$11="5th pct",W583,X583))</f>
        <v/>
      </c>
      <c r="BE583" s="7">
        <f>IF(Scenario!$B$11="mean",Y583,IF(Scenario!$B$11="5th pct",Z583,AA583))</f>
        <v/>
      </c>
      <c r="BF583" s="7">
        <f>IF(Scenario!$B$11="mean",AK583,IF(Scenario!$B$11="5th pct",AL583,AM583))</f>
        <v/>
      </c>
      <c r="BG583" s="7">
        <f>IF(Scenario!$B$11="mean",AN583,IF(Scenario!$B$11="5th pct",AO583,AP583))</f>
        <v/>
      </c>
    </row>
    <row r="584">
      <c r="A584" t="inlineStr">
        <is>
          <t>M</t>
        </is>
      </c>
      <c r="B584" t="inlineStr">
        <is>
          <t>65-74</t>
        </is>
      </c>
      <c r="C584" t="inlineStr">
        <is>
          <t>&lt;=110</t>
        </is>
      </c>
      <c r="D584" t="inlineStr">
        <is>
          <t>&lt;1.0</t>
        </is>
      </c>
      <c r="E584" t="inlineStr">
        <is>
          <t>persistent</t>
        </is>
      </c>
      <c r="F584" t="inlineStr">
        <is>
          <t>no</t>
        </is>
      </c>
      <c r="G584" s="26">
        <f>Parameters!$B$6*Parameters!$B$7*Parameters!$B$11/SUM(Parameters!$B$11:$G$11)*Parameters!$H$21*Parameters!$B$53*(1-Parameters!$B$46)</f>
        <v/>
      </c>
      <c r="H584" s="27">
        <f>(140-Parameters!$B$25)*Parameters!$B$26*0.45359237*1/(72*Parameters!$B$27)</f>
        <v/>
      </c>
      <c r="I584">
        <f>IF(H584&gt;80,"&gt;80",IF(H584&gt;50,"50-80",IF(H584&gt;=25,"25-50","&lt;25")))</f>
        <v/>
      </c>
      <c r="J584">
        <f>IF(((B584="80+")+1+(OR(D584="1.5-2.0",D584="&gt;=2.0")))&gt;=2,1,0)</f>
        <v/>
      </c>
      <c r="K584" s="28">
        <f>INDEX(Parameters!$B$31:$E$31,MATCH(I584,Parameters!$B$30:$E$30,0))</f>
        <v/>
      </c>
      <c r="L584" s="29">
        <f>K584*INDEX(Parameters!$B$84:$E$84,MATCH(I584,Parameters!$B$30:$E$30,0))/100*IF($F584="yes",Parameters!$C$49,Parameters!$B$49)</f>
        <v/>
      </c>
      <c r="M584" s="29">
        <f>K584*INDEX(Parameters!$B$85:$E$85,MATCH(I584,Parameters!$B$30:$E$30,0))/100*IF($F584="yes",Parameters!$C$49,Parameters!$B$49)</f>
        <v/>
      </c>
      <c r="N584" s="29">
        <f>K584*INDEX(Parameters!$B$86:$E$86,MATCH(I584,Parameters!$B$30:$E$30,0))/100*IF($F584="yes",Parameters!$C$49,Parameters!$B$49)</f>
        <v/>
      </c>
      <c r="O584" s="29">
        <f>K584*INDEX(Parameters!$B$87:$E$87,MATCH(I584,Parameters!$B$30:$E$30,0))/100*IF($F584="yes",Parameters!$C$49,Parameters!$B$49)</f>
        <v/>
      </c>
      <c r="P584" s="29">
        <f>K584*INDEX(Parameters!$B$88:$E$88,MATCH(I584,Parameters!$B$30:$E$30,0))/100*IF($F584="yes",Parameters!$C$49,Parameters!$B$49)</f>
        <v/>
      </c>
      <c r="Q584" s="29">
        <f>K584*INDEX(Parameters!$B$89:$E$89,MATCH(I584,Parameters!$B$30:$E$30,0))/100*IF($F584="yes",Parameters!$C$49,Parameters!$B$49)</f>
        <v/>
      </c>
      <c r="R584" s="29">
        <f>K584*INDEX(Parameters!$B$90:$E$90,MATCH(I584,Parameters!$B$30:$E$30,0))/100*IF($F584="yes",Parameters!$C$49,Parameters!$B$49)</f>
        <v/>
      </c>
      <c r="S584" s="29">
        <f>K584*INDEX(Parameters!$B$91:$E$91,MATCH(I584,Parameters!$B$30:$E$30,0))/100*IF($F584="yes",Parameters!$C$49,Parameters!$B$49)</f>
        <v/>
      </c>
      <c r="T584" s="29">
        <f>K584*INDEX(Parameters!$B$92:$E$92,MATCH(I584,Parameters!$B$30:$E$30,0))/100*IF($F584="yes",Parameters!$C$49,Parameters!$B$49)</f>
        <v/>
      </c>
      <c r="U584" s="29">
        <f>INDEX(Parameters!$B$32:$E$32,MATCH(I584,Parameters!$B$30:$E$30,0))*Parameters!$B$36/100*IF($F584="yes",Parameters!$E$49,Parameters!$D$49)</f>
        <v/>
      </c>
      <c r="V584" s="29">
        <f>U584*INDEX(Parameters!$B$99:$E$99,MATCH(I584,Parameters!$B$30:$E$30,0))</f>
        <v/>
      </c>
      <c r="W584" s="29">
        <f>U584*INDEX(Parameters!$B$100:$E$100,MATCH(I584,Parameters!$B$30:$E$30,0))</f>
        <v/>
      </c>
      <c r="X584" s="29">
        <f>U584*INDEX(Parameters!$B$101:$E$101,MATCH(I584,Parameters!$B$30:$E$30,0))</f>
        <v/>
      </c>
      <c r="Y584" s="29">
        <f>U584*INDEX(Parameters!$B$102:$E$102,MATCH(I584,Parameters!$B$30:$E$30,0))</f>
        <v/>
      </c>
      <c r="Z584" s="29">
        <f>U584*INDEX(Parameters!$B$103:$E$103,MATCH(I584,Parameters!$B$30:$E$30,0))</f>
        <v/>
      </c>
      <c r="AA584" s="29">
        <f>U584*INDEX(Parameters!$B$104:$E$104,MATCH(I584,Parameters!$B$30:$E$30,0))</f>
        <v/>
      </c>
      <c r="AB584" s="29">
        <f>U584*Parameters!$B$39</f>
        <v/>
      </c>
      <c r="AC584">
        <f>J584</f>
        <v/>
      </c>
      <c r="AD584">
        <f>IF(J584=1,Parameters!$B$40,Parameters!$B$41)</f>
        <v/>
      </c>
      <c r="AE584" s="29">
        <f>AC584*O584+(1-AC584)*L584</f>
        <v/>
      </c>
      <c r="AF584" s="29">
        <f>AC584*P584+(1-AC584)*M584</f>
        <v/>
      </c>
      <c r="AG584" s="29">
        <f>AC584*Q584+(1-AC584)*N584</f>
        <v/>
      </c>
      <c r="AH584" s="29">
        <f>AD584*O584+(1-AD584)*L584</f>
        <v/>
      </c>
      <c r="AI584" s="29">
        <f>AD584*P584+(1-AD584)*M584</f>
        <v/>
      </c>
      <c r="AJ584" s="29">
        <f>AD584*Q584+(1-AD584)*N584</f>
        <v/>
      </c>
      <c r="AK584" s="29">
        <f>AC584*V584+(1-AC584)*U584</f>
        <v/>
      </c>
      <c r="AL584" s="29">
        <f>AC584*W584+(1-AC584)*U584</f>
        <v/>
      </c>
      <c r="AM584" s="29">
        <f>AC584*X584+(1-AC584)*U584</f>
        <v/>
      </c>
      <c r="AN584" s="29">
        <f>AD584*V584+(1-AD584)*U584</f>
        <v/>
      </c>
      <c r="AO584" s="29">
        <f>AD584*W584+(1-AD584)*U584</f>
        <v/>
      </c>
      <c r="AP584" s="29">
        <f>AD584*X584+(1-AD584)*U584</f>
        <v/>
      </c>
      <c r="AQ584">
        <f>IF(OR(Scenario!$B$5="Any",Scenario!$B$5=A584),1,0)</f>
        <v/>
      </c>
      <c r="AR584">
        <f>IF(OR(Scenario!$B$6="Any",Scenario!$B$6=B584),1,0)</f>
        <v/>
      </c>
      <c r="AS584">
        <f>IF(OR(Scenario!$B$7="Any",Scenario!$B$7=C584),1,0)</f>
        <v/>
      </c>
      <c r="AT584">
        <f>IF(OR(Scenario!$B$8="Any",Scenario!$B$8=D584),1,0)</f>
        <v/>
      </c>
      <c r="AU584">
        <f>IF(OR(Scenario!$B$9="Any",Scenario!$B$9=E584),1,0)</f>
        <v/>
      </c>
      <c r="AV584">
        <f>IF(OR(Scenario!$B$10="Any",Scenario!$B$10=F584),1,0)</f>
        <v/>
      </c>
      <c r="AW584">
        <f>G584*AQ584*AR584*AS584*AT584*AU584*AV584</f>
        <v/>
      </c>
      <c r="AX584">
        <f>IF(Scenario!$B$11="mean",L584,IF(Scenario!$B$11="5th pct",M584,N584))</f>
        <v/>
      </c>
      <c r="AY584">
        <f>IF(Scenario!$B$11="mean",O584,IF(Scenario!$B$11="5th pct",P584,Q584))</f>
        <v/>
      </c>
      <c r="AZ584">
        <f>IF(Scenario!$B$11="mean",R584,IF(Scenario!$B$11="5th pct",S584,T584))</f>
        <v/>
      </c>
      <c r="BA584">
        <f>IF(Scenario!$B$11="mean",AE584,IF(Scenario!$B$11="5th pct",AF584,AG584))</f>
        <v/>
      </c>
      <c r="BB584">
        <f>IF(Scenario!$B$11="mean",AH584,IF(Scenario!$B$11="5th pct",AI584,AJ584))</f>
        <v/>
      </c>
      <c r="BC584">
        <f>U584</f>
        <v/>
      </c>
      <c r="BD584">
        <f>IF(Scenario!$B$11="mean",V584,IF(Scenario!$B$11="5th pct",W584,X584))</f>
        <v/>
      </c>
      <c r="BE584">
        <f>IF(Scenario!$B$11="mean",Y584,IF(Scenario!$B$11="5th pct",Z584,AA584))</f>
        <v/>
      </c>
      <c r="BF584">
        <f>IF(Scenario!$B$11="mean",AK584,IF(Scenario!$B$11="5th pct",AL584,AM584))</f>
        <v/>
      </c>
      <c r="BG584">
        <f>IF(Scenario!$B$11="mean",AN584,IF(Scenario!$B$11="5th pct",AO584,AP584))</f>
        <v/>
      </c>
    </row>
    <row r="585">
      <c r="A585" s="7" t="inlineStr">
        <is>
          <t>M</t>
        </is>
      </c>
      <c r="B585" s="7" t="inlineStr">
        <is>
          <t>65-74</t>
        </is>
      </c>
      <c r="C585" s="7" t="inlineStr">
        <is>
          <t>&lt;=110</t>
        </is>
      </c>
      <c r="D585" s="7" t="inlineStr">
        <is>
          <t>&lt;1.0</t>
        </is>
      </c>
      <c r="E585" s="7" t="inlineStr">
        <is>
          <t>persistent</t>
        </is>
      </c>
      <c r="F585" s="7" t="inlineStr">
        <is>
          <t>yes</t>
        </is>
      </c>
      <c r="G585" s="30">
        <f>Parameters!$B$6*Parameters!$B$7*Parameters!$B$11/SUM(Parameters!$B$11:$G$11)*Parameters!$H$21*Parameters!$B$53*Parameters!$B$46</f>
        <v/>
      </c>
      <c r="H585" s="31">
        <f>(140-Parameters!$B$25)*Parameters!$B$26*0.45359237*1/(72*Parameters!$B$27)</f>
        <v/>
      </c>
      <c r="I585" s="7">
        <f>IF(H585&gt;80,"&gt;80",IF(H585&gt;50,"50-80",IF(H585&gt;=25,"25-50","&lt;25")))</f>
        <v/>
      </c>
      <c r="J585" s="7">
        <f>IF(((B585="80+")+1+(OR(D585="1.5-2.0",D585="&gt;=2.0")))&gt;=2,1,0)</f>
        <v/>
      </c>
      <c r="K585" s="32">
        <f>INDEX(Parameters!$B$31:$E$31,MATCH(I585,Parameters!$B$30:$E$30,0))</f>
        <v/>
      </c>
      <c r="L585" s="33">
        <f>K585*INDEX(Parameters!$B$84:$E$84,MATCH(I585,Parameters!$B$30:$E$30,0))/100*IF($F585="yes",Parameters!$C$49,Parameters!$B$49)</f>
        <v/>
      </c>
      <c r="M585" s="33">
        <f>K585*INDEX(Parameters!$B$85:$E$85,MATCH(I585,Parameters!$B$30:$E$30,0))/100*IF($F585="yes",Parameters!$C$49,Parameters!$B$49)</f>
        <v/>
      </c>
      <c r="N585" s="33">
        <f>K585*INDEX(Parameters!$B$86:$E$86,MATCH(I585,Parameters!$B$30:$E$30,0))/100*IF($F585="yes",Parameters!$C$49,Parameters!$B$49)</f>
        <v/>
      </c>
      <c r="O585" s="33">
        <f>K585*INDEX(Parameters!$B$87:$E$87,MATCH(I585,Parameters!$B$30:$E$30,0))/100*IF($F585="yes",Parameters!$C$49,Parameters!$B$49)</f>
        <v/>
      </c>
      <c r="P585" s="33">
        <f>K585*INDEX(Parameters!$B$88:$E$88,MATCH(I585,Parameters!$B$30:$E$30,0))/100*IF($F585="yes",Parameters!$C$49,Parameters!$B$49)</f>
        <v/>
      </c>
      <c r="Q585" s="33">
        <f>K585*INDEX(Parameters!$B$89:$E$89,MATCH(I585,Parameters!$B$30:$E$30,0))/100*IF($F585="yes",Parameters!$C$49,Parameters!$B$49)</f>
        <v/>
      </c>
      <c r="R585" s="33">
        <f>K585*INDEX(Parameters!$B$90:$E$90,MATCH(I585,Parameters!$B$30:$E$30,0))/100*IF($F585="yes",Parameters!$C$49,Parameters!$B$49)</f>
        <v/>
      </c>
      <c r="S585" s="33">
        <f>K585*INDEX(Parameters!$B$91:$E$91,MATCH(I585,Parameters!$B$30:$E$30,0))/100*IF($F585="yes",Parameters!$C$49,Parameters!$B$49)</f>
        <v/>
      </c>
      <c r="T585" s="33">
        <f>K585*INDEX(Parameters!$B$92:$E$92,MATCH(I585,Parameters!$B$30:$E$30,0))/100*IF($F585="yes",Parameters!$C$49,Parameters!$B$49)</f>
        <v/>
      </c>
      <c r="U585" s="33">
        <f>INDEX(Parameters!$B$32:$E$32,MATCH(I585,Parameters!$B$30:$E$30,0))*Parameters!$B$36/100*IF($F585="yes",Parameters!$E$49,Parameters!$D$49)</f>
        <v/>
      </c>
      <c r="V585" s="33">
        <f>U585*INDEX(Parameters!$B$99:$E$99,MATCH(I585,Parameters!$B$30:$E$30,0))</f>
        <v/>
      </c>
      <c r="W585" s="33">
        <f>U585*INDEX(Parameters!$B$100:$E$100,MATCH(I585,Parameters!$B$30:$E$30,0))</f>
        <v/>
      </c>
      <c r="X585" s="33">
        <f>U585*INDEX(Parameters!$B$101:$E$101,MATCH(I585,Parameters!$B$30:$E$30,0))</f>
        <v/>
      </c>
      <c r="Y585" s="33">
        <f>U585*INDEX(Parameters!$B$102:$E$102,MATCH(I585,Parameters!$B$30:$E$30,0))</f>
        <v/>
      </c>
      <c r="Z585" s="33">
        <f>U585*INDEX(Parameters!$B$103:$E$103,MATCH(I585,Parameters!$B$30:$E$30,0))</f>
        <v/>
      </c>
      <c r="AA585" s="33">
        <f>U585*INDEX(Parameters!$B$104:$E$104,MATCH(I585,Parameters!$B$30:$E$30,0))</f>
        <v/>
      </c>
      <c r="AB585" s="33">
        <f>U585*Parameters!$B$39</f>
        <v/>
      </c>
      <c r="AC585" s="7">
        <f>J585</f>
        <v/>
      </c>
      <c r="AD585" s="7">
        <f>IF(J585=1,Parameters!$B$40,Parameters!$B$41)</f>
        <v/>
      </c>
      <c r="AE585" s="33">
        <f>AC585*O585+(1-AC585)*L585</f>
        <v/>
      </c>
      <c r="AF585" s="33">
        <f>AC585*P585+(1-AC585)*M585</f>
        <v/>
      </c>
      <c r="AG585" s="33">
        <f>AC585*Q585+(1-AC585)*N585</f>
        <v/>
      </c>
      <c r="AH585" s="33">
        <f>AD585*O585+(1-AD585)*L585</f>
        <v/>
      </c>
      <c r="AI585" s="33">
        <f>AD585*P585+(1-AD585)*M585</f>
        <v/>
      </c>
      <c r="AJ585" s="33">
        <f>AD585*Q585+(1-AD585)*N585</f>
        <v/>
      </c>
      <c r="AK585" s="33">
        <f>AC585*V585+(1-AC585)*U585</f>
        <v/>
      </c>
      <c r="AL585" s="33">
        <f>AC585*W585+(1-AC585)*U585</f>
        <v/>
      </c>
      <c r="AM585" s="33">
        <f>AC585*X585+(1-AC585)*U585</f>
        <v/>
      </c>
      <c r="AN585" s="33">
        <f>AD585*V585+(1-AD585)*U585</f>
        <v/>
      </c>
      <c r="AO585" s="33">
        <f>AD585*W585+(1-AD585)*U585</f>
        <v/>
      </c>
      <c r="AP585" s="33">
        <f>AD585*X585+(1-AD585)*U585</f>
        <v/>
      </c>
      <c r="AQ585" s="7">
        <f>IF(OR(Scenario!$B$5="Any",Scenario!$B$5=A585),1,0)</f>
        <v/>
      </c>
      <c r="AR585" s="7">
        <f>IF(OR(Scenario!$B$6="Any",Scenario!$B$6=B585),1,0)</f>
        <v/>
      </c>
      <c r="AS585" s="7">
        <f>IF(OR(Scenario!$B$7="Any",Scenario!$B$7=C585),1,0)</f>
        <v/>
      </c>
      <c r="AT585" s="7">
        <f>IF(OR(Scenario!$B$8="Any",Scenario!$B$8=D585),1,0)</f>
        <v/>
      </c>
      <c r="AU585" s="7">
        <f>IF(OR(Scenario!$B$9="Any",Scenario!$B$9=E585),1,0)</f>
        <v/>
      </c>
      <c r="AV585" s="7">
        <f>IF(OR(Scenario!$B$10="Any",Scenario!$B$10=F585),1,0)</f>
        <v/>
      </c>
      <c r="AW585" s="7">
        <f>G585*AQ585*AR585*AS585*AT585*AU585*AV585</f>
        <v/>
      </c>
      <c r="AX585" s="7">
        <f>IF(Scenario!$B$11="mean",L585,IF(Scenario!$B$11="5th pct",M585,N585))</f>
        <v/>
      </c>
      <c r="AY585" s="7">
        <f>IF(Scenario!$B$11="mean",O585,IF(Scenario!$B$11="5th pct",P585,Q585))</f>
        <v/>
      </c>
      <c r="AZ585" s="7">
        <f>IF(Scenario!$B$11="mean",R585,IF(Scenario!$B$11="5th pct",S585,T585))</f>
        <v/>
      </c>
      <c r="BA585" s="7">
        <f>IF(Scenario!$B$11="mean",AE585,IF(Scenario!$B$11="5th pct",AF585,AG585))</f>
        <v/>
      </c>
      <c r="BB585" s="7">
        <f>IF(Scenario!$B$11="mean",AH585,IF(Scenario!$B$11="5th pct",AI585,AJ585))</f>
        <v/>
      </c>
      <c r="BC585" s="7">
        <f>U585</f>
        <v/>
      </c>
      <c r="BD585" s="7">
        <f>IF(Scenario!$B$11="mean",V585,IF(Scenario!$B$11="5th pct",W585,X585))</f>
        <v/>
      </c>
      <c r="BE585" s="7">
        <f>IF(Scenario!$B$11="mean",Y585,IF(Scenario!$B$11="5th pct",Z585,AA585))</f>
        <v/>
      </c>
      <c r="BF585" s="7">
        <f>IF(Scenario!$B$11="mean",AK585,IF(Scenario!$B$11="5th pct",AL585,AM585))</f>
        <v/>
      </c>
      <c r="BG585" s="7">
        <f>IF(Scenario!$B$11="mean",AN585,IF(Scenario!$B$11="5th pct",AO585,AP585))</f>
        <v/>
      </c>
    </row>
    <row r="586">
      <c r="A586" t="inlineStr">
        <is>
          <t>M</t>
        </is>
      </c>
      <c r="B586" t="inlineStr">
        <is>
          <t>65-74</t>
        </is>
      </c>
      <c r="C586" t="inlineStr">
        <is>
          <t>&lt;=110</t>
        </is>
      </c>
      <c r="D586" t="inlineStr">
        <is>
          <t>1.0-1.5</t>
        </is>
      </c>
      <c r="E586" t="inlineStr">
        <is>
          <t>subclinical</t>
        </is>
      </c>
      <c r="F586" t="inlineStr">
        <is>
          <t>no</t>
        </is>
      </c>
      <c r="G586" s="26">
        <f>Parameters!$B$6*Parameters!$B$7*Parameters!$B$11/SUM(Parameters!$B$11:$G$11)*Parameters!$I$21*Parameters!$B$50*(1-Parameters!$B$46)</f>
        <v/>
      </c>
      <c r="H586" s="27">
        <f>(140-Parameters!$B$25)*Parameters!$B$26*0.45359237*1/(72*Parameters!$C$27)</f>
        <v/>
      </c>
      <c r="I586">
        <f>IF(H586&gt;80,"&gt;80",IF(H586&gt;50,"50-80",IF(H586&gt;=25,"25-50","&lt;25")))</f>
        <v/>
      </c>
      <c r="J586">
        <f>IF(((B586="80+")+1+(OR(D586="1.5-2.0",D586="&gt;=2.0")))&gt;=2,1,0)</f>
        <v/>
      </c>
      <c r="K586" s="28">
        <f>INDEX(Parameters!$B$31:$E$31,MATCH(I586,Parameters!$B$30:$E$30,0))</f>
        <v/>
      </c>
      <c r="L586" s="29">
        <f>K586*INDEX(Parameters!$B$57:$E$57,MATCH(I586,Parameters!$B$30:$E$30,0))/100*IF($F586="yes",Parameters!$C$49,Parameters!$B$49)</f>
        <v/>
      </c>
      <c r="M586" s="29">
        <f>K586*INDEX(Parameters!$B$58:$E$58,MATCH(I586,Parameters!$B$30:$E$30,0))/100*IF($F586="yes",Parameters!$C$49,Parameters!$B$49)</f>
        <v/>
      </c>
      <c r="N586" s="29">
        <f>K586*INDEX(Parameters!$B$59:$E$59,MATCH(I586,Parameters!$B$30:$E$30,0))/100*IF($F586="yes",Parameters!$C$49,Parameters!$B$49)</f>
        <v/>
      </c>
      <c r="O586" s="29">
        <f>K586*INDEX(Parameters!$B$60:$E$60,MATCH(I586,Parameters!$B$30:$E$30,0))/100*IF($F586="yes",Parameters!$C$49,Parameters!$B$49)</f>
        <v/>
      </c>
      <c r="P586" s="29">
        <f>K586*INDEX(Parameters!$B$61:$E$61,MATCH(I586,Parameters!$B$30:$E$30,0))/100*IF($F586="yes",Parameters!$C$49,Parameters!$B$49)</f>
        <v/>
      </c>
      <c r="Q586" s="29">
        <f>K586*INDEX(Parameters!$B$62:$E$62,MATCH(I586,Parameters!$B$30:$E$30,0))/100*IF($F586="yes",Parameters!$C$49,Parameters!$B$49)</f>
        <v/>
      </c>
      <c r="R586" s="29">
        <f>K586*INDEX(Parameters!$B$63:$E$63,MATCH(I586,Parameters!$B$30:$E$30,0))/100*IF($F586="yes",Parameters!$C$49,Parameters!$B$49)</f>
        <v/>
      </c>
      <c r="S586" s="29">
        <f>K586*INDEX(Parameters!$B$64:$E$64,MATCH(I586,Parameters!$B$30:$E$30,0))/100*IF($F586="yes",Parameters!$C$49,Parameters!$B$49)</f>
        <v/>
      </c>
      <c r="T586" s="29">
        <f>K586*INDEX(Parameters!$B$65:$E$65,MATCH(I586,Parameters!$B$30:$E$30,0))/100*IF($F586="yes",Parameters!$C$49,Parameters!$B$49)</f>
        <v/>
      </c>
      <c r="U586" s="29">
        <f>INDEX(Parameters!$B$32:$E$32,MATCH(I586,Parameters!$B$30:$E$30,0))*Parameters!$B$36/100*IF($F586="yes",Parameters!$E$49,Parameters!$D$49)</f>
        <v/>
      </c>
      <c r="V586" s="29">
        <f>U586*INDEX(Parameters!$B$99:$E$99,MATCH(I586,Parameters!$B$30:$E$30,0))</f>
        <v/>
      </c>
      <c r="W586" s="29">
        <f>U586*INDEX(Parameters!$B$100:$E$100,MATCH(I586,Parameters!$B$30:$E$30,0))</f>
        <v/>
      </c>
      <c r="X586" s="29">
        <f>U586*INDEX(Parameters!$B$101:$E$101,MATCH(I586,Parameters!$B$30:$E$30,0))</f>
        <v/>
      </c>
      <c r="Y586" s="29">
        <f>U586*INDEX(Parameters!$B$102:$E$102,MATCH(I586,Parameters!$B$30:$E$30,0))</f>
        <v/>
      </c>
      <c r="Z586" s="29">
        <f>U586*INDEX(Parameters!$B$103:$E$103,MATCH(I586,Parameters!$B$30:$E$30,0))</f>
        <v/>
      </c>
      <c r="AA586" s="29">
        <f>U586*INDEX(Parameters!$B$104:$E$104,MATCH(I586,Parameters!$B$30:$E$30,0))</f>
        <v/>
      </c>
      <c r="AB586" s="29">
        <f>U586*Parameters!$B$39</f>
        <v/>
      </c>
      <c r="AC586">
        <f>J586</f>
        <v/>
      </c>
      <c r="AD586">
        <f>IF(J586=1,Parameters!$B$40,Parameters!$B$41)</f>
        <v/>
      </c>
      <c r="AE586" s="29">
        <f>AC586*O586+(1-AC586)*L586</f>
        <v/>
      </c>
      <c r="AF586" s="29">
        <f>AC586*P586+(1-AC586)*M586</f>
        <v/>
      </c>
      <c r="AG586" s="29">
        <f>AC586*Q586+(1-AC586)*N586</f>
        <v/>
      </c>
      <c r="AH586" s="29">
        <f>AD586*O586+(1-AD586)*L586</f>
        <v/>
      </c>
      <c r="AI586" s="29">
        <f>AD586*P586+(1-AD586)*M586</f>
        <v/>
      </c>
      <c r="AJ586" s="29">
        <f>AD586*Q586+(1-AD586)*N586</f>
        <v/>
      </c>
      <c r="AK586" s="29">
        <f>AC586*V586+(1-AC586)*U586</f>
        <v/>
      </c>
      <c r="AL586" s="29">
        <f>AC586*W586+(1-AC586)*U586</f>
        <v/>
      </c>
      <c r="AM586" s="29">
        <f>AC586*X586+(1-AC586)*U586</f>
        <v/>
      </c>
      <c r="AN586" s="29">
        <f>AD586*V586+(1-AD586)*U586</f>
        <v/>
      </c>
      <c r="AO586" s="29">
        <f>AD586*W586+(1-AD586)*U586</f>
        <v/>
      </c>
      <c r="AP586" s="29">
        <f>AD586*X586+(1-AD586)*U586</f>
        <v/>
      </c>
      <c r="AQ586">
        <f>IF(OR(Scenario!$B$5="Any",Scenario!$B$5=A586),1,0)</f>
        <v/>
      </c>
      <c r="AR586">
        <f>IF(OR(Scenario!$B$6="Any",Scenario!$B$6=B586),1,0)</f>
        <v/>
      </c>
      <c r="AS586">
        <f>IF(OR(Scenario!$B$7="Any",Scenario!$B$7=C586),1,0)</f>
        <v/>
      </c>
      <c r="AT586">
        <f>IF(OR(Scenario!$B$8="Any",Scenario!$B$8=D586),1,0)</f>
        <v/>
      </c>
      <c r="AU586">
        <f>IF(OR(Scenario!$B$9="Any",Scenario!$B$9=E586),1,0)</f>
        <v/>
      </c>
      <c r="AV586">
        <f>IF(OR(Scenario!$B$10="Any",Scenario!$B$10=F586),1,0)</f>
        <v/>
      </c>
      <c r="AW586">
        <f>G586*AQ586*AR586*AS586*AT586*AU586*AV586</f>
        <v/>
      </c>
      <c r="AX586">
        <f>IF(Scenario!$B$11="mean",L586,IF(Scenario!$B$11="5th pct",M586,N586))</f>
        <v/>
      </c>
      <c r="AY586">
        <f>IF(Scenario!$B$11="mean",O586,IF(Scenario!$B$11="5th pct",P586,Q586))</f>
        <v/>
      </c>
      <c r="AZ586">
        <f>IF(Scenario!$B$11="mean",R586,IF(Scenario!$B$11="5th pct",S586,T586))</f>
        <v/>
      </c>
      <c r="BA586">
        <f>IF(Scenario!$B$11="mean",AE586,IF(Scenario!$B$11="5th pct",AF586,AG586))</f>
        <v/>
      </c>
      <c r="BB586">
        <f>IF(Scenario!$B$11="mean",AH586,IF(Scenario!$B$11="5th pct",AI586,AJ586))</f>
        <v/>
      </c>
      <c r="BC586">
        <f>U586</f>
        <v/>
      </c>
      <c r="BD586">
        <f>IF(Scenario!$B$11="mean",V586,IF(Scenario!$B$11="5th pct",W586,X586))</f>
        <v/>
      </c>
      <c r="BE586">
        <f>IF(Scenario!$B$11="mean",Y586,IF(Scenario!$B$11="5th pct",Z586,AA586))</f>
        <v/>
      </c>
      <c r="BF586">
        <f>IF(Scenario!$B$11="mean",AK586,IF(Scenario!$B$11="5th pct",AL586,AM586))</f>
        <v/>
      </c>
      <c r="BG586">
        <f>IF(Scenario!$B$11="mean",AN586,IF(Scenario!$B$11="5th pct",AO586,AP586))</f>
        <v/>
      </c>
    </row>
    <row r="587">
      <c r="A587" s="7" t="inlineStr">
        <is>
          <t>M</t>
        </is>
      </c>
      <c r="B587" s="7" t="inlineStr">
        <is>
          <t>65-74</t>
        </is>
      </c>
      <c r="C587" s="7" t="inlineStr">
        <is>
          <t>&lt;=110</t>
        </is>
      </c>
      <c r="D587" s="7" t="inlineStr">
        <is>
          <t>1.0-1.5</t>
        </is>
      </c>
      <c r="E587" s="7" t="inlineStr">
        <is>
          <t>subclinical</t>
        </is>
      </c>
      <c r="F587" s="7" t="inlineStr">
        <is>
          <t>yes</t>
        </is>
      </c>
      <c r="G587" s="30">
        <f>Parameters!$B$6*Parameters!$B$7*Parameters!$B$11/SUM(Parameters!$B$11:$G$11)*Parameters!$I$21*Parameters!$B$50*Parameters!$B$46</f>
        <v/>
      </c>
      <c r="H587" s="31">
        <f>(140-Parameters!$B$25)*Parameters!$B$26*0.45359237*1/(72*Parameters!$C$27)</f>
        <v/>
      </c>
      <c r="I587" s="7">
        <f>IF(H587&gt;80,"&gt;80",IF(H587&gt;50,"50-80",IF(H587&gt;=25,"25-50","&lt;25")))</f>
        <v/>
      </c>
      <c r="J587" s="7">
        <f>IF(((B587="80+")+1+(OR(D587="1.5-2.0",D587="&gt;=2.0")))&gt;=2,1,0)</f>
        <v/>
      </c>
      <c r="K587" s="32">
        <f>INDEX(Parameters!$B$31:$E$31,MATCH(I587,Parameters!$B$30:$E$30,0))</f>
        <v/>
      </c>
      <c r="L587" s="33">
        <f>K587*INDEX(Parameters!$B$57:$E$57,MATCH(I587,Parameters!$B$30:$E$30,0))/100*IF($F587="yes",Parameters!$C$49,Parameters!$B$49)</f>
        <v/>
      </c>
      <c r="M587" s="33">
        <f>K587*INDEX(Parameters!$B$58:$E$58,MATCH(I587,Parameters!$B$30:$E$30,0))/100*IF($F587="yes",Parameters!$C$49,Parameters!$B$49)</f>
        <v/>
      </c>
      <c r="N587" s="33">
        <f>K587*INDEX(Parameters!$B$59:$E$59,MATCH(I587,Parameters!$B$30:$E$30,0))/100*IF($F587="yes",Parameters!$C$49,Parameters!$B$49)</f>
        <v/>
      </c>
      <c r="O587" s="33">
        <f>K587*INDEX(Parameters!$B$60:$E$60,MATCH(I587,Parameters!$B$30:$E$30,0))/100*IF($F587="yes",Parameters!$C$49,Parameters!$B$49)</f>
        <v/>
      </c>
      <c r="P587" s="33">
        <f>K587*INDEX(Parameters!$B$61:$E$61,MATCH(I587,Parameters!$B$30:$E$30,0))/100*IF($F587="yes",Parameters!$C$49,Parameters!$B$49)</f>
        <v/>
      </c>
      <c r="Q587" s="33">
        <f>K587*INDEX(Parameters!$B$62:$E$62,MATCH(I587,Parameters!$B$30:$E$30,0))/100*IF($F587="yes",Parameters!$C$49,Parameters!$B$49)</f>
        <v/>
      </c>
      <c r="R587" s="33">
        <f>K587*INDEX(Parameters!$B$63:$E$63,MATCH(I587,Parameters!$B$30:$E$30,0))/100*IF($F587="yes",Parameters!$C$49,Parameters!$B$49)</f>
        <v/>
      </c>
      <c r="S587" s="33">
        <f>K587*INDEX(Parameters!$B$64:$E$64,MATCH(I587,Parameters!$B$30:$E$30,0))/100*IF($F587="yes",Parameters!$C$49,Parameters!$B$49)</f>
        <v/>
      </c>
      <c r="T587" s="33">
        <f>K587*INDEX(Parameters!$B$65:$E$65,MATCH(I587,Parameters!$B$30:$E$30,0))/100*IF($F587="yes",Parameters!$C$49,Parameters!$B$49)</f>
        <v/>
      </c>
      <c r="U587" s="33">
        <f>INDEX(Parameters!$B$32:$E$32,MATCH(I587,Parameters!$B$30:$E$30,0))*Parameters!$B$36/100*IF($F587="yes",Parameters!$E$49,Parameters!$D$49)</f>
        <v/>
      </c>
      <c r="V587" s="33">
        <f>U587*INDEX(Parameters!$B$99:$E$99,MATCH(I587,Parameters!$B$30:$E$30,0))</f>
        <v/>
      </c>
      <c r="W587" s="33">
        <f>U587*INDEX(Parameters!$B$100:$E$100,MATCH(I587,Parameters!$B$30:$E$30,0))</f>
        <v/>
      </c>
      <c r="X587" s="33">
        <f>U587*INDEX(Parameters!$B$101:$E$101,MATCH(I587,Parameters!$B$30:$E$30,0))</f>
        <v/>
      </c>
      <c r="Y587" s="33">
        <f>U587*INDEX(Parameters!$B$102:$E$102,MATCH(I587,Parameters!$B$30:$E$30,0))</f>
        <v/>
      </c>
      <c r="Z587" s="33">
        <f>U587*INDEX(Parameters!$B$103:$E$103,MATCH(I587,Parameters!$B$30:$E$30,0))</f>
        <v/>
      </c>
      <c r="AA587" s="33">
        <f>U587*INDEX(Parameters!$B$104:$E$104,MATCH(I587,Parameters!$B$30:$E$30,0))</f>
        <v/>
      </c>
      <c r="AB587" s="33">
        <f>U587*Parameters!$B$39</f>
        <v/>
      </c>
      <c r="AC587" s="7">
        <f>J587</f>
        <v/>
      </c>
      <c r="AD587" s="7">
        <f>IF(J587=1,Parameters!$B$40,Parameters!$B$41)</f>
        <v/>
      </c>
      <c r="AE587" s="33">
        <f>AC587*O587+(1-AC587)*L587</f>
        <v/>
      </c>
      <c r="AF587" s="33">
        <f>AC587*P587+(1-AC587)*M587</f>
        <v/>
      </c>
      <c r="AG587" s="33">
        <f>AC587*Q587+(1-AC587)*N587</f>
        <v/>
      </c>
      <c r="AH587" s="33">
        <f>AD587*O587+(1-AD587)*L587</f>
        <v/>
      </c>
      <c r="AI587" s="33">
        <f>AD587*P587+(1-AD587)*M587</f>
        <v/>
      </c>
      <c r="AJ587" s="33">
        <f>AD587*Q587+(1-AD587)*N587</f>
        <v/>
      </c>
      <c r="AK587" s="33">
        <f>AC587*V587+(1-AC587)*U587</f>
        <v/>
      </c>
      <c r="AL587" s="33">
        <f>AC587*W587+(1-AC587)*U587</f>
        <v/>
      </c>
      <c r="AM587" s="33">
        <f>AC587*X587+(1-AC587)*U587</f>
        <v/>
      </c>
      <c r="AN587" s="33">
        <f>AD587*V587+(1-AD587)*U587</f>
        <v/>
      </c>
      <c r="AO587" s="33">
        <f>AD587*W587+(1-AD587)*U587</f>
        <v/>
      </c>
      <c r="AP587" s="33">
        <f>AD587*X587+(1-AD587)*U587</f>
        <v/>
      </c>
      <c r="AQ587" s="7">
        <f>IF(OR(Scenario!$B$5="Any",Scenario!$B$5=A587),1,0)</f>
        <v/>
      </c>
      <c r="AR587" s="7">
        <f>IF(OR(Scenario!$B$6="Any",Scenario!$B$6=B587),1,0)</f>
        <v/>
      </c>
      <c r="AS587" s="7">
        <f>IF(OR(Scenario!$B$7="Any",Scenario!$B$7=C587),1,0)</f>
        <v/>
      </c>
      <c r="AT587" s="7">
        <f>IF(OR(Scenario!$B$8="Any",Scenario!$B$8=D587),1,0)</f>
        <v/>
      </c>
      <c r="AU587" s="7">
        <f>IF(OR(Scenario!$B$9="Any",Scenario!$B$9=E587),1,0)</f>
        <v/>
      </c>
      <c r="AV587" s="7">
        <f>IF(OR(Scenario!$B$10="Any",Scenario!$B$10=F587),1,0)</f>
        <v/>
      </c>
      <c r="AW587" s="7">
        <f>G587*AQ587*AR587*AS587*AT587*AU587*AV587</f>
        <v/>
      </c>
      <c r="AX587" s="7">
        <f>IF(Scenario!$B$11="mean",L587,IF(Scenario!$B$11="5th pct",M587,N587))</f>
        <v/>
      </c>
      <c r="AY587" s="7">
        <f>IF(Scenario!$B$11="mean",O587,IF(Scenario!$B$11="5th pct",P587,Q587))</f>
        <v/>
      </c>
      <c r="AZ587" s="7">
        <f>IF(Scenario!$B$11="mean",R587,IF(Scenario!$B$11="5th pct",S587,T587))</f>
        <v/>
      </c>
      <c r="BA587" s="7">
        <f>IF(Scenario!$B$11="mean",AE587,IF(Scenario!$B$11="5th pct",AF587,AG587))</f>
        <v/>
      </c>
      <c r="BB587" s="7">
        <f>IF(Scenario!$B$11="mean",AH587,IF(Scenario!$B$11="5th pct",AI587,AJ587))</f>
        <v/>
      </c>
      <c r="BC587" s="7">
        <f>U587</f>
        <v/>
      </c>
      <c r="BD587" s="7">
        <f>IF(Scenario!$B$11="mean",V587,IF(Scenario!$B$11="5th pct",W587,X587))</f>
        <v/>
      </c>
      <c r="BE587" s="7">
        <f>IF(Scenario!$B$11="mean",Y587,IF(Scenario!$B$11="5th pct",Z587,AA587))</f>
        <v/>
      </c>
      <c r="BF587" s="7">
        <f>IF(Scenario!$B$11="mean",AK587,IF(Scenario!$B$11="5th pct",AL587,AM587))</f>
        <v/>
      </c>
      <c r="BG587" s="7">
        <f>IF(Scenario!$B$11="mean",AN587,IF(Scenario!$B$11="5th pct",AO587,AP587))</f>
        <v/>
      </c>
    </row>
    <row r="588">
      <c r="A588" t="inlineStr">
        <is>
          <t>M</t>
        </is>
      </c>
      <c r="B588" t="inlineStr">
        <is>
          <t>65-74</t>
        </is>
      </c>
      <c r="C588" t="inlineStr">
        <is>
          <t>&lt;=110</t>
        </is>
      </c>
      <c r="D588" t="inlineStr">
        <is>
          <t>1.0-1.5</t>
        </is>
      </c>
      <c r="E588" t="inlineStr">
        <is>
          <t>low parox</t>
        </is>
      </c>
      <c r="F588" t="inlineStr">
        <is>
          <t>no</t>
        </is>
      </c>
      <c r="G588" s="26">
        <f>Parameters!$B$6*Parameters!$B$7*Parameters!$B$11/SUM(Parameters!$B$11:$G$11)*Parameters!$I$21*Parameters!$B$51*(1-Parameters!$B$46)</f>
        <v/>
      </c>
      <c r="H588" s="27">
        <f>(140-Parameters!$B$25)*Parameters!$B$26*0.45359237*1/(72*Parameters!$C$27)</f>
        <v/>
      </c>
      <c r="I588">
        <f>IF(H588&gt;80,"&gt;80",IF(H588&gt;50,"50-80",IF(H588&gt;=25,"25-50","&lt;25")))</f>
        <v/>
      </c>
      <c r="J588">
        <f>IF(((B588="80+")+1+(OR(D588="1.5-2.0",D588="&gt;=2.0")))&gt;=2,1,0)</f>
        <v/>
      </c>
      <c r="K588" s="28">
        <f>INDEX(Parameters!$B$31:$E$31,MATCH(I588,Parameters!$B$30:$E$30,0))</f>
        <v/>
      </c>
      <c r="L588" s="29">
        <f>K588*INDEX(Parameters!$B$66:$E$66,MATCH(I588,Parameters!$B$30:$E$30,0))/100*IF($F588="yes",Parameters!$C$49,Parameters!$B$49)</f>
        <v/>
      </c>
      <c r="M588" s="29">
        <f>K588*INDEX(Parameters!$B$67:$E$67,MATCH(I588,Parameters!$B$30:$E$30,0))/100*IF($F588="yes",Parameters!$C$49,Parameters!$B$49)</f>
        <v/>
      </c>
      <c r="N588" s="29">
        <f>K588*INDEX(Parameters!$B$68:$E$68,MATCH(I588,Parameters!$B$30:$E$30,0))/100*IF($F588="yes",Parameters!$C$49,Parameters!$B$49)</f>
        <v/>
      </c>
      <c r="O588" s="29">
        <f>K588*INDEX(Parameters!$B$69:$E$69,MATCH(I588,Parameters!$B$30:$E$30,0))/100*IF($F588="yes",Parameters!$C$49,Parameters!$B$49)</f>
        <v/>
      </c>
      <c r="P588" s="29">
        <f>K588*INDEX(Parameters!$B$70:$E$70,MATCH(I588,Parameters!$B$30:$E$30,0))/100*IF($F588="yes",Parameters!$C$49,Parameters!$B$49)</f>
        <v/>
      </c>
      <c r="Q588" s="29">
        <f>K588*INDEX(Parameters!$B$71:$E$71,MATCH(I588,Parameters!$B$30:$E$30,0))/100*IF($F588="yes",Parameters!$C$49,Parameters!$B$49)</f>
        <v/>
      </c>
      <c r="R588" s="29">
        <f>K588*INDEX(Parameters!$B$72:$E$72,MATCH(I588,Parameters!$B$30:$E$30,0))/100*IF($F588="yes",Parameters!$C$49,Parameters!$B$49)</f>
        <v/>
      </c>
      <c r="S588" s="29">
        <f>K588*INDEX(Parameters!$B$73:$E$73,MATCH(I588,Parameters!$B$30:$E$30,0))/100*IF($F588="yes",Parameters!$C$49,Parameters!$B$49)</f>
        <v/>
      </c>
      <c r="T588" s="29">
        <f>K588*INDEX(Parameters!$B$74:$E$74,MATCH(I588,Parameters!$B$30:$E$30,0))/100*IF($F588="yes",Parameters!$C$49,Parameters!$B$49)</f>
        <v/>
      </c>
      <c r="U588" s="29">
        <f>INDEX(Parameters!$B$32:$E$32,MATCH(I588,Parameters!$B$30:$E$30,0))*Parameters!$B$36/100*IF($F588="yes",Parameters!$E$49,Parameters!$D$49)</f>
        <v/>
      </c>
      <c r="V588" s="29">
        <f>U588*INDEX(Parameters!$B$99:$E$99,MATCH(I588,Parameters!$B$30:$E$30,0))</f>
        <v/>
      </c>
      <c r="W588" s="29">
        <f>U588*INDEX(Parameters!$B$100:$E$100,MATCH(I588,Parameters!$B$30:$E$30,0))</f>
        <v/>
      </c>
      <c r="X588" s="29">
        <f>U588*INDEX(Parameters!$B$101:$E$101,MATCH(I588,Parameters!$B$30:$E$30,0))</f>
        <v/>
      </c>
      <c r="Y588" s="29">
        <f>U588*INDEX(Parameters!$B$102:$E$102,MATCH(I588,Parameters!$B$30:$E$30,0))</f>
        <v/>
      </c>
      <c r="Z588" s="29">
        <f>U588*INDEX(Parameters!$B$103:$E$103,MATCH(I588,Parameters!$B$30:$E$30,0))</f>
        <v/>
      </c>
      <c r="AA588" s="29">
        <f>U588*INDEX(Parameters!$B$104:$E$104,MATCH(I588,Parameters!$B$30:$E$30,0))</f>
        <v/>
      </c>
      <c r="AB588" s="29">
        <f>U588*Parameters!$B$39</f>
        <v/>
      </c>
      <c r="AC588">
        <f>J588</f>
        <v/>
      </c>
      <c r="AD588">
        <f>IF(J588=1,Parameters!$B$40,Parameters!$B$41)</f>
        <v/>
      </c>
      <c r="AE588" s="29">
        <f>AC588*O588+(1-AC588)*L588</f>
        <v/>
      </c>
      <c r="AF588" s="29">
        <f>AC588*P588+(1-AC588)*M588</f>
        <v/>
      </c>
      <c r="AG588" s="29">
        <f>AC588*Q588+(1-AC588)*N588</f>
        <v/>
      </c>
      <c r="AH588" s="29">
        <f>AD588*O588+(1-AD588)*L588</f>
        <v/>
      </c>
      <c r="AI588" s="29">
        <f>AD588*P588+(1-AD588)*M588</f>
        <v/>
      </c>
      <c r="AJ588" s="29">
        <f>AD588*Q588+(1-AD588)*N588</f>
        <v/>
      </c>
      <c r="AK588" s="29">
        <f>AC588*V588+(1-AC588)*U588</f>
        <v/>
      </c>
      <c r="AL588" s="29">
        <f>AC588*W588+(1-AC588)*U588</f>
        <v/>
      </c>
      <c r="AM588" s="29">
        <f>AC588*X588+(1-AC588)*U588</f>
        <v/>
      </c>
      <c r="AN588" s="29">
        <f>AD588*V588+(1-AD588)*U588</f>
        <v/>
      </c>
      <c r="AO588" s="29">
        <f>AD588*W588+(1-AD588)*U588</f>
        <v/>
      </c>
      <c r="AP588" s="29">
        <f>AD588*X588+(1-AD588)*U588</f>
        <v/>
      </c>
      <c r="AQ588">
        <f>IF(OR(Scenario!$B$5="Any",Scenario!$B$5=A588),1,0)</f>
        <v/>
      </c>
      <c r="AR588">
        <f>IF(OR(Scenario!$B$6="Any",Scenario!$B$6=B588),1,0)</f>
        <v/>
      </c>
      <c r="AS588">
        <f>IF(OR(Scenario!$B$7="Any",Scenario!$B$7=C588),1,0)</f>
        <v/>
      </c>
      <c r="AT588">
        <f>IF(OR(Scenario!$B$8="Any",Scenario!$B$8=D588),1,0)</f>
        <v/>
      </c>
      <c r="AU588">
        <f>IF(OR(Scenario!$B$9="Any",Scenario!$B$9=E588),1,0)</f>
        <v/>
      </c>
      <c r="AV588">
        <f>IF(OR(Scenario!$B$10="Any",Scenario!$B$10=F588),1,0)</f>
        <v/>
      </c>
      <c r="AW588">
        <f>G588*AQ588*AR588*AS588*AT588*AU588*AV588</f>
        <v/>
      </c>
      <c r="AX588">
        <f>IF(Scenario!$B$11="mean",L588,IF(Scenario!$B$11="5th pct",M588,N588))</f>
        <v/>
      </c>
      <c r="AY588">
        <f>IF(Scenario!$B$11="mean",O588,IF(Scenario!$B$11="5th pct",P588,Q588))</f>
        <v/>
      </c>
      <c r="AZ588">
        <f>IF(Scenario!$B$11="mean",R588,IF(Scenario!$B$11="5th pct",S588,T588))</f>
        <v/>
      </c>
      <c r="BA588">
        <f>IF(Scenario!$B$11="mean",AE588,IF(Scenario!$B$11="5th pct",AF588,AG588))</f>
        <v/>
      </c>
      <c r="BB588">
        <f>IF(Scenario!$B$11="mean",AH588,IF(Scenario!$B$11="5th pct",AI588,AJ588))</f>
        <v/>
      </c>
      <c r="BC588">
        <f>U588</f>
        <v/>
      </c>
      <c r="BD588">
        <f>IF(Scenario!$B$11="mean",V588,IF(Scenario!$B$11="5th pct",W588,X588))</f>
        <v/>
      </c>
      <c r="BE588">
        <f>IF(Scenario!$B$11="mean",Y588,IF(Scenario!$B$11="5th pct",Z588,AA588))</f>
        <v/>
      </c>
      <c r="BF588">
        <f>IF(Scenario!$B$11="mean",AK588,IF(Scenario!$B$11="5th pct",AL588,AM588))</f>
        <v/>
      </c>
      <c r="BG588">
        <f>IF(Scenario!$B$11="mean",AN588,IF(Scenario!$B$11="5th pct",AO588,AP588))</f>
        <v/>
      </c>
    </row>
    <row r="589">
      <c r="A589" s="7" t="inlineStr">
        <is>
          <t>M</t>
        </is>
      </c>
      <c r="B589" s="7" t="inlineStr">
        <is>
          <t>65-74</t>
        </is>
      </c>
      <c r="C589" s="7" t="inlineStr">
        <is>
          <t>&lt;=110</t>
        </is>
      </c>
      <c r="D589" s="7" t="inlineStr">
        <is>
          <t>1.0-1.5</t>
        </is>
      </c>
      <c r="E589" s="7" t="inlineStr">
        <is>
          <t>low parox</t>
        </is>
      </c>
      <c r="F589" s="7" t="inlineStr">
        <is>
          <t>yes</t>
        </is>
      </c>
      <c r="G589" s="30">
        <f>Parameters!$B$6*Parameters!$B$7*Parameters!$B$11/SUM(Parameters!$B$11:$G$11)*Parameters!$I$21*Parameters!$B$51*Parameters!$B$46</f>
        <v/>
      </c>
      <c r="H589" s="31">
        <f>(140-Parameters!$B$25)*Parameters!$B$26*0.45359237*1/(72*Parameters!$C$27)</f>
        <v/>
      </c>
      <c r="I589" s="7">
        <f>IF(H589&gt;80,"&gt;80",IF(H589&gt;50,"50-80",IF(H589&gt;=25,"25-50","&lt;25")))</f>
        <v/>
      </c>
      <c r="J589" s="7">
        <f>IF(((B589="80+")+1+(OR(D589="1.5-2.0",D589="&gt;=2.0")))&gt;=2,1,0)</f>
        <v/>
      </c>
      <c r="K589" s="32">
        <f>INDEX(Parameters!$B$31:$E$31,MATCH(I589,Parameters!$B$30:$E$30,0))</f>
        <v/>
      </c>
      <c r="L589" s="33">
        <f>K589*INDEX(Parameters!$B$66:$E$66,MATCH(I589,Parameters!$B$30:$E$30,0))/100*IF($F589="yes",Parameters!$C$49,Parameters!$B$49)</f>
        <v/>
      </c>
      <c r="M589" s="33">
        <f>K589*INDEX(Parameters!$B$67:$E$67,MATCH(I589,Parameters!$B$30:$E$30,0))/100*IF($F589="yes",Parameters!$C$49,Parameters!$B$49)</f>
        <v/>
      </c>
      <c r="N589" s="33">
        <f>K589*INDEX(Parameters!$B$68:$E$68,MATCH(I589,Parameters!$B$30:$E$30,0))/100*IF($F589="yes",Parameters!$C$49,Parameters!$B$49)</f>
        <v/>
      </c>
      <c r="O589" s="33">
        <f>K589*INDEX(Parameters!$B$69:$E$69,MATCH(I589,Parameters!$B$30:$E$30,0))/100*IF($F589="yes",Parameters!$C$49,Parameters!$B$49)</f>
        <v/>
      </c>
      <c r="P589" s="33">
        <f>K589*INDEX(Parameters!$B$70:$E$70,MATCH(I589,Parameters!$B$30:$E$30,0))/100*IF($F589="yes",Parameters!$C$49,Parameters!$B$49)</f>
        <v/>
      </c>
      <c r="Q589" s="33">
        <f>K589*INDEX(Parameters!$B$71:$E$71,MATCH(I589,Parameters!$B$30:$E$30,0))/100*IF($F589="yes",Parameters!$C$49,Parameters!$B$49)</f>
        <v/>
      </c>
      <c r="R589" s="33">
        <f>K589*INDEX(Parameters!$B$72:$E$72,MATCH(I589,Parameters!$B$30:$E$30,0))/100*IF($F589="yes",Parameters!$C$49,Parameters!$B$49)</f>
        <v/>
      </c>
      <c r="S589" s="33">
        <f>K589*INDEX(Parameters!$B$73:$E$73,MATCH(I589,Parameters!$B$30:$E$30,0))/100*IF($F589="yes",Parameters!$C$49,Parameters!$B$49)</f>
        <v/>
      </c>
      <c r="T589" s="33">
        <f>K589*INDEX(Parameters!$B$74:$E$74,MATCH(I589,Parameters!$B$30:$E$30,0))/100*IF($F589="yes",Parameters!$C$49,Parameters!$B$49)</f>
        <v/>
      </c>
      <c r="U589" s="33">
        <f>INDEX(Parameters!$B$32:$E$32,MATCH(I589,Parameters!$B$30:$E$30,0))*Parameters!$B$36/100*IF($F589="yes",Parameters!$E$49,Parameters!$D$49)</f>
        <v/>
      </c>
      <c r="V589" s="33">
        <f>U589*INDEX(Parameters!$B$99:$E$99,MATCH(I589,Parameters!$B$30:$E$30,0))</f>
        <v/>
      </c>
      <c r="W589" s="33">
        <f>U589*INDEX(Parameters!$B$100:$E$100,MATCH(I589,Parameters!$B$30:$E$30,0))</f>
        <v/>
      </c>
      <c r="X589" s="33">
        <f>U589*INDEX(Parameters!$B$101:$E$101,MATCH(I589,Parameters!$B$30:$E$30,0))</f>
        <v/>
      </c>
      <c r="Y589" s="33">
        <f>U589*INDEX(Parameters!$B$102:$E$102,MATCH(I589,Parameters!$B$30:$E$30,0))</f>
        <v/>
      </c>
      <c r="Z589" s="33">
        <f>U589*INDEX(Parameters!$B$103:$E$103,MATCH(I589,Parameters!$B$30:$E$30,0))</f>
        <v/>
      </c>
      <c r="AA589" s="33">
        <f>U589*INDEX(Parameters!$B$104:$E$104,MATCH(I589,Parameters!$B$30:$E$30,0))</f>
        <v/>
      </c>
      <c r="AB589" s="33">
        <f>U589*Parameters!$B$39</f>
        <v/>
      </c>
      <c r="AC589" s="7">
        <f>J589</f>
        <v/>
      </c>
      <c r="AD589" s="7">
        <f>IF(J589=1,Parameters!$B$40,Parameters!$B$41)</f>
        <v/>
      </c>
      <c r="AE589" s="33">
        <f>AC589*O589+(1-AC589)*L589</f>
        <v/>
      </c>
      <c r="AF589" s="33">
        <f>AC589*P589+(1-AC589)*M589</f>
        <v/>
      </c>
      <c r="AG589" s="33">
        <f>AC589*Q589+(1-AC589)*N589</f>
        <v/>
      </c>
      <c r="AH589" s="33">
        <f>AD589*O589+(1-AD589)*L589</f>
        <v/>
      </c>
      <c r="AI589" s="33">
        <f>AD589*P589+(1-AD589)*M589</f>
        <v/>
      </c>
      <c r="AJ589" s="33">
        <f>AD589*Q589+(1-AD589)*N589</f>
        <v/>
      </c>
      <c r="AK589" s="33">
        <f>AC589*V589+(1-AC589)*U589</f>
        <v/>
      </c>
      <c r="AL589" s="33">
        <f>AC589*W589+(1-AC589)*U589</f>
        <v/>
      </c>
      <c r="AM589" s="33">
        <f>AC589*X589+(1-AC589)*U589</f>
        <v/>
      </c>
      <c r="AN589" s="33">
        <f>AD589*V589+(1-AD589)*U589</f>
        <v/>
      </c>
      <c r="AO589" s="33">
        <f>AD589*W589+(1-AD589)*U589</f>
        <v/>
      </c>
      <c r="AP589" s="33">
        <f>AD589*X589+(1-AD589)*U589</f>
        <v/>
      </c>
      <c r="AQ589" s="7">
        <f>IF(OR(Scenario!$B$5="Any",Scenario!$B$5=A589),1,0)</f>
        <v/>
      </c>
      <c r="AR589" s="7">
        <f>IF(OR(Scenario!$B$6="Any",Scenario!$B$6=B589),1,0)</f>
        <v/>
      </c>
      <c r="AS589" s="7">
        <f>IF(OR(Scenario!$B$7="Any",Scenario!$B$7=C589),1,0)</f>
        <v/>
      </c>
      <c r="AT589" s="7">
        <f>IF(OR(Scenario!$B$8="Any",Scenario!$B$8=D589),1,0)</f>
        <v/>
      </c>
      <c r="AU589" s="7">
        <f>IF(OR(Scenario!$B$9="Any",Scenario!$B$9=E589),1,0)</f>
        <v/>
      </c>
      <c r="AV589" s="7">
        <f>IF(OR(Scenario!$B$10="Any",Scenario!$B$10=F589),1,0)</f>
        <v/>
      </c>
      <c r="AW589" s="7">
        <f>G589*AQ589*AR589*AS589*AT589*AU589*AV589</f>
        <v/>
      </c>
      <c r="AX589" s="7">
        <f>IF(Scenario!$B$11="mean",L589,IF(Scenario!$B$11="5th pct",M589,N589))</f>
        <v/>
      </c>
      <c r="AY589" s="7">
        <f>IF(Scenario!$B$11="mean",O589,IF(Scenario!$B$11="5th pct",P589,Q589))</f>
        <v/>
      </c>
      <c r="AZ589" s="7">
        <f>IF(Scenario!$B$11="mean",R589,IF(Scenario!$B$11="5th pct",S589,T589))</f>
        <v/>
      </c>
      <c r="BA589" s="7">
        <f>IF(Scenario!$B$11="mean",AE589,IF(Scenario!$B$11="5th pct",AF589,AG589))</f>
        <v/>
      </c>
      <c r="BB589" s="7">
        <f>IF(Scenario!$B$11="mean",AH589,IF(Scenario!$B$11="5th pct",AI589,AJ589))</f>
        <v/>
      </c>
      <c r="BC589" s="7">
        <f>U589</f>
        <v/>
      </c>
      <c r="BD589" s="7">
        <f>IF(Scenario!$B$11="mean",V589,IF(Scenario!$B$11="5th pct",W589,X589))</f>
        <v/>
      </c>
      <c r="BE589" s="7">
        <f>IF(Scenario!$B$11="mean",Y589,IF(Scenario!$B$11="5th pct",Z589,AA589))</f>
        <v/>
      </c>
      <c r="BF589" s="7">
        <f>IF(Scenario!$B$11="mean",AK589,IF(Scenario!$B$11="5th pct",AL589,AM589))</f>
        <v/>
      </c>
      <c r="BG589" s="7">
        <f>IF(Scenario!$B$11="mean",AN589,IF(Scenario!$B$11="5th pct",AO589,AP589))</f>
        <v/>
      </c>
    </row>
    <row r="590">
      <c r="A590" t="inlineStr">
        <is>
          <t>M</t>
        </is>
      </c>
      <c r="B590" t="inlineStr">
        <is>
          <t>65-74</t>
        </is>
      </c>
      <c r="C590" t="inlineStr">
        <is>
          <t>&lt;=110</t>
        </is>
      </c>
      <c r="D590" t="inlineStr">
        <is>
          <t>1.0-1.5</t>
        </is>
      </c>
      <c r="E590" t="inlineStr">
        <is>
          <t>high parox</t>
        </is>
      </c>
      <c r="F590" t="inlineStr">
        <is>
          <t>no</t>
        </is>
      </c>
      <c r="G590" s="26">
        <f>Parameters!$B$6*Parameters!$B$7*Parameters!$B$11/SUM(Parameters!$B$11:$G$11)*Parameters!$I$21*Parameters!$B$52*(1-Parameters!$B$46)</f>
        <v/>
      </c>
      <c r="H590" s="27">
        <f>(140-Parameters!$B$25)*Parameters!$B$26*0.45359237*1/(72*Parameters!$C$27)</f>
        <v/>
      </c>
      <c r="I590">
        <f>IF(H590&gt;80,"&gt;80",IF(H590&gt;50,"50-80",IF(H590&gt;=25,"25-50","&lt;25")))</f>
        <v/>
      </c>
      <c r="J590">
        <f>IF(((B590="80+")+1+(OR(D590="1.5-2.0",D590="&gt;=2.0")))&gt;=2,1,0)</f>
        <v/>
      </c>
      <c r="K590" s="28">
        <f>INDEX(Parameters!$B$31:$E$31,MATCH(I590,Parameters!$B$30:$E$30,0))</f>
        <v/>
      </c>
      <c r="L590" s="29">
        <f>K590*INDEX(Parameters!$B$75:$E$75,MATCH(I590,Parameters!$B$30:$E$30,0))/100*IF($F590="yes",Parameters!$C$49,Parameters!$B$49)</f>
        <v/>
      </c>
      <c r="M590" s="29">
        <f>K590*INDEX(Parameters!$B$76:$E$76,MATCH(I590,Parameters!$B$30:$E$30,0))/100*IF($F590="yes",Parameters!$C$49,Parameters!$B$49)</f>
        <v/>
      </c>
      <c r="N590" s="29">
        <f>K590*INDEX(Parameters!$B$77:$E$77,MATCH(I590,Parameters!$B$30:$E$30,0))/100*IF($F590="yes",Parameters!$C$49,Parameters!$B$49)</f>
        <v/>
      </c>
      <c r="O590" s="29">
        <f>K590*INDEX(Parameters!$B$78:$E$78,MATCH(I590,Parameters!$B$30:$E$30,0))/100*IF($F590="yes",Parameters!$C$49,Parameters!$B$49)</f>
        <v/>
      </c>
      <c r="P590" s="29">
        <f>K590*INDEX(Parameters!$B$79:$E$79,MATCH(I590,Parameters!$B$30:$E$30,0))/100*IF($F590="yes",Parameters!$C$49,Parameters!$B$49)</f>
        <v/>
      </c>
      <c r="Q590" s="29">
        <f>K590*INDEX(Parameters!$B$80:$E$80,MATCH(I590,Parameters!$B$30:$E$30,0))/100*IF($F590="yes",Parameters!$C$49,Parameters!$B$49)</f>
        <v/>
      </c>
      <c r="R590" s="29">
        <f>K590*INDEX(Parameters!$B$81:$E$81,MATCH(I590,Parameters!$B$30:$E$30,0))/100*IF($F590="yes",Parameters!$C$49,Parameters!$B$49)</f>
        <v/>
      </c>
      <c r="S590" s="29">
        <f>K590*INDEX(Parameters!$B$82:$E$82,MATCH(I590,Parameters!$B$30:$E$30,0))/100*IF($F590="yes",Parameters!$C$49,Parameters!$B$49)</f>
        <v/>
      </c>
      <c r="T590" s="29">
        <f>K590*INDEX(Parameters!$B$83:$E$83,MATCH(I590,Parameters!$B$30:$E$30,0))/100*IF($F590="yes",Parameters!$C$49,Parameters!$B$49)</f>
        <v/>
      </c>
      <c r="U590" s="29">
        <f>INDEX(Parameters!$B$32:$E$32,MATCH(I590,Parameters!$B$30:$E$30,0))*Parameters!$B$36/100*IF($F590="yes",Parameters!$E$49,Parameters!$D$49)</f>
        <v/>
      </c>
      <c r="V590" s="29">
        <f>U590*INDEX(Parameters!$B$99:$E$99,MATCH(I590,Parameters!$B$30:$E$30,0))</f>
        <v/>
      </c>
      <c r="W590" s="29">
        <f>U590*INDEX(Parameters!$B$100:$E$100,MATCH(I590,Parameters!$B$30:$E$30,0))</f>
        <v/>
      </c>
      <c r="X590" s="29">
        <f>U590*INDEX(Parameters!$B$101:$E$101,MATCH(I590,Parameters!$B$30:$E$30,0))</f>
        <v/>
      </c>
      <c r="Y590" s="29">
        <f>U590*INDEX(Parameters!$B$102:$E$102,MATCH(I590,Parameters!$B$30:$E$30,0))</f>
        <v/>
      </c>
      <c r="Z590" s="29">
        <f>U590*INDEX(Parameters!$B$103:$E$103,MATCH(I590,Parameters!$B$30:$E$30,0))</f>
        <v/>
      </c>
      <c r="AA590" s="29">
        <f>U590*INDEX(Parameters!$B$104:$E$104,MATCH(I590,Parameters!$B$30:$E$30,0))</f>
        <v/>
      </c>
      <c r="AB590" s="29">
        <f>U590*Parameters!$B$39</f>
        <v/>
      </c>
      <c r="AC590">
        <f>J590</f>
        <v/>
      </c>
      <c r="AD590">
        <f>IF(J590=1,Parameters!$B$40,Parameters!$B$41)</f>
        <v/>
      </c>
      <c r="AE590" s="29">
        <f>AC590*O590+(1-AC590)*L590</f>
        <v/>
      </c>
      <c r="AF590" s="29">
        <f>AC590*P590+(1-AC590)*M590</f>
        <v/>
      </c>
      <c r="AG590" s="29">
        <f>AC590*Q590+(1-AC590)*N590</f>
        <v/>
      </c>
      <c r="AH590" s="29">
        <f>AD590*O590+(1-AD590)*L590</f>
        <v/>
      </c>
      <c r="AI590" s="29">
        <f>AD590*P590+(1-AD590)*M590</f>
        <v/>
      </c>
      <c r="AJ590" s="29">
        <f>AD590*Q590+(1-AD590)*N590</f>
        <v/>
      </c>
      <c r="AK590" s="29">
        <f>AC590*V590+(1-AC590)*U590</f>
        <v/>
      </c>
      <c r="AL590" s="29">
        <f>AC590*W590+(1-AC590)*U590</f>
        <v/>
      </c>
      <c r="AM590" s="29">
        <f>AC590*X590+(1-AC590)*U590</f>
        <v/>
      </c>
      <c r="AN590" s="29">
        <f>AD590*V590+(1-AD590)*U590</f>
        <v/>
      </c>
      <c r="AO590" s="29">
        <f>AD590*W590+(1-AD590)*U590</f>
        <v/>
      </c>
      <c r="AP590" s="29">
        <f>AD590*X590+(1-AD590)*U590</f>
        <v/>
      </c>
      <c r="AQ590">
        <f>IF(OR(Scenario!$B$5="Any",Scenario!$B$5=A590),1,0)</f>
        <v/>
      </c>
      <c r="AR590">
        <f>IF(OR(Scenario!$B$6="Any",Scenario!$B$6=B590),1,0)</f>
        <v/>
      </c>
      <c r="AS590">
        <f>IF(OR(Scenario!$B$7="Any",Scenario!$B$7=C590),1,0)</f>
        <v/>
      </c>
      <c r="AT590">
        <f>IF(OR(Scenario!$B$8="Any",Scenario!$B$8=D590),1,0)</f>
        <v/>
      </c>
      <c r="AU590">
        <f>IF(OR(Scenario!$B$9="Any",Scenario!$B$9=E590),1,0)</f>
        <v/>
      </c>
      <c r="AV590">
        <f>IF(OR(Scenario!$B$10="Any",Scenario!$B$10=F590),1,0)</f>
        <v/>
      </c>
      <c r="AW590">
        <f>G590*AQ590*AR590*AS590*AT590*AU590*AV590</f>
        <v/>
      </c>
      <c r="AX590">
        <f>IF(Scenario!$B$11="mean",L590,IF(Scenario!$B$11="5th pct",M590,N590))</f>
        <v/>
      </c>
      <c r="AY590">
        <f>IF(Scenario!$B$11="mean",O590,IF(Scenario!$B$11="5th pct",P590,Q590))</f>
        <v/>
      </c>
      <c r="AZ590">
        <f>IF(Scenario!$B$11="mean",R590,IF(Scenario!$B$11="5th pct",S590,T590))</f>
        <v/>
      </c>
      <c r="BA590">
        <f>IF(Scenario!$B$11="mean",AE590,IF(Scenario!$B$11="5th pct",AF590,AG590))</f>
        <v/>
      </c>
      <c r="BB590">
        <f>IF(Scenario!$B$11="mean",AH590,IF(Scenario!$B$11="5th pct",AI590,AJ590))</f>
        <v/>
      </c>
      <c r="BC590">
        <f>U590</f>
        <v/>
      </c>
      <c r="BD590">
        <f>IF(Scenario!$B$11="mean",V590,IF(Scenario!$B$11="5th pct",W590,X590))</f>
        <v/>
      </c>
      <c r="BE590">
        <f>IF(Scenario!$B$11="mean",Y590,IF(Scenario!$B$11="5th pct",Z590,AA590))</f>
        <v/>
      </c>
      <c r="BF590">
        <f>IF(Scenario!$B$11="mean",AK590,IF(Scenario!$B$11="5th pct",AL590,AM590))</f>
        <v/>
      </c>
      <c r="BG590">
        <f>IF(Scenario!$B$11="mean",AN590,IF(Scenario!$B$11="5th pct",AO590,AP590))</f>
        <v/>
      </c>
    </row>
    <row r="591">
      <c r="A591" s="7" t="inlineStr">
        <is>
          <t>M</t>
        </is>
      </c>
      <c r="B591" s="7" t="inlineStr">
        <is>
          <t>65-74</t>
        </is>
      </c>
      <c r="C591" s="7" t="inlineStr">
        <is>
          <t>&lt;=110</t>
        </is>
      </c>
      <c r="D591" s="7" t="inlineStr">
        <is>
          <t>1.0-1.5</t>
        </is>
      </c>
      <c r="E591" s="7" t="inlineStr">
        <is>
          <t>high parox</t>
        </is>
      </c>
      <c r="F591" s="7" t="inlineStr">
        <is>
          <t>yes</t>
        </is>
      </c>
      <c r="G591" s="30">
        <f>Parameters!$B$6*Parameters!$B$7*Parameters!$B$11/SUM(Parameters!$B$11:$G$11)*Parameters!$I$21*Parameters!$B$52*Parameters!$B$46</f>
        <v/>
      </c>
      <c r="H591" s="31">
        <f>(140-Parameters!$B$25)*Parameters!$B$26*0.45359237*1/(72*Parameters!$C$27)</f>
        <v/>
      </c>
      <c r="I591" s="7">
        <f>IF(H591&gt;80,"&gt;80",IF(H591&gt;50,"50-80",IF(H591&gt;=25,"25-50","&lt;25")))</f>
        <v/>
      </c>
      <c r="J591" s="7">
        <f>IF(((B591="80+")+1+(OR(D591="1.5-2.0",D591="&gt;=2.0")))&gt;=2,1,0)</f>
        <v/>
      </c>
      <c r="K591" s="32">
        <f>INDEX(Parameters!$B$31:$E$31,MATCH(I591,Parameters!$B$30:$E$30,0))</f>
        <v/>
      </c>
      <c r="L591" s="33">
        <f>K591*INDEX(Parameters!$B$75:$E$75,MATCH(I591,Parameters!$B$30:$E$30,0))/100*IF($F591="yes",Parameters!$C$49,Parameters!$B$49)</f>
        <v/>
      </c>
      <c r="M591" s="33">
        <f>K591*INDEX(Parameters!$B$76:$E$76,MATCH(I591,Parameters!$B$30:$E$30,0))/100*IF($F591="yes",Parameters!$C$49,Parameters!$B$49)</f>
        <v/>
      </c>
      <c r="N591" s="33">
        <f>K591*INDEX(Parameters!$B$77:$E$77,MATCH(I591,Parameters!$B$30:$E$30,0))/100*IF($F591="yes",Parameters!$C$49,Parameters!$B$49)</f>
        <v/>
      </c>
      <c r="O591" s="33">
        <f>K591*INDEX(Parameters!$B$78:$E$78,MATCH(I591,Parameters!$B$30:$E$30,0))/100*IF($F591="yes",Parameters!$C$49,Parameters!$B$49)</f>
        <v/>
      </c>
      <c r="P591" s="33">
        <f>K591*INDEX(Parameters!$B$79:$E$79,MATCH(I591,Parameters!$B$30:$E$30,0))/100*IF($F591="yes",Parameters!$C$49,Parameters!$B$49)</f>
        <v/>
      </c>
      <c r="Q591" s="33">
        <f>K591*INDEX(Parameters!$B$80:$E$80,MATCH(I591,Parameters!$B$30:$E$30,0))/100*IF($F591="yes",Parameters!$C$49,Parameters!$B$49)</f>
        <v/>
      </c>
      <c r="R591" s="33">
        <f>K591*INDEX(Parameters!$B$81:$E$81,MATCH(I591,Parameters!$B$30:$E$30,0))/100*IF($F591="yes",Parameters!$C$49,Parameters!$B$49)</f>
        <v/>
      </c>
      <c r="S591" s="33">
        <f>K591*INDEX(Parameters!$B$82:$E$82,MATCH(I591,Parameters!$B$30:$E$30,0))/100*IF($F591="yes",Parameters!$C$49,Parameters!$B$49)</f>
        <v/>
      </c>
      <c r="T591" s="33">
        <f>K591*INDEX(Parameters!$B$83:$E$83,MATCH(I591,Parameters!$B$30:$E$30,0))/100*IF($F591="yes",Parameters!$C$49,Parameters!$B$49)</f>
        <v/>
      </c>
      <c r="U591" s="33">
        <f>INDEX(Parameters!$B$32:$E$32,MATCH(I591,Parameters!$B$30:$E$30,0))*Parameters!$B$36/100*IF($F591="yes",Parameters!$E$49,Parameters!$D$49)</f>
        <v/>
      </c>
      <c r="V591" s="33">
        <f>U591*INDEX(Parameters!$B$99:$E$99,MATCH(I591,Parameters!$B$30:$E$30,0))</f>
        <v/>
      </c>
      <c r="W591" s="33">
        <f>U591*INDEX(Parameters!$B$100:$E$100,MATCH(I591,Parameters!$B$30:$E$30,0))</f>
        <v/>
      </c>
      <c r="X591" s="33">
        <f>U591*INDEX(Parameters!$B$101:$E$101,MATCH(I591,Parameters!$B$30:$E$30,0))</f>
        <v/>
      </c>
      <c r="Y591" s="33">
        <f>U591*INDEX(Parameters!$B$102:$E$102,MATCH(I591,Parameters!$B$30:$E$30,0))</f>
        <v/>
      </c>
      <c r="Z591" s="33">
        <f>U591*INDEX(Parameters!$B$103:$E$103,MATCH(I591,Parameters!$B$30:$E$30,0))</f>
        <v/>
      </c>
      <c r="AA591" s="33">
        <f>U591*INDEX(Parameters!$B$104:$E$104,MATCH(I591,Parameters!$B$30:$E$30,0))</f>
        <v/>
      </c>
      <c r="AB591" s="33">
        <f>U591*Parameters!$B$39</f>
        <v/>
      </c>
      <c r="AC591" s="7">
        <f>J591</f>
        <v/>
      </c>
      <c r="AD591" s="7">
        <f>IF(J591=1,Parameters!$B$40,Parameters!$B$41)</f>
        <v/>
      </c>
      <c r="AE591" s="33">
        <f>AC591*O591+(1-AC591)*L591</f>
        <v/>
      </c>
      <c r="AF591" s="33">
        <f>AC591*P591+(1-AC591)*M591</f>
        <v/>
      </c>
      <c r="AG591" s="33">
        <f>AC591*Q591+(1-AC591)*N591</f>
        <v/>
      </c>
      <c r="AH591" s="33">
        <f>AD591*O591+(1-AD591)*L591</f>
        <v/>
      </c>
      <c r="AI591" s="33">
        <f>AD591*P591+(1-AD591)*M591</f>
        <v/>
      </c>
      <c r="AJ591" s="33">
        <f>AD591*Q591+(1-AD591)*N591</f>
        <v/>
      </c>
      <c r="AK591" s="33">
        <f>AC591*V591+(1-AC591)*U591</f>
        <v/>
      </c>
      <c r="AL591" s="33">
        <f>AC591*W591+(1-AC591)*U591</f>
        <v/>
      </c>
      <c r="AM591" s="33">
        <f>AC591*X591+(1-AC591)*U591</f>
        <v/>
      </c>
      <c r="AN591" s="33">
        <f>AD591*V591+(1-AD591)*U591</f>
        <v/>
      </c>
      <c r="AO591" s="33">
        <f>AD591*W591+(1-AD591)*U591</f>
        <v/>
      </c>
      <c r="AP591" s="33">
        <f>AD591*X591+(1-AD591)*U591</f>
        <v/>
      </c>
      <c r="AQ591" s="7">
        <f>IF(OR(Scenario!$B$5="Any",Scenario!$B$5=A591),1,0)</f>
        <v/>
      </c>
      <c r="AR591" s="7">
        <f>IF(OR(Scenario!$B$6="Any",Scenario!$B$6=B591),1,0)</f>
        <v/>
      </c>
      <c r="AS591" s="7">
        <f>IF(OR(Scenario!$B$7="Any",Scenario!$B$7=C591),1,0)</f>
        <v/>
      </c>
      <c r="AT591" s="7">
        <f>IF(OR(Scenario!$B$8="Any",Scenario!$B$8=D591),1,0)</f>
        <v/>
      </c>
      <c r="AU591" s="7">
        <f>IF(OR(Scenario!$B$9="Any",Scenario!$B$9=E591),1,0)</f>
        <v/>
      </c>
      <c r="AV591" s="7">
        <f>IF(OR(Scenario!$B$10="Any",Scenario!$B$10=F591),1,0)</f>
        <v/>
      </c>
      <c r="AW591" s="7">
        <f>G591*AQ591*AR591*AS591*AT591*AU591*AV591</f>
        <v/>
      </c>
      <c r="AX591" s="7">
        <f>IF(Scenario!$B$11="mean",L591,IF(Scenario!$B$11="5th pct",M591,N591))</f>
        <v/>
      </c>
      <c r="AY591" s="7">
        <f>IF(Scenario!$B$11="mean",O591,IF(Scenario!$B$11="5th pct",P591,Q591))</f>
        <v/>
      </c>
      <c r="AZ591" s="7">
        <f>IF(Scenario!$B$11="mean",R591,IF(Scenario!$B$11="5th pct",S591,T591))</f>
        <v/>
      </c>
      <c r="BA591" s="7">
        <f>IF(Scenario!$B$11="mean",AE591,IF(Scenario!$B$11="5th pct",AF591,AG591))</f>
        <v/>
      </c>
      <c r="BB591" s="7">
        <f>IF(Scenario!$B$11="mean",AH591,IF(Scenario!$B$11="5th pct",AI591,AJ591))</f>
        <v/>
      </c>
      <c r="BC591" s="7">
        <f>U591</f>
        <v/>
      </c>
      <c r="BD591" s="7">
        <f>IF(Scenario!$B$11="mean",V591,IF(Scenario!$B$11="5th pct",W591,X591))</f>
        <v/>
      </c>
      <c r="BE591" s="7">
        <f>IF(Scenario!$B$11="mean",Y591,IF(Scenario!$B$11="5th pct",Z591,AA591))</f>
        <v/>
      </c>
      <c r="BF591" s="7">
        <f>IF(Scenario!$B$11="mean",AK591,IF(Scenario!$B$11="5th pct",AL591,AM591))</f>
        <v/>
      </c>
      <c r="BG591" s="7">
        <f>IF(Scenario!$B$11="mean",AN591,IF(Scenario!$B$11="5th pct",AO591,AP591))</f>
        <v/>
      </c>
    </row>
    <row r="592">
      <c r="A592" t="inlineStr">
        <is>
          <t>M</t>
        </is>
      </c>
      <c r="B592" t="inlineStr">
        <is>
          <t>65-74</t>
        </is>
      </c>
      <c r="C592" t="inlineStr">
        <is>
          <t>&lt;=110</t>
        </is>
      </c>
      <c r="D592" t="inlineStr">
        <is>
          <t>1.0-1.5</t>
        </is>
      </c>
      <c r="E592" t="inlineStr">
        <is>
          <t>persistent</t>
        </is>
      </c>
      <c r="F592" t="inlineStr">
        <is>
          <t>no</t>
        </is>
      </c>
      <c r="G592" s="26">
        <f>Parameters!$B$6*Parameters!$B$7*Parameters!$B$11/SUM(Parameters!$B$11:$G$11)*Parameters!$I$21*Parameters!$B$53*(1-Parameters!$B$46)</f>
        <v/>
      </c>
      <c r="H592" s="27">
        <f>(140-Parameters!$B$25)*Parameters!$B$26*0.45359237*1/(72*Parameters!$C$27)</f>
        <v/>
      </c>
      <c r="I592">
        <f>IF(H592&gt;80,"&gt;80",IF(H592&gt;50,"50-80",IF(H592&gt;=25,"25-50","&lt;25")))</f>
        <v/>
      </c>
      <c r="J592">
        <f>IF(((B592="80+")+1+(OR(D592="1.5-2.0",D592="&gt;=2.0")))&gt;=2,1,0)</f>
        <v/>
      </c>
      <c r="K592" s="28">
        <f>INDEX(Parameters!$B$31:$E$31,MATCH(I592,Parameters!$B$30:$E$30,0))</f>
        <v/>
      </c>
      <c r="L592" s="29">
        <f>K592*INDEX(Parameters!$B$84:$E$84,MATCH(I592,Parameters!$B$30:$E$30,0))/100*IF($F592="yes",Parameters!$C$49,Parameters!$B$49)</f>
        <v/>
      </c>
      <c r="M592" s="29">
        <f>K592*INDEX(Parameters!$B$85:$E$85,MATCH(I592,Parameters!$B$30:$E$30,0))/100*IF($F592="yes",Parameters!$C$49,Parameters!$B$49)</f>
        <v/>
      </c>
      <c r="N592" s="29">
        <f>K592*INDEX(Parameters!$B$86:$E$86,MATCH(I592,Parameters!$B$30:$E$30,0))/100*IF($F592="yes",Parameters!$C$49,Parameters!$B$49)</f>
        <v/>
      </c>
      <c r="O592" s="29">
        <f>K592*INDEX(Parameters!$B$87:$E$87,MATCH(I592,Parameters!$B$30:$E$30,0))/100*IF($F592="yes",Parameters!$C$49,Parameters!$B$49)</f>
        <v/>
      </c>
      <c r="P592" s="29">
        <f>K592*INDEX(Parameters!$B$88:$E$88,MATCH(I592,Parameters!$B$30:$E$30,0))/100*IF($F592="yes",Parameters!$C$49,Parameters!$B$49)</f>
        <v/>
      </c>
      <c r="Q592" s="29">
        <f>K592*INDEX(Parameters!$B$89:$E$89,MATCH(I592,Parameters!$B$30:$E$30,0))/100*IF($F592="yes",Parameters!$C$49,Parameters!$B$49)</f>
        <v/>
      </c>
      <c r="R592" s="29">
        <f>K592*INDEX(Parameters!$B$90:$E$90,MATCH(I592,Parameters!$B$30:$E$30,0))/100*IF($F592="yes",Parameters!$C$49,Parameters!$B$49)</f>
        <v/>
      </c>
      <c r="S592" s="29">
        <f>K592*INDEX(Parameters!$B$91:$E$91,MATCH(I592,Parameters!$B$30:$E$30,0))/100*IF($F592="yes",Parameters!$C$49,Parameters!$B$49)</f>
        <v/>
      </c>
      <c r="T592" s="29">
        <f>K592*INDEX(Parameters!$B$92:$E$92,MATCH(I592,Parameters!$B$30:$E$30,0))/100*IF($F592="yes",Parameters!$C$49,Parameters!$B$49)</f>
        <v/>
      </c>
      <c r="U592" s="29">
        <f>INDEX(Parameters!$B$32:$E$32,MATCH(I592,Parameters!$B$30:$E$30,0))*Parameters!$B$36/100*IF($F592="yes",Parameters!$E$49,Parameters!$D$49)</f>
        <v/>
      </c>
      <c r="V592" s="29">
        <f>U592*INDEX(Parameters!$B$99:$E$99,MATCH(I592,Parameters!$B$30:$E$30,0))</f>
        <v/>
      </c>
      <c r="W592" s="29">
        <f>U592*INDEX(Parameters!$B$100:$E$100,MATCH(I592,Parameters!$B$30:$E$30,0))</f>
        <v/>
      </c>
      <c r="X592" s="29">
        <f>U592*INDEX(Parameters!$B$101:$E$101,MATCH(I592,Parameters!$B$30:$E$30,0))</f>
        <v/>
      </c>
      <c r="Y592" s="29">
        <f>U592*INDEX(Parameters!$B$102:$E$102,MATCH(I592,Parameters!$B$30:$E$30,0))</f>
        <v/>
      </c>
      <c r="Z592" s="29">
        <f>U592*INDEX(Parameters!$B$103:$E$103,MATCH(I592,Parameters!$B$30:$E$30,0))</f>
        <v/>
      </c>
      <c r="AA592" s="29">
        <f>U592*INDEX(Parameters!$B$104:$E$104,MATCH(I592,Parameters!$B$30:$E$30,0))</f>
        <v/>
      </c>
      <c r="AB592" s="29">
        <f>U592*Parameters!$B$39</f>
        <v/>
      </c>
      <c r="AC592">
        <f>J592</f>
        <v/>
      </c>
      <c r="AD592">
        <f>IF(J592=1,Parameters!$B$40,Parameters!$B$41)</f>
        <v/>
      </c>
      <c r="AE592" s="29">
        <f>AC592*O592+(1-AC592)*L592</f>
        <v/>
      </c>
      <c r="AF592" s="29">
        <f>AC592*P592+(1-AC592)*M592</f>
        <v/>
      </c>
      <c r="AG592" s="29">
        <f>AC592*Q592+(1-AC592)*N592</f>
        <v/>
      </c>
      <c r="AH592" s="29">
        <f>AD592*O592+(1-AD592)*L592</f>
        <v/>
      </c>
      <c r="AI592" s="29">
        <f>AD592*P592+(1-AD592)*M592</f>
        <v/>
      </c>
      <c r="AJ592" s="29">
        <f>AD592*Q592+(1-AD592)*N592</f>
        <v/>
      </c>
      <c r="AK592" s="29">
        <f>AC592*V592+(1-AC592)*U592</f>
        <v/>
      </c>
      <c r="AL592" s="29">
        <f>AC592*W592+(1-AC592)*U592</f>
        <v/>
      </c>
      <c r="AM592" s="29">
        <f>AC592*X592+(1-AC592)*U592</f>
        <v/>
      </c>
      <c r="AN592" s="29">
        <f>AD592*V592+(1-AD592)*U592</f>
        <v/>
      </c>
      <c r="AO592" s="29">
        <f>AD592*W592+(1-AD592)*U592</f>
        <v/>
      </c>
      <c r="AP592" s="29">
        <f>AD592*X592+(1-AD592)*U592</f>
        <v/>
      </c>
      <c r="AQ592">
        <f>IF(OR(Scenario!$B$5="Any",Scenario!$B$5=A592),1,0)</f>
        <v/>
      </c>
      <c r="AR592">
        <f>IF(OR(Scenario!$B$6="Any",Scenario!$B$6=B592),1,0)</f>
        <v/>
      </c>
      <c r="AS592">
        <f>IF(OR(Scenario!$B$7="Any",Scenario!$B$7=C592),1,0)</f>
        <v/>
      </c>
      <c r="AT592">
        <f>IF(OR(Scenario!$B$8="Any",Scenario!$B$8=D592),1,0)</f>
        <v/>
      </c>
      <c r="AU592">
        <f>IF(OR(Scenario!$B$9="Any",Scenario!$B$9=E592),1,0)</f>
        <v/>
      </c>
      <c r="AV592">
        <f>IF(OR(Scenario!$B$10="Any",Scenario!$B$10=F592),1,0)</f>
        <v/>
      </c>
      <c r="AW592">
        <f>G592*AQ592*AR592*AS592*AT592*AU592*AV592</f>
        <v/>
      </c>
      <c r="AX592">
        <f>IF(Scenario!$B$11="mean",L592,IF(Scenario!$B$11="5th pct",M592,N592))</f>
        <v/>
      </c>
      <c r="AY592">
        <f>IF(Scenario!$B$11="mean",O592,IF(Scenario!$B$11="5th pct",P592,Q592))</f>
        <v/>
      </c>
      <c r="AZ592">
        <f>IF(Scenario!$B$11="mean",R592,IF(Scenario!$B$11="5th pct",S592,T592))</f>
        <v/>
      </c>
      <c r="BA592">
        <f>IF(Scenario!$B$11="mean",AE592,IF(Scenario!$B$11="5th pct",AF592,AG592))</f>
        <v/>
      </c>
      <c r="BB592">
        <f>IF(Scenario!$B$11="mean",AH592,IF(Scenario!$B$11="5th pct",AI592,AJ592))</f>
        <v/>
      </c>
      <c r="BC592">
        <f>U592</f>
        <v/>
      </c>
      <c r="BD592">
        <f>IF(Scenario!$B$11="mean",V592,IF(Scenario!$B$11="5th pct",W592,X592))</f>
        <v/>
      </c>
      <c r="BE592">
        <f>IF(Scenario!$B$11="mean",Y592,IF(Scenario!$B$11="5th pct",Z592,AA592))</f>
        <v/>
      </c>
      <c r="BF592">
        <f>IF(Scenario!$B$11="mean",AK592,IF(Scenario!$B$11="5th pct",AL592,AM592))</f>
        <v/>
      </c>
      <c r="BG592">
        <f>IF(Scenario!$B$11="mean",AN592,IF(Scenario!$B$11="5th pct",AO592,AP592))</f>
        <v/>
      </c>
    </row>
    <row r="593">
      <c r="A593" s="7" t="inlineStr">
        <is>
          <t>M</t>
        </is>
      </c>
      <c r="B593" s="7" t="inlineStr">
        <is>
          <t>65-74</t>
        </is>
      </c>
      <c r="C593" s="7" t="inlineStr">
        <is>
          <t>&lt;=110</t>
        </is>
      </c>
      <c r="D593" s="7" t="inlineStr">
        <is>
          <t>1.0-1.5</t>
        </is>
      </c>
      <c r="E593" s="7" t="inlineStr">
        <is>
          <t>persistent</t>
        </is>
      </c>
      <c r="F593" s="7" t="inlineStr">
        <is>
          <t>yes</t>
        </is>
      </c>
      <c r="G593" s="30">
        <f>Parameters!$B$6*Parameters!$B$7*Parameters!$B$11/SUM(Parameters!$B$11:$G$11)*Parameters!$I$21*Parameters!$B$53*Parameters!$B$46</f>
        <v/>
      </c>
      <c r="H593" s="31">
        <f>(140-Parameters!$B$25)*Parameters!$B$26*0.45359237*1/(72*Parameters!$C$27)</f>
        <v/>
      </c>
      <c r="I593" s="7">
        <f>IF(H593&gt;80,"&gt;80",IF(H593&gt;50,"50-80",IF(H593&gt;=25,"25-50","&lt;25")))</f>
        <v/>
      </c>
      <c r="J593" s="7">
        <f>IF(((B593="80+")+1+(OR(D593="1.5-2.0",D593="&gt;=2.0")))&gt;=2,1,0)</f>
        <v/>
      </c>
      <c r="K593" s="32">
        <f>INDEX(Parameters!$B$31:$E$31,MATCH(I593,Parameters!$B$30:$E$30,0))</f>
        <v/>
      </c>
      <c r="L593" s="33">
        <f>K593*INDEX(Parameters!$B$84:$E$84,MATCH(I593,Parameters!$B$30:$E$30,0))/100*IF($F593="yes",Parameters!$C$49,Parameters!$B$49)</f>
        <v/>
      </c>
      <c r="M593" s="33">
        <f>K593*INDEX(Parameters!$B$85:$E$85,MATCH(I593,Parameters!$B$30:$E$30,0))/100*IF($F593="yes",Parameters!$C$49,Parameters!$B$49)</f>
        <v/>
      </c>
      <c r="N593" s="33">
        <f>K593*INDEX(Parameters!$B$86:$E$86,MATCH(I593,Parameters!$B$30:$E$30,0))/100*IF($F593="yes",Parameters!$C$49,Parameters!$B$49)</f>
        <v/>
      </c>
      <c r="O593" s="33">
        <f>K593*INDEX(Parameters!$B$87:$E$87,MATCH(I593,Parameters!$B$30:$E$30,0))/100*IF($F593="yes",Parameters!$C$49,Parameters!$B$49)</f>
        <v/>
      </c>
      <c r="P593" s="33">
        <f>K593*INDEX(Parameters!$B$88:$E$88,MATCH(I593,Parameters!$B$30:$E$30,0))/100*IF($F593="yes",Parameters!$C$49,Parameters!$B$49)</f>
        <v/>
      </c>
      <c r="Q593" s="33">
        <f>K593*INDEX(Parameters!$B$89:$E$89,MATCH(I593,Parameters!$B$30:$E$30,0))/100*IF($F593="yes",Parameters!$C$49,Parameters!$B$49)</f>
        <v/>
      </c>
      <c r="R593" s="33">
        <f>K593*INDEX(Parameters!$B$90:$E$90,MATCH(I593,Parameters!$B$30:$E$30,0))/100*IF($F593="yes",Parameters!$C$49,Parameters!$B$49)</f>
        <v/>
      </c>
      <c r="S593" s="33">
        <f>K593*INDEX(Parameters!$B$91:$E$91,MATCH(I593,Parameters!$B$30:$E$30,0))/100*IF($F593="yes",Parameters!$C$49,Parameters!$B$49)</f>
        <v/>
      </c>
      <c r="T593" s="33">
        <f>K593*INDEX(Parameters!$B$92:$E$92,MATCH(I593,Parameters!$B$30:$E$30,0))/100*IF($F593="yes",Parameters!$C$49,Parameters!$B$49)</f>
        <v/>
      </c>
      <c r="U593" s="33">
        <f>INDEX(Parameters!$B$32:$E$32,MATCH(I593,Parameters!$B$30:$E$30,0))*Parameters!$B$36/100*IF($F593="yes",Parameters!$E$49,Parameters!$D$49)</f>
        <v/>
      </c>
      <c r="V593" s="33">
        <f>U593*INDEX(Parameters!$B$99:$E$99,MATCH(I593,Parameters!$B$30:$E$30,0))</f>
        <v/>
      </c>
      <c r="W593" s="33">
        <f>U593*INDEX(Parameters!$B$100:$E$100,MATCH(I593,Parameters!$B$30:$E$30,0))</f>
        <v/>
      </c>
      <c r="X593" s="33">
        <f>U593*INDEX(Parameters!$B$101:$E$101,MATCH(I593,Parameters!$B$30:$E$30,0))</f>
        <v/>
      </c>
      <c r="Y593" s="33">
        <f>U593*INDEX(Parameters!$B$102:$E$102,MATCH(I593,Parameters!$B$30:$E$30,0))</f>
        <v/>
      </c>
      <c r="Z593" s="33">
        <f>U593*INDEX(Parameters!$B$103:$E$103,MATCH(I593,Parameters!$B$30:$E$30,0))</f>
        <v/>
      </c>
      <c r="AA593" s="33">
        <f>U593*INDEX(Parameters!$B$104:$E$104,MATCH(I593,Parameters!$B$30:$E$30,0))</f>
        <v/>
      </c>
      <c r="AB593" s="33">
        <f>U593*Parameters!$B$39</f>
        <v/>
      </c>
      <c r="AC593" s="7">
        <f>J593</f>
        <v/>
      </c>
      <c r="AD593" s="7">
        <f>IF(J593=1,Parameters!$B$40,Parameters!$B$41)</f>
        <v/>
      </c>
      <c r="AE593" s="33">
        <f>AC593*O593+(1-AC593)*L593</f>
        <v/>
      </c>
      <c r="AF593" s="33">
        <f>AC593*P593+(1-AC593)*M593</f>
        <v/>
      </c>
      <c r="AG593" s="33">
        <f>AC593*Q593+(1-AC593)*N593</f>
        <v/>
      </c>
      <c r="AH593" s="33">
        <f>AD593*O593+(1-AD593)*L593</f>
        <v/>
      </c>
      <c r="AI593" s="33">
        <f>AD593*P593+(1-AD593)*M593</f>
        <v/>
      </c>
      <c r="AJ593" s="33">
        <f>AD593*Q593+(1-AD593)*N593</f>
        <v/>
      </c>
      <c r="AK593" s="33">
        <f>AC593*V593+(1-AC593)*U593</f>
        <v/>
      </c>
      <c r="AL593" s="33">
        <f>AC593*W593+(1-AC593)*U593</f>
        <v/>
      </c>
      <c r="AM593" s="33">
        <f>AC593*X593+(1-AC593)*U593</f>
        <v/>
      </c>
      <c r="AN593" s="33">
        <f>AD593*V593+(1-AD593)*U593</f>
        <v/>
      </c>
      <c r="AO593" s="33">
        <f>AD593*W593+(1-AD593)*U593</f>
        <v/>
      </c>
      <c r="AP593" s="33">
        <f>AD593*X593+(1-AD593)*U593</f>
        <v/>
      </c>
      <c r="AQ593" s="7">
        <f>IF(OR(Scenario!$B$5="Any",Scenario!$B$5=A593),1,0)</f>
        <v/>
      </c>
      <c r="AR593" s="7">
        <f>IF(OR(Scenario!$B$6="Any",Scenario!$B$6=B593),1,0)</f>
        <v/>
      </c>
      <c r="AS593" s="7">
        <f>IF(OR(Scenario!$B$7="Any",Scenario!$B$7=C593),1,0)</f>
        <v/>
      </c>
      <c r="AT593" s="7">
        <f>IF(OR(Scenario!$B$8="Any",Scenario!$B$8=D593),1,0)</f>
        <v/>
      </c>
      <c r="AU593" s="7">
        <f>IF(OR(Scenario!$B$9="Any",Scenario!$B$9=E593),1,0)</f>
        <v/>
      </c>
      <c r="AV593" s="7">
        <f>IF(OR(Scenario!$B$10="Any",Scenario!$B$10=F593),1,0)</f>
        <v/>
      </c>
      <c r="AW593" s="7">
        <f>G593*AQ593*AR593*AS593*AT593*AU593*AV593</f>
        <v/>
      </c>
      <c r="AX593" s="7">
        <f>IF(Scenario!$B$11="mean",L593,IF(Scenario!$B$11="5th pct",M593,N593))</f>
        <v/>
      </c>
      <c r="AY593" s="7">
        <f>IF(Scenario!$B$11="mean",O593,IF(Scenario!$B$11="5th pct",P593,Q593))</f>
        <v/>
      </c>
      <c r="AZ593" s="7">
        <f>IF(Scenario!$B$11="mean",R593,IF(Scenario!$B$11="5th pct",S593,T593))</f>
        <v/>
      </c>
      <c r="BA593" s="7">
        <f>IF(Scenario!$B$11="mean",AE593,IF(Scenario!$B$11="5th pct",AF593,AG593))</f>
        <v/>
      </c>
      <c r="BB593" s="7">
        <f>IF(Scenario!$B$11="mean",AH593,IF(Scenario!$B$11="5th pct",AI593,AJ593))</f>
        <v/>
      </c>
      <c r="BC593" s="7">
        <f>U593</f>
        <v/>
      </c>
      <c r="BD593" s="7">
        <f>IF(Scenario!$B$11="mean",V593,IF(Scenario!$B$11="5th pct",W593,X593))</f>
        <v/>
      </c>
      <c r="BE593" s="7">
        <f>IF(Scenario!$B$11="mean",Y593,IF(Scenario!$B$11="5th pct",Z593,AA593))</f>
        <v/>
      </c>
      <c r="BF593" s="7">
        <f>IF(Scenario!$B$11="mean",AK593,IF(Scenario!$B$11="5th pct",AL593,AM593))</f>
        <v/>
      </c>
      <c r="BG593" s="7">
        <f>IF(Scenario!$B$11="mean",AN593,IF(Scenario!$B$11="5th pct",AO593,AP593))</f>
        <v/>
      </c>
    </row>
    <row r="594">
      <c r="A594" t="inlineStr">
        <is>
          <t>M</t>
        </is>
      </c>
      <c r="B594" t="inlineStr">
        <is>
          <t>65-74</t>
        </is>
      </c>
      <c r="C594" t="inlineStr">
        <is>
          <t>&lt;=110</t>
        </is>
      </c>
      <c r="D594" t="inlineStr">
        <is>
          <t>1.5-2.0</t>
        </is>
      </c>
      <c r="E594" t="inlineStr">
        <is>
          <t>subclinical</t>
        </is>
      </c>
      <c r="F594" t="inlineStr">
        <is>
          <t>no</t>
        </is>
      </c>
      <c r="G594" s="26">
        <f>Parameters!$B$6*Parameters!$B$7*Parameters!$B$11/SUM(Parameters!$B$11:$G$11)*Parameters!$J$21*Parameters!$B$50*(1-Parameters!$B$46)</f>
        <v/>
      </c>
      <c r="H594" s="27">
        <f>(140-Parameters!$B$25)*Parameters!$B$26*0.45359237*1/(72*Parameters!$D$27)</f>
        <v/>
      </c>
      <c r="I594">
        <f>IF(H594&gt;80,"&gt;80",IF(H594&gt;50,"50-80",IF(H594&gt;=25,"25-50","&lt;25")))</f>
        <v/>
      </c>
      <c r="J594">
        <f>IF(((B594="80+")+1+(OR(D594="1.5-2.0",D594="&gt;=2.0")))&gt;=2,1,0)</f>
        <v/>
      </c>
      <c r="K594" s="28">
        <f>INDEX(Parameters!$B$31:$E$31,MATCH(I594,Parameters!$B$30:$E$30,0))</f>
        <v/>
      </c>
      <c r="L594" s="29">
        <f>K594*INDEX(Parameters!$B$57:$E$57,MATCH(I594,Parameters!$B$30:$E$30,0))/100*IF($F594="yes",Parameters!$C$49,Parameters!$B$49)</f>
        <v/>
      </c>
      <c r="M594" s="29">
        <f>K594*INDEX(Parameters!$B$58:$E$58,MATCH(I594,Parameters!$B$30:$E$30,0))/100*IF($F594="yes",Parameters!$C$49,Parameters!$B$49)</f>
        <v/>
      </c>
      <c r="N594" s="29">
        <f>K594*INDEX(Parameters!$B$59:$E$59,MATCH(I594,Parameters!$B$30:$E$30,0))/100*IF($F594="yes",Parameters!$C$49,Parameters!$B$49)</f>
        <v/>
      </c>
      <c r="O594" s="29">
        <f>K594*INDEX(Parameters!$B$60:$E$60,MATCH(I594,Parameters!$B$30:$E$30,0))/100*IF($F594="yes",Parameters!$C$49,Parameters!$B$49)</f>
        <v/>
      </c>
      <c r="P594" s="29">
        <f>K594*INDEX(Parameters!$B$61:$E$61,MATCH(I594,Parameters!$B$30:$E$30,0))/100*IF($F594="yes",Parameters!$C$49,Parameters!$B$49)</f>
        <v/>
      </c>
      <c r="Q594" s="29">
        <f>K594*INDEX(Parameters!$B$62:$E$62,MATCH(I594,Parameters!$B$30:$E$30,0))/100*IF($F594="yes",Parameters!$C$49,Parameters!$B$49)</f>
        <v/>
      </c>
      <c r="R594" s="29">
        <f>K594*INDEX(Parameters!$B$63:$E$63,MATCH(I594,Parameters!$B$30:$E$30,0))/100*IF($F594="yes",Parameters!$C$49,Parameters!$B$49)</f>
        <v/>
      </c>
      <c r="S594" s="29">
        <f>K594*INDEX(Parameters!$B$64:$E$64,MATCH(I594,Parameters!$B$30:$E$30,0))/100*IF($F594="yes",Parameters!$C$49,Parameters!$B$49)</f>
        <v/>
      </c>
      <c r="T594" s="29">
        <f>K594*INDEX(Parameters!$B$65:$E$65,MATCH(I594,Parameters!$B$30:$E$30,0))/100*IF($F594="yes",Parameters!$C$49,Parameters!$B$49)</f>
        <v/>
      </c>
      <c r="U594" s="29">
        <f>INDEX(Parameters!$B$32:$E$32,MATCH(I594,Parameters!$B$30:$E$30,0))*Parameters!$B$36/100*IF($F594="yes",Parameters!$E$49,Parameters!$D$49)</f>
        <v/>
      </c>
      <c r="V594" s="29">
        <f>U594*INDEX(Parameters!$B$99:$E$99,MATCH(I594,Parameters!$B$30:$E$30,0))</f>
        <v/>
      </c>
      <c r="W594" s="29">
        <f>U594*INDEX(Parameters!$B$100:$E$100,MATCH(I594,Parameters!$B$30:$E$30,0))</f>
        <v/>
      </c>
      <c r="X594" s="29">
        <f>U594*INDEX(Parameters!$B$101:$E$101,MATCH(I594,Parameters!$B$30:$E$30,0))</f>
        <v/>
      </c>
      <c r="Y594" s="29">
        <f>U594*INDEX(Parameters!$B$102:$E$102,MATCH(I594,Parameters!$B$30:$E$30,0))</f>
        <v/>
      </c>
      <c r="Z594" s="29">
        <f>U594*INDEX(Parameters!$B$103:$E$103,MATCH(I594,Parameters!$B$30:$E$30,0))</f>
        <v/>
      </c>
      <c r="AA594" s="29">
        <f>U594*INDEX(Parameters!$B$104:$E$104,MATCH(I594,Parameters!$B$30:$E$30,0))</f>
        <v/>
      </c>
      <c r="AB594" s="29">
        <f>U594*Parameters!$B$39</f>
        <v/>
      </c>
      <c r="AC594">
        <f>J594</f>
        <v/>
      </c>
      <c r="AD594">
        <f>IF(J594=1,Parameters!$B$40,Parameters!$B$41)</f>
        <v/>
      </c>
      <c r="AE594" s="29">
        <f>AC594*O594+(1-AC594)*L594</f>
        <v/>
      </c>
      <c r="AF594" s="29">
        <f>AC594*P594+(1-AC594)*M594</f>
        <v/>
      </c>
      <c r="AG594" s="29">
        <f>AC594*Q594+(1-AC594)*N594</f>
        <v/>
      </c>
      <c r="AH594" s="29">
        <f>AD594*O594+(1-AD594)*L594</f>
        <v/>
      </c>
      <c r="AI594" s="29">
        <f>AD594*P594+(1-AD594)*M594</f>
        <v/>
      </c>
      <c r="AJ594" s="29">
        <f>AD594*Q594+(1-AD594)*N594</f>
        <v/>
      </c>
      <c r="AK594" s="29">
        <f>AC594*V594+(1-AC594)*U594</f>
        <v/>
      </c>
      <c r="AL594" s="29">
        <f>AC594*W594+(1-AC594)*U594</f>
        <v/>
      </c>
      <c r="AM594" s="29">
        <f>AC594*X594+(1-AC594)*U594</f>
        <v/>
      </c>
      <c r="AN594" s="29">
        <f>AD594*V594+(1-AD594)*U594</f>
        <v/>
      </c>
      <c r="AO594" s="29">
        <f>AD594*W594+(1-AD594)*U594</f>
        <v/>
      </c>
      <c r="AP594" s="29">
        <f>AD594*X594+(1-AD594)*U594</f>
        <v/>
      </c>
      <c r="AQ594">
        <f>IF(OR(Scenario!$B$5="Any",Scenario!$B$5=A594),1,0)</f>
        <v/>
      </c>
      <c r="AR594">
        <f>IF(OR(Scenario!$B$6="Any",Scenario!$B$6=B594),1,0)</f>
        <v/>
      </c>
      <c r="AS594">
        <f>IF(OR(Scenario!$B$7="Any",Scenario!$B$7=C594),1,0)</f>
        <v/>
      </c>
      <c r="AT594">
        <f>IF(OR(Scenario!$B$8="Any",Scenario!$B$8=D594),1,0)</f>
        <v/>
      </c>
      <c r="AU594">
        <f>IF(OR(Scenario!$B$9="Any",Scenario!$B$9=E594),1,0)</f>
        <v/>
      </c>
      <c r="AV594">
        <f>IF(OR(Scenario!$B$10="Any",Scenario!$B$10=F594),1,0)</f>
        <v/>
      </c>
      <c r="AW594">
        <f>G594*AQ594*AR594*AS594*AT594*AU594*AV594</f>
        <v/>
      </c>
      <c r="AX594">
        <f>IF(Scenario!$B$11="mean",L594,IF(Scenario!$B$11="5th pct",M594,N594))</f>
        <v/>
      </c>
      <c r="AY594">
        <f>IF(Scenario!$B$11="mean",O594,IF(Scenario!$B$11="5th pct",P594,Q594))</f>
        <v/>
      </c>
      <c r="AZ594">
        <f>IF(Scenario!$B$11="mean",R594,IF(Scenario!$B$11="5th pct",S594,T594))</f>
        <v/>
      </c>
      <c r="BA594">
        <f>IF(Scenario!$B$11="mean",AE594,IF(Scenario!$B$11="5th pct",AF594,AG594))</f>
        <v/>
      </c>
      <c r="BB594">
        <f>IF(Scenario!$B$11="mean",AH594,IF(Scenario!$B$11="5th pct",AI594,AJ594))</f>
        <v/>
      </c>
      <c r="BC594">
        <f>U594</f>
        <v/>
      </c>
      <c r="BD594">
        <f>IF(Scenario!$B$11="mean",V594,IF(Scenario!$B$11="5th pct",W594,X594))</f>
        <v/>
      </c>
      <c r="BE594">
        <f>IF(Scenario!$B$11="mean",Y594,IF(Scenario!$B$11="5th pct",Z594,AA594))</f>
        <v/>
      </c>
      <c r="BF594">
        <f>IF(Scenario!$B$11="mean",AK594,IF(Scenario!$B$11="5th pct",AL594,AM594))</f>
        <v/>
      </c>
      <c r="BG594">
        <f>IF(Scenario!$B$11="mean",AN594,IF(Scenario!$B$11="5th pct",AO594,AP594))</f>
        <v/>
      </c>
    </row>
    <row r="595">
      <c r="A595" s="7" t="inlineStr">
        <is>
          <t>M</t>
        </is>
      </c>
      <c r="B595" s="7" t="inlineStr">
        <is>
          <t>65-74</t>
        </is>
      </c>
      <c r="C595" s="7" t="inlineStr">
        <is>
          <t>&lt;=110</t>
        </is>
      </c>
      <c r="D595" s="7" t="inlineStr">
        <is>
          <t>1.5-2.0</t>
        </is>
      </c>
      <c r="E595" s="7" t="inlineStr">
        <is>
          <t>subclinical</t>
        </is>
      </c>
      <c r="F595" s="7" t="inlineStr">
        <is>
          <t>yes</t>
        </is>
      </c>
      <c r="G595" s="30">
        <f>Parameters!$B$6*Parameters!$B$7*Parameters!$B$11/SUM(Parameters!$B$11:$G$11)*Parameters!$J$21*Parameters!$B$50*Parameters!$B$46</f>
        <v/>
      </c>
      <c r="H595" s="31">
        <f>(140-Parameters!$B$25)*Parameters!$B$26*0.45359237*1/(72*Parameters!$D$27)</f>
        <v/>
      </c>
      <c r="I595" s="7">
        <f>IF(H595&gt;80,"&gt;80",IF(H595&gt;50,"50-80",IF(H595&gt;=25,"25-50","&lt;25")))</f>
        <v/>
      </c>
      <c r="J595" s="7">
        <f>IF(((B595="80+")+1+(OR(D595="1.5-2.0",D595="&gt;=2.0")))&gt;=2,1,0)</f>
        <v/>
      </c>
      <c r="K595" s="32">
        <f>INDEX(Parameters!$B$31:$E$31,MATCH(I595,Parameters!$B$30:$E$30,0))</f>
        <v/>
      </c>
      <c r="L595" s="33">
        <f>K595*INDEX(Parameters!$B$57:$E$57,MATCH(I595,Parameters!$B$30:$E$30,0))/100*IF($F595="yes",Parameters!$C$49,Parameters!$B$49)</f>
        <v/>
      </c>
      <c r="M595" s="33">
        <f>K595*INDEX(Parameters!$B$58:$E$58,MATCH(I595,Parameters!$B$30:$E$30,0))/100*IF($F595="yes",Parameters!$C$49,Parameters!$B$49)</f>
        <v/>
      </c>
      <c r="N595" s="33">
        <f>K595*INDEX(Parameters!$B$59:$E$59,MATCH(I595,Parameters!$B$30:$E$30,0))/100*IF($F595="yes",Parameters!$C$49,Parameters!$B$49)</f>
        <v/>
      </c>
      <c r="O595" s="33">
        <f>K595*INDEX(Parameters!$B$60:$E$60,MATCH(I595,Parameters!$B$30:$E$30,0))/100*IF($F595="yes",Parameters!$C$49,Parameters!$B$49)</f>
        <v/>
      </c>
      <c r="P595" s="33">
        <f>K595*INDEX(Parameters!$B$61:$E$61,MATCH(I595,Parameters!$B$30:$E$30,0))/100*IF($F595="yes",Parameters!$C$49,Parameters!$B$49)</f>
        <v/>
      </c>
      <c r="Q595" s="33">
        <f>K595*INDEX(Parameters!$B$62:$E$62,MATCH(I595,Parameters!$B$30:$E$30,0))/100*IF($F595="yes",Parameters!$C$49,Parameters!$B$49)</f>
        <v/>
      </c>
      <c r="R595" s="33">
        <f>K595*INDEX(Parameters!$B$63:$E$63,MATCH(I595,Parameters!$B$30:$E$30,0))/100*IF($F595="yes",Parameters!$C$49,Parameters!$B$49)</f>
        <v/>
      </c>
      <c r="S595" s="33">
        <f>K595*INDEX(Parameters!$B$64:$E$64,MATCH(I595,Parameters!$B$30:$E$30,0))/100*IF($F595="yes",Parameters!$C$49,Parameters!$B$49)</f>
        <v/>
      </c>
      <c r="T595" s="33">
        <f>K595*INDEX(Parameters!$B$65:$E$65,MATCH(I595,Parameters!$B$30:$E$30,0))/100*IF($F595="yes",Parameters!$C$49,Parameters!$B$49)</f>
        <v/>
      </c>
      <c r="U595" s="33">
        <f>INDEX(Parameters!$B$32:$E$32,MATCH(I595,Parameters!$B$30:$E$30,0))*Parameters!$B$36/100*IF($F595="yes",Parameters!$E$49,Parameters!$D$49)</f>
        <v/>
      </c>
      <c r="V595" s="33">
        <f>U595*INDEX(Parameters!$B$99:$E$99,MATCH(I595,Parameters!$B$30:$E$30,0))</f>
        <v/>
      </c>
      <c r="W595" s="33">
        <f>U595*INDEX(Parameters!$B$100:$E$100,MATCH(I595,Parameters!$B$30:$E$30,0))</f>
        <v/>
      </c>
      <c r="X595" s="33">
        <f>U595*INDEX(Parameters!$B$101:$E$101,MATCH(I595,Parameters!$B$30:$E$30,0))</f>
        <v/>
      </c>
      <c r="Y595" s="33">
        <f>U595*INDEX(Parameters!$B$102:$E$102,MATCH(I595,Parameters!$B$30:$E$30,0))</f>
        <v/>
      </c>
      <c r="Z595" s="33">
        <f>U595*INDEX(Parameters!$B$103:$E$103,MATCH(I595,Parameters!$B$30:$E$30,0))</f>
        <v/>
      </c>
      <c r="AA595" s="33">
        <f>U595*INDEX(Parameters!$B$104:$E$104,MATCH(I595,Parameters!$B$30:$E$30,0))</f>
        <v/>
      </c>
      <c r="AB595" s="33">
        <f>U595*Parameters!$B$39</f>
        <v/>
      </c>
      <c r="AC595" s="7">
        <f>J595</f>
        <v/>
      </c>
      <c r="AD595" s="7">
        <f>IF(J595=1,Parameters!$B$40,Parameters!$B$41)</f>
        <v/>
      </c>
      <c r="AE595" s="33">
        <f>AC595*O595+(1-AC595)*L595</f>
        <v/>
      </c>
      <c r="AF595" s="33">
        <f>AC595*P595+(1-AC595)*M595</f>
        <v/>
      </c>
      <c r="AG595" s="33">
        <f>AC595*Q595+(1-AC595)*N595</f>
        <v/>
      </c>
      <c r="AH595" s="33">
        <f>AD595*O595+(1-AD595)*L595</f>
        <v/>
      </c>
      <c r="AI595" s="33">
        <f>AD595*P595+(1-AD595)*M595</f>
        <v/>
      </c>
      <c r="AJ595" s="33">
        <f>AD595*Q595+(1-AD595)*N595</f>
        <v/>
      </c>
      <c r="AK595" s="33">
        <f>AC595*V595+(1-AC595)*U595</f>
        <v/>
      </c>
      <c r="AL595" s="33">
        <f>AC595*W595+(1-AC595)*U595</f>
        <v/>
      </c>
      <c r="AM595" s="33">
        <f>AC595*X595+(1-AC595)*U595</f>
        <v/>
      </c>
      <c r="AN595" s="33">
        <f>AD595*V595+(1-AD595)*U595</f>
        <v/>
      </c>
      <c r="AO595" s="33">
        <f>AD595*W595+(1-AD595)*U595</f>
        <v/>
      </c>
      <c r="AP595" s="33">
        <f>AD595*X595+(1-AD595)*U595</f>
        <v/>
      </c>
      <c r="AQ595" s="7">
        <f>IF(OR(Scenario!$B$5="Any",Scenario!$B$5=A595),1,0)</f>
        <v/>
      </c>
      <c r="AR595" s="7">
        <f>IF(OR(Scenario!$B$6="Any",Scenario!$B$6=B595),1,0)</f>
        <v/>
      </c>
      <c r="AS595" s="7">
        <f>IF(OR(Scenario!$B$7="Any",Scenario!$B$7=C595),1,0)</f>
        <v/>
      </c>
      <c r="AT595" s="7">
        <f>IF(OR(Scenario!$B$8="Any",Scenario!$B$8=D595),1,0)</f>
        <v/>
      </c>
      <c r="AU595" s="7">
        <f>IF(OR(Scenario!$B$9="Any",Scenario!$B$9=E595),1,0)</f>
        <v/>
      </c>
      <c r="AV595" s="7">
        <f>IF(OR(Scenario!$B$10="Any",Scenario!$B$10=F595),1,0)</f>
        <v/>
      </c>
      <c r="AW595" s="7">
        <f>G595*AQ595*AR595*AS595*AT595*AU595*AV595</f>
        <v/>
      </c>
      <c r="AX595" s="7">
        <f>IF(Scenario!$B$11="mean",L595,IF(Scenario!$B$11="5th pct",M595,N595))</f>
        <v/>
      </c>
      <c r="AY595" s="7">
        <f>IF(Scenario!$B$11="mean",O595,IF(Scenario!$B$11="5th pct",P595,Q595))</f>
        <v/>
      </c>
      <c r="AZ595" s="7">
        <f>IF(Scenario!$B$11="mean",R595,IF(Scenario!$B$11="5th pct",S595,T595))</f>
        <v/>
      </c>
      <c r="BA595" s="7">
        <f>IF(Scenario!$B$11="mean",AE595,IF(Scenario!$B$11="5th pct",AF595,AG595))</f>
        <v/>
      </c>
      <c r="BB595" s="7">
        <f>IF(Scenario!$B$11="mean",AH595,IF(Scenario!$B$11="5th pct",AI595,AJ595))</f>
        <v/>
      </c>
      <c r="BC595" s="7">
        <f>U595</f>
        <v/>
      </c>
      <c r="BD595" s="7">
        <f>IF(Scenario!$B$11="mean",V595,IF(Scenario!$B$11="5th pct",W595,X595))</f>
        <v/>
      </c>
      <c r="BE595" s="7">
        <f>IF(Scenario!$B$11="mean",Y595,IF(Scenario!$B$11="5th pct",Z595,AA595))</f>
        <v/>
      </c>
      <c r="BF595" s="7">
        <f>IF(Scenario!$B$11="mean",AK595,IF(Scenario!$B$11="5th pct",AL595,AM595))</f>
        <v/>
      </c>
      <c r="BG595" s="7">
        <f>IF(Scenario!$B$11="mean",AN595,IF(Scenario!$B$11="5th pct",AO595,AP595))</f>
        <v/>
      </c>
    </row>
    <row r="596">
      <c r="A596" t="inlineStr">
        <is>
          <t>M</t>
        </is>
      </c>
      <c r="B596" t="inlineStr">
        <is>
          <t>65-74</t>
        </is>
      </c>
      <c r="C596" t="inlineStr">
        <is>
          <t>&lt;=110</t>
        </is>
      </c>
      <c r="D596" t="inlineStr">
        <is>
          <t>1.5-2.0</t>
        </is>
      </c>
      <c r="E596" t="inlineStr">
        <is>
          <t>low parox</t>
        </is>
      </c>
      <c r="F596" t="inlineStr">
        <is>
          <t>no</t>
        </is>
      </c>
      <c r="G596" s="26">
        <f>Parameters!$B$6*Parameters!$B$7*Parameters!$B$11/SUM(Parameters!$B$11:$G$11)*Parameters!$J$21*Parameters!$B$51*(1-Parameters!$B$46)</f>
        <v/>
      </c>
      <c r="H596" s="27">
        <f>(140-Parameters!$B$25)*Parameters!$B$26*0.45359237*1/(72*Parameters!$D$27)</f>
        <v/>
      </c>
      <c r="I596">
        <f>IF(H596&gt;80,"&gt;80",IF(H596&gt;50,"50-80",IF(H596&gt;=25,"25-50","&lt;25")))</f>
        <v/>
      </c>
      <c r="J596">
        <f>IF(((B596="80+")+1+(OR(D596="1.5-2.0",D596="&gt;=2.0")))&gt;=2,1,0)</f>
        <v/>
      </c>
      <c r="K596" s="28">
        <f>INDEX(Parameters!$B$31:$E$31,MATCH(I596,Parameters!$B$30:$E$30,0))</f>
        <v/>
      </c>
      <c r="L596" s="29">
        <f>K596*INDEX(Parameters!$B$66:$E$66,MATCH(I596,Parameters!$B$30:$E$30,0))/100*IF($F596="yes",Parameters!$C$49,Parameters!$B$49)</f>
        <v/>
      </c>
      <c r="M596" s="29">
        <f>K596*INDEX(Parameters!$B$67:$E$67,MATCH(I596,Parameters!$B$30:$E$30,0))/100*IF($F596="yes",Parameters!$C$49,Parameters!$B$49)</f>
        <v/>
      </c>
      <c r="N596" s="29">
        <f>K596*INDEX(Parameters!$B$68:$E$68,MATCH(I596,Parameters!$B$30:$E$30,0))/100*IF($F596="yes",Parameters!$C$49,Parameters!$B$49)</f>
        <v/>
      </c>
      <c r="O596" s="29">
        <f>K596*INDEX(Parameters!$B$69:$E$69,MATCH(I596,Parameters!$B$30:$E$30,0))/100*IF($F596="yes",Parameters!$C$49,Parameters!$B$49)</f>
        <v/>
      </c>
      <c r="P596" s="29">
        <f>K596*INDEX(Parameters!$B$70:$E$70,MATCH(I596,Parameters!$B$30:$E$30,0))/100*IF($F596="yes",Parameters!$C$49,Parameters!$B$49)</f>
        <v/>
      </c>
      <c r="Q596" s="29">
        <f>K596*INDEX(Parameters!$B$71:$E$71,MATCH(I596,Parameters!$B$30:$E$30,0))/100*IF($F596="yes",Parameters!$C$49,Parameters!$B$49)</f>
        <v/>
      </c>
      <c r="R596" s="29">
        <f>K596*INDEX(Parameters!$B$72:$E$72,MATCH(I596,Parameters!$B$30:$E$30,0))/100*IF($F596="yes",Parameters!$C$49,Parameters!$B$49)</f>
        <v/>
      </c>
      <c r="S596" s="29">
        <f>K596*INDEX(Parameters!$B$73:$E$73,MATCH(I596,Parameters!$B$30:$E$30,0))/100*IF($F596="yes",Parameters!$C$49,Parameters!$B$49)</f>
        <v/>
      </c>
      <c r="T596" s="29">
        <f>K596*INDEX(Parameters!$B$74:$E$74,MATCH(I596,Parameters!$B$30:$E$30,0))/100*IF($F596="yes",Parameters!$C$49,Parameters!$B$49)</f>
        <v/>
      </c>
      <c r="U596" s="29">
        <f>INDEX(Parameters!$B$32:$E$32,MATCH(I596,Parameters!$B$30:$E$30,0))*Parameters!$B$36/100*IF($F596="yes",Parameters!$E$49,Parameters!$D$49)</f>
        <v/>
      </c>
      <c r="V596" s="29">
        <f>U596*INDEX(Parameters!$B$99:$E$99,MATCH(I596,Parameters!$B$30:$E$30,0))</f>
        <v/>
      </c>
      <c r="W596" s="29">
        <f>U596*INDEX(Parameters!$B$100:$E$100,MATCH(I596,Parameters!$B$30:$E$30,0))</f>
        <v/>
      </c>
      <c r="X596" s="29">
        <f>U596*INDEX(Parameters!$B$101:$E$101,MATCH(I596,Parameters!$B$30:$E$30,0))</f>
        <v/>
      </c>
      <c r="Y596" s="29">
        <f>U596*INDEX(Parameters!$B$102:$E$102,MATCH(I596,Parameters!$B$30:$E$30,0))</f>
        <v/>
      </c>
      <c r="Z596" s="29">
        <f>U596*INDEX(Parameters!$B$103:$E$103,MATCH(I596,Parameters!$B$30:$E$30,0))</f>
        <v/>
      </c>
      <c r="AA596" s="29">
        <f>U596*INDEX(Parameters!$B$104:$E$104,MATCH(I596,Parameters!$B$30:$E$30,0))</f>
        <v/>
      </c>
      <c r="AB596" s="29">
        <f>U596*Parameters!$B$39</f>
        <v/>
      </c>
      <c r="AC596">
        <f>J596</f>
        <v/>
      </c>
      <c r="AD596">
        <f>IF(J596=1,Parameters!$B$40,Parameters!$B$41)</f>
        <v/>
      </c>
      <c r="AE596" s="29">
        <f>AC596*O596+(1-AC596)*L596</f>
        <v/>
      </c>
      <c r="AF596" s="29">
        <f>AC596*P596+(1-AC596)*M596</f>
        <v/>
      </c>
      <c r="AG596" s="29">
        <f>AC596*Q596+(1-AC596)*N596</f>
        <v/>
      </c>
      <c r="AH596" s="29">
        <f>AD596*O596+(1-AD596)*L596</f>
        <v/>
      </c>
      <c r="AI596" s="29">
        <f>AD596*P596+(1-AD596)*M596</f>
        <v/>
      </c>
      <c r="AJ596" s="29">
        <f>AD596*Q596+(1-AD596)*N596</f>
        <v/>
      </c>
      <c r="AK596" s="29">
        <f>AC596*V596+(1-AC596)*U596</f>
        <v/>
      </c>
      <c r="AL596" s="29">
        <f>AC596*W596+(1-AC596)*U596</f>
        <v/>
      </c>
      <c r="AM596" s="29">
        <f>AC596*X596+(1-AC596)*U596</f>
        <v/>
      </c>
      <c r="AN596" s="29">
        <f>AD596*V596+(1-AD596)*U596</f>
        <v/>
      </c>
      <c r="AO596" s="29">
        <f>AD596*W596+(1-AD596)*U596</f>
        <v/>
      </c>
      <c r="AP596" s="29">
        <f>AD596*X596+(1-AD596)*U596</f>
        <v/>
      </c>
      <c r="AQ596">
        <f>IF(OR(Scenario!$B$5="Any",Scenario!$B$5=A596),1,0)</f>
        <v/>
      </c>
      <c r="AR596">
        <f>IF(OR(Scenario!$B$6="Any",Scenario!$B$6=B596),1,0)</f>
        <v/>
      </c>
      <c r="AS596">
        <f>IF(OR(Scenario!$B$7="Any",Scenario!$B$7=C596),1,0)</f>
        <v/>
      </c>
      <c r="AT596">
        <f>IF(OR(Scenario!$B$8="Any",Scenario!$B$8=D596),1,0)</f>
        <v/>
      </c>
      <c r="AU596">
        <f>IF(OR(Scenario!$B$9="Any",Scenario!$B$9=E596),1,0)</f>
        <v/>
      </c>
      <c r="AV596">
        <f>IF(OR(Scenario!$B$10="Any",Scenario!$B$10=F596),1,0)</f>
        <v/>
      </c>
      <c r="AW596">
        <f>G596*AQ596*AR596*AS596*AT596*AU596*AV596</f>
        <v/>
      </c>
      <c r="AX596">
        <f>IF(Scenario!$B$11="mean",L596,IF(Scenario!$B$11="5th pct",M596,N596))</f>
        <v/>
      </c>
      <c r="AY596">
        <f>IF(Scenario!$B$11="mean",O596,IF(Scenario!$B$11="5th pct",P596,Q596))</f>
        <v/>
      </c>
      <c r="AZ596">
        <f>IF(Scenario!$B$11="mean",R596,IF(Scenario!$B$11="5th pct",S596,T596))</f>
        <v/>
      </c>
      <c r="BA596">
        <f>IF(Scenario!$B$11="mean",AE596,IF(Scenario!$B$11="5th pct",AF596,AG596))</f>
        <v/>
      </c>
      <c r="BB596">
        <f>IF(Scenario!$B$11="mean",AH596,IF(Scenario!$B$11="5th pct",AI596,AJ596))</f>
        <v/>
      </c>
      <c r="BC596">
        <f>U596</f>
        <v/>
      </c>
      <c r="BD596">
        <f>IF(Scenario!$B$11="mean",V596,IF(Scenario!$B$11="5th pct",W596,X596))</f>
        <v/>
      </c>
      <c r="BE596">
        <f>IF(Scenario!$B$11="mean",Y596,IF(Scenario!$B$11="5th pct",Z596,AA596))</f>
        <v/>
      </c>
      <c r="BF596">
        <f>IF(Scenario!$B$11="mean",AK596,IF(Scenario!$B$11="5th pct",AL596,AM596))</f>
        <v/>
      </c>
      <c r="BG596">
        <f>IF(Scenario!$B$11="mean",AN596,IF(Scenario!$B$11="5th pct",AO596,AP596))</f>
        <v/>
      </c>
    </row>
    <row r="597">
      <c r="A597" s="7" t="inlineStr">
        <is>
          <t>M</t>
        </is>
      </c>
      <c r="B597" s="7" t="inlineStr">
        <is>
          <t>65-74</t>
        </is>
      </c>
      <c r="C597" s="7" t="inlineStr">
        <is>
          <t>&lt;=110</t>
        </is>
      </c>
      <c r="D597" s="7" t="inlineStr">
        <is>
          <t>1.5-2.0</t>
        </is>
      </c>
      <c r="E597" s="7" t="inlineStr">
        <is>
          <t>low parox</t>
        </is>
      </c>
      <c r="F597" s="7" t="inlineStr">
        <is>
          <t>yes</t>
        </is>
      </c>
      <c r="G597" s="30">
        <f>Parameters!$B$6*Parameters!$B$7*Parameters!$B$11/SUM(Parameters!$B$11:$G$11)*Parameters!$J$21*Parameters!$B$51*Parameters!$B$46</f>
        <v/>
      </c>
      <c r="H597" s="31">
        <f>(140-Parameters!$B$25)*Parameters!$B$26*0.45359237*1/(72*Parameters!$D$27)</f>
        <v/>
      </c>
      <c r="I597" s="7">
        <f>IF(H597&gt;80,"&gt;80",IF(H597&gt;50,"50-80",IF(H597&gt;=25,"25-50","&lt;25")))</f>
        <v/>
      </c>
      <c r="J597" s="7">
        <f>IF(((B597="80+")+1+(OR(D597="1.5-2.0",D597="&gt;=2.0")))&gt;=2,1,0)</f>
        <v/>
      </c>
      <c r="K597" s="32">
        <f>INDEX(Parameters!$B$31:$E$31,MATCH(I597,Parameters!$B$30:$E$30,0))</f>
        <v/>
      </c>
      <c r="L597" s="33">
        <f>K597*INDEX(Parameters!$B$66:$E$66,MATCH(I597,Parameters!$B$30:$E$30,0))/100*IF($F597="yes",Parameters!$C$49,Parameters!$B$49)</f>
        <v/>
      </c>
      <c r="M597" s="33">
        <f>K597*INDEX(Parameters!$B$67:$E$67,MATCH(I597,Parameters!$B$30:$E$30,0))/100*IF($F597="yes",Parameters!$C$49,Parameters!$B$49)</f>
        <v/>
      </c>
      <c r="N597" s="33">
        <f>K597*INDEX(Parameters!$B$68:$E$68,MATCH(I597,Parameters!$B$30:$E$30,0))/100*IF($F597="yes",Parameters!$C$49,Parameters!$B$49)</f>
        <v/>
      </c>
      <c r="O597" s="33">
        <f>K597*INDEX(Parameters!$B$69:$E$69,MATCH(I597,Parameters!$B$30:$E$30,0))/100*IF($F597="yes",Parameters!$C$49,Parameters!$B$49)</f>
        <v/>
      </c>
      <c r="P597" s="33">
        <f>K597*INDEX(Parameters!$B$70:$E$70,MATCH(I597,Parameters!$B$30:$E$30,0))/100*IF($F597="yes",Parameters!$C$49,Parameters!$B$49)</f>
        <v/>
      </c>
      <c r="Q597" s="33">
        <f>K597*INDEX(Parameters!$B$71:$E$71,MATCH(I597,Parameters!$B$30:$E$30,0))/100*IF($F597="yes",Parameters!$C$49,Parameters!$B$49)</f>
        <v/>
      </c>
      <c r="R597" s="33">
        <f>K597*INDEX(Parameters!$B$72:$E$72,MATCH(I597,Parameters!$B$30:$E$30,0))/100*IF($F597="yes",Parameters!$C$49,Parameters!$B$49)</f>
        <v/>
      </c>
      <c r="S597" s="33">
        <f>K597*INDEX(Parameters!$B$73:$E$73,MATCH(I597,Parameters!$B$30:$E$30,0))/100*IF($F597="yes",Parameters!$C$49,Parameters!$B$49)</f>
        <v/>
      </c>
      <c r="T597" s="33">
        <f>K597*INDEX(Parameters!$B$74:$E$74,MATCH(I597,Parameters!$B$30:$E$30,0))/100*IF($F597="yes",Parameters!$C$49,Parameters!$B$49)</f>
        <v/>
      </c>
      <c r="U597" s="33">
        <f>INDEX(Parameters!$B$32:$E$32,MATCH(I597,Parameters!$B$30:$E$30,0))*Parameters!$B$36/100*IF($F597="yes",Parameters!$E$49,Parameters!$D$49)</f>
        <v/>
      </c>
      <c r="V597" s="33">
        <f>U597*INDEX(Parameters!$B$99:$E$99,MATCH(I597,Parameters!$B$30:$E$30,0))</f>
        <v/>
      </c>
      <c r="W597" s="33">
        <f>U597*INDEX(Parameters!$B$100:$E$100,MATCH(I597,Parameters!$B$30:$E$30,0))</f>
        <v/>
      </c>
      <c r="X597" s="33">
        <f>U597*INDEX(Parameters!$B$101:$E$101,MATCH(I597,Parameters!$B$30:$E$30,0))</f>
        <v/>
      </c>
      <c r="Y597" s="33">
        <f>U597*INDEX(Parameters!$B$102:$E$102,MATCH(I597,Parameters!$B$30:$E$30,0))</f>
        <v/>
      </c>
      <c r="Z597" s="33">
        <f>U597*INDEX(Parameters!$B$103:$E$103,MATCH(I597,Parameters!$B$30:$E$30,0))</f>
        <v/>
      </c>
      <c r="AA597" s="33">
        <f>U597*INDEX(Parameters!$B$104:$E$104,MATCH(I597,Parameters!$B$30:$E$30,0))</f>
        <v/>
      </c>
      <c r="AB597" s="33">
        <f>U597*Parameters!$B$39</f>
        <v/>
      </c>
      <c r="AC597" s="7">
        <f>J597</f>
        <v/>
      </c>
      <c r="AD597" s="7">
        <f>IF(J597=1,Parameters!$B$40,Parameters!$B$41)</f>
        <v/>
      </c>
      <c r="AE597" s="33">
        <f>AC597*O597+(1-AC597)*L597</f>
        <v/>
      </c>
      <c r="AF597" s="33">
        <f>AC597*P597+(1-AC597)*M597</f>
        <v/>
      </c>
      <c r="AG597" s="33">
        <f>AC597*Q597+(1-AC597)*N597</f>
        <v/>
      </c>
      <c r="AH597" s="33">
        <f>AD597*O597+(1-AD597)*L597</f>
        <v/>
      </c>
      <c r="AI597" s="33">
        <f>AD597*P597+(1-AD597)*M597</f>
        <v/>
      </c>
      <c r="AJ597" s="33">
        <f>AD597*Q597+(1-AD597)*N597</f>
        <v/>
      </c>
      <c r="AK597" s="33">
        <f>AC597*V597+(1-AC597)*U597</f>
        <v/>
      </c>
      <c r="AL597" s="33">
        <f>AC597*W597+(1-AC597)*U597</f>
        <v/>
      </c>
      <c r="AM597" s="33">
        <f>AC597*X597+(1-AC597)*U597</f>
        <v/>
      </c>
      <c r="AN597" s="33">
        <f>AD597*V597+(1-AD597)*U597</f>
        <v/>
      </c>
      <c r="AO597" s="33">
        <f>AD597*W597+(1-AD597)*U597</f>
        <v/>
      </c>
      <c r="AP597" s="33">
        <f>AD597*X597+(1-AD597)*U597</f>
        <v/>
      </c>
      <c r="AQ597" s="7">
        <f>IF(OR(Scenario!$B$5="Any",Scenario!$B$5=A597),1,0)</f>
        <v/>
      </c>
      <c r="AR597" s="7">
        <f>IF(OR(Scenario!$B$6="Any",Scenario!$B$6=B597),1,0)</f>
        <v/>
      </c>
      <c r="AS597" s="7">
        <f>IF(OR(Scenario!$B$7="Any",Scenario!$B$7=C597),1,0)</f>
        <v/>
      </c>
      <c r="AT597" s="7">
        <f>IF(OR(Scenario!$B$8="Any",Scenario!$B$8=D597),1,0)</f>
        <v/>
      </c>
      <c r="AU597" s="7">
        <f>IF(OR(Scenario!$B$9="Any",Scenario!$B$9=E597),1,0)</f>
        <v/>
      </c>
      <c r="AV597" s="7">
        <f>IF(OR(Scenario!$B$10="Any",Scenario!$B$10=F597),1,0)</f>
        <v/>
      </c>
      <c r="AW597" s="7">
        <f>G597*AQ597*AR597*AS597*AT597*AU597*AV597</f>
        <v/>
      </c>
      <c r="AX597" s="7">
        <f>IF(Scenario!$B$11="mean",L597,IF(Scenario!$B$11="5th pct",M597,N597))</f>
        <v/>
      </c>
      <c r="AY597" s="7">
        <f>IF(Scenario!$B$11="mean",O597,IF(Scenario!$B$11="5th pct",P597,Q597))</f>
        <v/>
      </c>
      <c r="AZ597" s="7">
        <f>IF(Scenario!$B$11="mean",R597,IF(Scenario!$B$11="5th pct",S597,T597))</f>
        <v/>
      </c>
      <c r="BA597" s="7">
        <f>IF(Scenario!$B$11="mean",AE597,IF(Scenario!$B$11="5th pct",AF597,AG597))</f>
        <v/>
      </c>
      <c r="BB597" s="7">
        <f>IF(Scenario!$B$11="mean",AH597,IF(Scenario!$B$11="5th pct",AI597,AJ597))</f>
        <v/>
      </c>
      <c r="BC597" s="7">
        <f>U597</f>
        <v/>
      </c>
      <c r="BD597" s="7">
        <f>IF(Scenario!$B$11="mean",V597,IF(Scenario!$B$11="5th pct",W597,X597))</f>
        <v/>
      </c>
      <c r="BE597" s="7">
        <f>IF(Scenario!$B$11="mean",Y597,IF(Scenario!$B$11="5th pct",Z597,AA597))</f>
        <v/>
      </c>
      <c r="BF597" s="7">
        <f>IF(Scenario!$B$11="mean",AK597,IF(Scenario!$B$11="5th pct",AL597,AM597))</f>
        <v/>
      </c>
      <c r="BG597" s="7">
        <f>IF(Scenario!$B$11="mean",AN597,IF(Scenario!$B$11="5th pct",AO597,AP597))</f>
        <v/>
      </c>
    </row>
    <row r="598">
      <c r="A598" t="inlineStr">
        <is>
          <t>M</t>
        </is>
      </c>
      <c r="B598" t="inlineStr">
        <is>
          <t>65-74</t>
        </is>
      </c>
      <c r="C598" t="inlineStr">
        <is>
          <t>&lt;=110</t>
        </is>
      </c>
      <c r="D598" t="inlineStr">
        <is>
          <t>1.5-2.0</t>
        </is>
      </c>
      <c r="E598" t="inlineStr">
        <is>
          <t>high parox</t>
        </is>
      </c>
      <c r="F598" t="inlineStr">
        <is>
          <t>no</t>
        </is>
      </c>
      <c r="G598" s="26">
        <f>Parameters!$B$6*Parameters!$B$7*Parameters!$B$11/SUM(Parameters!$B$11:$G$11)*Parameters!$J$21*Parameters!$B$52*(1-Parameters!$B$46)</f>
        <v/>
      </c>
      <c r="H598" s="27">
        <f>(140-Parameters!$B$25)*Parameters!$B$26*0.45359237*1/(72*Parameters!$D$27)</f>
        <v/>
      </c>
      <c r="I598">
        <f>IF(H598&gt;80,"&gt;80",IF(H598&gt;50,"50-80",IF(H598&gt;=25,"25-50","&lt;25")))</f>
        <v/>
      </c>
      <c r="J598">
        <f>IF(((B598="80+")+1+(OR(D598="1.5-2.0",D598="&gt;=2.0")))&gt;=2,1,0)</f>
        <v/>
      </c>
      <c r="K598" s="28">
        <f>INDEX(Parameters!$B$31:$E$31,MATCH(I598,Parameters!$B$30:$E$30,0))</f>
        <v/>
      </c>
      <c r="L598" s="29">
        <f>K598*INDEX(Parameters!$B$75:$E$75,MATCH(I598,Parameters!$B$30:$E$30,0))/100*IF($F598="yes",Parameters!$C$49,Parameters!$B$49)</f>
        <v/>
      </c>
      <c r="M598" s="29">
        <f>K598*INDEX(Parameters!$B$76:$E$76,MATCH(I598,Parameters!$B$30:$E$30,0))/100*IF($F598="yes",Parameters!$C$49,Parameters!$B$49)</f>
        <v/>
      </c>
      <c r="N598" s="29">
        <f>K598*INDEX(Parameters!$B$77:$E$77,MATCH(I598,Parameters!$B$30:$E$30,0))/100*IF($F598="yes",Parameters!$C$49,Parameters!$B$49)</f>
        <v/>
      </c>
      <c r="O598" s="29">
        <f>K598*INDEX(Parameters!$B$78:$E$78,MATCH(I598,Parameters!$B$30:$E$30,0))/100*IF($F598="yes",Parameters!$C$49,Parameters!$B$49)</f>
        <v/>
      </c>
      <c r="P598" s="29">
        <f>K598*INDEX(Parameters!$B$79:$E$79,MATCH(I598,Parameters!$B$30:$E$30,0))/100*IF($F598="yes",Parameters!$C$49,Parameters!$B$49)</f>
        <v/>
      </c>
      <c r="Q598" s="29">
        <f>K598*INDEX(Parameters!$B$80:$E$80,MATCH(I598,Parameters!$B$30:$E$30,0))/100*IF($F598="yes",Parameters!$C$49,Parameters!$B$49)</f>
        <v/>
      </c>
      <c r="R598" s="29">
        <f>K598*INDEX(Parameters!$B$81:$E$81,MATCH(I598,Parameters!$B$30:$E$30,0))/100*IF($F598="yes",Parameters!$C$49,Parameters!$B$49)</f>
        <v/>
      </c>
      <c r="S598" s="29">
        <f>K598*INDEX(Parameters!$B$82:$E$82,MATCH(I598,Parameters!$B$30:$E$30,0))/100*IF($F598="yes",Parameters!$C$49,Parameters!$B$49)</f>
        <v/>
      </c>
      <c r="T598" s="29">
        <f>K598*INDEX(Parameters!$B$83:$E$83,MATCH(I598,Parameters!$B$30:$E$30,0))/100*IF($F598="yes",Parameters!$C$49,Parameters!$B$49)</f>
        <v/>
      </c>
      <c r="U598" s="29">
        <f>INDEX(Parameters!$B$32:$E$32,MATCH(I598,Parameters!$B$30:$E$30,0))*Parameters!$B$36/100*IF($F598="yes",Parameters!$E$49,Parameters!$D$49)</f>
        <v/>
      </c>
      <c r="V598" s="29">
        <f>U598*INDEX(Parameters!$B$99:$E$99,MATCH(I598,Parameters!$B$30:$E$30,0))</f>
        <v/>
      </c>
      <c r="W598" s="29">
        <f>U598*INDEX(Parameters!$B$100:$E$100,MATCH(I598,Parameters!$B$30:$E$30,0))</f>
        <v/>
      </c>
      <c r="X598" s="29">
        <f>U598*INDEX(Parameters!$B$101:$E$101,MATCH(I598,Parameters!$B$30:$E$30,0))</f>
        <v/>
      </c>
      <c r="Y598" s="29">
        <f>U598*INDEX(Parameters!$B$102:$E$102,MATCH(I598,Parameters!$B$30:$E$30,0))</f>
        <v/>
      </c>
      <c r="Z598" s="29">
        <f>U598*INDEX(Parameters!$B$103:$E$103,MATCH(I598,Parameters!$B$30:$E$30,0))</f>
        <v/>
      </c>
      <c r="AA598" s="29">
        <f>U598*INDEX(Parameters!$B$104:$E$104,MATCH(I598,Parameters!$B$30:$E$30,0))</f>
        <v/>
      </c>
      <c r="AB598" s="29">
        <f>U598*Parameters!$B$39</f>
        <v/>
      </c>
      <c r="AC598">
        <f>J598</f>
        <v/>
      </c>
      <c r="AD598">
        <f>IF(J598=1,Parameters!$B$40,Parameters!$B$41)</f>
        <v/>
      </c>
      <c r="AE598" s="29">
        <f>AC598*O598+(1-AC598)*L598</f>
        <v/>
      </c>
      <c r="AF598" s="29">
        <f>AC598*P598+(1-AC598)*M598</f>
        <v/>
      </c>
      <c r="AG598" s="29">
        <f>AC598*Q598+(1-AC598)*N598</f>
        <v/>
      </c>
      <c r="AH598" s="29">
        <f>AD598*O598+(1-AD598)*L598</f>
        <v/>
      </c>
      <c r="AI598" s="29">
        <f>AD598*P598+(1-AD598)*M598</f>
        <v/>
      </c>
      <c r="AJ598" s="29">
        <f>AD598*Q598+(1-AD598)*N598</f>
        <v/>
      </c>
      <c r="AK598" s="29">
        <f>AC598*V598+(1-AC598)*U598</f>
        <v/>
      </c>
      <c r="AL598" s="29">
        <f>AC598*W598+(1-AC598)*U598</f>
        <v/>
      </c>
      <c r="AM598" s="29">
        <f>AC598*X598+(1-AC598)*U598</f>
        <v/>
      </c>
      <c r="AN598" s="29">
        <f>AD598*V598+(1-AD598)*U598</f>
        <v/>
      </c>
      <c r="AO598" s="29">
        <f>AD598*W598+(1-AD598)*U598</f>
        <v/>
      </c>
      <c r="AP598" s="29">
        <f>AD598*X598+(1-AD598)*U598</f>
        <v/>
      </c>
      <c r="AQ598">
        <f>IF(OR(Scenario!$B$5="Any",Scenario!$B$5=A598),1,0)</f>
        <v/>
      </c>
      <c r="AR598">
        <f>IF(OR(Scenario!$B$6="Any",Scenario!$B$6=B598),1,0)</f>
        <v/>
      </c>
      <c r="AS598">
        <f>IF(OR(Scenario!$B$7="Any",Scenario!$B$7=C598),1,0)</f>
        <v/>
      </c>
      <c r="AT598">
        <f>IF(OR(Scenario!$B$8="Any",Scenario!$B$8=D598),1,0)</f>
        <v/>
      </c>
      <c r="AU598">
        <f>IF(OR(Scenario!$B$9="Any",Scenario!$B$9=E598),1,0)</f>
        <v/>
      </c>
      <c r="AV598">
        <f>IF(OR(Scenario!$B$10="Any",Scenario!$B$10=F598),1,0)</f>
        <v/>
      </c>
      <c r="AW598">
        <f>G598*AQ598*AR598*AS598*AT598*AU598*AV598</f>
        <v/>
      </c>
      <c r="AX598">
        <f>IF(Scenario!$B$11="mean",L598,IF(Scenario!$B$11="5th pct",M598,N598))</f>
        <v/>
      </c>
      <c r="AY598">
        <f>IF(Scenario!$B$11="mean",O598,IF(Scenario!$B$11="5th pct",P598,Q598))</f>
        <v/>
      </c>
      <c r="AZ598">
        <f>IF(Scenario!$B$11="mean",R598,IF(Scenario!$B$11="5th pct",S598,T598))</f>
        <v/>
      </c>
      <c r="BA598">
        <f>IF(Scenario!$B$11="mean",AE598,IF(Scenario!$B$11="5th pct",AF598,AG598))</f>
        <v/>
      </c>
      <c r="BB598">
        <f>IF(Scenario!$B$11="mean",AH598,IF(Scenario!$B$11="5th pct",AI598,AJ598))</f>
        <v/>
      </c>
      <c r="BC598">
        <f>U598</f>
        <v/>
      </c>
      <c r="BD598">
        <f>IF(Scenario!$B$11="mean",V598,IF(Scenario!$B$11="5th pct",W598,X598))</f>
        <v/>
      </c>
      <c r="BE598">
        <f>IF(Scenario!$B$11="mean",Y598,IF(Scenario!$B$11="5th pct",Z598,AA598))</f>
        <v/>
      </c>
      <c r="BF598">
        <f>IF(Scenario!$B$11="mean",AK598,IF(Scenario!$B$11="5th pct",AL598,AM598))</f>
        <v/>
      </c>
      <c r="BG598">
        <f>IF(Scenario!$B$11="mean",AN598,IF(Scenario!$B$11="5th pct",AO598,AP598))</f>
        <v/>
      </c>
    </row>
    <row r="599">
      <c r="A599" s="7" t="inlineStr">
        <is>
          <t>M</t>
        </is>
      </c>
      <c r="B599" s="7" t="inlineStr">
        <is>
          <t>65-74</t>
        </is>
      </c>
      <c r="C599" s="7" t="inlineStr">
        <is>
          <t>&lt;=110</t>
        </is>
      </c>
      <c r="D599" s="7" t="inlineStr">
        <is>
          <t>1.5-2.0</t>
        </is>
      </c>
      <c r="E599" s="7" t="inlineStr">
        <is>
          <t>high parox</t>
        </is>
      </c>
      <c r="F599" s="7" t="inlineStr">
        <is>
          <t>yes</t>
        </is>
      </c>
      <c r="G599" s="30">
        <f>Parameters!$B$6*Parameters!$B$7*Parameters!$B$11/SUM(Parameters!$B$11:$G$11)*Parameters!$J$21*Parameters!$B$52*Parameters!$B$46</f>
        <v/>
      </c>
      <c r="H599" s="31">
        <f>(140-Parameters!$B$25)*Parameters!$B$26*0.45359237*1/(72*Parameters!$D$27)</f>
        <v/>
      </c>
      <c r="I599" s="7">
        <f>IF(H599&gt;80,"&gt;80",IF(H599&gt;50,"50-80",IF(H599&gt;=25,"25-50","&lt;25")))</f>
        <v/>
      </c>
      <c r="J599" s="7">
        <f>IF(((B599="80+")+1+(OR(D599="1.5-2.0",D599="&gt;=2.0")))&gt;=2,1,0)</f>
        <v/>
      </c>
      <c r="K599" s="32">
        <f>INDEX(Parameters!$B$31:$E$31,MATCH(I599,Parameters!$B$30:$E$30,0))</f>
        <v/>
      </c>
      <c r="L599" s="33">
        <f>K599*INDEX(Parameters!$B$75:$E$75,MATCH(I599,Parameters!$B$30:$E$30,0))/100*IF($F599="yes",Parameters!$C$49,Parameters!$B$49)</f>
        <v/>
      </c>
      <c r="M599" s="33">
        <f>K599*INDEX(Parameters!$B$76:$E$76,MATCH(I599,Parameters!$B$30:$E$30,0))/100*IF($F599="yes",Parameters!$C$49,Parameters!$B$49)</f>
        <v/>
      </c>
      <c r="N599" s="33">
        <f>K599*INDEX(Parameters!$B$77:$E$77,MATCH(I599,Parameters!$B$30:$E$30,0))/100*IF($F599="yes",Parameters!$C$49,Parameters!$B$49)</f>
        <v/>
      </c>
      <c r="O599" s="33">
        <f>K599*INDEX(Parameters!$B$78:$E$78,MATCH(I599,Parameters!$B$30:$E$30,0))/100*IF($F599="yes",Parameters!$C$49,Parameters!$B$49)</f>
        <v/>
      </c>
      <c r="P599" s="33">
        <f>K599*INDEX(Parameters!$B$79:$E$79,MATCH(I599,Parameters!$B$30:$E$30,0))/100*IF($F599="yes",Parameters!$C$49,Parameters!$B$49)</f>
        <v/>
      </c>
      <c r="Q599" s="33">
        <f>K599*INDEX(Parameters!$B$80:$E$80,MATCH(I599,Parameters!$B$30:$E$30,0))/100*IF($F599="yes",Parameters!$C$49,Parameters!$B$49)</f>
        <v/>
      </c>
      <c r="R599" s="33">
        <f>K599*INDEX(Parameters!$B$81:$E$81,MATCH(I599,Parameters!$B$30:$E$30,0))/100*IF($F599="yes",Parameters!$C$49,Parameters!$B$49)</f>
        <v/>
      </c>
      <c r="S599" s="33">
        <f>K599*INDEX(Parameters!$B$82:$E$82,MATCH(I599,Parameters!$B$30:$E$30,0))/100*IF($F599="yes",Parameters!$C$49,Parameters!$B$49)</f>
        <v/>
      </c>
      <c r="T599" s="33">
        <f>K599*INDEX(Parameters!$B$83:$E$83,MATCH(I599,Parameters!$B$30:$E$30,0))/100*IF($F599="yes",Parameters!$C$49,Parameters!$B$49)</f>
        <v/>
      </c>
      <c r="U599" s="33">
        <f>INDEX(Parameters!$B$32:$E$32,MATCH(I599,Parameters!$B$30:$E$30,0))*Parameters!$B$36/100*IF($F599="yes",Parameters!$E$49,Parameters!$D$49)</f>
        <v/>
      </c>
      <c r="V599" s="33">
        <f>U599*INDEX(Parameters!$B$99:$E$99,MATCH(I599,Parameters!$B$30:$E$30,0))</f>
        <v/>
      </c>
      <c r="W599" s="33">
        <f>U599*INDEX(Parameters!$B$100:$E$100,MATCH(I599,Parameters!$B$30:$E$30,0))</f>
        <v/>
      </c>
      <c r="X599" s="33">
        <f>U599*INDEX(Parameters!$B$101:$E$101,MATCH(I599,Parameters!$B$30:$E$30,0))</f>
        <v/>
      </c>
      <c r="Y599" s="33">
        <f>U599*INDEX(Parameters!$B$102:$E$102,MATCH(I599,Parameters!$B$30:$E$30,0))</f>
        <v/>
      </c>
      <c r="Z599" s="33">
        <f>U599*INDEX(Parameters!$B$103:$E$103,MATCH(I599,Parameters!$B$30:$E$30,0))</f>
        <v/>
      </c>
      <c r="AA599" s="33">
        <f>U599*INDEX(Parameters!$B$104:$E$104,MATCH(I599,Parameters!$B$30:$E$30,0))</f>
        <v/>
      </c>
      <c r="AB599" s="33">
        <f>U599*Parameters!$B$39</f>
        <v/>
      </c>
      <c r="AC599" s="7">
        <f>J599</f>
        <v/>
      </c>
      <c r="AD599" s="7">
        <f>IF(J599=1,Parameters!$B$40,Parameters!$B$41)</f>
        <v/>
      </c>
      <c r="AE599" s="33">
        <f>AC599*O599+(1-AC599)*L599</f>
        <v/>
      </c>
      <c r="AF599" s="33">
        <f>AC599*P599+(1-AC599)*M599</f>
        <v/>
      </c>
      <c r="AG599" s="33">
        <f>AC599*Q599+(1-AC599)*N599</f>
        <v/>
      </c>
      <c r="AH599" s="33">
        <f>AD599*O599+(1-AD599)*L599</f>
        <v/>
      </c>
      <c r="AI599" s="33">
        <f>AD599*P599+(1-AD599)*M599</f>
        <v/>
      </c>
      <c r="AJ599" s="33">
        <f>AD599*Q599+(1-AD599)*N599</f>
        <v/>
      </c>
      <c r="AK599" s="33">
        <f>AC599*V599+(1-AC599)*U599</f>
        <v/>
      </c>
      <c r="AL599" s="33">
        <f>AC599*W599+(1-AC599)*U599</f>
        <v/>
      </c>
      <c r="AM599" s="33">
        <f>AC599*X599+(1-AC599)*U599</f>
        <v/>
      </c>
      <c r="AN599" s="33">
        <f>AD599*V599+(1-AD599)*U599</f>
        <v/>
      </c>
      <c r="AO599" s="33">
        <f>AD599*W599+(1-AD599)*U599</f>
        <v/>
      </c>
      <c r="AP599" s="33">
        <f>AD599*X599+(1-AD599)*U599</f>
        <v/>
      </c>
      <c r="AQ599" s="7">
        <f>IF(OR(Scenario!$B$5="Any",Scenario!$B$5=A599),1,0)</f>
        <v/>
      </c>
      <c r="AR599" s="7">
        <f>IF(OR(Scenario!$B$6="Any",Scenario!$B$6=B599),1,0)</f>
        <v/>
      </c>
      <c r="AS599" s="7">
        <f>IF(OR(Scenario!$B$7="Any",Scenario!$B$7=C599),1,0)</f>
        <v/>
      </c>
      <c r="AT599" s="7">
        <f>IF(OR(Scenario!$B$8="Any",Scenario!$B$8=D599),1,0)</f>
        <v/>
      </c>
      <c r="AU599" s="7">
        <f>IF(OR(Scenario!$B$9="Any",Scenario!$B$9=E599),1,0)</f>
        <v/>
      </c>
      <c r="AV599" s="7">
        <f>IF(OR(Scenario!$B$10="Any",Scenario!$B$10=F599),1,0)</f>
        <v/>
      </c>
      <c r="AW599" s="7">
        <f>G599*AQ599*AR599*AS599*AT599*AU599*AV599</f>
        <v/>
      </c>
      <c r="AX599" s="7">
        <f>IF(Scenario!$B$11="mean",L599,IF(Scenario!$B$11="5th pct",M599,N599))</f>
        <v/>
      </c>
      <c r="AY599" s="7">
        <f>IF(Scenario!$B$11="mean",O599,IF(Scenario!$B$11="5th pct",P599,Q599))</f>
        <v/>
      </c>
      <c r="AZ599" s="7">
        <f>IF(Scenario!$B$11="mean",R599,IF(Scenario!$B$11="5th pct",S599,T599))</f>
        <v/>
      </c>
      <c r="BA599" s="7">
        <f>IF(Scenario!$B$11="mean",AE599,IF(Scenario!$B$11="5th pct",AF599,AG599))</f>
        <v/>
      </c>
      <c r="BB599" s="7">
        <f>IF(Scenario!$B$11="mean",AH599,IF(Scenario!$B$11="5th pct",AI599,AJ599))</f>
        <v/>
      </c>
      <c r="BC599" s="7">
        <f>U599</f>
        <v/>
      </c>
      <c r="BD599" s="7">
        <f>IF(Scenario!$B$11="mean",V599,IF(Scenario!$B$11="5th pct",W599,X599))</f>
        <v/>
      </c>
      <c r="BE599" s="7">
        <f>IF(Scenario!$B$11="mean",Y599,IF(Scenario!$B$11="5th pct",Z599,AA599))</f>
        <v/>
      </c>
      <c r="BF599" s="7">
        <f>IF(Scenario!$B$11="mean",AK599,IF(Scenario!$B$11="5th pct",AL599,AM599))</f>
        <v/>
      </c>
      <c r="BG599" s="7">
        <f>IF(Scenario!$B$11="mean",AN599,IF(Scenario!$B$11="5th pct",AO599,AP599))</f>
        <v/>
      </c>
    </row>
    <row r="600">
      <c r="A600" t="inlineStr">
        <is>
          <t>M</t>
        </is>
      </c>
      <c r="B600" t="inlineStr">
        <is>
          <t>65-74</t>
        </is>
      </c>
      <c r="C600" t="inlineStr">
        <is>
          <t>&lt;=110</t>
        </is>
      </c>
      <c r="D600" t="inlineStr">
        <is>
          <t>1.5-2.0</t>
        </is>
      </c>
      <c r="E600" t="inlineStr">
        <is>
          <t>persistent</t>
        </is>
      </c>
      <c r="F600" t="inlineStr">
        <is>
          <t>no</t>
        </is>
      </c>
      <c r="G600" s="26">
        <f>Parameters!$B$6*Parameters!$B$7*Parameters!$B$11/SUM(Parameters!$B$11:$G$11)*Parameters!$J$21*Parameters!$B$53*(1-Parameters!$B$46)</f>
        <v/>
      </c>
      <c r="H600" s="27">
        <f>(140-Parameters!$B$25)*Parameters!$B$26*0.45359237*1/(72*Parameters!$D$27)</f>
        <v/>
      </c>
      <c r="I600">
        <f>IF(H600&gt;80,"&gt;80",IF(H600&gt;50,"50-80",IF(H600&gt;=25,"25-50","&lt;25")))</f>
        <v/>
      </c>
      <c r="J600">
        <f>IF(((B600="80+")+1+(OR(D600="1.5-2.0",D600="&gt;=2.0")))&gt;=2,1,0)</f>
        <v/>
      </c>
      <c r="K600" s="28">
        <f>INDEX(Parameters!$B$31:$E$31,MATCH(I600,Parameters!$B$30:$E$30,0))</f>
        <v/>
      </c>
      <c r="L600" s="29">
        <f>K600*INDEX(Parameters!$B$84:$E$84,MATCH(I600,Parameters!$B$30:$E$30,0))/100*IF($F600="yes",Parameters!$C$49,Parameters!$B$49)</f>
        <v/>
      </c>
      <c r="M600" s="29">
        <f>K600*INDEX(Parameters!$B$85:$E$85,MATCH(I600,Parameters!$B$30:$E$30,0))/100*IF($F600="yes",Parameters!$C$49,Parameters!$B$49)</f>
        <v/>
      </c>
      <c r="N600" s="29">
        <f>K600*INDEX(Parameters!$B$86:$E$86,MATCH(I600,Parameters!$B$30:$E$30,0))/100*IF($F600="yes",Parameters!$C$49,Parameters!$B$49)</f>
        <v/>
      </c>
      <c r="O600" s="29">
        <f>K600*INDEX(Parameters!$B$87:$E$87,MATCH(I600,Parameters!$B$30:$E$30,0))/100*IF($F600="yes",Parameters!$C$49,Parameters!$B$49)</f>
        <v/>
      </c>
      <c r="P600" s="29">
        <f>K600*INDEX(Parameters!$B$88:$E$88,MATCH(I600,Parameters!$B$30:$E$30,0))/100*IF($F600="yes",Parameters!$C$49,Parameters!$B$49)</f>
        <v/>
      </c>
      <c r="Q600" s="29">
        <f>K600*INDEX(Parameters!$B$89:$E$89,MATCH(I600,Parameters!$B$30:$E$30,0))/100*IF($F600="yes",Parameters!$C$49,Parameters!$B$49)</f>
        <v/>
      </c>
      <c r="R600" s="29">
        <f>K600*INDEX(Parameters!$B$90:$E$90,MATCH(I600,Parameters!$B$30:$E$30,0))/100*IF($F600="yes",Parameters!$C$49,Parameters!$B$49)</f>
        <v/>
      </c>
      <c r="S600" s="29">
        <f>K600*INDEX(Parameters!$B$91:$E$91,MATCH(I600,Parameters!$B$30:$E$30,0))/100*IF($F600="yes",Parameters!$C$49,Parameters!$B$49)</f>
        <v/>
      </c>
      <c r="T600" s="29">
        <f>K600*INDEX(Parameters!$B$92:$E$92,MATCH(I600,Parameters!$B$30:$E$30,0))/100*IF($F600="yes",Parameters!$C$49,Parameters!$B$49)</f>
        <v/>
      </c>
      <c r="U600" s="29">
        <f>INDEX(Parameters!$B$32:$E$32,MATCH(I600,Parameters!$B$30:$E$30,0))*Parameters!$B$36/100*IF($F600="yes",Parameters!$E$49,Parameters!$D$49)</f>
        <v/>
      </c>
      <c r="V600" s="29">
        <f>U600*INDEX(Parameters!$B$99:$E$99,MATCH(I600,Parameters!$B$30:$E$30,0))</f>
        <v/>
      </c>
      <c r="W600" s="29">
        <f>U600*INDEX(Parameters!$B$100:$E$100,MATCH(I600,Parameters!$B$30:$E$30,0))</f>
        <v/>
      </c>
      <c r="X600" s="29">
        <f>U600*INDEX(Parameters!$B$101:$E$101,MATCH(I600,Parameters!$B$30:$E$30,0))</f>
        <v/>
      </c>
      <c r="Y600" s="29">
        <f>U600*INDEX(Parameters!$B$102:$E$102,MATCH(I600,Parameters!$B$30:$E$30,0))</f>
        <v/>
      </c>
      <c r="Z600" s="29">
        <f>U600*INDEX(Parameters!$B$103:$E$103,MATCH(I600,Parameters!$B$30:$E$30,0))</f>
        <v/>
      </c>
      <c r="AA600" s="29">
        <f>U600*INDEX(Parameters!$B$104:$E$104,MATCH(I600,Parameters!$B$30:$E$30,0))</f>
        <v/>
      </c>
      <c r="AB600" s="29">
        <f>U600*Parameters!$B$39</f>
        <v/>
      </c>
      <c r="AC600">
        <f>J600</f>
        <v/>
      </c>
      <c r="AD600">
        <f>IF(J600=1,Parameters!$B$40,Parameters!$B$41)</f>
        <v/>
      </c>
      <c r="AE600" s="29">
        <f>AC600*O600+(1-AC600)*L600</f>
        <v/>
      </c>
      <c r="AF600" s="29">
        <f>AC600*P600+(1-AC600)*M600</f>
        <v/>
      </c>
      <c r="AG600" s="29">
        <f>AC600*Q600+(1-AC600)*N600</f>
        <v/>
      </c>
      <c r="AH600" s="29">
        <f>AD600*O600+(1-AD600)*L600</f>
        <v/>
      </c>
      <c r="AI600" s="29">
        <f>AD600*P600+(1-AD600)*M600</f>
        <v/>
      </c>
      <c r="AJ600" s="29">
        <f>AD600*Q600+(1-AD600)*N600</f>
        <v/>
      </c>
      <c r="AK600" s="29">
        <f>AC600*V600+(1-AC600)*U600</f>
        <v/>
      </c>
      <c r="AL600" s="29">
        <f>AC600*W600+(1-AC600)*U600</f>
        <v/>
      </c>
      <c r="AM600" s="29">
        <f>AC600*X600+(1-AC600)*U600</f>
        <v/>
      </c>
      <c r="AN600" s="29">
        <f>AD600*V600+(1-AD600)*U600</f>
        <v/>
      </c>
      <c r="AO600" s="29">
        <f>AD600*W600+(1-AD600)*U600</f>
        <v/>
      </c>
      <c r="AP600" s="29">
        <f>AD600*X600+(1-AD600)*U600</f>
        <v/>
      </c>
      <c r="AQ600">
        <f>IF(OR(Scenario!$B$5="Any",Scenario!$B$5=A600),1,0)</f>
        <v/>
      </c>
      <c r="AR600">
        <f>IF(OR(Scenario!$B$6="Any",Scenario!$B$6=B600),1,0)</f>
        <v/>
      </c>
      <c r="AS600">
        <f>IF(OR(Scenario!$B$7="Any",Scenario!$B$7=C600),1,0)</f>
        <v/>
      </c>
      <c r="AT600">
        <f>IF(OR(Scenario!$B$8="Any",Scenario!$B$8=D600),1,0)</f>
        <v/>
      </c>
      <c r="AU600">
        <f>IF(OR(Scenario!$B$9="Any",Scenario!$B$9=E600),1,0)</f>
        <v/>
      </c>
      <c r="AV600">
        <f>IF(OR(Scenario!$B$10="Any",Scenario!$B$10=F600),1,0)</f>
        <v/>
      </c>
      <c r="AW600">
        <f>G600*AQ600*AR600*AS600*AT600*AU600*AV600</f>
        <v/>
      </c>
      <c r="AX600">
        <f>IF(Scenario!$B$11="mean",L600,IF(Scenario!$B$11="5th pct",M600,N600))</f>
        <v/>
      </c>
      <c r="AY600">
        <f>IF(Scenario!$B$11="mean",O600,IF(Scenario!$B$11="5th pct",P600,Q600))</f>
        <v/>
      </c>
      <c r="AZ600">
        <f>IF(Scenario!$B$11="mean",R600,IF(Scenario!$B$11="5th pct",S600,T600))</f>
        <v/>
      </c>
      <c r="BA600">
        <f>IF(Scenario!$B$11="mean",AE600,IF(Scenario!$B$11="5th pct",AF600,AG600))</f>
        <v/>
      </c>
      <c r="BB600">
        <f>IF(Scenario!$B$11="mean",AH600,IF(Scenario!$B$11="5th pct",AI600,AJ600))</f>
        <v/>
      </c>
      <c r="BC600">
        <f>U600</f>
        <v/>
      </c>
      <c r="BD600">
        <f>IF(Scenario!$B$11="mean",V600,IF(Scenario!$B$11="5th pct",W600,X600))</f>
        <v/>
      </c>
      <c r="BE600">
        <f>IF(Scenario!$B$11="mean",Y600,IF(Scenario!$B$11="5th pct",Z600,AA600))</f>
        <v/>
      </c>
      <c r="BF600">
        <f>IF(Scenario!$B$11="mean",AK600,IF(Scenario!$B$11="5th pct",AL600,AM600))</f>
        <v/>
      </c>
      <c r="BG600">
        <f>IF(Scenario!$B$11="mean",AN600,IF(Scenario!$B$11="5th pct",AO600,AP600))</f>
        <v/>
      </c>
    </row>
    <row r="601">
      <c r="A601" s="7" t="inlineStr">
        <is>
          <t>M</t>
        </is>
      </c>
      <c r="B601" s="7" t="inlineStr">
        <is>
          <t>65-74</t>
        </is>
      </c>
      <c r="C601" s="7" t="inlineStr">
        <is>
          <t>&lt;=110</t>
        </is>
      </c>
      <c r="D601" s="7" t="inlineStr">
        <is>
          <t>1.5-2.0</t>
        </is>
      </c>
      <c r="E601" s="7" t="inlineStr">
        <is>
          <t>persistent</t>
        </is>
      </c>
      <c r="F601" s="7" t="inlineStr">
        <is>
          <t>yes</t>
        </is>
      </c>
      <c r="G601" s="30">
        <f>Parameters!$B$6*Parameters!$B$7*Parameters!$B$11/SUM(Parameters!$B$11:$G$11)*Parameters!$J$21*Parameters!$B$53*Parameters!$B$46</f>
        <v/>
      </c>
      <c r="H601" s="31">
        <f>(140-Parameters!$B$25)*Parameters!$B$26*0.45359237*1/(72*Parameters!$D$27)</f>
        <v/>
      </c>
      <c r="I601" s="7">
        <f>IF(H601&gt;80,"&gt;80",IF(H601&gt;50,"50-80",IF(H601&gt;=25,"25-50","&lt;25")))</f>
        <v/>
      </c>
      <c r="J601" s="7">
        <f>IF(((B601="80+")+1+(OR(D601="1.5-2.0",D601="&gt;=2.0")))&gt;=2,1,0)</f>
        <v/>
      </c>
      <c r="K601" s="32">
        <f>INDEX(Parameters!$B$31:$E$31,MATCH(I601,Parameters!$B$30:$E$30,0))</f>
        <v/>
      </c>
      <c r="L601" s="33">
        <f>K601*INDEX(Parameters!$B$84:$E$84,MATCH(I601,Parameters!$B$30:$E$30,0))/100*IF($F601="yes",Parameters!$C$49,Parameters!$B$49)</f>
        <v/>
      </c>
      <c r="M601" s="33">
        <f>K601*INDEX(Parameters!$B$85:$E$85,MATCH(I601,Parameters!$B$30:$E$30,0))/100*IF($F601="yes",Parameters!$C$49,Parameters!$B$49)</f>
        <v/>
      </c>
      <c r="N601" s="33">
        <f>K601*INDEX(Parameters!$B$86:$E$86,MATCH(I601,Parameters!$B$30:$E$30,0))/100*IF($F601="yes",Parameters!$C$49,Parameters!$B$49)</f>
        <v/>
      </c>
      <c r="O601" s="33">
        <f>K601*INDEX(Parameters!$B$87:$E$87,MATCH(I601,Parameters!$B$30:$E$30,0))/100*IF($F601="yes",Parameters!$C$49,Parameters!$B$49)</f>
        <v/>
      </c>
      <c r="P601" s="33">
        <f>K601*INDEX(Parameters!$B$88:$E$88,MATCH(I601,Parameters!$B$30:$E$30,0))/100*IF($F601="yes",Parameters!$C$49,Parameters!$B$49)</f>
        <v/>
      </c>
      <c r="Q601" s="33">
        <f>K601*INDEX(Parameters!$B$89:$E$89,MATCH(I601,Parameters!$B$30:$E$30,0))/100*IF($F601="yes",Parameters!$C$49,Parameters!$B$49)</f>
        <v/>
      </c>
      <c r="R601" s="33">
        <f>K601*INDEX(Parameters!$B$90:$E$90,MATCH(I601,Parameters!$B$30:$E$30,0))/100*IF($F601="yes",Parameters!$C$49,Parameters!$B$49)</f>
        <v/>
      </c>
      <c r="S601" s="33">
        <f>K601*INDEX(Parameters!$B$91:$E$91,MATCH(I601,Parameters!$B$30:$E$30,0))/100*IF($F601="yes",Parameters!$C$49,Parameters!$B$49)</f>
        <v/>
      </c>
      <c r="T601" s="33">
        <f>K601*INDEX(Parameters!$B$92:$E$92,MATCH(I601,Parameters!$B$30:$E$30,0))/100*IF($F601="yes",Parameters!$C$49,Parameters!$B$49)</f>
        <v/>
      </c>
      <c r="U601" s="33">
        <f>INDEX(Parameters!$B$32:$E$32,MATCH(I601,Parameters!$B$30:$E$30,0))*Parameters!$B$36/100*IF($F601="yes",Parameters!$E$49,Parameters!$D$49)</f>
        <v/>
      </c>
      <c r="V601" s="33">
        <f>U601*INDEX(Parameters!$B$99:$E$99,MATCH(I601,Parameters!$B$30:$E$30,0))</f>
        <v/>
      </c>
      <c r="W601" s="33">
        <f>U601*INDEX(Parameters!$B$100:$E$100,MATCH(I601,Parameters!$B$30:$E$30,0))</f>
        <v/>
      </c>
      <c r="X601" s="33">
        <f>U601*INDEX(Parameters!$B$101:$E$101,MATCH(I601,Parameters!$B$30:$E$30,0))</f>
        <v/>
      </c>
      <c r="Y601" s="33">
        <f>U601*INDEX(Parameters!$B$102:$E$102,MATCH(I601,Parameters!$B$30:$E$30,0))</f>
        <v/>
      </c>
      <c r="Z601" s="33">
        <f>U601*INDEX(Parameters!$B$103:$E$103,MATCH(I601,Parameters!$B$30:$E$30,0))</f>
        <v/>
      </c>
      <c r="AA601" s="33">
        <f>U601*INDEX(Parameters!$B$104:$E$104,MATCH(I601,Parameters!$B$30:$E$30,0))</f>
        <v/>
      </c>
      <c r="AB601" s="33">
        <f>U601*Parameters!$B$39</f>
        <v/>
      </c>
      <c r="AC601" s="7">
        <f>J601</f>
        <v/>
      </c>
      <c r="AD601" s="7">
        <f>IF(J601=1,Parameters!$B$40,Parameters!$B$41)</f>
        <v/>
      </c>
      <c r="AE601" s="33">
        <f>AC601*O601+(1-AC601)*L601</f>
        <v/>
      </c>
      <c r="AF601" s="33">
        <f>AC601*P601+(1-AC601)*M601</f>
        <v/>
      </c>
      <c r="AG601" s="33">
        <f>AC601*Q601+(1-AC601)*N601</f>
        <v/>
      </c>
      <c r="AH601" s="33">
        <f>AD601*O601+(1-AD601)*L601</f>
        <v/>
      </c>
      <c r="AI601" s="33">
        <f>AD601*P601+(1-AD601)*M601</f>
        <v/>
      </c>
      <c r="AJ601" s="33">
        <f>AD601*Q601+(1-AD601)*N601</f>
        <v/>
      </c>
      <c r="AK601" s="33">
        <f>AC601*V601+(1-AC601)*U601</f>
        <v/>
      </c>
      <c r="AL601" s="33">
        <f>AC601*W601+(1-AC601)*U601</f>
        <v/>
      </c>
      <c r="AM601" s="33">
        <f>AC601*X601+(1-AC601)*U601</f>
        <v/>
      </c>
      <c r="AN601" s="33">
        <f>AD601*V601+(1-AD601)*U601</f>
        <v/>
      </c>
      <c r="AO601" s="33">
        <f>AD601*W601+(1-AD601)*U601</f>
        <v/>
      </c>
      <c r="AP601" s="33">
        <f>AD601*X601+(1-AD601)*U601</f>
        <v/>
      </c>
      <c r="AQ601" s="7">
        <f>IF(OR(Scenario!$B$5="Any",Scenario!$B$5=A601),1,0)</f>
        <v/>
      </c>
      <c r="AR601" s="7">
        <f>IF(OR(Scenario!$B$6="Any",Scenario!$B$6=B601),1,0)</f>
        <v/>
      </c>
      <c r="AS601" s="7">
        <f>IF(OR(Scenario!$B$7="Any",Scenario!$B$7=C601),1,0)</f>
        <v/>
      </c>
      <c r="AT601" s="7">
        <f>IF(OR(Scenario!$B$8="Any",Scenario!$B$8=D601),1,0)</f>
        <v/>
      </c>
      <c r="AU601" s="7">
        <f>IF(OR(Scenario!$B$9="Any",Scenario!$B$9=E601),1,0)</f>
        <v/>
      </c>
      <c r="AV601" s="7">
        <f>IF(OR(Scenario!$B$10="Any",Scenario!$B$10=F601),1,0)</f>
        <v/>
      </c>
      <c r="AW601" s="7">
        <f>G601*AQ601*AR601*AS601*AT601*AU601*AV601</f>
        <v/>
      </c>
      <c r="AX601" s="7">
        <f>IF(Scenario!$B$11="mean",L601,IF(Scenario!$B$11="5th pct",M601,N601))</f>
        <v/>
      </c>
      <c r="AY601" s="7">
        <f>IF(Scenario!$B$11="mean",O601,IF(Scenario!$B$11="5th pct",P601,Q601))</f>
        <v/>
      </c>
      <c r="AZ601" s="7">
        <f>IF(Scenario!$B$11="mean",R601,IF(Scenario!$B$11="5th pct",S601,T601))</f>
        <v/>
      </c>
      <c r="BA601" s="7">
        <f>IF(Scenario!$B$11="mean",AE601,IF(Scenario!$B$11="5th pct",AF601,AG601))</f>
        <v/>
      </c>
      <c r="BB601" s="7">
        <f>IF(Scenario!$B$11="mean",AH601,IF(Scenario!$B$11="5th pct",AI601,AJ601))</f>
        <v/>
      </c>
      <c r="BC601" s="7">
        <f>U601</f>
        <v/>
      </c>
      <c r="BD601" s="7">
        <f>IF(Scenario!$B$11="mean",V601,IF(Scenario!$B$11="5th pct",W601,X601))</f>
        <v/>
      </c>
      <c r="BE601" s="7">
        <f>IF(Scenario!$B$11="mean",Y601,IF(Scenario!$B$11="5th pct",Z601,AA601))</f>
        <v/>
      </c>
      <c r="BF601" s="7">
        <f>IF(Scenario!$B$11="mean",AK601,IF(Scenario!$B$11="5th pct",AL601,AM601))</f>
        <v/>
      </c>
      <c r="BG601" s="7">
        <f>IF(Scenario!$B$11="mean",AN601,IF(Scenario!$B$11="5th pct",AO601,AP601))</f>
        <v/>
      </c>
    </row>
    <row r="602">
      <c r="A602" t="inlineStr">
        <is>
          <t>M</t>
        </is>
      </c>
      <c r="B602" t="inlineStr">
        <is>
          <t>65-74</t>
        </is>
      </c>
      <c r="C602" t="inlineStr">
        <is>
          <t>&lt;=110</t>
        </is>
      </c>
      <c r="D602" t="inlineStr">
        <is>
          <t>&gt;=2.0</t>
        </is>
      </c>
      <c r="E602" t="inlineStr">
        <is>
          <t>subclinical</t>
        </is>
      </c>
      <c r="F602" t="inlineStr">
        <is>
          <t>no</t>
        </is>
      </c>
      <c r="G602" s="26">
        <f>Parameters!$B$6*Parameters!$B$7*Parameters!$B$11/SUM(Parameters!$B$11:$G$11)*Parameters!$K$21*Parameters!$B$50*(1-Parameters!$B$46)</f>
        <v/>
      </c>
      <c r="H602" s="27">
        <f>(140-Parameters!$B$25)*Parameters!$B$26*0.45359237*1/(72*Parameters!$E$27)</f>
        <v/>
      </c>
      <c r="I602">
        <f>IF(H602&gt;80,"&gt;80",IF(H602&gt;50,"50-80",IF(H602&gt;=25,"25-50","&lt;25")))</f>
        <v/>
      </c>
      <c r="J602">
        <f>IF(((B602="80+")+1+(OR(D602="1.5-2.0",D602="&gt;=2.0")))&gt;=2,1,0)</f>
        <v/>
      </c>
      <c r="K602" s="28">
        <f>INDEX(Parameters!$B$31:$E$31,MATCH(I602,Parameters!$B$30:$E$30,0))</f>
        <v/>
      </c>
      <c r="L602" s="29">
        <f>K602*INDEX(Parameters!$B$57:$E$57,MATCH(I602,Parameters!$B$30:$E$30,0))/100*IF($F602="yes",Parameters!$C$49,Parameters!$B$49)</f>
        <v/>
      </c>
      <c r="M602" s="29">
        <f>K602*INDEX(Parameters!$B$58:$E$58,MATCH(I602,Parameters!$B$30:$E$30,0))/100*IF($F602="yes",Parameters!$C$49,Parameters!$B$49)</f>
        <v/>
      </c>
      <c r="N602" s="29">
        <f>K602*INDEX(Parameters!$B$59:$E$59,MATCH(I602,Parameters!$B$30:$E$30,0))/100*IF($F602="yes",Parameters!$C$49,Parameters!$B$49)</f>
        <v/>
      </c>
      <c r="O602" s="29">
        <f>K602*INDEX(Parameters!$B$60:$E$60,MATCH(I602,Parameters!$B$30:$E$30,0))/100*IF($F602="yes",Parameters!$C$49,Parameters!$B$49)</f>
        <v/>
      </c>
      <c r="P602" s="29">
        <f>K602*INDEX(Parameters!$B$61:$E$61,MATCH(I602,Parameters!$B$30:$E$30,0))/100*IF($F602="yes",Parameters!$C$49,Parameters!$B$49)</f>
        <v/>
      </c>
      <c r="Q602" s="29">
        <f>K602*INDEX(Parameters!$B$62:$E$62,MATCH(I602,Parameters!$B$30:$E$30,0))/100*IF($F602="yes",Parameters!$C$49,Parameters!$B$49)</f>
        <v/>
      </c>
      <c r="R602" s="29">
        <f>K602*INDEX(Parameters!$B$63:$E$63,MATCH(I602,Parameters!$B$30:$E$30,0))/100*IF($F602="yes",Parameters!$C$49,Parameters!$B$49)</f>
        <v/>
      </c>
      <c r="S602" s="29">
        <f>K602*INDEX(Parameters!$B$64:$E$64,MATCH(I602,Parameters!$B$30:$E$30,0))/100*IF($F602="yes",Parameters!$C$49,Parameters!$B$49)</f>
        <v/>
      </c>
      <c r="T602" s="29">
        <f>K602*INDEX(Parameters!$B$65:$E$65,MATCH(I602,Parameters!$B$30:$E$30,0))/100*IF($F602="yes",Parameters!$C$49,Parameters!$B$49)</f>
        <v/>
      </c>
      <c r="U602" s="29">
        <f>INDEX(Parameters!$B$32:$E$32,MATCH(I602,Parameters!$B$30:$E$30,0))*Parameters!$B$36/100*IF($F602="yes",Parameters!$E$49,Parameters!$D$49)</f>
        <v/>
      </c>
      <c r="V602" s="29">
        <f>U602*INDEX(Parameters!$B$99:$E$99,MATCH(I602,Parameters!$B$30:$E$30,0))</f>
        <v/>
      </c>
      <c r="W602" s="29">
        <f>U602*INDEX(Parameters!$B$100:$E$100,MATCH(I602,Parameters!$B$30:$E$30,0))</f>
        <v/>
      </c>
      <c r="X602" s="29">
        <f>U602*INDEX(Parameters!$B$101:$E$101,MATCH(I602,Parameters!$B$30:$E$30,0))</f>
        <v/>
      </c>
      <c r="Y602" s="29">
        <f>U602*INDEX(Parameters!$B$102:$E$102,MATCH(I602,Parameters!$B$30:$E$30,0))</f>
        <v/>
      </c>
      <c r="Z602" s="29">
        <f>U602*INDEX(Parameters!$B$103:$E$103,MATCH(I602,Parameters!$B$30:$E$30,0))</f>
        <v/>
      </c>
      <c r="AA602" s="29">
        <f>U602*INDEX(Parameters!$B$104:$E$104,MATCH(I602,Parameters!$B$30:$E$30,0))</f>
        <v/>
      </c>
      <c r="AB602" s="29">
        <f>U602*Parameters!$B$39</f>
        <v/>
      </c>
      <c r="AC602">
        <f>J602</f>
        <v/>
      </c>
      <c r="AD602">
        <f>IF(J602=1,Parameters!$B$40,Parameters!$B$41)</f>
        <v/>
      </c>
      <c r="AE602" s="29">
        <f>AC602*O602+(1-AC602)*L602</f>
        <v/>
      </c>
      <c r="AF602" s="29">
        <f>AC602*P602+(1-AC602)*M602</f>
        <v/>
      </c>
      <c r="AG602" s="29">
        <f>AC602*Q602+(1-AC602)*N602</f>
        <v/>
      </c>
      <c r="AH602" s="29">
        <f>AD602*O602+(1-AD602)*L602</f>
        <v/>
      </c>
      <c r="AI602" s="29">
        <f>AD602*P602+(1-AD602)*M602</f>
        <v/>
      </c>
      <c r="AJ602" s="29">
        <f>AD602*Q602+(1-AD602)*N602</f>
        <v/>
      </c>
      <c r="AK602" s="29">
        <f>AC602*V602+(1-AC602)*U602</f>
        <v/>
      </c>
      <c r="AL602" s="29">
        <f>AC602*W602+(1-AC602)*U602</f>
        <v/>
      </c>
      <c r="AM602" s="29">
        <f>AC602*X602+(1-AC602)*U602</f>
        <v/>
      </c>
      <c r="AN602" s="29">
        <f>AD602*V602+(1-AD602)*U602</f>
        <v/>
      </c>
      <c r="AO602" s="29">
        <f>AD602*W602+(1-AD602)*U602</f>
        <v/>
      </c>
      <c r="AP602" s="29">
        <f>AD602*X602+(1-AD602)*U602</f>
        <v/>
      </c>
      <c r="AQ602">
        <f>IF(OR(Scenario!$B$5="Any",Scenario!$B$5=A602),1,0)</f>
        <v/>
      </c>
      <c r="AR602">
        <f>IF(OR(Scenario!$B$6="Any",Scenario!$B$6=B602),1,0)</f>
        <v/>
      </c>
      <c r="AS602">
        <f>IF(OR(Scenario!$B$7="Any",Scenario!$B$7=C602),1,0)</f>
        <v/>
      </c>
      <c r="AT602">
        <f>IF(OR(Scenario!$B$8="Any",Scenario!$B$8=D602),1,0)</f>
        <v/>
      </c>
      <c r="AU602">
        <f>IF(OR(Scenario!$B$9="Any",Scenario!$B$9=E602),1,0)</f>
        <v/>
      </c>
      <c r="AV602">
        <f>IF(OR(Scenario!$B$10="Any",Scenario!$B$10=F602),1,0)</f>
        <v/>
      </c>
      <c r="AW602">
        <f>G602*AQ602*AR602*AS602*AT602*AU602*AV602</f>
        <v/>
      </c>
      <c r="AX602">
        <f>IF(Scenario!$B$11="mean",L602,IF(Scenario!$B$11="5th pct",M602,N602))</f>
        <v/>
      </c>
      <c r="AY602">
        <f>IF(Scenario!$B$11="mean",O602,IF(Scenario!$B$11="5th pct",P602,Q602))</f>
        <v/>
      </c>
      <c r="AZ602">
        <f>IF(Scenario!$B$11="mean",R602,IF(Scenario!$B$11="5th pct",S602,T602))</f>
        <v/>
      </c>
      <c r="BA602">
        <f>IF(Scenario!$B$11="mean",AE602,IF(Scenario!$B$11="5th pct",AF602,AG602))</f>
        <v/>
      </c>
      <c r="BB602">
        <f>IF(Scenario!$B$11="mean",AH602,IF(Scenario!$B$11="5th pct",AI602,AJ602))</f>
        <v/>
      </c>
      <c r="BC602">
        <f>U602</f>
        <v/>
      </c>
      <c r="BD602">
        <f>IF(Scenario!$B$11="mean",V602,IF(Scenario!$B$11="5th pct",W602,X602))</f>
        <v/>
      </c>
      <c r="BE602">
        <f>IF(Scenario!$B$11="mean",Y602,IF(Scenario!$B$11="5th pct",Z602,AA602))</f>
        <v/>
      </c>
      <c r="BF602">
        <f>IF(Scenario!$B$11="mean",AK602,IF(Scenario!$B$11="5th pct",AL602,AM602))</f>
        <v/>
      </c>
      <c r="BG602">
        <f>IF(Scenario!$B$11="mean",AN602,IF(Scenario!$B$11="5th pct",AO602,AP602))</f>
        <v/>
      </c>
    </row>
    <row r="603">
      <c r="A603" s="7" t="inlineStr">
        <is>
          <t>M</t>
        </is>
      </c>
      <c r="B603" s="7" t="inlineStr">
        <is>
          <t>65-74</t>
        </is>
      </c>
      <c r="C603" s="7" t="inlineStr">
        <is>
          <t>&lt;=110</t>
        </is>
      </c>
      <c r="D603" s="7" t="inlineStr">
        <is>
          <t>&gt;=2.0</t>
        </is>
      </c>
      <c r="E603" s="7" t="inlineStr">
        <is>
          <t>subclinical</t>
        </is>
      </c>
      <c r="F603" s="7" t="inlineStr">
        <is>
          <t>yes</t>
        </is>
      </c>
      <c r="G603" s="30">
        <f>Parameters!$B$6*Parameters!$B$7*Parameters!$B$11/SUM(Parameters!$B$11:$G$11)*Parameters!$K$21*Parameters!$B$50*Parameters!$B$46</f>
        <v/>
      </c>
      <c r="H603" s="31">
        <f>(140-Parameters!$B$25)*Parameters!$B$26*0.45359237*1/(72*Parameters!$E$27)</f>
        <v/>
      </c>
      <c r="I603" s="7">
        <f>IF(H603&gt;80,"&gt;80",IF(H603&gt;50,"50-80",IF(H603&gt;=25,"25-50","&lt;25")))</f>
        <v/>
      </c>
      <c r="J603" s="7">
        <f>IF(((B603="80+")+1+(OR(D603="1.5-2.0",D603="&gt;=2.0")))&gt;=2,1,0)</f>
        <v/>
      </c>
      <c r="K603" s="32">
        <f>INDEX(Parameters!$B$31:$E$31,MATCH(I603,Parameters!$B$30:$E$30,0))</f>
        <v/>
      </c>
      <c r="L603" s="33">
        <f>K603*INDEX(Parameters!$B$57:$E$57,MATCH(I603,Parameters!$B$30:$E$30,0))/100*IF($F603="yes",Parameters!$C$49,Parameters!$B$49)</f>
        <v/>
      </c>
      <c r="M603" s="33">
        <f>K603*INDEX(Parameters!$B$58:$E$58,MATCH(I603,Parameters!$B$30:$E$30,0))/100*IF($F603="yes",Parameters!$C$49,Parameters!$B$49)</f>
        <v/>
      </c>
      <c r="N603" s="33">
        <f>K603*INDEX(Parameters!$B$59:$E$59,MATCH(I603,Parameters!$B$30:$E$30,0))/100*IF($F603="yes",Parameters!$C$49,Parameters!$B$49)</f>
        <v/>
      </c>
      <c r="O603" s="33">
        <f>K603*INDEX(Parameters!$B$60:$E$60,MATCH(I603,Parameters!$B$30:$E$30,0))/100*IF($F603="yes",Parameters!$C$49,Parameters!$B$49)</f>
        <v/>
      </c>
      <c r="P603" s="33">
        <f>K603*INDEX(Parameters!$B$61:$E$61,MATCH(I603,Parameters!$B$30:$E$30,0))/100*IF($F603="yes",Parameters!$C$49,Parameters!$B$49)</f>
        <v/>
      </c>
      <c r="Q603" s="33">
        <f>K603*INDEX(Parameters!$B$62:$E$62,MATCH(I603,Parameters!$B$30:$E$30,0))/100*IF($F603="yes",Parameters!$C$49,Parameters!$B$49)</f>
        <v/>
      </c>
      <c r="R603" s="33">
        <f>K603*INDEX(Parameters!$B$63:$E$63,MATCH(I603,Parameters!$B$30:$E$30,0))/100*IF($F603="yes",Parameters!$C$49,Parameters!$B$49)</f>
        <v/>
      </c>
      <c r="S603" s="33">
        <f>K603*INDEX(Parameters!$B$64:$E$64,MATCH(I603,Parameters!$B$30:$E$30,0))/100*IF($F603="yes",Parameters!$C$49,Parameters!$B$49)</f>
        <v/>
      </c>
      <c r="T603" s="33">
        <f>K603*INDEX(Parameters!$B$65:$E$65,MATCH(I603,Parameters!$B$30:$E$30,0))/100*IF($F603="yes",Parameters!$C$49,Parameters!$B$49)</f>
        <v/>
      </c>
      <c r="U603" s="33">
        <f>INDEX(Parameters!$B$32:$E$32,MATCH(I603,Parameters!$B$30:$E$30,0))*Parameters!$B$36/100*IF($F603="yes",Parameters!$E$49,Parameters!$D$49)</f>
        <v/>
      </c>
      <c r="V603" s="33">
        <f>U603*INDEX(Parameters!$B$99:$E$99,MATCH(I603,Parameters!$B$30:$E$30,0))</f>
        <v/>
      </c>
      <c r="W603" s="33">
        <f>U603*INDEX(Parameters!$B$100:$E$100,MATCH(I603,Parameters!$B$30:$E$30,0))</f>
        <v/>
      </c>
      <c r="X603" s="33">
        <f>U603*INDEX(Parameters!$B$101:$E$101,MATCH(I603,Parameters!$B$30:$E$30,0))</f>
        <v/>
      </c>
      <c r="Y603" s="33">
        <f>U603*INDEX(Parameters!$B$102:$E$102,MATCH(I603,Parameters!$B$30:$E$30,0))</f>
        <v/>
      </c>
      <c r="Z603" s="33">
        <f>U603*INDEX(Parameters!$B$103:$E$103,MATCH(I603,Parameters!$B$30:$E$30,0))</f>
        <v/>
      </c>
      <c r="AA603" s="33">
        <f>U603*INDEX(Parameters!$B$104:$E$104,MATCH(I603,Parameters!$B$30:$E$30,0))</f>
        <v/>
      </c>
      <c r="AB603" s="33">
        <f>U603*Parameters!$B$39</f>
        <v/>
      </c>
      <c r="AC603" s="7">
        <f>J603</f>
        <v/>
      </c>
      <c r="AD603" s="7">
        <f>IF(J603=1,Parameters!$B$40,Parameters!$B$41)</f>
        <v/>
      </c>
      <c r="AE603" s="33">
        <f>AC603*O603+(1-AC603)*L603</f>
        <v/>
      </c>
      <c r="AF603" s="33">
        <f>AC603*P603+(1-AC603)*M603</f>
        <v/>
      </c>
      <c r="AG603" s="33">
        <f>AC603*Q603+(1-AC603)*N603</f>
        <v/>
      </c>
      <c r="AH603" s="33">
        <f>AD603*O603+(1-AD603)*L603</f>
        <v/>
      </c>
      <c r="AI603" s="33">
        <f>AD603*P603+(1-AD603)*M603</f>
        <v/>
      </c>
      <c r="AJ603" s="33">
        <f>AD603*Q603+(1-AD603)*N603</f>
        <v/>
      </c>
      <c r="AK603" s="33">
        <f>AC603*V603+(1-AC603)*U603</f>
        <v/>
      </c>
      <c r="AL603" s="33">
        <f>AC603*W603+(1-AC603)*U603</f>
        <v/>
      </c>
      <c r="AM603" s="33">
        <f>AC603*X603+(1-AC603)*U603</f>
        <v/>
      </c>
      <c r="AN603" s="33">
        <f>AD603*V603+(1-AD603)*U603</f>
        <v/>
      </c>
      <c r="AO603" s="33">
        <f>AD603*W603+(1-AD603)*U603</f>
        <v/>
      </c>
      <c r="AP603" s="33">
        <f>AD603*X603+(1-AD603)*U603</f>
        <v/>
      </c>
      <c r="AQ603" s="7">
        <f>IF(OR(Scenario!$B$5="Any",Scenario!$B$5=A603),1,0)</f>
        <v/>
      </c>
      <c r="AR603" s="7">
        <f>IF(OR(Scenario!$B$6="Any",Scenario!$B$6=B603),1,0)</f>
        <v/>
      </c>
      <c r="AS603" s="7">
        <f>IF(OR(Scenario!$B$7="Any",Scenario!$B$7=C603),1,0)</f>
        <v/>
      </c>
      <c r="AT603" s="7">
        <f>IF(OR(Scenario!$B$8="Any",Scenario!$B$8=D603),1,0)</f>
        <v/>
      </c>
      <c r="AU603" s="7">
        <f>IF(OR(Scenario!$B$9="Any",Scenario!$B$9=E603),1,0)</f>
        <v/>
      </c>
      <c r="AV603" s="7">
        <f>IF(OR(Scenario!$B$10="Any",Scenario!$B$10=F603),1,0)</f>
        <v/>
      </c>
      <c r="AW603" s="7">
        <f>G603*AQ603*AR603*AS603*AT603*AU603*AV603</f>
        <v/>
      </c>
      <c r="AX603" s="7">
        <f>IF(Scenario!$B$11="mean",L603,IF(Scenario!$B$11="5th pct",M603,N603))</f>
        <v/>
      </c>
      <c r="AY603" s="7">
        <f>IF(Scenario!$B$11="mean",O603,IF(Scenario!$B$11="5th pct",P603,Q603))</f>
        <v/>
      </c>
      <c r="AZ603" s="7">
        <f>IF(Scenario!$B$11="mean",R603,IF(Scenario!$B$11="5th pct",S603,T603))</f>
        <v/>
      </c>
      <c r="BA603" s="7">
        <f>IF(Scenario!$B$11="mean",AE603,IF(Scenario!$B$11="5th pct",AF603,AG603))</f>
        <v/>
      </c>
      <c r="BB603" s="7">
        <f>IF(Scenario!$B$11="mean",AH603,IF(Scenario!$B$11="5th pct",AI603,AJ603))</f>
        <v/>
      </c>
      <c r="BC603" s="7">
        <f>U603</f>
        <v/>
      </c>
      <c r="BD603" s="7">
        <f>IF(Scenario!$B$11="mean",V603,IF(Scenario!$B$11="5th pct",W603,X603))</f>
        <v/>
      </c>
      <c r="BE603" s="7">
        <f>IF(Scenario!$B$11="mean",Y603,IF(Scenario!$B$11="5th pct",Z603,AA603))</f>
        <v/>
      </c>
      <c r="BF603" s="7">
        <f>IF(Scenario!$B$11="mean",AK603,IF(Scenario!$B$11="5th pct",AL603,AM603))</f>
        <v/>
      </c>
      <c r="BG603" s="7">
        <f>IF(Scenario!$B$11="mean",AN603,IF(Scenario!$B$11="5th pct",AO603,AP603))</f>
        <v/>
      </c>
    </row>
    <row r="604">
      <c r="A604" t="inlineStr">
        <is>
          <t>M</t>
        </is>
      </c>
      <c r="B604" t="inlineStr">
        <is>
          <t>65-74</t>
        </is>
      </c>
      <c r="C604" t="inlineStr">
        <is>
          <t>&lt;=110</t>
        </is>
      </c>
      <c r="D604" t="inlineStr">
        <is>
          <t>&gt;=2.0</t>
        </is>
      </c>
      <c r="E604" t="inlineStr">
        <is>
          <t>low parox</t>
        </is>
      </c>
      <c r="F604" t="inlineStr">
        <is>
          <t>no</t>
        </is>
      </c>
      <c r="G604" s="26">
        <f>Parameters!$B$6*Parameters!$B$7*Parameters!$B$11/SUM(Parameters!$B$11:$G$11)*Parameters!$K$21*Parameters!$B$51*(1-Parameters!$B$46)</f>
        <v/>
      </c>
      <c r="H604" s="27">
        <f>(140-Parameters!$B$25)*Parameters!$B$26*0.45359237*1/(72*Parameters!$E$27)</f>
        <v/>
      </c>
      <c r="I604">
        <f>IF(H604&gt;80,"&gt;80",IF(H604&gt;50,"50-80",IF(H604&gt;=25,"25-50","&lt;25")))</f>
        <v/>
      </c>
      <c r="J604">
        <f>IF(((B604="80+")+1+(OR(D604="1.5-2.0",D604="&gt;=2.0")))&gt;=2,1,0)</f>
        <v/>
      </c>
      <c r="K604" s="28">
        <f>INDEX(Parameters!$B$31:$E$31,MATCH(I604,Parameters!$B$30:$E$30,0))</f>
        <v/>
      </c>
      <c r="L604" s="29">
        <f>K604*INDEX(Parameters!$B$66:$E$66,MATCH(I604,Parameters!$B$30:$E$30,0))/100*IF($F604="yes",Parameters!$C$49,Parameters!$B$49)</f>
        <v/>
      </c>
      <c r="M604" s="29">
        <f>K604*INDEX(Parameters!$B$67:$E$67,MATCH(I604,Parameters!$B$30:$E$30,0))/100*IF($F604="yes",Parameters!$C$49,Parameters!$B$49)</f>
        <v/>
      </c>
      <c r="N604" s="29">
        <f>K604*INDEX(Parameters!$B$68:$E$68,MATCH(I604,Parameters!$B$30:$E$30,0))/100*IF($F604="yes",Parameters!$C$49,Parameters!$B$49)</f>
        <v/>
      </c>
      <c r="O604" s="29">
        <f>K604*INDEX(Parameters!$B$69:$E$69,MATCH(I604,Parameters!$B$30:$E$30,0))/100*IF($F604="yes",Parameters!$C$49,Parameters!$B$49)</f>
        <v/>
      </c>
      <c r="P604" s="29">
        <f>K604*INDEX(Parameters!$B$70:$E$70,MATCH(I604,Parameters!$B$30:$E$30,0))/100*IF($F604="yes",Parameters!$C$49,Parameters!$B$49)</f>
        <v/>
      </c>
      <c r="Q604" s="29">
        <f>K604*INDEX(Parameters!$B$71:$E$71,MATCH(I604,Parameters!$B$30:$E$30,0))/100*IF($F604="yes",Parameters!$C$49,Parameters!$B$49)</f>
        <v/>
      </c>
      <c r="R604" s="29">
        <f>K604*INDEX(Parameters!$B$72:$E$72,MATCH(I604,Parameters!$B$30:$E$30,0))/100*IF($F604="yes",Parameters!$C$49,Parameters!$B$49)</f>
        <v/>
      </c>
      <c r="S604" s="29">
        <f>K604*INDEX(Parameters!$B$73:$E$73,MATCH(I604,Parameters!$B$30:$E$30,0))/100*IF($F604="yes",Parameters!$C$49,Parameters!$B$49)</f>
        <v/>
      </c>
      <c r="T604" s="29">
        <f>K604*INDEX(Parameters!$B$74:$E$74,MATCH(I604,Parameters!$B$30:$E$30,0))/100*IF($F604="yes",Parameters!$C$49,Parameters!$B$49)</f>
        <v/>
      </c>
      <c r="U604" s="29">
        <f>INDEX(Parameters!$B$32:$E$32,MATCH(I604,Parameters!$B$30:$E$30,0))*Parameters!$B$36/100*IF($F604="yes",Parameters!$E$49,Parameters!$D$49)</f>
        <v/>
      </c>
      <c r="V604" s="29">
        <f>U604*INDEX(Parameters!$B$99:$E$99,MATCH(I604,Parameters!$B$30:$E$30,0))</f>
        <v/>
      </c>
      <c r="W604" s="29">
        <f>U604*INDEX(Parameters!$B$100:$E$100,MATCH(I604,Parameters!$B$30:$E$30,0))</f>
        <v/>
      </c>
      <c r="X604" s="29">
        <f>U604*INDEX(Parameters!$B$101:$E$101,MATCH(I604,Parameters!$B$30:$E$30,0))</f>
        <v/>
      </c>
      <c r="Y604" s="29">
        <f>U604*INDEX(Parameters!$B$102:$E$102,MATCH(I604,Parameters!$B$30:$E$30,0))</f>
        <v/>
      </c>
      <c r="Z604" s="29">
        <f>U604*INDEX(Parameters!$B$103:$E$103,MATCH(I604,Parameters!$B$30:$E$30,0))</f>
        <v/>
      </c>
      <c r="AA604" s="29">
        <f>U604*INDEX(Parameters!$B$104:$E$104,MATCH(I604,Parameters!$B$30:$E$30,0))</f>
        <v/>
      </c>
      <c r="AB604" s="29">
        <f>U604*Parameters!$B$39</f>
        <v/>
      </c>
      <c r="AC604">
        <f>J604</f>
        <v/>
      </c>
      <c r="AD604">
        <f>IF(J604=1,Parameters!$B$40,Parameters!$B$41)</f>
        <v/>
      </c>
      <c r="AE604" s="29">
        <f>AC604*O604+(1-AC604)*L604</f>
        <v/>
      </c>
      <c r="AF604" s="29">
        <f>AC604*P604+(1-AC604)*M604</f>
        <v/>
      </c>
      <c r="AG604" s="29">
        <f>AC604*Q604+(1-AC604)*N604</f>
        <v/>
      </c>
      <c r="AH604" s="29">
        <f>AD604*O604+(1-AD604)*L604</f>
        <v/>
      </c>
      <c r="AI604" s="29">
        <f>AD604*P604+(1-AD604)*M604</f>
        <v/>
      </c>
      <c r="AJ604" s="29">
        <f>AD604*Q604+(1-AD604)*N604</f>
        <v/>
      </c>
      <c r="AK604" s="29">
        <f>AC604*V604+(1-AC604)*U604</f>
        <v/>
      </c>
      <c r="AL604" s="29">
        <f>AC604*W604+(1-AC604)*U604</f>
        <v/>
      </c>
      <c r="AM604" s="29">
        <f>AC604*X604+(1-AC604)*U604</f>
        <v/>
      </c>
      <c r="AN604" s="29">
        <f>AD604*V604+(1-AD604)*U604</f>
        <v/>
      </c>
      <c r="AO604" s="29">
        <f>AD604*W604+(1-AD604)*U604</f>
        <v/>
      </c>
      <c r="AP604" s="29">
        <f>AD604*X604+(1-AD604)*U604</f>
        <v/>
      </c>
      <c r="AQ604">
        <f>IF(OR(Scenario!$B$5="Any",Scenario!$B$5=A604),1,0)</f>
        <v/>
      </c>
      <c r="AR604">
        <f>IF(OR(Scenario!$B$6="Any",Scenario!$B$6=B604),1,0)</f>
        <v/>
      </c>
      <c r="AS604">
        <f>IF(OR(Scenario!$B$7="Any",Scenario!$B$7=C604),1,0)</f>
        <v/>
      </c>
      <c r="AT604">
        <f>IF(OR(Scenario!$B$8="Any",Scenario!$B$8=D604),1,0)</f>
        <v/>
      </c>
      <c r="AU604">
        <f>IF(OR(Scenario!$B$9="Any",Scenario!$B$9=E604),1,0)</f>
        <v/>
      </c>
      <c r="AV604">
        <f>IF(OR(Scenario!$B$10="Any",Scenario!$B$10=F604),1,0)</f>
        <v/>
      </c>
      <c r="AW604">
        <f>G604*AQ604*AR604*AS604*AT604*AU604*AV604</f>
        <v/>
      </c>
      <c r="AX604">
        <f>IF(Scenario!$B$11="mean",L604,IF(Scenario!$B$11="5th pct",M604,N604))</f>
        <v/>
      </c>
      <c r="AY604">
        <f>IF(Scenario!$B$11="mean",O604,IF(Scenario!$B$11="5th pct",P604,Q604))</f>
        <v/>
      </c>
      <c r="AZ604">
        <f>IF(Scenario!$B$11="mean",R604,IF(Scenario!$B$11="5th pct",S604,T604))</f>
        <v/>
      </c>
      <c r="BA604">
        <f>IF(Scenario!$B$11="mean",AE604,IF(Scenario!$B$11="5th pct",AF604,AG604))</f>
        <v/>
      </c>
      <c r="BB604">
        <f>IF(Scenario!$B$11="mean",AH604,IF(Scenario!$B$11="5th pct",AI604,AJ604))</f>
        <v/>
      </c>
      <c r="BC604">
        <f>U604</f>
        <v/>
      </c>
      <c r="BD604">
        <f>IF(Scenario!$B$11="mean",V604,IF(Scenario!$B$11="5th pct",W604,X604))</f>
        <v/>
      </c>
      <c r="BE604">
        <f>IF(Scenario!$B$11="mean",Y604,IF(Scenario!$B$11="5th pct",Z604,AA604))</f>
        <v/>
      </c>
      <c r="BF604">
        <f>IF(Scenario!$B$11="mean",AK604,IF(Scenario!$B$11="5th pct",AL604,AM604))</f>
        <v/>
      </c>
      <c r="BG604">
        <f>IF(Scenario!$B$11="mean",AN604,IF(Scenario!$B$11="5th pct",AO604,AP604))</f>
        <v/>
      </c>
    </row>
    <row r="605">
      <c r="A605" s="7" t="inlineStr">
        <is>
          <t>M</t>
        </is>
      </c>
      <c r="B605" s="7" t="inlineStr">
        <is>
          <t>65-74</t>
        </is>
      </c>
      <c r="C605" s="7" t="inlineStr">
        <is>
          <t>&lt;=110</t>
        </is>
      </c>
      <c r="D605" s="7" t="inlineStr">
        <is>
          <t>&gt;=2.0</t>
        </is>
      </c>
      <c r="E605" s="7" t="inlineStr">
        <is>
          <t>low parox</t>
        </is>
      </c>
      <c r="F605" s="7" t="inlineStr">
        <is>
          <t>yes</t>
        </is>
      </c>
      <c r="G605" s="30">
        <f>Parameters!$B$6*Parameters!$B$7*Parameters!$B$11/SUM(Parameters!$B$11:$G$11)*Parameters!$K$21*Parameters!$B$51*Parameters!$B$46</f>
        <v/>
      </c>
      <c r="H605" s="31">
        <f>(140-Parameters!$B$25)*Parameters!$B$26*0.45359237*1/(72*Parameters!$E$27)</f>
        <v/>
      </c>
      <c r="I605" s="7">
        <f>IF(H605&gt;80,"&gt;80",IF(H605&gt;50,"50-80",IF(H605&gt;=25,"25-50","&lt;25")))</f>
        <v/>
      </c>
      <c r="J605" s="7">
        <f>IF(((B605="80+")+1+(OR(D605="1.5-2.0",D605="&gt;=2.0")))&gt;=2,1,0)</f>
        <v/>
      </c>
      <c r="K605" s="32">
        <f>INDEX(Parameters!$B$31:$E$31,MATCH(I605,Parameters!$B$30:$E$30,0))</f>
        <v/>
      </c>
      <c r="L605" s="33">
        <f>K605*INDEX(Parameters!$B$66:$E$66,MATCH(I605,Parameters!$B$30:$E$30,0))/100*IF($F605="yes",Parameters!$C$49,Parameters!$B$49)</f>
        <v/>
      </c>
      <c r="M605" s="33">
        <f>K605*INDEX(Parameters!$B$67:$E$67,MATCH(I605,Parameters!$B$30:$E$30,0))/100*IF($F605="yes",Parameters!$C$49,Parameters!$B$49)</f>
        <v/>
      </c>
      <c r="N605" s="33">
        <f>K605*INDEX(Parameters!$B$68:$E$68,MATCH(I605,Parameters!$B$30:$E$30,0))/100*IF($F605="yes",Parameters!$C$49,Parameters!$B$49)</f>
        <v/>
      </c>
      <c r="O605" s="33">
        <f>K605*INDEX(Parameters!$B$69:$E$69,MATCH(I605,Parameters!$B$30:$E$30,0))/100*IF($F605="yes",Parameters!$C$49,Parameters!$B$49)</f>
        <v/>
      </c>
      <c r="P605" s="33">
        <f>K605*INDEX(Parameters!$B$70:$E$70,MATCH(I605,Parameters!$B$30:$E$30,0))/100*IF($F605="yes",Parameters!$C$49,Parameters!$B$49)</f>
        <v/>
      </c>
      <c r="Q605" s="33">
        <f>K605*INDEX(Parameters!$B$71:$E$71,MATCH(I605,Parameters!$B$30:$E$30,0))/100*IF($F605="yes",Parameters!$C$49,Parameters!$B$49)</f>
        <v/>
      </c>
      <c r="R605" s="33">
        <f>K605*INDEX(Parameters!$B$72:$E$72,MATCH(I605,Parameters!$B$30:$E$30,0))/100*IF($F605="yes",Parameters!$C$49,Parameters!$B$49)</f>
        <v/>
      </c>
      <c r="S605" s="33">
        <f>K605*INDEX(Parameters!$B$73:$E$73,MATCH(I605,Parameters!$B$30:$E$30,0))/100*IF($F605="yes",Parameters!$C$49,Parameters!$B$49)</f>
        <v/>
      </c>
      <c r="T605" s="33">
        <f>K605*INDEX(Parameters!$B$74:$E$74,MATCH(I605,Parameters!$B$30:$E$30,0))/100*IF($F605="yes",Parameters!$C$49,Parameters!$B$49)</f>
        <v/>
      </c>
      <c r="U605" s="33">
        <f>INDEX(Parameters!$B$32:$E$32,MATCH(I605,Parameters!$B$30:$E$30,0))*Parameters!$B$36/100*IF($F605="yes",Parameters!$E$49,Parameters!$D$49)</f>
        <v/>
      </c>
      <c r="V605" s="33">
        <f>U605*INDEX(Parameters!$B$99:$E$99,MATCH(I605,Parameters!$B$30:$E$30,0))</f>
        <v/>
      </c>
      <c r="W605" s="33">
        <f>U605*INDEX(Parameters!$B$100:$E$100,MATCH(I605,Parameters!$B$30:$E$30,0))</f>
        <v/>
      </c>
      <c r="X605" s="33">
        <f>U605*INDEX(Parameters!$B$101:$E$101,MATCH(I605,Parameters!$B$30:$E$30,0))</f>
        <v/>
      </c>
      <c r="Y605" s="33">
        <f>U605*INDEX(Parameters!$B$102:$E$102,MATCH(I605,Parameters!$B$30:$E$30,0))</f>
        <v/>
      </c>
      <c r="Z605" s="33">
        <f>U605*INDEX(Parameters!$B$103:$E$103,MATCH(I605,Parameters!$B$30:$E$30,0))</f>
        <v/>
      </c>
      <c r="AA605" s="33">
        <f>U605*INDEX(Parameters!$B$104:$E$104,MATCH(I605,Parameters!$B$30:$E$30,0))</f>
        <v/>
      </c>
      <c r="AB605" s="33">
        <f>U605*Parameters!$B$39</f>
        <v/>
      </c>
      <c r="AC605" s="7">
        <f>J605</f>
        <v/>
      </c>
      <c r="AD605" s="7">
        <f>IF(J605=1,Parameters!$B$40,Parameters!$B$41)</f>
        <v/>
      </c>
      <c r="AE605" s="33">
        <f>AC605*O605+(1-AC605)*L605</f>
        <v/>
      </c>
      <c r="AF605" s="33">
        <f>AC605*P605+(1-AC605)*M605</f>
        <v/>
      </c>
      <c r="AG605" s="33">
        <f>AC605*Q605+(1-AC605)*N605</f>
        <v/>
      </c>
      <c r="AH605" s="33">
        <f>AD605*O605+(1-AD605)*L605</f>
        <v/>
      </c>
      <c r="AI605" s="33">
        <f>AD605*P605+(1-AD605)*M605</f>
        <v/>
      </c>
      <c r="AJ605" s="33">
        <f>AD605*Q605+(1-AD605)*N605</f>
        <v/>
      </c>
      <c r="AK605" s="33">
        <f>AC605*V605+(1-AC605)*U605</f>
        <v/>
      </c>
      <c r="AL605" s="33">
        <f>AC605*W605+(1-AC605)*U605</f>
        <v/>
      </c>
      <c r="AM605" s="33">
        <f>AC605*X605+(1-AC605)*U605</f>
        <v/>
      </c>
      <c r="AN605" s="33">
        <f>AD605*V605+(1-AD605)*U605</f>
        <v/>
      </c>
      <c r="AO605" s="33">
        <f>AD605*W605+(1-AD605)*U605</f>
        <v/>
      </c>
      <c r="AP605" s="33">
        <f>AD605*X605+(1-AD605)*U605</f>
        <v/>
      </c>
      <c r="AQ605" s="7">
        <f>IF(OR(Scenario!$B$5="Any",Scenario!$B$5=A605),1,0)</f>
        <v/>
      </c>
      <c r="AR605" s="7">
        <f>IF(OR(Scenario!$B$6="Any",Scenario!$B$6=B605),1,0)</f>
        <v/>
      </c>
      <c r="AS605" s="7">
        <f>IF(OR(Scenario!$B$7="Any",Scenario!$B$7=C605),1,0)</f>
        <v/>
      </c>
      <c r="AT605" s="7">
        <f>IF(OR(Scenario!$B$8="Any",Scenario!$B$8=D605),1,0)</f>
        <v/>
      </c>
      <c r="AU605" s="7">
        <f>IF(OR(Scenario!$B$9="Any",Scenario!$B$9=E605),1,0)</f>
        <v/>
      </c>
      <c r="AV605" s="7">
        <f>IF(OR(Scenario!$B$10="Any",Scenario!$B$10=F605),1,0)</f>
        <v/>
      </c>
      <c r="AW605" s="7">
        <f>G605*AQ605*AR605*AS605*AT605*AU605*AV605</f>
        <v/>
      </c>
      <c r="AX605" s="7">
        <f>IF(Scenario!$B$11="mean",L605,IF(Scenario!$B$11="5th pct",M605,N605))</f>
        <v/>
      </c>
      <c r="AY605" s="7">
        <f>IF(Scenario!$B$11="mean",O605,IF(Scenario!$B$11="5th pct",P605,Q605))</f>
        <v/>
      </c>
      <c r="AZ605" s="7">
        <f>IF(Scenario!$B$11="mean",R605,IF(Scenario!$B$11="5th pct",S605,T605))</f>
        <v/>
      </c>
      <c r="BA605" s="7">
        <f>IF(Scenario!$B$11="mean",AE605,IF(Scenario!$B$11="5th pct",AF605,AG605))</f>
        <v/>
      </c>
      <c r="BB605" s="7">
        <f>IF(Scenario!$B$11="mean",AH605,IF(Scenario!$B$11="5th pct",AI605,AJ605))</f>
        <v/>
      </c>
      <c r="BC605" s="7">
        <f>U605</f>
        <v/>
      </c>
      <c r="BD605" s="7">
        <f>IF(Scenario!$B$11="mean",V605,IF(Scenario!$B$11="5th pct",W605,X605))</f>
        <v/>
      </c>
      <c r="BE605" s="7">
        <f>IF(Scenario!$B$11="mean",Y605,IF(Scenario!$B$11="5th pct",Z605,AA605))</f>
        <v/>
      </c>
      <c r="BF605" s="7">
        <f>IF(Scenario!$B$11="mean",AK605,IF(Scenario!$B$11="5th pct",AL605,AM605))</f>
        <v/>
      </c>
      <c r="BG605" s="7">
        <f>IF(Scenario!$B$11="mean",AN605,IF(Scenario!$B$11="5th pct",AO605,AP605))</f>
        <v/>
      </c>
    </row>
    <row r="606">
      <c r="A606" t="inlineStr">
        <is>
          <t>M</t>
        </is>
      </c>
      <c r="B606" t="inlineStr">
        <is>
          <t>65-74</t>
        </is>
      </c>
      <c r="C606" t="inlineStr">
        <is>
          <t>&lt;=110</t>
        </is>
      </c>
      <c r="D606" t="inlineStr">
        <is>
          <t>&gt;=2.0</t>
        </is>
      </c>
      <c r="E606" t="inlineStr">
        <is>
          <t>high parox</t>
        </is>
      </c>
      <c r="F606" t="inlineStr">
        <is>
          <t>no</t>
        </is>
      </c>
      <c r="G606" s="26">
        <f>Parameters!$B$6*Parameters!$B$7*Parameters!$B$11/SUM(Parameters!$B$11:$G$11)*Parameters!$K$21*Parameters!$B$52*(1-Parameters!$B$46)</f>
        <v/>
      </c>
      <c r="H606" s="27">
        <f>(140-Parameters!$B$25)*Parameters!$B$26*0.45359237*1/(72*Parameters!$E$27)</f>
        <v/>
      </c>
      <c r="I606">
        <f>IF(H606&gt;80,"&gt;80",IF(H606&gt;50,"50-80",IF(H606&gt;=25,"25-50","&lt;25")))</f>
        <v/>
      </c>
      <c r="J606">
        <f>IF(((B606="80+")+1+(OR(D606="1.5-2.0",D606="&gt;=2.0")))&gt;=2,1,0)</f>
        <v/>
      </c>
      <c r="K606" s="28">
        <f>INDEX(Parameters!$B$31:$E$31,MATCH(I606,Parameters!$B$30:$E$30,0))</f>
        <v/>
      </c>
      <c r="L606" s="29">
        <f>K606*INDEX(Parameters!$B$75:$E$75,MATCH(I606,Parameters!$B$30:$E$30,0))/100*IF($F606="yes",Parameters!$C$49,Parameters!$B$49)</f>
        <v/>
      </c>
      <c r="M606" s="29">
        <f>K606*INDEX(Parameters!$B$76:$E$76,MATCH(I606,Parameters!$B$30:$E$30,0))/100*IF($F606="yes",Parameters!$C$49,Parameters!$B$49)</f>
        <v/>
      </c>
      <c r="N606" s="29">
        <f>K606*INDEX(Parameters!$B$77:$E$77,MATCH(I606,Parameters!$B$30:$E$30,0))/100*IF($F606="yes",Parameters!$C$49,Parameters!$B$49)</f>
        <v/>
      </c>
      <c r="O606" s="29">
        <f>K606*INDEX(Parameters!$B$78:$E$78,MATCH(I606,Parameters!$B$30:$E$30,0))/100*IF($F606="yes",Parameters!$C$49,Parameters!$B$49)</f>
        <v/>
      </c>
      <c r="P606" s="29">
        <f>K606*INDEX(Parameters!$B$79:$E$79,MATCH(I606,Parameters!$B$30:$E$30,0))/100*IF($F606="yes",Parameters!$C$49,Parameters!$B$49)</f>
        <v/>
      </c>
      <c r="Q606" s="29">
        <f>K606*INDEX(Parameters!$B$80:$E$80,MATCH(I606,Parameters!$B$30:$E$30,0))/100*IF($F606="yes",Parameters!$C$49,Parameters!$B$49)</f>
        <v/>
      </c>
      <c r="R606" s="29">
        <f>K606*INDEX(Parameters!$B$81:$E$81,MATCH(I606,Parameters!$B$30:$E$30,0))/100*IF($F606="yes",Parameters!$C$49,Parameters!$B$49)</f>
        <v/>
      </c>
      <c r="S606" s="29">
        <f>K606*INDEX(Parameters!$B$82:$E$82,MATCH(I606,Parameters!$B$30:$E$30,0))/100*IF($F606="yes",Parameters!$C$49,Parameters!$B$49)</f>
        <v/>
      </c>
      <c r="T606" s="29">
        <f>K606*INDEX(Parameters!$B$83:$E$83,MATCH(I606,Parameters!$B$30:$E$30,0))/100*IF($F606="yes",Parameters!$C$49,Parameters!$B$49)</f>
        <v/>
      </c>
      <c r="U606" s="29">
        <f>INDEX(Parameters!$B$32:$E$32,MATCH(I606,Parameters!$B$30:$E$30,0))*Parameters!$B$36/100*IF($F606="yes",Parameters!$E$49,Parameters!$D$49)</f>
        <v/>
      </c>
      <c r="V606" s="29">
        <f>U606*INDEX(Parameters!$B$99:$E$99,MATCH(I606,Parameters!$B$30:$E$30,0))</f>
        <v/>
      </c>
      <c r="W606" s="29">
        <f>U606*INDEX(Parameters!$B$100:$E$100,MATCH(I606,Parameters!$B$30:$E$30,0))</f>
        <v/>
      </c>
      <c r="X606" s="29">
        <f>U606*INDEX(Parameters!$B$101:$E$101,MATCH(I606,Parameters!$B$30:$E$30,0))</f>
        <v/>
      </c>
      <c r="Y606" s="29">
        <f>U606*INDEX(Parameters!$B$102:$E$102,MATCH(I606,Parameters!$B$30:$E$30,0))</f>
        <v/>
      </c>
      <c r="Z606" s="29">
        <f>U606*INDEX(Parameters!$B$103:$E$103,MATCH(I606,Parameters!$B$30:$E$30,0))</f>
        <v/>
      </c>
      <c r="AA606" s="29">
        <f>U606*INDEX(Parameters!$B$104:$E$104,MATCH(I606,Parameters!$B$30:$E$30,0))</f>
        <v/>
      </c>
      <c r="AB606" s="29">
        <f>U606*Parameters!$B$39</f>
        <v/>
      </c>
      <c r="AC606">
        <f>J606</f>
        <v/>
      </c>
      <c r="AD606">
        <f>IF(J606=1,Parameters!$B$40,Parameters!$B$41)</f>
        <v/>
      </c>
      <c r="AE606" s="29">
        <f>AC606*O606+(1-AC606)*L606</f>
        <v/>
      </c>
      <c r="AF606" s="29">
        <f>AC606*P606+(1-AC606)*M606</f>
        <v/>
      </c>
      <c r="AG606" s="29">
        <f>AC606*Q606+(1-AC606)*N606</f>
        <v/>
      </c>
      <c r="AH606" s="29">
        <f>AD606*O606+(1-AD606)*L606</f>
        <v/>
      </c>
      <c r="AI606" s="29">
        <f>AD606*P606+(1-AD606)*M606</f>
        <v/>
      </c>
      <c r="AJ606" s="29">
        <f>AD606*Q606+(1-AD606)*N606</f>
        <v/>
      </c>
      <c r="AK606" s="29">
        <f>AC606*V606+(1-AC606)*U606</f>
        <v/>
      </c>
      <c r="AL606" s="29">
        <f>AC606*W606+(1-AC606)*U606</f>
        <v/>
      </c>
      <c r="AM606" s="29">
        <f>AC606*X606+(1-AC606)*U606</f>
        <v/>
      </c>
      <c r="AN606" s="29">
        <f>AD606*V606+(1-AD606)*U606</f>
        <v/>
      </c>
      <c r="AO606" s="29">
        <f>AD606*W606+(1-AD606)*U606</f>
        <v/>
      </c>
      <c r="AP606" s="29">
        <f>AD606*X606+(1-AD606)*U606</f>
        <v/>
      </c>
      <c r="AQ606">
        <f>IF(OR(Scenario!$B$5="Any",Scenario!$B$5=A606),1,0)</f>
        <v/>
      </c>
      <c r="AR606">
        <f>IF(OR(Scenario!$B$6="Any",Scenario!$B$6=B606),1,0)</f>
        <v/>
      </c>
      <c r="AS606">
        <f>IF(OR(Scenario!$B$7="Any",Scenario!$B$7=C606),1,0)</f>
        <v/>
      </c>
      <c r="AT606">
        <f>IF(OR(Scenario!$B$8="Any",Scenario!$B$8=D606),1,0)</f>
        <v/>
      </c>
      <c r="AU606">
        <f>IF(OR(Scenario!$B$9="Any",Scenario!$B$9=E606),1,0)</f>
        <v/>
      </c>
      <c r="AV606">
        <f>IF(OR(Scenario!$B$10="Any",Scenario!$B$10=F606),1,0)</f>
        <v/>
      </c>
      <c r="AW606">
        <f>G606*AQ606*AR606*AS606*AT606*AU606*AV606</f>
        <v/>
      </c>
      <c r="AX606">
        <f>IF(Scenario!$B$11="mean",L606,IF(Scenario!$B$11="5th pct",M606,N606))</f>
        <v/>
      </c>
      <c r="AY606">
        <f>IF(Scenario!$B$11="mean",O606,IF(Scenario!$B$11="5th pct",P606,Q606))</f>
        <v/>
      </c>
      <c r="AZ606">
        <f>IF(Scenario!$B$11="mean",R606,IF(Scenario!$B$11="5th pct",S606,T606))</f>
        <v/>
      </c>
      <c r="BA606">
        <f>IF(Scenario!$B$11="mean",AE606,IF(Scenario!$B$11="5th pct",AF606,AG606))</f>
        <v/>
      </c>
      <c r="BB606">
        <f>IF(Scenario!$B$11="mean",AH606,IF(Scenario!$B$11="5th pct",AI606,AJ606))</f>
        <v/>
      </c>
      <c r="BC606">
        <f>U606</f>
        <v/>
      </c>
      <c r="BD606">
        <f>IF(Scenario!$B$11="mean",V606,IF(Scenario!$B$11="5th pct",W606,X606))</f>
        <v/>
      </c>
      <c r="BE606">
        <f>IF(Scenario!$B$11="mean",Y606,IF(Scenario!$B$11="5th pct",Z606,AA606))</f>
        <v/>
      </c>
      <c r="BF606">
        <f>IF(Scenario!$B$11="mean",AK606,IF(Scenario!$B$11="5th pct",AL606,AM606))</f>
        <v/>
      </c>
      <c r="BG606">
        <f>IF(Scenario!$B$11="mean",AN606,IF(Scenario!$B$11="5th pct",AO606,AP606))</f>
        <v/>
      </c>
    </row>
    <row r="607">
      <c r="A607" s="7" t="inlineStr">
        <is>
          <t>M</t>
        </is>
      </c>
      <c r="B607" s="7" t="inlineStr">
        <is>
          <t>65-74</t>
        </is>
      </c>
      <c r="C607" s="7" t="inlineStr">
        <is>
          <t>&lt;=110</t>
        </is>
      </c>
      <c r="D607" s="7" t="inlineStr">
        <is>
          <t>&gt;=2.0</t>
        </is>
      </c>
      <c r="E607" s="7" t="inlineStr">
        <is>
          <t>high parox</t>
        </is>
      </c>
      <c r="F607" s="7" t="inlineStr">
        <is>
          <t>yes</t>
        </is>
      </c>
      <c r="G607" s="30">
        <f>Parameters!$B$6*Parameters!$B$7*Parameters!$B$11/SUM(Parameters!$B$11:$G$11)*Parameters!$K$21*Parameters!$B$52*Parameters!$B$46</f>
        <v/>
      </c>
      <c r="H607" s="31">
        <f>(140-Parameters!$B$25)*Parameters!$B$26*0.45359237*1/(72*Parameters!$E$27)</f>
        <v/>
      </c>
      <c r="I607" s="7">
        <f>IF(H607&gt;80,"&gt;80",IF(H607&gt;50,"50-80",IF(H607&gt;=25,"25-50","&lt;25")))</f>
        <v/>
      </c>
      <c r="J607" s="7">
        <f>IF(((B607="80+")+1+(OR(D607="1.5-2.0",D607="&gt;=2.0")))&gt;=2,1,0)</f>
        <v/>
      </c>
      <c r="K607" s="32">
        <f>INDEX(Parameters!$B$31:$E$31,MATCH(I607,Parameters!$B$30:$E$30,0))</f>
        <v/>
      </c>
      <c r="L607" s="33">
        <f>K607*INDEX(Parameters!$B$75:$E$75,MATCH(I607,Parameters!$B$30:$E$30,0))/100*IF($F607="yes",Parameters!$C$49,Parameters!$B$49)</f>
        <v/>
      </c>
      <c r="M607" s="33">
        <f>K607*INDEX(Parameters!$B$76:$E$76,MATCH(I607,Parameters!$B$30:$E$30,0))/100*IF($F607="yes",Parameters!$C$49,Parameters!$B$49)</f>
        <v/>
      </c>
      <c r="N607" s="33">
        <f>K607*INDEX(Parameters!$B$77:$E$77,MATCH(I607,Parameters!$B$30:$E$30,0))/100*IF($F607="yes",Parameters!$C$49,Parameters!$B$49)</f>
        <v/>
      </c>
      <c r="O607" s="33">
        <f>K607*INDEX(Parameters!$B$78:$E$78,MATCH(I607,Parameters!$B$30:$E$30,0))/100*IF($F607="yes",Parameters!$C$49,Parameters!$B$49)</f>
        <v/>
      </c>
      <c r="P607" s="33">
        <f>K607*INDEX(Parameters!$B$79:$E$79,MATCH(I607,Parameters!$B$30:$E$30,0))/100*IF($F607="yes",Parameters!$C$49,Parameters!$B$49)</f>
        <v/>
      </c>
      <c r="Q607" s="33">
        <f>K607*INDEX(Parameters!$B$80:$E$80,MATCH(I607,Parameters!$B$30:$E$30,0))/100*IF($F607="yes",Parameters!$C$49,Parameters!$B$49)</f>
        <v/>
      </c>
      <c r="R607" s="33">
        <f>K607*INDEX(Parameters!$B$81:$E$81,MATCH(I607,Parameters!$B$30:$E$30,0))/100*IF($F607="yes",Parameters!$C$49,Parameters!$B$49)</f>
        <v/>
      </c>
      <c r="S607" s="33">
        <f>K607*INDEX(Parameters!$B$82:$E$82,MATCH(I607,Parameters!$B$30:$E$30,0))/100*IF($F607="yes",Parameters!$C$49,Parameters!$B$49)</f>
        <v/>
      </c>
      <c r="T607" s="33">
        <f>K607*INDEX(Parameters!$B$83:$E$83,MATCH(I607,Parameters!$B$30:$E$30,0))/100*IF($F607="yes",Parameters!$C$49,Parameters!$B$49)</f>
        <v/>
      </c>
      <c r="U607" s="33">
        <f>INDEX(Parameters!$B$32:$E$32,MATCH(I607,Parameters!$B$30:$E$30,0))*Parameters!$B$36/100*IF($F607="yes",Parameters!$E$49,Parameters!$D$49)</f>
        <v/>
      </c>
      <c r="V607" s="33">
        <f>U607*INDEX(Parameters!$B$99:$E$99,MATCH(I607,Parameters!$B$30:$E$30,0))</f>
        <v/>
      </c>
      <c r="W607" s="33">
        <f>U607*INDEX(Parameters!$B$100:$E$100,MATCH(I607,Parameters!$B$30:$E$30,0))</f>
        <v/>
      </c>
      <c r="X607" s="33">
        <f>U607*INDEX(Parameters!$B$101:$E$101,MATCH(I607,Parameters!$B$30:$E$30,0))</f>
        <v/>
      </c>
      <c r="Y607" s="33">
        <f>U607*INDEX(Parameters!$B$102:$E$102,MATCH(I607,Parameters!$B$30:$E$30,0))</f>
        <v/>
      </c>
      <c r="Z607" s="33">
        <f>U607*INDEX(Parameters!$B$103:$E$103,MATCH(I607,Parameters!$B$30:$E$30,0))</f>
        <v/>
      </c>
      <c r="AA607" s="33">
        <f>U607*INDEX(Parameters!$B$104:$E$104,MATCH(I607,Parameters!$B$30:$E$30,0))</f>
        <v/>
      </c>
      <c r="AB607" s="33">
        <f>U607*Parameters!$B$39</f>
        <v/>
      </c>
      <c r="AC607" s="7">
        <f>J607</f>
        <v/>
      </c>
      <c r="AD607" s="7">
        <f>IF(J607=1,Parameters!$B$40,Parameters!$B$41)</f>
        <v/>
      </c>
      <c r="AE607" s="33">
        <f>AC607*O607+(1-AC607)*L607</f>
        <v/>
      </c>
      <c r="AF607" s="33">
        <f>AC607*P607+(1-AC607)*M607</f>
        <v/>
      </c>
      <c r="AG607" s="33">
        <f>AC607*Q607+(1-AC607)*N607</f>
        <v/>
      </c>
      <c r="AH607" s="33">
        <f>AD607*O607+(1-AD607)*L607</f>
        <v/>
      </c>
      <c r="AI607" s="33">
        <f>AD607*P607+(1-AD607)*M607</f>
        <v/>
      </c>
      <c r="AJ607" s="33">
        <f>AD607*Q607+(1-AD607)*N607</f>
        <v/>
      </c>
      <c r="AK607" s="33">
        <f>AC607*V607+(1-AC607)*U607</f>
        <v/>
      </c>
      <c r="AL607" s="33">
        <f>AC607*W607+(1-AC607)*U607</f>
        <v/>
      </c>
      <c r="AM607" s="33">
        <f>AC607*X607+(1-AC607)*U607</f>
        <v/>
      </c>
      <c r="AN607" s="33">
        <f>AD607*V607+(1-AD607)*U607</f>
        <v/>
      </c>
      <c r="AO607" s="33">
        <f>AD607*W607+(1-AD607)*U607</f>
        <v/>
      </c>
      <c r="AP607" s="33">
        <f>AD607*X607+(1-AD607)*U607</f>
        <v/>
      </c>
      <c r="AQ607" s="7">
        <f>IF(OR(Scenario!$B$5="Any",Scenario!$B$5=A607),1,0)</f>
        <v/>
      </c>
      <c r="AR607" s="7">
        <f>IF(OR(Scenario!$B$6="Any",Scenario!$B$6=B607),1,0)</f>
        <v/>
      </c>
      <c r="AS607" s="7">
        <f>IF(OR(Scenario!$B$7="Any",Scenario!$B$7=C607),1,0)</f>
        <v/>
      </c>
      <c r="AT607" s="7">
        <f>IF(OR(Scenario!$B$8="Any",Scenario!$B$8=D607),1,0)</f>
        <v/>
      </c>
      <c r="AU607" s="7">
        <f>IF(OR(Scenario!$B$9="Any",Scenario!$B$9=E607),1,0)</f>
        <v/>
      </c>
      <c r="AV607" s="7">
        <f>IF(OR(Scenario!$B$10="Any",Scenario!$B$10=F607),1,0)</f>
        <v/>
      </c>
      <c r="AW607" s="7">
        <f>G607*AQ607*AR607*AS607*AT607*AU607*AV607</f>
        <v/>
      </c>
      <c r="AX607" s="7">
        <f>IF(Scenario!$B$11="mean",L607,IF(Scenario!$B$11="5th pct",M607,N607))</f>
        <v/>
      </c>
      <c r="AY607" s="7">
        <f>IF(Scenario!$B$11="mean",O607,IF(Scenario!$B$11="5th pct",P607,Q607))</f>
        <v/>
      </c>
      <c r="AZ607" s="7">
        <f>IF(Scenario!$B$11="mean",R607,IF(Scenario!$B$11="5th pct",S607,T607))</f>
        <v/>
      </c>
      <c r="BA607" s="7">
        <f>IF(Scenario!$B$11="mean",AE607,IF(Scenario!$B$11="5th pct",AF607,AG607))</f>
        <v/>
      </c>
      <c r="BB607" s="7">
        <f>IF(Scenario!$B$11="mean",AH607,IF(Scenario!$B$11="5th pct",AI607,AJ607))</f>
        <v/>
      </c>
      <c r="BC607" s="7">
        <f>U607</f>
        <v/>
      </c>
      <c r="BD607" s="7">
        <f>IF(Scenario!$B$11="mean",V607,IF(Scenario!$B$11="5th pct",W607,X607))</f>
        <v/>
      </c>
      <c r="BE607" s="7">
        <f>IF(Scenario!$B$11="mean",Y607,IF(Scenario!$B$11="5th pct",Z607,AA607))</f>
        <v/>
      </c>
      <c r="BF607" s="7">
        <f>IF(Scenario!$B$11="mean",AK607,IF(Scenario!$B$11="5th pct",AL607,AM607))</f>
        <v/>
      </c>
      <c r="BG607" s="7">
        <f>IF(Scenario!$B$11="mean",AN607,IF(Scenario!$B$11="5th pct",AO607,AP607))</f>
        <v/>
      </c>
    </row>
    <row r="608">
      <c r="A608" t="inlineStr">
        <is>
          <t>M</t>
        </is>
      </c>
      <c r="B608" t="inlineStr">
        <is>
          <t>65-74</t>
        </is>
      </c>
      <c r="C608" t="inlineStr">
        <is>
          <t>&lt;=110</t>
        </is>
      </c>
      <c r="D608" t="inlineStr">
        <is>
          <t>&gt;=2.0</t>
        </is>
      </c>
      <c r="E608" t="inlineStr">
        <is>
          <t>persistent</t>
        </is>
      </c>
      <c r="F608" t="inlineStr">
        <is>
          <t>no</t>
        </is>
      </c>
      <c r="G608" s="26">
        <f>Parameters!$B$6*Parameters!$B$7*Parameters!$B$11/SUM(Parameters!$B$11:$G$11)*Parameters!$K$21*Parameters!$B$53*(1-Parameters!$B$46)</f>
        <v/>
      </c>
      <c r="H608" s="27">
        <f>(140-Parameters!$B$25)*Parameters!$B$26*0.45359237*1/(72*Parameters!$E$27)</f>
        <v/>
      </c>
      <c r="I608">
        <f>IF(H608&gt;80,"&gt;80",IF(H608&gt;50,"50-80",IF(H608&gt;=25,"25-50","&lt;25")))</f>
        <v/>
      </c>
      <c r="J608">
        <f>IF(((B608="80+")+1+(OR(D608="1.5-2.0",D608="&gt;=2.0")))&gt;=2,1,0)</f>
        <v/>
      </c>
      <c r="K608" s="28">
        <f>INDEX(Parameters!$B$31:$E$31,MATCH(I608,Parameters!$B$30:$E$30,0))</f>
        <v/>
      </c>
      <c r="L608" s="29">
        <f>K608*INDEX(Parameters!$B$84:$E$84,MATCH(I608,Parameters!$B$30:$E$30,0))/100*IF($F608="yes",Parameters!$C$49,Parameters!$B$49)</f>
        <v/>
      </c>
      <c r="M608" s="29">
        <f>K608*INDEX(Parameters!$B$85:$E$85,MATCH(I608,Parameters!$B$30:$E$30,0))/100*IF($F608="yes",Parameters!$C$49,Parameters!$B$49)</f>
        <v/>
      </c>
      <c r="N608" s="29">
        <f>K608*INDEX(Parameters!$B$86:$E$86,MATCH(I608,Parameters!$B$30:$E$30,0))/100*IF($F608="yes",Parameters!$C$49,Parameters!$B$49)</f>
        <v/>
      </c>
      <c r="O608" s="29">
        <f>K608*INDEX(Parameters!$B$87:$E$87,MATCH(I608,Parameters!$B$30:$E$30,0))/100*IF($F608="yes",Parameters!$C$49,Parameters!$B$49)</f>
        <v/>
      </c>
      <c r="P608" s="29">
        <f>K608*INDEX(Parameters!$B$88:$E$88,MATCH(I608,Parameters!$B$30:$E$30,0))/100*IF($F608="yes",Parameters!$C$49,Parameters!$B$49)</f>
        <v/>
      </c>
      <c r="Q608" s="29">
        <f>K608*INDEX(Parameters!$B$89:$E$89,MATCH(I608,Parameters!$B$30:$E$30,0))/100*IF($F608="yes",Parameters!$C$49,Parameters!$B$49)</f>
        <v/>
      </c>
      <c r="R608" s="29">
        <f>K608*INDEX(Parameters!$B$90:$E$90,MATCH(I608,Parameters!$B$30:$E$30,0))/100*IF($F608="yes",Parameters!$C$49,Parameters!$B$49)</f>
        <v/>
      </c>
      <c r="S608" s="29">
        <f>K608*INDEX(Parameters!$B$91:$E$91,MATCH(I608,Parameters!$B$30:$E$30,0))/100*IF($F608="yes",Parameters!$C$49,Parameters!$B$49)</f>
        <v/>
      </c>
      <c r="T608" s="29">
        <f>K608*INDEX(Parameters!$B$92:$E$92,MATCH(I608,Parameters!$B$30:$E$30,0))/100*IF($F608="yes",Parameters!$C$49,Parameters!$B$49)</f>
        <v/>
      </c>
      <c r="U608" s="29">
        <f>INDEX(Parameters!$B$32:$E$32,MATCH(I608,Parameters!$B$30:$E$30,0))*Parameters!$B$36/100*IF($F608="yes",Parameters!$E$49,Parameters!$D$49)</f>
        <v/>
      </c>
      <c r="V608" s="29">
        <f>U608*INDEX(Parameters!$B$99:$E$99,MATCH(I608,Parameters!$B$30:$E$30,0))</f>
        <v/>
      </c>
      <c r="W608" s="29">
        <f>U608*INDEX(Parameters!$B$100:$E$100,MATCH(I608,Parameters!$B$30:$E$30,0))</f>
        <v/>
      </c>
      <c r="X608" s="29">
        <f>U608*INDEX(Parameters!$B$101:$E$101,MATCH(I608,Parameters!$B$30:$E$30,0))</f>
        <v/>
      </c>
      <c r="Y608" s="29">
        <f>U608*INDEX(Parameters!$B$102:$E$102,MATCH(I608,Parameters!$B$30:$E$30,0))</f>
        <v/>
      </c>
      <c r="Z608" s="29">
        <f>U608*INDEX(Parameters!$B$103:$E$103,MATCH(I608,Parameters!$B$30:$E$30,0))</f>
        <v/>
      </c>
      <c r="AA608" s="29">
        <f>U608*INDEX(Parameters!$B$104:$E$104,MATCH(I608,Parameters!$B$30:$E$30,0))</f>
        <v/>
      </c>
      <c r="AB608" s="29">
        <f>U608*Parameters!$B$39</f>
        <v/>
      </c>
      <c r="AC608">
        <f>J608</f>
        <v/>
      </c>
      <c r="AD608">
        <f>IF(J608=1,Parameters!$B$40,Parameters!$B$41)</f>
        <v/>
      </c>
      <c r="AE608" s="29">
        <f>AC608*O608+(1-AC608)*L608</f>
        <v/>
      </c>
      <c r="AF608" s="29">
        <f>AC608*P608+(1-AC608)*M608</f>
        <v/>
      </c>
      <c r="AG608" s="29">
        <f>AC608*Q608+(1-AC608)*N608</f>
        <v/>
      </c>
      <c r="AH608" s="29">
        <f>AD608*O608+(1-AD608)*L608</f>
        <v/>
      </c>
      <c r="AI608" s="29">
        <f>AD608*P608+(1-AD608)*M608</f>
        <v/>
      </c>
      <c r="AJ608" s="29">
        <f>AD608*Q608+(1-AD608)*N608</f>
        <v/>
      </c>
      <c r="AK608" s="29">
        <f>AC608*V608+(1-AC608)*U608</f>
        <v/>
      </c>
      <c r="AL608" s="29">
        <f>AC608*W608+(1-AC608)*U608</f>
        <v/>
      </c>
      <c r="AM608" s="29">
        <f>AC608*X608+(1-AC608)*U608</f>
        <v/>
      </c>
      <c r="AN608" s="29">
        <f>AD608*V608+(1-AD608)*U608</f>
        <v/>
      </c>
      <c r="AO608" s="29">
        <f>AD608*W608+(1-AD608)*U608</f>
        <v/>
      </c>
      <c r="AP608" s="29">
        <f>AD608*X608+(1-AD608)*U608</f>
        <v/>
      </c>
      <c r="AQ608">
        <f>IF(OR(Scenario!$B$5="Any",Scenario!$B$5=A608),1,0)</f>
        <v/>
      </c>
      <c r="AR608">
        <f>IF(OR(Scenario!$B$6="Any",Scenario!$B$6=B608),1,0)</f>
        <v/>
      </c>
      <c r="AS608">
        <f>IF(OR(Scenario!$B$7="Any",Scenario!$B$7=C608),1,0)</f>
        <v/>
      </c>
      <c r="AT608">
        <f>IF(OR(Scenario!$B$8="Any",Scenario!$B$8=D608),1,0)</f>
        <v/>
      </c>
      <c r="AU608">
        <f>IF(OR(Scenario!$B$9="Any",Scenario!$B$9=E608),1,0)</f>
        <v/>
      </c>
      <c r="AV608">
        <f>IF(OR(Scenario!$B$10="Any",Scenario!$B$10=F608),1,0)</f>
        <v/>
      </c>
      <c r="AW608">
        <f>G608*AQ608*AR608*AS608*AT608*AU608*AV608</f>
        <v/>
      </c>
      <c r="AX608">
        <f>IF(Scenario!$B$11="mean",L608,IF(Scenario!$B$11="5th pct",M608,N608))</f>
        <v/>
      </c>
      <c r="AY608">
        <f>IF(Scenario!$B$11="mean",O608,IF(Scenario!$B$11="5th pct",P608,Q608))</f>
        <v/>
      </c>
      <c r="AZ608">
        <f>IF(Scenario!$B$11="mean",R608,IF(Scenario!$B$11="5th pct",S608,T608))</f>
        <v/>
      </c>
      <c r="BA608">
        <f>IF(Scenario!$B$11="mean",AE608,IF(Scenario!$B$11="5th pct",AF608,AG608))</f>
        <v/>
      </c>
      <c r="BB608">
        <f>IF(Scenario!$B$11="mean",AH608,IF(Scenario!$B$11="5th pct",AI608,AJ608))</f>
        <v/>
      </c>
      <c r="BC608">
        <f>U608</f>
        <v/>
      </c>
      <c r="BD608">
        <f>IF(Scenario!$B$11="mean",V608,IF(Scenario!$B$11="5th pct",W608,X608))</f>
        <v/>
      </c>
      <c r="BE608">
        <f>IF(Scenario!$B$11="mean",Y608,IF(Scenario!$B$11="5th pct",Z608,AA608))</f>
        <v/>
      </c>
      <c r="BF608">
        <f>IF(Scenario!$B$11="mean",AK608,IF(Scenario!$B$11="5th pct",AL608,AM608))</f>
        <v/>
      </c>
      <c r="BG608">
        <f>IF(Scenario!$B$11="mean",AN608,IF(Scenario!$B$11="5th pct",AO608,AP608))</f>
        <v/>
      </c>
    </row>
    <row r="609">
      <c r="A609" s="7" t="inlineStr">
        <is>
          <t>M</t>
        </is>
      </c>
      <c r="B609" s="7" t="inlineStr">
        <is>
          <t>65-74</t>
        </is>
      </c>
      <c r="C609" s="7" t="inlineStr">
        <is>
          <t>&lt;=110</t>
        </is>
      </c>
      <c r="D609" s="7" t="inlineStr">
        <is>
          <t>&gt;=2.0</t>
        </is>
      </c>
      <c r="E609" s="7" t="inlineStr">
        <is>
          <t>persistent</t>
        </is>
      </c>
      <c r="F609" s="7" t="inlineStr">
        <is>
          <t>yes</t>
        </is>
      </c>
      <c r="G609" s="30">
        <f>Parameters!$B$6*Parameters!$B$7*Parameters!$B$11/SUM(Parameters!$B$11:$G$11)*Parameters!$K$21*Parameters!$B$53*Parameters!$B$46</f>
        <v/>
      </c>
      <c r="H609" s="31">
        <f>(140-Parameters!$B$25)*Parameters!$B$26*0.45359237*1/(72*Parameters!$E$27)</f>
        <v/>
      </c>
      <c r="I609" s="7">
        <f>IF(H609&gt;80,"&gt;80",IF(H609&gt;50,"50-80",IF(H609&gt;=25,"25-50","&lt;25")))</f>
        <v/>
      </c>
      <c r="J609" s="7">
        <f>IF(((B609="80+")+1+(OR(D609="1.5-2.0",D609="&gt;=2.0")))&gt;=2,1,0)</f>
        <v/>
      </c>
      <c r="K609" s="32">
        <f>INDEX(Parameters!$B$31:$E$31,MATCH(I609,Parameters!$B$30:$E$30,0))</f>
        <v/>
      </c>
      <c r="L609" s="33">
        <f>K609*INDEX(Parameters!$B$84:$E$84,MATCH(I609,Parameters!$B$30:$E$30,0))/100*IF($F609="yes",Parameters!$C$49,Parameters!$B$49)</f>
        <v/>
      </c>
      <c r="M609" s="33">
        <f>K609*INDEX(Parameters!$B$85:$E$85,MATCH(I609,Parameters!$B$30:$E$30,0))/100*IF($F609="yes",Parameters!$C$49,Parameters!$B$49)</f>
        <v/>
      </c>
      <c r="N609" s="33">
        <f>K609*INDEX(Parameters!$B$86:$E$86,MATCH(I609,Parameters!$B$30:$E$30,0))/100*IF($F609="yes",Parameters!$C$49,Parameters!$B$49)</f>
        <v/>
      </c>
      <c r="O609" s="33">
        <f>K609*INDEX(Parameters!$B$87:$E$87,MATCH(I609,Parameters!$B$30:$E$30,0))/100*IF($F609="yes",Parameters!$C$49,Parameters!$B$49)</f>
        <v/>
      </c>
      <c r="P609" s="33">
        <f>K609*INDEX(Parameters!$B$88:$E$88,MATCH(I609,Parameters!$B$30:$E$30,0))/100*IF($F609="yes",Parameters!$C$49,Parameters!$B$49)</f>
        <v/>
      </c>
      <c r="Q609" s="33">
        <f>K609*INDEX(Parameters!$B$89:$E$89,MATCH(I609,Parameters!$B$30:$E$30,0))/100*IF($F609="yes",Parameters!$C$49,Parameters!$B$49)</f>
        <v/>
      </c>
      <c r="R609" s="33">
        <f>K609*INDEX(Parameters!$B$90:$E$90,MATCH(I609,Parameters!$B$30:$E$30,0))/100*IF($F609="yes",Parameters!$C$49,Parameters!$B$49)</f>
        <v/>
      </c>
      <c r="S609" s="33">
        <f>K609*INDEX(Parameters!$B$91:$E$91,MATCH(I609,Parameters!$B$30:$E$30,0))/100*IF($F609="yes",Parameters!$C$49,Parameters!$B$49)</f>
        <v/>
      </c>
      <c r="T609" s="33">
        <f>K609*INDEX(Parameters!$B$92:$E$92,MATCH(I609,Parameters!$B$30:$E$30,0))/100*IF($F609="yes",Parameters!$C$49,Parameters!$B$49)</f>
        <v/>
      </c>
      <c r="U609" s="33">
        <f>INDEX(Parameters!$B$32:$E$32,MATCH(I609,Parameters!$B$30:$E$30,0))*Parameters!$B$36/100*IF($F609="yes",Parameters!$E$49,Parameters!$D$49)</f>
        <v/>
      </c>
      <c r="V609" s="33">
        <f>U609*INDEX(Parameters!$B$99:$E$99,MATCH(I609,Parameters!$B$30:$E$30,0))</f>
        <v/>
      </c>
      <c r="W609" s="33">
        <f>U609*INDEX(Parameters!$B$100:$E$100,MATCH(I609,Parameters!$B$30:$E$30,0))</f>
        <v/>
      </c>
      <c r="X609" s="33">
        <f>U609*INDEX(Parameters!$B$101:$E$101,MATCH(I609,Parameters!$B$30:$E$30,0))</f>
        <v/>
      </c>
      <c r="Y609" s="33">
        <f>U609*INDEX(Parameters!$B$102:$E$102,MATCH(I609,Parameters!$B$30:$E$30,0))</f>
        <v/>
      </c>
      <c r="Z609" s="33">
        <f>U609*INDEX(Parameters!$B$103:$E$103,MATCH(I609,Parameters!$B$30:$E$30,0))</f>
        <v/>
      </c>
      <c r="AA609" s="33">
        <f>U609*INDEX(Parameters!$B$104:$E$104,MATCH(I609,Parameters!$B$30:$E$30,0))</f>
        <v/>
      </c>
      <c r="AB609" s="33">
        <f>U609*Parameters!$B$39</f>
        <v/>
      </c>
      <c r="AC609" s="7">
        <f>J609</f>
        <v/>
      </c>
      <c r="AD609" s="7">
        <f>IF(J609=1,Parameters!$B$40,Parameters!$B$41)</f>
        <v/>
      </c>
      <c r="AE609" s="33">
        <f>AC609*O609+(1-AC609)*L609</f>
        <v/>
      </c>
      <c r="AF609" s="33">
        <f>AC609*P609+(1-AC609)*M609</f>
        <v/>
      </c>
      <c r="AG609" s="33">
        <f>AC609*Q609+(1-AC609)*N609</f>
        <v/>
      </c>
      <c r="AH609" s="33">
        <f>AD609*O609+(1-AD609)*L609</f>
        <v/>
      </c>
      <c r="AI609" s="33">
        <f>AD609*P609+(1-AD609)*M609</f>
        <v/>
      </c>
      <c r="AJ609" s="33">
        <f>AD609*Q609+(1-AD609)*N609</f>
        <v/>
      </c>
      <c r="AK609" s="33">
        <f>AC609*V609+(1-AC609)*U609</f>
        <v/>
      </c>
      <c r="AL609" s="33">
        <f>AC609*W609+(1-AC609)*U609</f>
        <v/>
      </c>
      <c r="AM609" s="33">
        <f>AC609*X609+(1-AC609)*U609</f>
        <v/>
      </c>
      <c r="AN609" s="33">
        <f>AD609*V609+(1-AD609)*U609</f>
        <v/>
      </c>
      <c r="AO609" s="33">
        <f>AD609*W609+(1-AD609)*U609</f>
        <v/>
      </c>
      <c r="AP609" s="33">
        <f>AD609*X609+(1-AD609)*U609</f>
        <v/>
      </c>
      <c r="AQ609" s="7">
        <f>IF(OR(Scenario!$B$5="Any",Scenario!$B$5=A609),1,0)</f>
        <v/>
      </c>
      <c r="AR609" s="7">
        <f>IF(OR(Scenario!$B$6="Any",Scenario!$B$6=B609),1,0)</f>
        <v/>
      </c>
      <c r="AS609" s="7">
        <f>IF(OR(Scenario!$B$7="Any",Scenario!$B$7=C609),1,0)</f>
        <v/>
      </c>
      <c r="AT609" s="7">
        <f>IF(OR(Scenario!$B$8="Any",Scenario!$B$8=D609),1,0)</f>
        <v/>
      </c>
      <c r="AU609" s="7">
        <f>IF(OR(Scenario!$B$9="Any",Scenario!$B$9=E609),1,0)</f>
        <v/>
      </c>
      <c r="AV609" s="7">
        <f>IF(OR(Scenario!$B$10="Any",Scenario!$B$10=F609),1,0)</f>
        <v/>
      </c>
      <c r="AW609" s="7">
        <f>G609*AQ609*AR609*AS609*AT609*AU609*AV609</f>
        <v/>
      </c>
      <c r="AX609" s="7">
        <f>IF(Scenario!$B$11="mean",L609,IF(Scenario!$B$11="5th pct",M609,N609))</f>
        <v/>
      </c>
      <c r="AY609" s="7">
        <f>IF(Scenario!$B$11="mean",O609,IF(Scenario!$B$11="5th pct",P609,Q609))</f>
        <v/>
      </c>
      <c r="AZ609" s="7">
        <f>IF(Scenario!$B$11="mean",R609,IF(Scenario!$B$11="5th pct",S609,T609))</f>
        <v/>
      </c>
      <c r="BA609" s="7">
        <f>IF(Scenario!$B$11="mean",AE609,IF(Scenario!$B$11="5th pct",AF609,AG609))</f>
        <v/>
      </c>
      <c r="BB609" s="7">
        <f>IF(Scenario!$B$11="mean",AH609,IF(Scenario!$B$11="5th pct",AI609,AJ609))</f>
        <v/>
      </c>
      <c r="BC609" s="7">
        <f>U609</f>
        <v/>
      </c>
      <c r="BD609" s="7">
        <f>IF(Scenario!$B$11="mean",V609,IF(Scenario!$B$11="5th pct",W609,X609))</f>
        <v/>
      </c>
      <c r="BE609" s="7">
        <f>IF(Scenario!$B$11="mean",Y609,IF(Scenario!$B$11="5th pct",Z609,AA609))</f>
        <v/>
      </c>
      <c r="BF609" s="7">
        <f>IF(Scenario!$B$11="mean",AK609,IF(Scenario!$B$11="5th pct",AL609,AM609))</f>
        <v/>
      </c>
      <c r="BG609" s="7">
        <f>IF(Scenario!$B$11="mean",AN609,IF(Scenario!$B$11="5th pct",AO609,AP609))</f>
        <v/>
      </c>
    </row>
    <row r="610">
      <c r="A610" t="inlineStr">
        <is>
          <t>M</t>
        </is>
      </c>
      <c r="B610" t="inlineStr">
        <is>
          <t>65-74</t>
        </is>
      </c>
      <c r="C610" t="inlineStr">
        <is>
          <t>110-132</t>
        </is>
      </c>
      <c r="D610" t="inlineStr">
        <is>
          <t>&lt;1.0</t>
        </is>
      </c>
      <c r="E610" t="inlineStr">
        <is>
          <t>subclinical</t>
        </is>
      </c>
      <c r="F610" t="inlineStr">
        <is>
          <t>no</t>
        </is>
      </c>
      <c r="G610" s="26">
        <f>Parameters!$B$6*Parameters!$B$7*Parameters!$C$11/SUM(Parameters!$B$11:$G$11)*Parameters!$H$21*Parameters!$B$50*(1-Parameters!$B$46)</f>
        <v/>
      </c>
      <c r="H610" s="27">
        <f>(140-Parameters!$B$25)*Parameters!$C$26*0.45359237*1/(72*Parameters!$B$27)</f>
        <v/>
      </c>
      <c r="I610">
        <f>IF(H610&gt;80,"&gt;80",IF(H610&gt;50,"50-80",IF(H610&gt;=25,"25-50","&lt;25")))</f>
        <v/>
      </c>
      <c r="J610">
        <f>IF(((B610="80+")+1+(OR(D610="1.5-2.0",D610="&gt;=2.0")))&gt;=2,1,0)</f>
        <v/>
      </c>
      <c r="K610" s="28">
        <f>INDEX(Parameters!$B$31:$E$31,MATCH(I610,Parameters!$B$30:$E$30,0))</f>
        <v/>
      </c>
      <c r="L610" s="29">
        <f>K610*INDEX(Parameters!$B$57:$E$57,MATCH(I610,Parameters!$B$30:$E$30,0))/100*IF($F610="yes",Parameters!$C$49,Parameters!$B$49)</f>
        <v/>
      </c>
      <c r="M610" s="29">
        <f>K610*INDEX(Parameters!$B$58:$E$58,MATCH(I610,Parameters!$B$30:$E$30,0))/100*IF($F610="yes",Parameters!$C$49,Parameters!$B$49)</f>
        <v/>
      </c>
      <c r="N610" s="29">
        <f>K610*INDEX(Parameters!$B$59:$E$59,MATCH(I610,Parameters!$B$30:$E$30,0))/100*IF($F610="yes",Parameters!$C$49,Parameters!$B$49)</f>
        <v/>
      </c>
      <c r="O610" s="29">
        <f>K610*INDEX(Parameters!$B$60:$E$60,MATCH(I610,Parameters!$B$30:$E$30,0))/100*IF($F610="yes",Parameters!$C$49,Parameters!$B$49)</f>
        <v/>
      </c>
      <c r="P610" s="29">
        <f>K610*INDEX(Parameters!$B$61:$E$61,MATCH(I610,Parameters!$B$30:$E$30,0))/100*IF($F610="yes",Parameters!$C$49,Parameters!$B$49)</f>
        <v/>
      </c>
      <c r="Q610" s="29">
        <f>K610*INDEX(Parameters!$B$62:$E$62,MATCH(I610,Parameters!$B$30:$E$30,0))/100*IF($F610="yes",Parameters!$C$49,Parameters!$B$49)</f>
        <v/>
      </c>
      <c r="R610" s="29">
        <f>K610*INDEX(Parameters!$B$63:$E$63,MATCH(I610,Parameters!$B$30:$E$30,0))/100*IF($F610="yes",Parameters!$C$49,Parameters!$B$49)</f>
        <v/>
      </c>
      <c r="S610" s="29">
        <f>K610*INDEX(Parameters!$B$64:$E$64,MATCH(I610,Parameters!$B$30:$E$30,0))/100*IF($F610="yes",Parameters!$C$49,Parameters!$B$49)</f>
        <v/>
      </c>
      <c r="T610" s="29">
        <f>K610*INDEX(Parameters!$B$65:$E$65,MATCH(I610,Parameters!$B$30:$E$30,0))/100*IF($F610="yes",Parameters!$C$49,Parameters!$B$49)</f>
        <v/>
      </c>
      <c r="U610" s="29">
        <f>INDEX(Parameters!$B$32:$E$32,MATCH(I610,Parameters!$B$30:$E$30,0))*Parameters!$B$36/100*IF($F610="yes",Parameters!$E$49,Parameters!$D$49)</f>
        <v/>
      </c>
      <c r="V610" s="29">
        <f>U610*INDEX(Parameters!$B$99:$E$99,MATCH(I610,Parameters!$B$30:$E$30,0))</f>
        <v/>
      </c>
      <c r="W610" s="29">
        <f>U610*INDEX(Parameters!$B$100:$E$100,MATCH(I610,Parameters!$B$30:$E$30,0))</f>
        <v/>
      </c>
      <c r="X610" s="29">
        <f>U610*INDEX(Parameters!$B$101:$E$101,MATCH(I610,Parameters!$B$30:$E$30,0))</f>
        <v/>
      </c>
      <c r="Y610" s="29">
        <f>U610*INDEX(Parameters!$B$102:$E$102,MATCH(I610,Parameters!$B$30:$E$30,0))</f>
        <v/>
      </c>
      <c r="Z610" s="29">
        <f>U610*INDEX(Parameters!$B$103:$E$103,MATCH(I610,Parameters!$B$30:$E$30,0))</f>
        <v/>
      </c>
      <c r="AA610" s="29">
        <f>U610*INDEX(Parameters!$B$104:$E$104,MATCH(I610,Parameters!$B$30:$E$30,0))</f>
        <v/>
      </c>
      <c r="AB610" s="29">
        <f>U610*Parameters!$B$39</f>
        <v/>
      </c>
      <c r="AC610">
        <f>J610</f>
        <v/>
      </c>
      <c r="AD610">
        <f>IF(J610=1,Parameters!$B$40,Parameters!$B$41)</f>
        <v/>
      </c>
      <c r="AE610" s="29">
        <f>AC610*O610+(1-AC610)*L610</f>
        <v/>
      </c>
      <c r="AF610" s="29">
        <f>AC610*P610+(1-AC610)*M610</f>
        <v/>
      </c>
      <c r="AG610" s="29">
        <f>AC610*Q610+(1-AC610)*N610</f>
        <v/>
      </c>
      <c r="AH610" s="29">
        <f>AD610*O610+(1-AD610)*L610</f>
        <v/>
      </c>
      <c r="AI610" s="29">
        <f>AD610*P610+(1-AD610)*M610</f>
        <v/>
      </c>
      <c r="AJ610" s="29">
        <f>AD610*Q610+(1-AD610)*N610</f>
        <v/>
      </c>
      <c r="AK610" s="29">
        <f>AC610*V610+(1-AC610)*U610</f>
        <v/>
      </c>
      <c r="AL610" s="29">
        <f>AC610*W610+(1-AC610)*U610</f>
        <v/>
      </c>
      <c r="AM610" s="29">
        <f>AC610*X610+(1-AC610)*U610</f>
        <v/>
      </c>
      <c r="AN610" s="29">
        <f>AD610*V610+(1-AD610)*U610</f>
        <v/>
      </c>
      <c r="AO610" s="29">
        <f>AD610*W610+(1-AD610)*U610</f>
        <v/>
      </c>
      <c r="AP610" s="29">
        <f>AD610*X610+(1-AD610)*U610</f>
        <v/>
      </c>
      <c r="AQ610">
        <f>IF(OR(Scenario!$B$5="Any",Scenario!$B$5=A610),1,0)</f>
        <v/>
      </c>
      <c r="AR610">
        <f>IF(OR(Scenario!$B$6="Any",Scenario!$B$6=B610),1,0)</f>
        <v/>
      </c>
      <c r="AS610">
        <f>IF(OR(Scenario!$B$7="Any",Scenario!$B$7=C610),1,0)</f>
        <v/>
      </c>
      <c r="AT610">
        <f>IF(OR(Scenario!$B$8="Any",Scenario!$B$8=D610),1,0)</f>
        <v/>
      </c>
      <c r="AU610">
        <f>IF(OR(Scenario!$B$9="Any",Scenario!$B$9=E610),1,0)</f>
        <v/>
      </c>
      <c r="AV610">
        <f>IF(OR(Scenario!$B$10="Any",Scenario!$B$10=F610),1,0)</f>
        <v/>
      </c>
      <c r="AW610">
        <f>G610*AQ610*AR610*AS610*AT610*AU610*AV610</f>
        <v/>
      </c>
      <c r="AX610">
        <f>IF(Scenario!$B$11="mean",L610,IF(Scenario!$B$11="5th pct",M610,N610))</f>
        <v/>
      </c>
      <c r="AY610">
        <f>IF(Scenario!$B$11="mean",O610,IF(Scenario!$B$11="5th pct",P610,Q610))</f>
        <v/>
      </c>
      <c r="AZ610">
        <f>IF(Scenario!$B$11="mean",R610,IF(Scenario!$B$11="5th pct",S610,T610))</f>
        <v/>
      </c>
      <c r="BA610">
        <f>IF(Scenario!$B$11="mean",AE610,IF(Scenario!$B$11="5th pct",AF610,AG610))</f>
        <v/>
      </c>
      <c r="BB610">
        <f>IF(Scenario!$B$11="mean",AH610,IF(Scenario!$B$11="5th pct",AI610,AJ610))</f>
        <v/>
      </c>
      <c r="BC610">
        <f>U610</f>
        <v/>
      </c>
      <c r="BD610">
        <f>IF(Scenario!$B$11="mean",V610,IF(Scenario!$B$11="5th pct",W610,X610))</f>
        <v/>
      </c>
      <c r="BE610">
        <f>IF(Scenario!$B$11="mean",Y610,IF(Scenario!$B$11="5th pct",Z610,AA610))</f>
        <v/>
      </c>
      <c r="BF610">
        <f>IF(Scenario!$B$11="mean",AK610,IF(Scenario!$B$11="5th pct",AL610,AM610))</f>
        <v/>
      </c>
      <c r="BG610">
        <f>IF(Scenario!$B$11="mean",AN610,IF(Scenario!$B$11="5th pct",AO610,AP610))</f>
        <v/>
      </c>
    </row>
    <row r="611">
      <c r="A611" s="7" t="inlineStr">
        <is>
          <t>M</t>
        </is>
      </c>
      <c r="B611" s="7" t="inlineStr">
        <is>
          <t>65-74</t>
        </is>
      </c>
      <c r="C611" s="7" t="inlineStr">
        <is>
          <t>110-132</t>
        </is>
      </c>
      <c r="D611" s="7" t="inlineStr">
        <is>
          <t>&lt;1.0</t>
        </is>
      </c>
      <c r="E611" s="7" t="inlineStr">
        <is>
          <t>subclinical</t>
        </is>
      </c>
      <c r="F611" s="7" t="inlineStr">
        <is>
          <t>yes</t>
        </is>
      </c>
      <c r="G611" s="30">
        <f>Parameters!$B$6*Parameters!$B$7*Parameters!$C$11/SUM(Parameters!$B$11:$G$11)*Parameters!$H$21*Parameters!$B$50*Parameters!$B$46</f>
        <v/>
      </c>
      <c r="H611" s="31">
        <f>(140-Parameters!$B$25)*Parameters!$C$26*0.45359237*1/(72*Parameters!$B$27)</f>
        <v/>
      </c>
      <c r="I611" s="7">
        <f>IF(H611&gt;80,"&gt;80",IF(H611&gt;50,"50-80",IF(H611&gt;=25,"25-50","&lt;25")))</f>
        <v/>
      </c>
      <c r="J611" s="7">
        <f>IF(((B611="80+")+1+(OR(D611="1.5-2.0",D611="&gt;=2.0")))&gt;=2,1,0)</f>
        <v/>
      </c>
      <c r="K611" s="32">
        <f>INDEX(Parameters!$B$31:$E$31,MATCH(I611,Parameters!$B$30:$E$30,0))</f>
        <v/>
      </c>
      <c r="L611" s="33">
        <f>K611*INDEX(Parameters!$B$57:$E$57,MATCH(I611,Parameters!$B$30:$E$30,0))/100*IF($F611="yes",Parameters!$C$49,Parameters!$B$49)</f>
        <v/>
      </c>
      <c r="M611" s="33">
        <f>K611*INDEX(Parameters!$B$58:$E$58,MATCH(I611,Parameters!$B$30:$E$30,0))/100*IF($F611="yes",Parameters!$C$49,Parameters!$B$49)</f>
        <v/>
      </c>
      <c r="N611" s="33">
        <f>K611*INDEX(Parameters!$B$59:$E$59,MATCH(I611,Parameters!$B$30:$E$30,0))/100*IF($F611="yes",Parameters!$C$49,Parameters!$B$49)</f>
        <v/>
      </c>
      <c r="O611" s="33">
        <f>K611*INDEX(Parameters!$B$60:$E$60,MATCH(I611,Parameters!$B$30:$E$30,0))/100*IF($F611="yes",Parameters!$C$49,Parameters!$B$49)</f>
        <v/>
      </c>
      <c r="P611" s="33">
        <f>K611*INDEX(Parameters!$B$61:$E$61,MATCH(I611,Parameters!$B$30:$E$30,0))/100*IF($F611="yes",Parameters!$C$49,Parameters!$B$49)</f>
        <v/>
      </c>
      <c r="Q611" s="33">
        <f>K611*INDEX(Parameters!$B$62:$E$62,MATCH(I611,Parameters!$B$30:$E$30,0))/100*IF($F611="yes",Parameters!$C$49,Parameters!$B$49)</f>
        <v/>
      </c>
      <c r="R611" s="33">
        <f>K611*INDEX(Parameters!$B$63:$E$63,MATCH(I611,Parameters!$B$30:$E$30,0))/100*IF($F611="yes",Parameters!$C$49,Parameters!$B$49)</f>
        <v/>
      </c>
      <c r="S611" s="33">
        <f>K611*INDEX(Parameters!$B$64:$E$64,MATCH(I611,Parameters!$B$30:$E$30,0))/100*IF($F611="yes",Parameters!$C$49,Parameters!$B$49)</f>
        <v/>
      </c>
      <c r="T611" s="33">
        <f>K611*INDEX(Parameters!$B$65:$E$65,MATCH(I611,Parameters!$B$30:$E$30,0))/100*IF($F611="yes",Parameters!$C$49,Parameters!$B$49)</f>
        <v/>
      </c>
      <c r="U611" s="33">
        <f>INDEX(Parameters!$B$32:$E$32,MATCH(I611,Parameters!$B$30:$E$30,0))*Parameters!$B$36/100*IF($F611="yes",Parameters!$E$49,Parameters!$D$49)</f>
        <v/>
      </c>
      <c r="V611" s="33">
        <f>U611*INDEX(Parameters!$B$99:$E$99,MATCH(I611,Parameters!$B$30:$E$30,0))</f>
        <v/>
      </c>
      <c r="W611" s="33">
        <f>U611*INDEX(Parameters!$B$100:$E$100,MATCH(I611,Parameters!$B$30:$E$30,0))</f>
        <v/>
      </c>
      <c r="X611" s="33">
        <f>U611*INDEX(Parameters!$B$101:$E$101,MATCH(I611,Parameters!$B$30:$E$30,0))</f>
        <v/>
      </c>
      <c r="Y611" s="33">
        <f>U611*INDEX(Parameters!$B$102:$E$102,MATCH(I611,Parameters!$B$30:$E$30,0))</f>
        <v/>
      </c>
      <c r="Z611" s="33">
        <f>U611*INDEX(Parameters!$B$103:$E$103,MATCH(I611,Parameters!$B$30:$E$30,0))</f>
        <v/>
      </c>
      <c r="AA611" s="33">
        <f>U611*INDEX(Parameters!$B$104:$E$104,MATCH(I611,Parameters!$B$30:$E$30,0))</f>
        <v/>
      </c>
      <c r="AB611" s="33">
        <f>U611*Parameters!$B$39</f>
        <v/>
      </c>
      <c r="AC611" s="7">
        <f>J611</f>
        <v/>
      </c>
      <c r="AD611" s="7">
        <f>IF(J611=1,Parameters!$B$40,Parameters!$B$41)</f>
        <v/>
      </c>
      <c r="AE611" s="33">
        <f>AC611*O611+(1-AC611)*L611</f>
        <v/>
      </c>
      <c r="AF611" s="33">
        <f>AC611*P611+(1-AC611)*M611</f>
        <v/>
      </c>
      <c r="AG611" s="33">
        <f>AC611*Q611+(1-AC611)*N611</f>
        <v/>
      </c>
      <c r="AH611" s="33">
        <f>AD611*O611+(1-AD611)*L611</f>
        <v/>
      </c>
      <c r="AI611" s="33">
        <f>AD611*P611+(1-AD611)*M611</f>
        <v/>
      </c>
      <c r="AJ611" s="33">
        <f>AD611*Q611+(1-AD611)*N611</f>
        <v/>
      </c>
      <c r="AK611" s="33">
        <f>AC611*V611+(1-AC611)*U611</f>
        <v/>
      </c>
      <c r="AL611" s="33">
        <f>AC611*W611+(1-AC611)*U611</f>
        <v/>
      </c>
      <c r="AM611" s="33">
        <f>AC611*X611+(1-AC611)*U611</f>
        <v/>
      </c>
      <c r="AN611" s="33">
        <f>AD611*V611+(1-AD611)*U611</f>
        <v/>
      </c>
      <c r="AO611" s="33">
        <f>AD611*W611+(1-AD611)*U611</f>
        <v/>
      </c>
      <c r="AP611" s="33">
        <f>AD611*X611+(1-AD611)*U611</f>
        <v/>
      </c>
      <c r="AQ611" s="7">
        <f>IF(OR(Scenario!$B$5="Any",Scenario!$B$5=A611),1,0)</f>
        <v/>
      </c>
      <c r="AR611" s="7">
        <f>IF(OR(Scenario!$B$6="Any",Scenario!$B$6=B611),1,0)</f>
        <v/>
      </c>
      <c r="AS611" s="7">
        <f>IF(OR(Scenario!$B$7="Any",Scenario!$B$7=C611),1,0)</f>
        <v/>
      </c>
      <c r="AT611" s="7">
        <f>IF(OR(Scenario!$B$8="Any",Scenario!$B$8=D611),1,0)</f>
        <v/>
      </c>
      <c r="AU611" s="7">
        <f>IF(OR(Scenario!$B$9="Any",Scenario!$B$9=E611),1,0)</f>
        <v/>
      </c>
      <c r="AV611" s="7">
        <f>IF(OR(Scenario!$B$10="Any",Scenario!$B$10=F611),1,0)</f>
        <v/>
      </c>
      <c r="AW611" s="7">
        <f>G611*AQ611*AR611*AS611*AT611*AU611*AV611</f>
        <v/>
      </c>
      <c r="AX611" s="7">
        <f>IF(Scenario!$B$11="mean",L611,IF(Scenario!$B$11="5th pct",M611,N611))</f>
        <v/>
      </c>
      <c r="AY611" s="7">
        <f>IF(Scenario!$B$11="mean",O611,IF(Scenario!$B$11="5th pct",P611,Q611))</f>
        <v/>
      </c>
      <c r="AZ611" s="7">
        <f>IF(Scenario!$B$11="mean",R611,IF(Scenario!$B$11="5th pct",S611,T611))</f>
        <v/>
      </c>
      <c r="BA611" s="7">
        <f>IF(Scenario!$B$11="mean",AE611,IF(Scenario!$B$11="5th pct",AF611,AG611))</f>
        <v/>
      </c>
      <c r="BB611" s="7">
        <f>IF(Scenario!$B$11="mean",AH611,IF(Scenario!$B$11="5th pct",AI611,AJ611))</f>
        <v/>
      </c>
      <c r="BC611" s="7">
        <f>U611</f>
        <v/>
      </c>
      <c r="BD611" s="7">
        <f>IF(Scenario!$B$11="mean",V611,IF(Scenario!$B$11="5th pct",W611,X611))</f>
        <v/>
      </c>
      <c r="BE611" s="7">
        <f>IF(Scenario!$B$11="mean",Y611,IF(Scenario!$B$11="5th pct",Z611,AA611))</f>
        <v/>
      </c>
      <c r="BF611" s="7">
        <f>IF(Scenario!$B$11="mean",AK611,IF(Scenario!$B$11="5th pct",AL611,AM611))</f>
        <v/>
      </c>
      <c r="BG611" s="7">
        <f>IF(Scenario!$B$11="mean",AN611,IF(Scenario!$B$11="5th pct",AO611,AP611))</f>
        <v/>
      </c>
    </row>
    <row r="612">
      <c r="A612" t="inlineStr">
        <is>
          <t>M</t>
        </is>
      </c>
      <c r="B612" t="inlineStr">
        <is>
          <t>65-74</t>
        </is>
      </c>
      <c r="C612" t="inlineStr">
        <is>
          <t>110-132</t>
        </is>
      </c>
      <c r="D612" t="inlineStr">
        <is>
          <t>&lt;1.0</t>
        </is>
      </c>
      <c r="E612" t="inlineStr">
        <is>
          <t>low parox</t>
        </is>
      </c>
      <c r="F612" t="inlineStr">
        <is>
          <t>no</t>
        </is>
      </c>
      <c r="G612" s="26">
        <f>Parameters!$B$6*Parameters!$B$7*Parameters!$C$11/SUM(Parameters!$B$11:$G$11)*Parameters!$H$21*Parameters!$B$51*(1-Parameters!$B$46)</f>
        <v/>
      </c>
      <c r="H612" s="27">
        <f>(140-Parameters!$B$25)*Parameters!$C$26*0.45359237*1/(72*Parameters!$B$27)</f>
        <v/>
      </c>
      <c r="I612">
        <f>IF(H612&gt;80,"&gt;80",IF(H612&gt;50,"50-80",IF(H612&gt;=25,"25-50","&lt;25")))</f>
        <v/>
      </c>
      <c r="J612">
        <f>IF(((B612="80+")+1+(OR(D612="1.5-2.0",D612="&gt;=2.0")))&gt;=2,1,0)</f>
        <v/>
      </c>
      <c r="K612" s="28">
        <f>INDEX(Parameters!$B$31:$E$31,MATCH(I612,Parameters!$B$30:$E$30,0))</f>
        <v/>
      </c>
      <c r="L612" s="29">
        <f>K612*INDEX(Parameters!$B$66:$E$66,MATCH(I612,Parameters!$B$30:$E$30,0))/100*IF($F612="yes",Parameters!$C$49,Parameters!$B$49)</f>
        <v/>
      </c>
      <c r="M612" s="29">
        <f>K612*INDEX(Parameters!$B$67:$E$67,MATCH(I612,Parameters!$B$30:$E$30,0))/100*IF($F612="yes",Parameters!$C$49,Parameters!$B$49)</f>
        <v/>
      </c>
      <c r="N612" s="29">
        <f>K612*INDEX(Parameters!$B$68:$E$68,MATCH(I612,Parameters!$B$30:$E$30,0))/100*IF($F612="yes",Parameters!$C$49,Parameters!$B$49)</f>
        <v/>
      </c>
      <c r="O612" s="29">
        <f>K612*INDEX(Parameters!$B$69:$E$69,MATCH(I612,Parameters!$B$30:$E$30,0))/100*IF($F612="yes",Parameters!$C$49,Parameters!$B$49)</f>
        <v/>
      </c>
      <c r="P612" s="29">
        <f>K612*INDEX(Parameters!$B$70:$E$70,MATCH(I612,Parameters!$B$30:$E$30,0))/100*IF($F612="yes",Parameters!$C$49,Parameters!$B$49)</f>
        <v/>
      </c>
      <c r="Q612" s="29">
        <f>K612*INDEX(Parameters!$B$71:$E$71,MATCH(I612,Parameters!$B$30:$E$30,0))/100*IF($F612="yes",Parameters!$C$49,Parameters!$B$49)</f>
        <v/>
      </c>
      <c r="R612" s="29">
        <f>K612*INDEX(Parameters!$B$72:$E$72,MATCH(I612,Parameters!$B$30:$E$30,0))/100*IF($F612="yes",Parameters!$C$49,Parameters!$B$49)</f>
        <v/>
      </c>
      <c r="S612" s="29">
        <f>K612*INDEX(Parameters!$B$73:$E$73,MATCH(I612,Parameters!$B$30:$E$30,0))/100*IF($F612="yes",Parameters!$C$49,Parameters!$B$49)</f>
        <v/>
      </c>
      <c r="T612" s="29">
        <f>K612*INDEX(Parameters!$B$74:$E$74,MATCH(I612,Parameters!$B$30:$E$30,0))/100*IF($F612="yes",Parameters!$C$49,Parameters!$B$49)</f>
        <v/>
      </c>
      <c r="U612" s="29">
        <f>INDEX(Parameters!$B$32:$E$32,MATCH(I612,Parameters!$B$30:$E$30,0))*Parameters!$B$36/100*IF($F612="yes",Parameters!$E$49,Parameters!$D$49)</f>
        <v/>
      </c>
      <c r="V612" s="29">
        <f>U612*INDEX(Parameters!$B$99:$E$99,MATCH(I612,Parameters!$B$30:$E$30,0))</f>
        <v/>
      </c>
      <c r="W612" s="29">
        <f>U612*INDEX(Parameters!$B$100:$E$100,MATCH(I612,Parameters!$B$30:$E$30,0))</f>
        <v/>
      </c>
      <c r="X612" s="29">
        <f>U612*INDEX(Parameters!$B$101:$E$101,MATCH(I612,Parameters!$B$30:$E$30,0))</f>
        <v/>
      </c>
      <c r="Y612" s="29">
        <f>U612*INDEX(Parameters!$B$102:$E$102,MATCH(I612,Parameters!$B$30:$E$30,0))</f>
        <v/>
      </c>
      <c r="Z612" s="29">
        <f>U612*INDEX(Parameters!$B$103:$E$103,MATCH(I612,Parameters!$B$30:$E$30,0))</f>
        <v/>
      </c>
      <c r="AA612" s="29">
        <f>U612*INDEX(Parameters!$B$104:$E$104,MATCH(I612,Parameters!$B$30:$E$30,0))</f>
        <v/>
      </c>
      <c r="AB612" s="29">
        <f>U612*Parameters!$B$39</f>
        <v/>
      </c>
      <c r="AC612">
        <f>J612</f>
        <v/>
      </c>
      <c r="AD612">
        <f>IF(J612=1,Parameters!$B$40,Parameters!$B$41)</f>
        <v/>
      </c>
      <c r="AE612" s="29">
        <f>AC612*O612+(1-AC612)*L612</f>
        <v/>
      </c>
      <c r="AF612" s="29">
        <f>AC612*P612+(1-AC612)*M612</f>
        <v/>
      </c>
      <c r="AG612" s="29">
        <f>AC612*Q612+(1-AC612)*N612</f>
        <v/>
      </c>
      <c r="AH612" s="29">
        <f>AD612*O612+(1-AD612)*L612</f>
        <v/>
      </c>
      <c r="AI612" s="29">
        <f>AD612*P612+(1-AD612)*M612</f>
        <v/>
      </c>
      <c r="AJ612" s="29">
        <f>AD612*Q612+(1-AD612)*N612</f>
        <v/>
      </c>
      <c r="AK612" s="29">
        <f>AC612*V612+(1-AC612)*U612</f>
        <v/>
      </c>
      <c r="AL612" s="29">
        <f>AC612*W612+(1-AC612)*U612</f>
        <v/>
      </c>
      <c r="AM612" s="29">
        <f>AC612*X612+(1-AC612)*U612</f>
        <v/>
      </c>
      <c r="AN612" s="29">
        <f>AD612*V612+(1-AD612)*U612</f>
        <v/>
      </c>
      <c r="AO612" s="29">
        <f>AD612*W612+(1-AD612)*U612</f>
        <v/>
      </c>
      <c r="AP612" s="29">
        <f>AD612*X612+(1-AD612)*U612</f>
        <v/>
      </c>
      <c r="AQ612">
        <f>IF(OR(Scenario!$B$5="Any",Scenario!$B$5=A612),1,0)</f>
        <v/>
      </c>
      <c r="AR612">
        <f>IF(OR(Scenario!$B$6="Any",Scenario!$B$6=B612),1,0)</f>
        <v/>
      </c>
      <c r="AS612">
        <f>IF(OR(Scenario!$B$7="Any",Scenario!$B$7=C612),1,0)</f>
        <v/>
      </c>
      <c r="AT612">
        <f>IF(OR(Scenario!$B$8="Any",Scenario!$B$8=D612),1,0)</f>
        <v/>
      </c>
      <c r="AU612">
        <f>IF(OR(Scenario!$B$9="Any",Scenario!$B$9=E612),1,0)</f>
        <v/>
      </c>
      <c r="AV612">
        <f>IF(OR(Scenario!$B$10="Any",Scenario!$B$10=F612),1,0)</f>
        <v/>
      </c>
      <c r="AW612">
        <f>G612*AQ612*AR612*AS612*AT612*AU612*AV612</f>
        <v/>
      </c>
      <c r="AX612">
        <f>IF(Scenario!$B$11="mean",L612,IF(Scenario!$B$11="5th pct",M612,N612))</f>
        <v/>
      </c>
      <c r="AY612">
        <f>IF(Scenario!$B$11="mean",O612,IF(Scenario!$B$11="5th pct",P612,Q612))</f>
        <v/>
      </c>
      <c r="AZ612">
        <f>IF(Scenario!$B$11="mean",R612,IF(Scenario!$B$11="5th pct",S612,T612))</f>
        <v/>
      </c>
      <c r="BA612">
        <f>IF(Scenario!$B$11="mean",AE612,IF(Scenario!$B$11="5th pct",AF612,AG612))</f>
        <v/>
      </c>
      <c r="BB612">
        <f>IF(Scenario!$B$11="mean",AH612,IF(Scenario!$B$11="5th pct",AI612,AJ612))</f>
        <v/>
      </c>
      <c r="BC612">
        <f>U612</f>
        <v/>
      </c>
      <c r="BD612">
        <f>IF(Scenario!$B$11="mean",V612,IF(Scenario!$B$11="5th pct",W612,X612))</f>
        <v/>
      </c>
      <c r="BE612">
        <f>IF(Scenario!$B$11="mean",Y612,IF(Scenario!$B$11="5th pct",Z612,AA612))</f>
        <v/>
      </c>
      <c r="BF612">
        <f>IF(Scenario!$B$11="mean",AK612,IF(Scenario!$B$11="5th pct",AL612,AM612))</f>
        <v/>
      </c>
      <c r="BG612">
        <f>IF(Scenario!$B$11="mean",AN612,IF(Scenario!$B$11="5th pct",AO612,AP612))</f>
        <v/>
      </c>
    </row>
    <row r="613">
      <c r="A613" s="7" t="inlineStr">
        <is>
          <t>M</t>
        </is>
      </c>
      <c r="B613" s="7" t="inlineStr">
        <is>
          <t>65-74</t>
        </is>
      </c>
      <c r="C613" s="7" t="inlineStr">
        <is>
          <t>110-132</t>
        </is>
      </c>
      <c r="D613" s="7" t="inlineStr">
        <is>
          <t>&lt;1.0</t>
        </is>
      </c>
      <c r="E613" s="7" t="inlineStr">
        <is>
          <t>low parox</t>
        </is>
      </c>
      <c r="F613" s="7" t="inlineStr">
        <is>
          <t>yes</t>
        </is>
      </c>
      <c r="G613" s="30">
        <f>Parameters!$B$6*Parameters!$B$7*Parameters!$C$11/SUM(Parameters!$B$11:$G$11)*Parameters!$H$21*Parameters!$B$51*Parameters!$B$46</f>
        <v/>
      </c>
      <c r="H613" s="31">
        <f>(140-Parameters!$B$25)*Parameters!$C$26*0.45359237*1/(72*Parameters!$B$27)</f>
        <v/>
      </c>
      <c r="I613" s="7">
        <f>IF(H613&gt;80,"&gt;80",IF(H613&gt;50,"50-80",IF(H613&gt;=25,"25-50","&lt;25")))</f>
        <v/>
      </c>
      <c r="J613" s="7">
        <f>IF(((B613="80+")+1+(OR(D613="1.5-2.0",D613="&gt;=2.0")))&gt;=2,1,0)</f>
        <v/>
      </c>
      <c r="K613" s="32">
        <f>INDEX(Parameters!$B$31:$E$31,MATCH(I613,Parameters!$B$30:$E$30,0))</f>
        <v/>
      </c>
      <c r="L613" s="33">
        <f>K613*INDEX(Parameters!$B$66:$E$66,MATCH(I613,Parameters!$B$30:$E$30,0))/100*IF($F613="yes",Parameters!$C$49,Parameters!$B$49)</f>
        <v/>
      </c>
      <c r="M613" s="33">
        <f>K613*INDEX(Parameters!$B$67:$E$67,MATCH(I613,Parameters!$B$30:$E$30,0))/100*IF($F613="yes",Parameters!$C$49,Parameters!$B$49)</f>
        <v/>
      </c>
      <c r="N613" s="33">
        <f>K613*INDEX(Parameters!$B$68:$E$68,MATCH(I613,Parameters!$B$30:$E$30,0))/100*IF($F613="yes",Parameters!$C$49,Parameters!$B$49)</f>
        <v/>
      </c>
      <c r="O613" s="33">
        <f>K613*INDEX(Parameters!$B$69:$E$69,MATCH(I613,Parameters!$B$30:$E$30,0))/100*IF($F613="yes",Parameters!$C$49,Parameters!$B$49)</f>
        <v/>
      </c>
      <c r="P613" s="33">
        <f>K613*INDEX(Parameters!$B$70:$E$70,MATCH(I613,Parameters!$B$30:$E$30,0))/100*IF($F613="yes",Parameters!$C$49,Parameters!$B$49)</f>
        <v/>
      </c>
      <c r="Q613" s="33">
        <f>K613*INDEX(Parameters!$B$71:$E$71,MATCH(I613,Parameters!$B$30:$E$30,0))/100*IF($F613="yes",Parameters!$C$49,Parameters!$B$49)</f>
        <v/>
      </c>
      <c r="R613" s="33">
        <f>K613*INDEX(Parameters!$B$72:$E$72,MATCH(I613,Parameters!$B$30:$E$30,0))/100*IF($F613="yes",Parameters!$C$49,Parameters!$B$49)</f>
        <v/>
      </c>
      <c r="S613" s="33">
        <f>K613*INDEX(Parameters!$B$73:$E$73,MATCH(I613,Parameters!$B$30:$E$30,0))/100*IF($F613="yes",Parameters!$C$49,Parameters!$B$49)</f>
        <v/>
      </c>
      <c r="T613" s="33">
        <f>K613*INDEX(Parameters!$B$74:$E$74,MATCH(I613,Parameters!$B$30:$E$30,0))/100*IF($F613="yes",Parameters!$C$49,Parameters!$B$49)</f>
        <v/>
      </c>
      <c r="U613" s="33">
        <f>INDEX(Parameters!$B$32:$E$32,MATCH(I613,Parameters!$B$30:$E$30,0))*Parameters!$B$36/100*IF($F613="yes",Parameters!$E$49,Parameters!$D$49)</f>
        <v/>
      </c>
      <c r="V613" s="33">
        <f>U613*INDEX(Parameters!$B$99:$E$99,MATCH(I613,Parameters!$B$30:$E$30,0))</f>
        <v/>
      </c>
      <c r="W613" s="33">
        <f>U613*INDEX(Parameters!$B$100:$E$100,MATCH(I613,Parameters!$B$30:$E$30,0))</f>
        <v/>
      </c>
      <c r="X613" s="33">
        <f>U613*INDEX(Parameters!$B$101:$E$101,MATCH(I613,Parameters!$B$30:$E$30,0))</f>
        <v/>
      </c>
      <c r="Y613" s="33">
        <f>U613*INDEX(Parameters!$B$102:$E$102,MATCH(I613,Parameters!$B$30:$E$30,0))</f>
        <v/>
      </c>
      <c r="Z613" s="33">
        <f>U613*INDEX(Parameters!$B$103:$E$103,MATCH(I613,Parameters!$B$30:$E$30,0))</f>
        <v/>
      </c>
      <c r="AA613" s="33">
        <f>U613*INDEX(Parameters!$B$104:$E$104,MATCH(I613,Parameters!$B$30:$E$30,0))</f>
        <v/>
      </c>
      <c r="AB613" s="33">
        <f>U613*Parameters!$B$39</f>
        <v/>
      </c>
      <c r="AC613" s="7">
        <f>J613</f>
        <v/>
      </c>
      <c r="AD613" s="7">
        <f>IF(J613=1,Parameters!$B$40,Parameters!$B$41)</f>
        <v/>
      </c>
      <c r="AE613" s="33">
        <f>AC613*O613+(1-AC613)*L613</f>
        <v/>
      </c>
      <c r="AF613" s="33">
        <f>AC613*P613+(1-AC613)*M613</f>
        <v/>
      </c>
      <c r="AG613" s="33">
        <f>AC613*Q613+(1-AC613)*N613</f>
        <v/>
      </c>
      <c r="AH613" s="33">
        <f>AD613*O613+(1-AD613)*L613</f>
        <v/>
      </c>
      <c r="AI613" s="33">
        <f>AD613*P613+(1-AD613)*M613</f>
        <v/>
      </c>
      <c r="AJ613" s="33">
        <f>AD613*Q613+(1-AD613)*N613</f>
        <v/>
      </c>
      <c r="AK613" s="33">
        <f>AC613*V613+(1-AC613)*U613</f>
        <v/>
      </c>
      <c r="AL613" s="33">
        <f>AC613*W613+(1-AC613)*U613</f>
        <v/>
      </c>
      <c r="AM613" s="33">
        <f>AC613*X613+(1-AC613)*U613</f>
        <v/>
      </c>
      <c r="AN613" s="33">
        <f>AD613*V613+(1-AD613)*U613</f>
        <v/>
      </c>
      <c r="AO613" s="33">
        <f>AD613*W613+(1-AD613)*U613</f>
        <v/>
      </c>
      <c r="AP613" s="33">
        <f>AD613*X613+(1-AD613)*U613</f>
        <v/>
      </c>
      <c r="AQ613" s="7">
        <f>IF(OR(Scenario!$B$5="Any",Scenario!$B$5=A613),1,0)</f>
        <v/>
      </c>
      <c r="AR613" s="7">
        <f>IF(OR(Scenario!$B$6="Any",Scenario!$B$6=B613),1,0)</f>
        <v/>
      </c>
      <c r="AS613" s="7">
        <f>IF(OR(Scenario!$B$7="Any",Scenario!$B$7=C613),1,0)</f>
        <v/>
      </c>
      <c r="AT613" s="7">
        <f>IF(OR(Scenario!$B$8="Any",Scenario!$B$8=D613),1,0)</f>
        <v/>
      </c>
      <c r="AU613" s="7">
        <f>IF(OR(Scenario!$B$9="Any",Scenario!$B$9=E613),1,0)</f>
        <v/>
      </c>
      <c r="AV613" s="7">
        <f>IF(OR(Scenario!$B$10="Any",Scenario!$B$10=F613),1,0)</f>
        <v/>
      </c>
      <c r="AW613" s="7">
        <f>G613*AQ613*AR613*AS613*AT613*AU613*AV613</f>
        <v/>
      </c>
      <c r="AX613" s="7">
        <f>IF(Scenario!$B$11="mean",L613,IF(Scenario!$B$11="5th pct",M613,N613))</f>
        <v/>
      </c>
      <c r="AY613" s="7">
        <f>IF(Scenario!$B$11="mean",O613,IF(Scenario!$B$11="5th pct",P613,Q613))</f>
        <v/>
      </c>
      <c r="AZ613" s="7">
        <f>IF(Scenario!$B$11="mean",R613,IF(Scenario!$B$11="5th pct",S613,T613))</f>
        <v/>
      </c>
      <c r="BA613" s="7">
        <f>IF(Scenario!$B$11="mean",AE613,IF(Scenario!$B$11="5th pct",AF613,AG613))</f>
        <v/>
      </c>
      <c r="BB613" s="7">
        <f>IF(Scenario!$B$11="mean",AH613,IF(Scenario!$B$11="5th pct",AI613,AJ613))</f>
        <v/>
      </c>
      <c r="BC613" s="7">
        <f>U613</f>
        <v/>
      </c>
      <c r="BD613" s="7">
        <f>IF(Scenario!$B$11="mean",V613,IF(Scenario!$B$11="5th pct",W613,X613))</f>
        <v/>
      </c>
      <c r="BE613" s="7">
        <f>IF(Scenario!$B$11="mean",Y613,IF(Scenario!$B$11="5th pct",Z613,AA613))</f>
        <v/>
      </c>
      <c r="BF613" s="7">
        <f>IF(Scenario!$B$11="mean",AK613,IF(Scenario!$B$11="5th pct",AL613,AM613))</f>
        <v/>
      </c>
      <c r="BG613" s="7">
        <f>IF(Scenario!$B$11="mean",AN613,IF(Scenario!$B$11="5th pct",AO613,AP613))</f>
        <v/>
      </c>
    </row>
    <row r="614">
      <c r="A614" t="inlineStr">
        <is>
          <t>M</t>
        </is>
      </c>
      <c r="B614" t="inlineStr">
        <is>
          <t>65-74</t>
        </is>
      </c>
      <c r="C614" t="inlineStr">
        <is>
          <t>110-132</t>
        </is>
      </c>
      <c r="D614" t="inlineStr">
        <is>
          <t>&lt;1.0</t>
        </is>
      </c>
      <c r="E614" t="inlineStr">
        <is>
          <t>high parox</t>
        </is>
      </c>
      <c r="F614" t="inlineStr">
        <is>
          <t>no</t>
        </is>
      </c>
      <c r="G614" s="26">
        <f>Parameters!$B$6*Parameters!$B$7*Parameters!$C$11/SUM(Parameters!$B$11:$G$11)*Parameters!$H$21*Parameters!$B$52*(1-Parameters!$B$46)</f>
        <v/>
      </c>
      <c r="H614" s="27">
        <f>(140-Parameters!$B$25)*Parameters!$C$26*0.45359237*1/(72*Parameters!$B$27)</f>
        <v/>
      </c>
      <c r="I614">
        <f>IF(H614&gt;80,"&gt;80",IF(H614&gt;50,"50-80",IF(H614&gt;=25,"25-50","&lt;25")))</f>
        <v/>
      </c>
      <c r="J614">
        <f>IF(((B614="80+")+1+(OR(D614="1.5-2.0",D614="&gt;=2.0")))&gt;=2,1,0)</f>
        <v/>
      </c>
      <c r="K614" s="28">
        <f>INDEX(Parameters!$B$31:$E$31,MATCH(I614,Parameters!$B$30:$E$30,0))</f>
        <v/>
      </c>
      <c r="L614" s="29">
        <f>K614*INDEX(Parameters!$B$75:$E$75,MATCH(I614,Parameters!$B$30:$E$30,0))/100*IF($F614="yes",Parameters!$C$49,Parameters!$B$49)</f>
        <v/>
      </c>
      <c r="M614" s="29">
        <f>K614*INDEX(Parameters!$B$76:$E$76,MATCH(I614,Parameters!$B$30:$E$30,0))/100*IF($F614="yes",Parameters!$C$49,Parameters!$B$49)</f>
        <v/>
      </c>
      <c r="N614" s="29">
        <f>K614*INDEX(Parameters!$B$77:$E$77,MATCH(I614,Parameters!$B$30:$E$30,0))/100*IF($F614="yes",Parameters!$C$49,Parameters!$B$49)</f>
        <v/>
      </c>
      <c r="O614" s="29">
        <f>K614*INDEX(Parameters!$B$78:$E$78,MATCH(I614,Parameters!$B$30:$E$30,0))/100*IF($F614="yes",Parameters!$C$49,Parameters!$B$49)</f>
        <v/>
      </c>
      <c r="P614" s="29">
        <f>K614*INDEX(Parameters!$B$79:$E$79,MATCH(I614,Parameters!$B$30:$E$30,0))/100*IF($F614="yes",Parameters!$C$49,Parameters!$B$49)</f>
        <v/>
      </c>
      <c r="Q614" s="29">
        <f>K614*INDEX(Parameters!$B$80:$E$80,MATCH(I614,Parameters!$B$30:$E$30,0))/100*IF($F614="yes",Parameters!$C$49,Parameters!$B$49)</f>
        <v/>
      </c>
      <c r="R614" s="29">
        <f>K614*INDEX(Parameters!$B$81:$E$81,MATCH(I614,Parameters!$B$30:$E$30,0))/100*IF($F614="yes",Parameters!$C$49,Parameters!$B$49)</f>
        <v/>
      </c>
      <c r="S614" s="29">
        <f>K614*INDEX(Parameters!$B$82:$E$82,MATCH(I614,Parameters!$B$30:$E$30,0))/100*IF($F614="yes",Parameters!$C$49,Parameters!$B$49)</f>
        <v/>
      </c>
      <c r="T614" s="29">
        <f>K614*INDEX(Parameters!$B$83:$E$83,MATCH(I614,Parameters!$B$30:$E$30,0))/100*IF($F614="yes",Parameters!$C$49,Parameters!$B$49)</f>
        <v/>
      </c>
      <c r="U614" s="29">
        <f>INDEX(Parameters!$B$32:$E$32,MATCH(I614,Parameters!$B$30:$E$30,0))*Parameters!$B$36/100*IF($F614="yes",Parameters!$E$49,Parameters!$D$49)</f>
        <v/>
      </c>
      <c r="V614" s="29">
        <f>U614*INDEX(Parameters!$B$99:$E$99,MATCH(I614,Parameters!$B$30:$E$30,0))</f>
        <v/>
      </c>
      <c r="W614" s="29">
        <f>U614*INDEX(Parameters!$B$100:$E$100,MATCH(I614,Parameters!$B$30:$E$30,0))</f>
        <v/>
      </c>
      <c r="X614" s="29">
        <f>U614*INDEX(Parameters!$B$101:$E$101,MATCH(I614,Parameters!$B$30:$E$30,0))</f>
        <v/>
      </c>
      <c r="Y614" s="29">
        <f>U614*INDEX(Parameters!$B$102:$E$102,MATCH(I614,Parameters!$B$30:$E$30,0))</f>
        <v/>
      </c>
      <c r="Z614" s="29">
        <f>U614*INDEX(Parameters!$B$103:$E$103,MATCH(I614,Parameters!$B$30:$E$30,0))</f>
        <v/>
      </c>
      <c r="AA614" s="29">
        <f>U614*INDEX(Parameters!$B$104:$E$104,MATCH(I614,Parameters!$B$30:$E$30,0))</f>
        <v/>
      </c>
      <c r="AB614" s="29">
        <f>U614*Parameters!$B$39</f>
        <v/>
      </c>
      <c r="AC614">
        <f>J614</f>
        <v/>
      </c>
      <c r="AD614">
        <f>IF(J614=1,Parameters!$B$40,Parameters!$B$41)</f>
        <v/>
      </c>
      <c r="AE614" s="29">
        <f>AC614*O614+(1-AC614)*L614</f>
        <v/>
      </c>
      <c r="AF614" s="29">
        <f>AC614*P614+(1-AC614)*M614</f>
        <v/>
      </c>
      <c r="AG614" s="29">
        <f>AC614*Q614+(1-AC614)*N614</f>
        <v/>
      </c>
      <c r="AH614" s="29">
        <f>AD614*O614+(1-AD614)*L614</f>
        <v/>
      </c>
      <c r="AI614" s="29">
        <f>AD614*P614+(1-AD614)*M614</f>
        <v/>
      </c>
      <c r="AJ614" s="29">
        <f>AD614*Q614+(1-AD614)*N614</f>
        <v/>
      </c>
      <c r="AK614" s="29">
        <f>AC614*V614+(1-AC614)*U614</f>
        <v/>
      </c>
      <c r="AL614" s="29">
        <f>AC614*W614+(1-AC614)*U614</f>
        <v/>
      </c>
      <c r="AM614" s="29">
        <f>AC614*X614+(1-AC614)*U614</f>
        <v/>
      </c>
      <c r="AN614" s="29">
        <f>AD614*V614+(1-AD614)*U614</f>
        <v/>
      </c>
      <c r="AO614" s="29">
        <f>AD614*W614+(1-AD614)*U614</f>
        <v/>
      </c>
      <c r="AP614" s="29">
        <f>AD614*X614+(1-AD614)*U614</f>
        <v/>
      </c>
      <c r="AQ614">
        <f>IF(OR(Scenario!$B$5="Any",Scenario!$B$5=A614),1,0)</f>
        <v/>
      </c>
      <c r="AR614">
        <f>IF(OR(Scenario!$B$6="Any",Scenario!$B$6=B614),1,0)</f>
        <v/>
      </c>
      <c r="AS614">
        <f>IF(OR(Scenario!$B$7="Any",Scenario!$B$7=C614),1,0)</f>
        <v/>
      </c>
      <c r="AT614">
        <f>IF(OR(Scenario!$B$8="Any",Scenario!$B$8=D614),1,0)</f>
        <v/>
      </c>
      <c r="AU614">
        <f>IF(OR(Scenario!$B$9="Any",Scenario!$B$9=E614),1,0)</f>
        <v/>
      </c>
      <c r="AV614">
        <f>IF(OR(Scenario!$B$10="Any",Scenario!$B$10=F614),1,0)</f>
        <v/>
      </c>
      <c r="AW614">
        <f>G614*AQ614*AR614*AS614*AT614*AU614*AV614</f>
        <v/>
      </c>
      <c r="AX614">
        <f>IF(Scenario!$B$11="mean",L614,IF(Scenario!$B$11="5th pct",M614,N614))</f>
        <v/>
      </c>
      <c r="AY614">
        <f>IF(Scenario!$B$11="mean",O614,IF(Scenario!$B$11="5th pct",P614,Q614))</f>
        <v/>
      </c>
      <c r="AZ614">
        <f>IF(Scenario!$B$11="mean",R614,IF(Scenario!$B$11="5th pct",S614,T614))</f>
        <v/>
      </c>
      <c r="BA614">
        <f>IF(Scenario!$B$11="mean",AE614,IF(Scenario!$B$11="5th pct",AF614,AG614))</f>
        <v/>
      </c>
      <c r="BB614">
        <f>IF(Scenario!$B$11="mean",AH614,IF(Scenario!$B$11="5th pct",AI614,AJ614))</f>
        <v/>
      </c>
      <c r="BC614">
        <f>U614</f>
        <v/>
      </c>
      <c r="BD614">
        <f>IF(Scenario!$B$11="mean",V614,IF(Scenario!$B$11="5th pct",W614,X614))</f>
        <v/>
      </c>
      <c r="BE614">
        <f>IF(Scenario!$B$11="mean",Y614,IF(Scenario!$B$11="5th pct",Z614,AA614))</f>
        <v/>
      </c>
      <c r="BF614">
        <f>IF(Scenario!$B$11="mean",AK614,IF(Scenario!$B$11="5th pct",AL614,AM614))</f>
        <v/>
      </c>
      <c r="BG614">
        <f>IF(Scenario!$B$11="mean",AN614,IF(Scenario!$B$11="5th pct",AO614,AP614))</f>
        <v/>
      </c>
    </row>
    <row r="615">
      <c r="A615" s="7" t="inlineStr">
        <is>
          <t>M</t>
        </is>
      </c>
      <c r="B615" s="7" t="inlineStr">
        <is>
          <t>65-74</t>
        </is>
      </c>
      <c r="C615" s="7" t="inlineStr">
        <is>
          <t>110-132</t>
        </is>
      </c>
      <c r="D615" s="7" t="inlineStr">
        <is>
          <t>&lt;1.0</t>
        </is>
      </c>
      <c r="E615" s="7" t="inlineStr">
        <is>
          <t>high parox</t>
        </is>
      </c>
      <c r="F615" s="7" t="inlineStr">
        <is>
          <t>yes</t>
        </is>
      </c>
      <c r="G615" s="30">
        <f>Parameters!$B$6*Parameters!$B$7*Parameters!$C$11/SUM(Parameters!$B$11:$G$11)*Parameters!$H$21*Parameters!$B$52*Parameters!$B$46</f>
        <v/>
      </c>
      <c r="H615" s="31">
        <f>(140-Parameters!$B$25)*Parameters!$C$26*0.45359237*1/(72*Parameters!$B$27)</f>
        <v/>
      </c>
      <c r="I615" s="7">
        <f>IF(H615&gt;80,"&gt;80",IF(H615&gt;50,"50-80",IF(H615&gt;=25,"25-50","&lt;25")))</f>
        <v/>
      </c>
      <c r="J615" s="7">
        <f>IF(((B615="80+")+1+(OR(D615="1.5-2.0",D615="&gt;=2.0")))&gt;=2,1,0)</f>
        <v/>
      </c>
      <c r="K615" s="32">
        <f>INDEX(Parameters!$B$31:$E$31,MATCH(I615,Parameters!$B$30:$E$30,0))</f>
        <v/>
      </c>
      <c r="L615" s="33">
        <f>K615*INDEX(Parameters!$B$75:$E$75,MATCH(I615,Parameters!$B$30:$E$30,0))/100*IF($F615="yes",Parameters!$C$49,Parameters!$B$49)</f>
        <v/>
      </c>
      <c r="M615" s="33">
        <f>K615*INDEX(Parameters!$B$76:$E$76,MATCH(I615,Parameters!$B$30:$E$30,0))/100*IF($F615="yes",Parameters!$C$49,Parameters!$B$49)</f>
        <v/>
      </c>
      <c r="N615" s="33">
        <f>K615*INDEX(Parameters!$B$77:$E$77,MATCH(I615,Parameters!$B$30:$E$30,0))/100*IF($F615="yes",Parameters!$C$49,Parameters!$B$49)</f>
        <v/>
      </c>
      <c r="O615" s="33">
        <f>K615*INDEX(Parameters!$B$78:$E$78,MATCH(I615,Parameters!$B$30:$E$30,0))/100*IF($F615="yes",Parameters!$C$49,Parameters!$B$49)</f>
        <v/>
      </c>
      <c r="P615" s="33">
        <f>K615*INDEX(Parameters!$B$79:$E$79,MATCH(I615,Parameters!$B$30:$E$30,0))/100*IF($F615="yes",Parameters!$C$49,Parameters!$B$49)</f>
        <v/>
      </c>
      <c r="Q615" s="33">
        <f>K615*INDEX(Parameters!$B$80:$E$80,MATCH(I615,Parameters!$B$30:$E$30,0))/100*IF($F615="yes",Parameters!$C$49,Parameters!$B$49)</f>
        <v/>
      </c>
      <c r="R615" s="33">
        <f>K615*INDEX(Parameters!$B$81:$E$81,MATCH(I615,Parameters!$B$30:$E$30,0))/100*IF($F615="yes",Parameters!$C$49,Parameters!$B$49)</f>
        <v/>
      </c>
      <c r="S615" s="33">
        <f>K615*INDEX(Parameters!$B$82:$E$82,MATCH(I615,Parameters!$B$30:$E$30,0))/100*IF($F615="yes",Parameters!$C$49,Parameters!$B$49)</f>
        <v/>
      </c>
      <c r="T615" s="33">
        <f>K615*INDEX(Parameters!$B$83:$E$83,MATCH(I615,Parameters!$B$30:$E$30,0))/100*IF($F615="yes",Parameters!$C$49,Parameters!$B$49)</f>
        <v/>
      </c>
      <c r="U615" s="33">
        <f>INDEX(Parameters!$B$32:$E$32,MATCH(I615,Parameters!$B$30:$E$30,0))*Parameters!$B$36/100*IF($F615="yes",Parameters!$E$49,Parameters!$D$49)</f>
        <v/>
      </c>
      <c r="V615" s="33">
        <f>U615*INDEX(Parameters!$B$99:$E$99,MATCH(I615,Parameters!$B$30:$E$30,0))</f>
        <v/>
      </c>
      <c r="W615" s="33">
        <f>U615*INDEX(Parameters!$B$100:$E$100,MATCH(I615,Parameters!$B$30:$E$30,0))</f>
        <v/>
      </c>
      <c r="X615" s="33">
        <f>U615*INDEX(Parameters!$B$101:$E$101,MATCH(I615,Parameters!$B$30:$E$30,0))</f>
        <v/>
      </c>
      <c r="Y615" s="33">
        <f>U615*INDEX(Parameters!$B$102:$E$102,MATCH(I615,Parameters!$B$30:$E$30,0))</f>
        <v/>
      </c>
      <c r="Z615" s="33">
        <f>U615*INDEX(Parameters!$B$103:$E$103,MATCH(I615,Parameters!$B$30:$E$30,0))</f>
        <v/>
      </c>
      <c r="AA615" s="33">
        <f>U615*INDEX(Parameters!$B$104:$E$104,MATCH(I615,Parameters!$B$30:$E$30,0))</f>
        <v/>
      </c>
      <c r="AB615" s="33">
        <f>U615*Parameters!$B$39</f>
        <v/>
      </c>
      <c r="AC615" s="7">
        <f>J615</f>
        <v/>
      </c>
      <c r="AD615" s="7">
        <f>IF(J615=1,Parameters!$B$40,Parameters!$B$41)</f>
        <v/>
      </c>
      <c r="AE615" s="33">
        <f>AC615*O615+(1-AC615)*L615</f>
        <v/>
      </c>
      <c r="AF615" s="33">
        <f>AC615*P615+(1-AC615)*M615</f>
        <v/>
      </c>
      <c r="AG615" s="33">
        <f>AC615*Q615+(1-AC615)*N615</f>
        <v/>
      </c>
      <c r="AH615" s="33">
        <f>AD615*O615+(1-AD615)*L615</f>
        <v/>
      </c>
      <c r="AI615" s="33">
        <f>AD615*P615+(1-AD615)*M615</f>
        <v/>
      </c>
      <c r="AJ615" s="33">
        <f>AD615*Q615+(1-AD615)*N615</f>
        <v/>
      </c>
      <c r="AK615" s="33">
        <f>AC615*V615+(1-AC615)*U615</f>
        <v/>
      </c>
      <c r="AL615" s="33">
        <f>AC615*W615+(1-AC615)*U615</f>
        <v/>
      </c>
      <c r="AM615" s="33">
        <f>AC615*X615+(1-AC615)*U615</f>
        <v/>
      </c>
      <c r="AN615" s="33">
        <f>AD615*V615+(1-AD615)*U615</f>
        <v/>
      </c>
      <c r="AO615" s="33">
        <f>AD615*W615+(1-AD615)*U615</f>
        <v/>
      </c>
      <c r="AP615" s="33">
        <f>AD615*X615+(1-AD615)*U615</f>
        <v/>
      </c>
      <c r="AQ615" s="7">
        <f>IF(OR(Scenario!$B$5="Any",Scenario!$B$5=A615),1,0)</f>
        <v/>
      </c>
      <c r="AR615" s="7">
        <f>IF(OR(Scenario!$B$6="Any",Scenario!$B$6=B615),1,0)</f>
        <v/>
      </c>
      <c r="AS615" s="7">
        <f>IF(OR(Scenario!$B$7="Any",Scenario!$B$7=C615),1,0)</f>
        <v/>
      </c>
      <c r="AT615" s="7">
        <f>IF(OR(Scenario!$B$8="Any",Scenario!$B$8=D615),1,0)</f>
        <v/>
      </c>
      <c r="AU615" s="7">
        <f>IF(OR(Scenario!$B$9="Any",Scenario!$B$9=E615),1,0)</f>
        <v/>
      </c>
      <c r="AV615" s="7">
        <f>IF(OR(Scenario!$B$10="Any",Scenario!$B$10=F615),1,0)</f>
        <v/>
      </c>
      <c r="AW615" s="7">
        <f>G615*AQ615*AR615*AS615*AT615*AU615*AV615</f>
        <v/>
      </c>
      <c r="AX615" s="7">
        <f>IF(Scenario!$B$11="mean",L615,IF(Scenario!$B$11="5th pct",M615,N615))</f>
        <v/>
      </c>
      <c r="AY615" s="7">
        <f>IF(Scenario!$B$11="mean",O615,IF(Scenario!$B$11="5th pct",P615,Q615))</f>
        <v/>
      </c>
      <c r="AZ615" s="7">
        <f>IF(Scenario!$B$11="mean",R615,IF(Scenario!$B$11="5th pct",S615,T615))</f>
        <v/>
      </c>
      <c r="BA615" s="7">
        <f>IF(Scenario!$B$11="mean",AE615,IF(Scenario!$B$11="5th pct",AF615,AG615))</f>
        <v/>
      </c>
      <c r="BB615" s="7">
        <f>IF(Scenario!$B$11="mean",AH615,IF(Scenario!$B$11="5th pct",AI615,AJ615))</f>
        <v/>
      </c>
      <c r="BC615" s="7">
        <f>U615</f>
        <v/>
      </c>
      <c r="BD615" s="7">
        <f>IF(Scenario!$B$11="mean",V615,IF(Scenario!$B$11="5th pct",W615,X615))</f>
        <v/>
      </c>
      <c r="BE615" s="7">
        <f>IF(Scenario!$B$11="mean",Y615,IF(Scenario!$B$11="5th pct",Z615,AA615))</f>
        <v/>
      </c>
      <c r="BF615" s="7">
        <f>IF(Scenario!$B$11="mean",AK615,IF(Scenario!$B$11="5th pct",AL615,AM615))</f>
        <v/>
      </c>
      <c r="BG615" s="7">
        <f>IF(Scenario!$B$11="mean",AN615,IF(Scenario!$B$11="5th pct",AO615,AP615))</f>
        <v/>
      </c>
    </row>
    <row r="616">
      <c r="A616" t="inlineStr">
        <is>
          <t>M</t>
        </is>
      </c>
      <c r="B616" t="inlineStr">
        <is>
          <t>65-74</t>
        </is>
      </c>
      <c r="C616" t="inlineStr">
        <is>
          <t>110-132</t>
        </is>
      </c>
      <c r="D616" t="inlineStr">
        <is>
          <t>&lt;1.0</t>
        </is>
      </c>
      <c r="E616" t="inlineStr">
        <is>
          <t>persistent</t>
        </is>
      </c>
      <c r="F616" t="inlineStr">
        <is>
          <t>no</t>
        </is>
      </c>
      <c r="G616" s="26">
        <f>Parameters!$B$6*Parameters!$B$7*Parameters!$C$11/SUM(Parameters!$B$11:$G$11)*Parameters!$H$21*Parameters!$B$53*(1-Parameters!$B$46)</f>
        <v/>
      </c>
      <c r="H616" s="27">
        <f>(140-Parameters!$B$25)*Parameters!$C$26*0.45359237*1/(72*Parameters!$B$27)</f>
        <v/>
      </c>
      <c r="I616">
        <f>IF(H616&gt;80,"&gt;80",IF(H616&gt;50,"50-80",IF(H616&gt;=25,"25-50","&lt;25")))</f>
        <v/>
      </c>
      <c r="J616">
        <f>IF(((B616="80+")+1+(OR(D616="1.5-2.0",D616="&gt;=2.0")))&gt;=2,1,0)</f>
        <v/>
      </c>
      <c r="K616" s="28">
        <f>INDEX(Parameters!$B$31:$E$31,MATCH(I616,Parameters!$B$30:$E$30,0))</f>
        <v/>
      </c>
      <c r="L616" s="29">
        <f>K616*INDEX(Parameters!$B$84:$E$84,MATCH(I616,Parameters!$B$30:$E$30,0))/100*IF($F616="yes",Parameters!$C$49,Parameters!$B$49)</f>
        <v/>
      </c>
      <c r="M616" s="29">
        <f>K616*INDEX(Parameters!$B$85:$E$85,MATCH(I616,Parameters!$B$30:$E$30,0))/100*IF($F616="yes",Parameters!$C$49,Parameters!$B$49)</f>
        <v/>
      </c>
      <c r="N616" s="29">
        <f>K616*INDEX(Parameters!$B$86:$E$86,MATCH(I616,Parameters!$B$30:$E$30,0))/100*IF($F616="yes",Parameters!$C$49,Parameters!$B$49)</f>
        <v/>
      </c>
      <c r="O616" s="29">
        <f>K616*INDEX(Parameters!$B$87:$E$87,MATCH(I616,Parameters!$B$30:$E$30,0))/100*IF($F616="yes",Parameters!$C$49,Parameters!$B$49)</f>
        <v/>
      </c>
      <c r="P616" s="29">
        <f>K616*INDEX(Parameters!$B$88:$E$88,MATCH(I616,Parameters!$B$30:$E$30,0))/100*IF($F616="yes",Parameters!$C$49,Parameters!$B$49)</f>
        <v/>
      </c>
      <c r="Q616" s="29">
        <f>K616*INDEX(Parameters!$B$89:$E$89,MATCH(I616,Parameters!$B$30:$E$30,0))/100*IF($F616="yes",Parameters!$C$49,Parameters!$B$49)</f>
        <v/>
      </c>
      <c r="R616" s="29">
        <f>K616*INDEX(Parameters!$B$90:$E$90,MATCH(I616,Parameters!$B$30:$E$30,0))/100*IF($F616="yes",Parameters!$C$49,Parameters!$B$49)</f>
        <v/>
      </c>
      <c r="S616" s="29">
        <f>K616*INDEX(Parameters!$B$91:$E$91,MATCH(I616,Parameters!$B$30:$E$30,0))/100*IF($F616="yes",Parameters!$C$49,Parameters!$B$49)</f>
        <v/>
      </c>
      <c r="T616" s="29">
        <f>K616*INDEX(Parameters!$B$92:$E$92,MATCH(I616,Parameters!$B$30:$E$30,0))/100*IF($F616="yes",Parameters!$C$49,Parameters!$B$49)</f>
        <v/>
      </c>
      <c r="U616" s="29">
        <f>INDEX(Parameters!$B$32:$E$32,MATCH(I616,Parameters!$B$30:$E$30,0))*Parameters!$B$36/100*IF($F616="yes",Parameters!$E$49,Parameters!$D$49)</f>
        <v/>
      </c>
      <c r="V616" s="29">
        <f>U616*INDEX(Parameters!$B$99:$E$99,MATCH(I616,Parameters!$B$30:$E$30,0))</f>
        <v/>
      </c>
      <c r="W616" s="29">
        <f>U616*INDEX(Parameters!$B$100:$E$100,MATCH(I616,Parameters!$B$30:$E$30,0))</f>
        <v/>
      </c>
      <c r="X616" s="29">
        <f>U616*INDEX(Parameters!$B$101:$E$101,MATCH(I616,Parameters!$B$30:$E$30,0))</f>
        <v/>
      </c>
      <c r="Y616" s="29">
        <f>U616*INDEX(Parameters!$B$102:$E$102,MATCH(I616,Parameters!$B$30:$E$30,0))</f>
        <v/>
      </c>
      <c r="Z616" s="29">
        <f>U616*INDEX(Parameters!$B$103:$E$103,MATCH(I616,Parameters!$B$30:$E$30,0))</f>
        <v/>
      </c>
      <c r="AA616" s="29">
        <f>U616*INDEX(Parameters!$B$104:$E$104,MATCH(I616,Parameters!$B$30:$E$30,0))</f>
        <v/>
      </c>
      <c r="AB616" s="29">
        <f>U616*Parameters!$B$39</f>
        <v/>
      </c>
      <c r="AC616">
        <f>J616</f>
        <v/>
      </c>
      <c r="AD616">
        <f>IF(J616=1,Parameters!$B$40,Parameters!$B$41)</f>
        <v/>
      </c>
      <c r="AE616" s="29">
        <f>AC616*O616+(1-AC616)*L616</f>
        <v/>
      </c>
      <c r="AF616" s="29">
        <f>AC616*P616+(1-AC616)*M616</f>
        <v/>
      </c>
      <c r="AG616" s="29">
        <f>AC616*Q616+(1-AC616)*N616</f>
        <v/>
      </c>
      <c r="AH616" s="29">
        <f>AD616*O616+(1-AD616)*L616</f>
        <v/>
      </c>
      <c r="AI616" s="29">
        <f>AD616*P616+(1-AD616)*M616</f>
        <v/>
      </c>
      <c r="AJ616" s="29">
        <f>AD616*Q616+(1-AD616)*N616</f>
        <v/>
      </c>
      <c r="AK616" s="29">
        <f>AC616*V616+(1-AC616)*U616</f>
        <v/>
      </c>
      <c r="AL616" s="29">
        <f>AC616*W616+(1-AC616)*U616</f>
        <v/>
      </c>
      <c r="AM616" s="29">
        <f>AC616*X616+(1-AC616)*U616</f>
        <v/>
      </c>
      <c r="AN616" s="29">
        <f>AD616*V616+(1-AD616)*U616</f>
        <v/>
      </c>
      <c r="AO616" s="29">
        <f>AD616*W616+(1-AD616)*U616</f>
        <v/>
      </c>
      <c r="AP616" s="29">
        <f>AD616*X616+(1-AD616)*U616</f>
        <v/>
      </c>
      <c r="AQ616">
        <f>IF(OR(Scenario!$B$5="Any",Scenario!$B$5=A616),1,0)</f>
        <v/>
      </c>
      <c r="AR616">
        <f>IF(OR(Scenario!$B$6="Any",Scenario!$B$6=B616),1,0)</f>
        <v/>
      </c>
      <c r="AS616">
        <f>IF(OR(Scenario!$B$7="Any",Scenario!$B$7=C616),1,0)</f>
        <v/>
      </c>
      <c r="AT616">
        <f>IF(OR(Scenario!$B$8="Any",Scenario!$B$8=D616),1,0)</f>
        <v/>
      </c>
      <c r="AU616">
        <f>IF(OR(Scenario!$B$9="Any",Scenario!$B$9=E616),1,0)</f>
        <v/>
      </c>
      <c r="AV616">
        <f>IF(OR(Scenario!$B$10="Any",Scenario!$B$10=F616),1,0)</f>
        <v/>
      </c>
      <c r="AW616">
        <f>G616*AQ616*AR616*AS616*AT616*AU616*AV616</f>
        <v/>
      </c>
      <c r="AX616">
        <f>IF(Scenario!$B$11="mean",L616,IF(Scenario!$B$11="5th pct",M616,N616))</f>
        <v/>
      </c>
      <c r="AY616">
        <f>IF(Scenario!$B$11="mean",O616,IF(Scenario!$B$11="5th pct",P616,Q616))</f>
        <v/>
      </c>
      <c r="AZ616">
        <f>IF(Scenario!$B$11="mean",R616,IF(Scenario!$B$11="5th pct",S616,T616))</f>
        <v/>
      </c>
      <c r="BA616">
        <f>IF(Scenario!$B$11="mean",AE616,IF(Scenario!$B$11="5th pct",AF616,AG616))</f>
        <v/>
      </c>
      <c r="BB616">
        <f>IF(Scenario!$B$11="mean",AH616,IF(Scenario!$B$11="5th pct",AI616,AJ616))</f>
        <v/>
      </c>
      <c r="BC616">
        <f>U616</f>
        <v/>
      </c>
      <c r="BD616">
        <f>IF(Scenario!$B$11="mean",V616,IF(Scenario!$B$11="5th pct",W616,X616))</f>
        <v/>
      </c>
      <c r="BE616">
        <f>IF(Scenario!$B$11="mean",Y616,IF(Scenario!$B$11="5th pct",Z616,AA616))</f>
        <v/>
      </c>
      <c r="BF616">
        <f>IF(Scenario!$B$11="mean",AK616,IF(Scenario!$B$11="5th pct",AL616,AM616))</f>
        <v/>
      </c>
      <c r="BG616">
        <f>IF(Scenario!$B$11="mean",AN616,IF(Scenario!$B$11="5th pct",AO616,AP616))</f>
        <v/>
      </c>
    </row>
    <row r="617">
      <c r="A617" s="7" t="inlineStr">
        <is>
          <t>M</t>
        </is>
      </c>
      <c r="B617" s="7" t="inlineStr">
        <is>
          <t>65-74</t>
        </is>
      </c>
      <c r="C617" s="7" t="inlineStr">
        <is>
          <t>110-132</t>
        </is>
      </c>
      <c r="D617" s="7" t="inlineStr">
        <is>
          <t>&lt;1.0</t>
        </is>
      </c>
      <c r="E617" s="7" t="inlineStr">
        <is>
          <t>persistent</t>
        </is>
      </c>
      <c r="F617" s="7" t="inlineStr">
        <is>
          <t>yes</t>
        </is>
      </c>
      <c r="G617" s="30">
        <f>Parameters!$B$6*Parameters!$B$7*Parameters!$C$11/SUM(Parameters!$B$11:$G$11)*Parameters!$H$21*Parameters!$B$53*Parameters!$B$46</f>
        <v/>
      </c>
      <c r="H617" s="31">
        <f>(140-Parameters!$B$25)*Parameters!$C$26*0.45359237*1/(72*Parameters!$B$27)</f>
        <v/>
      </c>
      <c r="I617" s="7">
        <f>IF(H617&gt;80,"&gt;80",IF(H617&gt;50,"50-80",IF(H617&gt;=25,"25-50","&lt;25")))</f>
        <v/>
      </c>
      <c r="J617" s="7">
        <f>IF(((B617="80+")+1+(OR(D617="1.5-2.0",D617="&gt;=2.0")))&gt;=2,1,0)</f>
        <v/>
      </c>
      <c r="K617" s="32">
        <f>INDEX(Parameters!$B$31:$E$31,MATCH(I617,Parameters!$B$30:$E$30,0))</f>
        <v/>
      </c>
      <c r="L617" s="33">
        <f>K617*INDEX(Parameters!$B$84:$E$84,MATCH(I617,Parameters!$B$30:$E$30,0))/100*IF($F617="yes",Parameters!$C$49,Parameters!$B$49)</f>
        <v/>
      </c>
      <c r="M617" s="33">
        <f>K617*INDEX(Parameters!$B$85:$E$85,MATCH(I617,Parameters!$B$30:$E$30,0))/100*IF($F617="yes",Parameters!$C$49,Parameters!$B$49)</f>
        <v/>
      </c>
      <c r="N617" s="33">
        <f>K617*INDEX(Parameters!$B$86:$E$86,MATCH(I617,Parameters!$B$30:$E$30,0))/100*IF($F617="yes",Parameters!$C$49,Parameters!$B$49)</f>
        <v/>
      </c>
      <c r="O617" s="33">
        <f>K617*INDEX(Parameters!$B$87:$E$87,MATCH(I617,Parameters!$B$30:$E$30,0))/100*IF($F617="yes",Parameters!$C$49,Parameters!$B$49)</f>
        <v/>
      </c>
      <c r="P617" s="33">
        <f>K617*INDEX(Parameters!$B$88:$E$88,MATCH(I617,Parameters!$B$30:$E$30,0))/100*IF($F617="yes",Parameters!$C$49,Parameters!$B$49)</f>
        <v/>
      </c>
      <c r="Q617" s="33">
        <f>K617*INDEX(Parameters!$B$89:$E$89,MATCH(I617,Parameters!$B$30:$E$30,0))/100*IF($F617="yes",Parameters!$C$49,Parameters!$B$49)</f>
        <v/>
      </c>
      <c r="R617" s="33">
        <f>K617*INDEX(Parameters!$B$90:$E$90,MATCH(I617,Parameters!$B$30:$E$30,0))/100*IF($F617="yes",Parameters!$C$49,Parameters!$B$49)</f>
        <v/>
      </c>
      <c r="S617" s="33">
        <f>K617*INDEX(Parameters!$B$91:$E$91,MATCH(I617,Parameters!$B$30:$E$30,0))/100*IF($F617="yes",Parameters!$C$49,Parameters!$B$49)</f>
        <v/>
      </c>
      <c r="T617" s="33">
        <f>K617*INDEX(Parameters!$B$92:$E$92,MATCH(I617,Parameters!$B$30:$E$30,0))/100*IF($F617="yes",Parameters!$C$49,Parameters!$B$49)</f>
        <v/>
      </c>
      <c r="U617" s="33">
        <f>INDEX(Parameters!$B$32:$E$32,MATCH(I617,Parameters!$B$30:$E$30,0))*Parameters!$B$36/100*IF($F617="yes",Parameters!$E$49,Parameters!$D$49)</f>
        <v/>
      </c>
      <c r="V617" s="33">
        <f>U617*INDEX(Parameters!$B$99:$E$99,MATCH(I617,Parameters!$B$30:$E$30,0))</f>
        <v/>
      </c>
      <c r="W617" s="33">
        <f>U617*INDEX(Parameters!$B$100:$E$100,MATCH(I617,Parameters!$B$30:$E$30,0))</f>
        <v/>
      </c>
      <c r="X617" s="33">
        <f>U617*INDEX(Parameters!$B$101:$E$101,MATCH(I617,Parameters!$B$30:$E$30,0))</f>
        <v/>
      </c>
      <c r="Y617" s="33">
        <f>U617*INDEX(Parameters!$B$102:$E$102,MATCH(I617,Parameters!$B$30:$E$30,0))</f>
        <v/>
      </c>
      <c r="Z617" s="33">
        <f>U617*INDEX(Parameters!$B$103:$E$103,MATCH(I617,Parameters!$B$30:$E$30,0))</f>
        <v/>
      </c>
      <c r="AA617" s="33">
        <f>U617*INDEX(Parameters!$B$104:$E$104,MATCH(I617,Parameters!$B$30:$E$30,0))</f>
        <v/>
      </c>
      <c r="AB617" s="33">
        <f>U617*Parameters!$B$39</f>
        <v/>
      </c>
      <c r="AC617" s="7">
        <f>J617</f>
        <v/>
      </c>
      <c r="AD617" s="7">
        <f>IF(J617=1,Parameters!$B$40,Parameters!$B$41)</f>
        <v/>
      </c>
      <c r="AE617" s="33">
        <f>AC617*O617+(1-AC617)*L617</f>
        <v/>
      </c>
      <c r="AF617" s="33">
        <f>AC617*P617+(1-AC617)*M617</f>
        <v/>
      </c>
      <c r="AG617" s="33">
        <f>AC617*Q617+(1-AC617)*N617</f>
        <v/>
      </c>
      <c r="AH617" s="33">
        <f>AD617*O617+(1-AD617)*L617</f>
        <v/>
      </c>
      <c r="AI617" s="33">
        <f>AD617*P617+(1-AD617)*M617</f>
        <v/>
      </c>
      <c r="AJ617" s="33">
        <f>AD617*Q617+(1-AD617)*N617</f>
        <v/>
      </c>
      <c r="AK617" s="33">
        <f>AC617*V617+(1-AC617)*U617</f>
        <v/>
      </c>
      <c r="AL617" s="33">
        <f>AC617*W617+(1-AC617)*U617</f>
        <v/>
      </c>
      <c r="AM617" s="33">
        <f>AC617*X617+(1-AC617)*U617</f>
        <v/>
      </c>
      <c r="AN617" s="33">
        <f>AD617*V617+(1-AD617)*U617</f>
        <v/>
      </c>
      <c r="AO617" s="33">
        <f>AD617*W617+(1-AD617)*U617</f>
        <v/>
      </c>
      <c r="AP617" s="33">
        <f>AD617*X617+(1-AD617)*U617</f>
        <v/>
      </c>
      <c r="AQ617" s="7">
        <f>IF(OR(Scenario!$B$5="Any",Scenario!$B$5=A617),1,0)</f>
        <v/>
      </c>
      <c r="AR617" s="7">
        <f>IF(OR(Scenario!$B$6="Any",Scenario!$B$6=B617),1,0)</f>
        <v/>
      </c>
      <c r="AS617" s="7">
        <f>IF(OR(Scenario!$B$7="Any",Scenario!$B$7=C617),1,0)</f>
        <v/>
      </c>
      <c r="AT617" s="7">
        <f>IF(OR(Scenario!$B$8="Any",Scenario!$B$8=D617),1,0)</f>
        <v/>
      </c>
      <c r="AU617" s="7">
        <f>IF(OR(Scenario!$B$9="Any",Scenario!$B$9=E617),1,0)</f>
        <v/>
      </c>
      <c r="AV617" s="7">
        <f>IF(OR(Scenario!$B$10="Any",Scenario!$B$10=F617),1,0)</f>
        <v/>
      </c>
      <c r="AW617" s="7">
        <f>G617*AQ617*AR617*AS617*AT617*AU617*AV617</f>
        <v/>
      </c>
      <c r="AX617" s="7">
        <f>IF(Scenario!$B$11="mean",L617,IF(Scenario!$B$11="5th pct",M617,N617))</f>
        <v/>
      </c>
      <c r="AY617" s="7">
        <f>IF(Scenario!$B$11="mean",O617,IF(Scenario!$B$11="5th pct",P617,Q617))</f>
        <v/>
      </c>
      <c r="AZ617" s="7">
        <f>IF(Scenario!$B$11="mean",R617,IF(Scenario!$B$11="5th pct",S617,T617))</f>
        <v/>
      </c>
      <c r="BA617" s="7">
        <f>IF(Scenario!$B$11="mean",AE617,IF(Scenario!$B$11="5th pct",AF617,AG617))</f>
        <v/>
      </c>
      <c r="BB617" s="7">
        <f>IF(Scenario!$B$11="mean",AH617,IF(Scenario!$B$11="5th pct",AI617,AJ617))</f>
        <v/>
      </c>
      <c r="BC617" s="7">
        <f>U617</f>
        <v/>
      </c>
      <c r="BD617" s="7">
        <f>IF(Scenario!$B$11="mean",V617,IF(Scenario!$B$11="5th pct",W617,X617))</f>
        <v/>
      </c>
      <c r="BE617" s="7">
        <f>IF(Scenario!$B$11="mean",Y617,IF(Scenario!$B$11="5th pct",Z617,AA617))</f>
        <v/>
      </c>
      <c r="BF617" s="7">
        <f>IF(Scenario!$B$11="mean",AK617,IF(Scenario!$B$11="5th pct",AL617,AM617))</f>
        <v/>
      </c>
      <c r="BG617" s="7">
        <f>IF(Scenario!$B$11="mean",AN617,IF(Scenario!$B$11="5th pct",AO617,AP617))</f>
        <v/>
      </c>
    </row>
    <row r="618">
      <c r="A618" t="inlineStr">
        <is>
          <t>M</t>
        </is>
      </c>
      <c r="B618" t="inlineStr">
        <is>
          <t>65-74</t>
        </is>
      </c>
      <c r="C618" t="inlineStr">
        <is>
          <t>110-132</t>
        </is>
      </c>
      <c r="D618" t="inlineStr">
        <is>
          <t>1.0-1.5</t>
        </is>
      </c>
      <c r="E618" t="inlineStr">
        <is>
          <t>subclinical</t>
        </is>
      </c>
      <c r="F618" t="inlineStr">
        <is>
          <t>no</t>
        </is>
      </c>
      <c r="G618" s="26">
        <f>Parameters!$B$6*Parameters!$B$7*Parameters!$C$11/SUM(Parameters!$B$11:$G$11)*Parameters!$I$21*Parameters!$B$50*(1-Parameters!$B$46)</f>
        <v/>
      </c>
      <c r="H618" s="27">
        <f>(140-Parameters!$B$25)*Parameters!$C$26*0.45359237*1/(72*Parameters!$C$27)</f>
        <v/>
      </c>
      <c r="I618">
        <f>IF(H618&gt;80,"&gt;80",IF(H618&gt;50,"50-80",IF(H618&gt;=25,"25-50","&lt;25")))</f>
        <v/>
      </c>
      <c r="J618">
        <f>IF(((B618="80+")+1+(OR(D618="1.5-2.0",D618="&gt;=2.0")))&gt;=2,1,0)</f>
        <v/>
      </c>
      <c r="K618" s="28">
        <f>INDEX(Parameters!$B$31:$E$31,MATCH(I618,Parameters!$B$30:$E$30,0))</f>
        <v/>
      </c>
      <c r="L618" s="29">
        <f>K618*INDEX(Parameters!$B$57:$E$57,MATCH(I618,Parameters!$B$30:$E$30,0))/100*IF($F618="yes",Parameters!$C$49,Parameters!$B$49)</f>
        <v/>
      </c>
      <c r="M618" s="29">
        <f>K618*INDEX(Parameters!$B$58:$E$58,MATCH(I618,Parameters!$B$30:$E$30,0))/100*IF($F618="yes",Parameters!$C$49,Parameters!$B$49)</f>
        <v/>
      </c>
      <c r="N618" s="29">
        <f>K618*INDEX(Parameters!$B$59:$E$59,MATCH(I618,Parameters!$B$30:$E$30,0))/100*IF($F618="yes",Parameters!$C$49,Parameters!$B$49)</f>
        <v/>
      </c>
      <c r="O618" s="29">
        <f>K618*INDEX(Parameters!$B$60:$E$60,MATCH(I618,Parameters!$B$30:$E$30,0))/100*IF($F618="yes",Parameters!$C$49,Parameters!$B$49)</f>
        <v/>
      </c>
      <c r="P618" s="29">
        <f>K618*INDEX(Parameters!$B$61:$E$61,MATCH(I618,Parameters!$B$30:$E$30,0))/100*IF($F618="yes",Parameters!$C$49,Parameters!$B$49)</f>
        <v/>
      </c>
      <c r="Q618" s="29">
        <f>K618*INDEX(Parameters!$B$62:$E$62,MATCH(I618,Parameters!$B$30:$E$30,0))/100*IF($F618="yes",Parameters!$C$49,Parameters!$B$49)</f>
        <v/>
      </c>
      <c r="R618" s="29">
        <f>K618*INDEX(Parameters!$B$63:$E$63,MATCH(I618,Parameters!$B$30:$E$30,0))/100*IF($F618="yes",Parameters!$C$49,Parameters!$B$49)</f>
        <v/>
      </c>
      <c r="S618" s="29">
        <f>K618*INDEX(Parameters!$B$64:$E$64,MATCH(I618,Parameters!$B$30:$E$30,0))/100*IF($F618="yes",Parameters!$C$49,Parameters!$B$49)</f>
        <v/>
      </c>
      <c r="T618" s="29">
        <f>K618*INDEX(Parameters!$B$65:$E$65,MATCH(I618,Parameters!$B$30:$E$30,0))/100*IF($F618="yes",Parameters!$C$49,Parameters!$B$49)</f>
        <v/>
      </c>
      <c r="U618" s="29">
        <f>INDEX(Parameters!$B$32:$E$32,MATCH(I618,Parameters!$B$30:$E$30,0))*Parameters!$B$36/100*IF($F618="yes",Parameters!$E$49,Parameters!$D$49)</f>
        <v/>
      </c>
      <c r="V618" s="29">
        <f>U618*INDEX(Parameters!$B$99:$E$99,MATCH(I618,Parameters!$B$30:$E$30,0))</f>
        <v/>
      </c>
      <c r="W618" s="29">
        <f>U618*INDEX(Parameters!$B$100:$E$100,MATCH(I618,Parameters!$B$30:$E$30,0))</f>
        <v/>
      </c>
      <c r="X618" s="29">
        <f>U618*INDEX(Parameters!$B$101:$E$101,MATCH(I618,Parameters!$B$30:$E$30,0))</f>
        <v/>
      </c>
      <c r="Y618" s="29">
        <f>U618*INDEX(Parameters!$B$102:$E$102,MATCH(I618,Parameters!$B$30:$E$30,0))</f>
        <v/>
      </c>
      <c r="Z618" s="29">
        <f>U618*INDEX(Parameters!$B$103:$E$103,MATCH(I618,Parameters!$B$30:$E$30,0))</f>
        <v/>
      </c>
      <c r="AA618" s="29">
        <f>U618*INDEX(Parameters!$B$104:$E$104,MATCH(I618,Parameters!$B$30:$E$30,0))</f>
        <v/>
      </c>
      <c r="AB618" s="29">
        <f>U618*Parameters!$B$39</f>
        <v/>
      </c>
      <c r="AC618">
        <f>J618</f>
        <v/>
      </c>
      <c r="AD618">
        <f>IF(J618=1,Parameters!$B$40,Parameters!$B$41)</f>
        <v/>
      </c>
      <c r="AE618" s="29">
        <f>AC618*O618+(1-AC618)*L618</f>
        <v/>
      </c>
      <c r="AF618" s="29">
        <f>AC618*P618+(1-AC618)*M618</f>
        <v/>
      </c>
      <c r="AG618" s="29">
        <f>AC618*Q618+(1-AC618)*N618</f>
        <v/>
      </c>
      <c r="AH618" s="29">
        <f>AD618*O618+(1-AD618)*L618</f>
        <v/>
      </c>
      <c r="AI618" s="29">
        <f>AD618*P618+(1-AD618)*M618</f>
        <v/>
      </c>
      <c r="AJ618" s="29">
        <f>AD618*Q618+(1-AD618)*N618</f>
        <v/>
      </c>
      <c r="AK618" s="29">
        <f>AC618*V618+(1-AC618)*U618</f>
        <v/>
      </c>
      <c r="AL618" s="29">
        <f>AC618*W618+(1-AC618)*U618</f>
        <v/>
      </c>
      <c r="AM618" s="29">
        <f>AC618*X618+(1-AC618)*U618</f>
        <v/>
      </c>
      <c r="AN618" s="29">
        <f>AD618*V618+(1-AD618)*U618</f>
        <v/>
      </c>
      <c r="AO618" s="29">
        <f>AD618*W618+(1-AD618)*U618</f>
        <v/>
      </c>
      <c r="AP618" s="29">
        <f>AD618*X618+(1-AD618)*U618</f>
        <v/>
      </c>
      <c r="AQ618">
        <f>IF(OR(Scenario!$B$5="Any",Scenario!$B$5=A618),1,0)</f>
        <v/>
      </c>
      <c r="AR618">
        <f>IF(OR(Scenario!$B$6="Any",Scenario!$B$6=B618),1,0)</f>
        <v/>
      </c>
      <c r="AS618">
        <f>IF(OR(Scenario!$B$7="Any",Scenario!$B$7=C618),1,0)</f>
        <v/>
      </c>
      <c r="AT618">
        <f>IF(OR(Scenario!$B$8="Any",Scenario!$B$8=D618),1,0)</f>
        <v/>
      </c>
      <c r="AU618">
        <f>IF(OR(Scenario!$B$9="Any",Scenario!$B$9=E618),1,0)</f>
        <v/>
      </c>
      <c r="AV618">
        <f>IF(OR(Scenario!$B$10="Any",Scenario!$B$10=F618),1,0)</f>
        <v/>
      </c>
      <c r="AW618">
        <f>G618*AQ618*AR618*AS618*AT618*AU618*AV618</f>
        <v/>
      </c>
      <c r="AX618">
        <f>IF(Scenario!$B$11="mean",L618,IF(Scenario!$B$11="5th pct",M618,N618))</f>
        <v/>
      </c>
      <c r="AY618">
        <f>IF(Scenario!$B$11="mean",O618,IF(Scenario!$B$11="5th pct",P618,Q618))</f>
        <v/>
      </c>
      <c r="AZ618">
        <f>IF(Scenario!$B$11="mean",R618,IF(Scenario!$B$11="5th pct",S618,T618))</f>
        <v/>
      </c>
      <c r="BA618">
        <f>IF(Scenario!$B$11="mean",AE618,IF(Scenario!$B$11="5th pct",AF618,AG618))</f>
        <v/>
      </c>
      <c r="BB618">
        <f>IF(Scenario!$B$11="mean",AH618,IF(Scenario!$B$11="5th pct",AI618,AJ618))</f>
        <v/>
      </c>
      <c r="BC618">
        <f>U618</f>
        <v/>
      </c>
      <c r="BD618">
        <f>IF(Scenario!$B$11="mean",V618,IF(Scenario!$B$11="5th pct",W618,X618))</f>
        <v/>
      </c>
      <c r="BE618">
        <f>IF(Scenario!$B$11="mean",Y618,IF(Scenario!$B$11="5th pct",Z618,AA618))</f>
        <v/>
      </c>
      <c r="BF618">
        <f>IF(Scenario!$B$11="mean",AK618,IF(Scenario!$B$11="5th pct",AL618,AM618))</f>
        <v/>
      </c>
      <c r="BG618">
        <f>IF(Scenario!$B$11="mean",AN618,IF(Scenario!$B$11="5th pct",AO618,AP618))</f>
        <v/>
      </c>
    </row>
    <row r="619">
      <c r="A619" s="7" t="inlineStr">
        <is>
          <t>M</t>
        </is>
      </c>
      <c r="B619" s="7" t="inlineStr">
        <is>
          <t>65-74</t>
        </is>
      </c>
      <c r="C619" s="7" t="inlineStr">
        <is>
          <t>110-132</t>
        </is>
      </c>
      <c r="D619" s="7" t="inlineStr">
        <is>
          <t>1.0-1.5</t>
        </is>
      </c>
      <c r="E619" s="7" t="inlineStr">
        <is>
          <t>subclinical</t>
        </is>
      </c>
      <c r="F619" s="7" t="inlineStr">
        <is>
          <t>yes</t>
        </is>
      </c>
      <c r="G619" s="30">
        <f>Parameters!$B$6*Parameters!$B$7*Parameters!$C$11/SUM(Parameters!$B$11:$G$11)*Parameters!$I$21*Parameters!$B$50*Parameters!$B$46</f>
        <v/>
      </c>
      <c r="H619" s="31">
        <f>(140-Parameters!$B$25)*Parameters!$C$26*0.45359237*1/(72*Parameters!$C$27)</f>
        <v/>
      </c>
      <c r="I619" s="7">
        <f>IF(H619&gt;80,"&gt;80",IF(H619&gt;50,"50-80",IF(H619&gt;=25,"25-50","&lt;25")))</f>
        <v/>
      </c>
      <c r="J619" s="7">
        <f>IF(((B619="80+")+1+(OR(D619="1.5-2.0",D619="&gt;=2.0")))&gt;=2,1,0)</f>
        <v/>
      </c>
      <c r="K619" s="32">
        <f>INDEX(Parameters!$B$31:$E$31,MATCH(I619,Parameters!$B$30:$E$30,0))</f>
        <v/>
      </c>
      <c r="L619" s="33">
        <f>K619*INDEX(Parameters!$B$57:$E$57,MATCH(I619,Parameters!$B$30:$E$30,0))/100*IF($F619="yes",Parameters!$C$49,Parameters!$B$49)</f>
        <v/>
      </c>
      <c r="M619" s="33">
        <f>K619*INDEX(Parameters!$B$58:$E$58,MATCH(I619,Parameters!$B$30:$E$30,0))/100*IF($F619="yes",Parameters!$C$49,Parameters!$B$49)</f>
        <v/>
      </c>
      <c r="N619" s="33">
        <f>K619*INDEX(Parameters!$B$59:$E$59,MATCH(I619,Parameters!$B$30:$E$30,0))/100*IF($F619="yes",Parameters!$C$49,Parameters!$B$49)</f>
        <v/>
      </c>
      <c r="O619" s="33">
        <f>K619*INDEX(Parameters!$B$60:$E$60,MATCH(I619,Parameters!$B$30:$E$30,0))/100*IF($F619="yes",Parameters!$C$49,Parameters!$B$49)</f>
        <v/>
      </c>
      <c r="P619" s="33">
        <f>K619*INDEX(Parameters!$B$61:$E$61,MATCH(I619,Parameters!$B$30:$E$30,0))/100*IF($F619="yes",Parameters!$C$49,Parameters!$B$49)</f>
        <v/>
      </c>
      <c r="Q619" s="33">
        <f>K619*INDEX(Parameters!$B$62:$E$62,MATCH(I619,Parameters!$B$30:$E$30,0))/100*IF($F619="yes",Parameters!$C$49,Parameters!$B$49)</f>
        <v/>
      </c>
      <c r="R619" s="33">
        <f>K619*INDEX(Parameters!$B$63:$E$63,MATCH(I619,Parameters!$B$30:$E$30,0))/100*IF($F619="yes",Parameters!$C$49,Parameters!$B$49)</f>
        <v/>
      </c>
      <c r="S619" s="33">
        <f>K619*INDEX(Parameters!$B$64:$E$64,MATCH(I619,Parameters!$B$30:$E$30,0))/100*IF($F619="yes",Parameters!$C$49,Parameters!$B$49)</f>
        <v/>
      </c>
      <c r="T619" s="33">
        <f>K619*INDEX(Parameters!$B$65:$E$65,MATCH(I619,Parameters!$B$30:$E$30,0))/100*IF($F619="yes",Parameters!$C$49,Parameters!$B$49)</f>
        <v/>
      </c>
      <c r="U619" s="33">
        <f>INDEX(Parameters!$B$32:$E$32,MATCH(I619,Parameters!$B$30:$E$30,0))*Parameters!$B$36/100*IF($F619="yes",Parameters!$E$49,Parameters!$D$49)</f>
        <v/>
      </c>
      <c r="V619" s="33">
        <f>U619*INDEX(Parameters!$B$99:$E$99,MATCH(I619,Parameters!$B$30:$E$30,0))</f>
        <v/>
      </c>
      <c r="W619" s="33">
        <f>U619*INDEX(Parameters!$B$100:$E$100,MATCH(I619,Parameters!$B$30:$E$30,0))</f>
        <v/>
      </c>
      <c r="X619" s="33">
        <f>U619*INDEX(Parameters!$B$101:$E$101,MATCH(I619,Parameters!$B$30:$E$30,0))</f>
        <v/>
      </c>
      <c r="Y619" s="33">
        <f>U619*INDEX(Parameters!$B$102:$E$102,MATCH(I619,Parameters!$B$30:$E$30,0))</f>
        <v/>
      </c>
      <c r="Z619" s="33">
        <f>U619*INDEX(Parameters!$B$103:$E$103,MATCH(I619,Parameters!$B$30:$E$30,0))</f>
        <v/>
      </c>
      <c r="AA619" s="33">
        <f>U619*INDEX(Parameters!$B$104:$E$104,MATCH(I619,Parameters!$B$30:$E$30,0))</f>
        <v/>
      </c>
      <c r="AB619" s="33">
        <f>U619*Parameters!$B$39</f>
        <v/>
      </c>
      <c r="AC619" s="7">
        <f>J619</f>
        <v/>
      </c>
      <c r="AD619" s="7">
        <f>IF(J619=1,Parameters!$B$40,Parameters!$B$41)</f>
        <v/>
      </c>
      <c r="AE619" s="33">
        <f>AC619*O619+(1-AC619)*L619</f>
        <v/>
      </c>
      <c r="AF619" s="33">
        <f>AC619*P619+(1-AC619)*M619</f>
        <v/>
      </c>
      <c r="AG619" s="33">
        <f>AC619*Q619+(1-AC619)*N619</f>
        <v/>
      </c>
      <c r="AH619" s="33">
        <f>AD619*O619+(1-AD619)*L619</f>
        <v/>
      </c>
      <c r="AI619" s="33">
        <f>AD619*P619+(1-AD619)*M619</f>
        <v/>
      </c>
      <c r="AJ619" s="33">
        <f>AD619*Q619+(1-AD619)*N619</f>
        <v/>
      </c>
      <c r="AK619" s="33">
        <f>AC619*V619+(1-AC619)*U619</f>
        <v/>
      </c>
      <c r="AL619" s="33">
        <f>AC619*W619+(1-AC619)*U619</f>
        <v/>
      </c>
      <c r="AM619" s="33">
        <f>AC619*X619+(1-AC619)*U619</f>
        <v/>
      </c>
      <c r="AN619" s="33">
        <f>AD619*V619+(1-AD619)*U619</f>
        <v/>
      </c>
      <c r="AO619" s="33">
        <f>AD619*W619+(1-AD619)*U619</f>
        <v/>
      </c>
      <c r="AP619" s="33">
        <f>AD619*X619+(1-AD619)*U619</f>
        <v/>
      </c>
      <c r="AQ619" s="7">
        <f>IF(OR(Scenario!$B$5="Any",Scenario!$B$5=A619),1,0)</f>
        <v/>
      </c>
      <c r="AR619" s="7">
        <f>IF(OR(Scenario!$B$6="Any",Scenario!$B$6=B619),1,0)</f>
        <v/>
      </c>
      <c r="AS619" s="7">
        <f>IF(OR(Scenario!$B$7="Any",Scenario!$B$7=C619),1,0)</f>
        <v/>
      </c>
      <c r="AT619" s="7">
        <f>IF(OR(Scenario!$B$8="Any",Scenario!$B$8=D619),1,0)</f>
        <v/>
      </c>
      <c r="AU619" s="7">
        <f>IF(OR(Scenario!$B$9="Any",Scenario!$B$9=E619),1,0)</f>
        <v/>
      </c>
      <c r="AV619" s="7">
        <f>IF(OR(Scenario!$B$10="Any",Scenario!$B$10=F619),1,0)</f>
        <v/>
      </c>
      <c r="AW619" s="7">
        <f>G619*AQ619*AR619*AS619*AT619*AU619*AV619</f>
        <v/>
      </c>
      <c r="AX619" s="7">
        <f>IF(Scenario!$B$11="mean",L619,IF(Scenario!$B$11="5th pct",M619,N619))</f>
        <v/>
      </c>
      <c r="AY619" s="7">
        <f>IF(Scenario!$B$11="mean",O619,IF(Scenario!$B$11="5th pct",P619,Q619))</f>
        <v/>
      </c>
      <c r="AZ619" s="7">
        <f>IF(Scenario!$B$11="mean",R619,IF(Scenario!$B$11="5th pct",S619,T619))</f>
        <v/>
      </c>
      <c r="BA619" s="7">
        <f>IF(Scenario!$B$11="mean",AE619,IF(Scenario!$B$11="5th pct",AF619,AG619))</f>
        <v/>
      </c>
      <c r="BB619" s="7">
        <f>IF(Scenario!$B$11="mean",AH619,IF(Scenario!$B$11="5th pct",AI619,AJ619))</f>
        <v/>
      </c>
      <c r="BC619" s="7">
        <f>U619</f>
        <v/>
      </c>
      <c r="BD619" s="7">
        <f>IF(Scenario!$B$11="mean",V619,IF(Scenario!$B$11="5th pct",W619,X619))</f>
        <v/>
      </c>
      <c r="BE619" s="7">
        <f>IF(Scenario!$B$11="mean",Y619,IF(Scenario!$B$11="5th pct",Z619,AA619))</f>
        <v/>
      </c>
      <c r="BF619" s="7">
        <f>IF(Scenario!$B$11="mean",AK619,IF(Scenario!$B$11="5th pct",AL619,AM619))</f>
        <v/>
      </c>
      <c r="BG619" s="7">
        <f>IF(Scenario!$B$11="mean",AN619,IF(Scenario!$B$11="5th pct",AO619,AP619))</f>
        <v/>
      </c>
    </row>
    <row r="620">
      <c r="A620" t="inlineStr">
        <is>
          <t>M</t>
        </is>
      </c>
      <c r="B620" t="inlineStr">
        <is>
          <t>65-74</t>
        </is>
      </c>
      <c r="C620" t="inlineStr">
        <is>
          <t>110-132</t>
        </is>
      </c>
      <c r="D620" t="inlineStr">
        <is>
          <t>1.0-1.5</t>
        </is>
      </c>
      <c r="E620" t="inlineStr">
        <is>
          <t>low parox</t>
        </is>
      </c>
      <c r="F620" t="inlineStr">
        <is>
          <t>no</t>
        </is>
      </c>
      <c r="G620" s="26">
        <f>Parameters!$B$6*Parameters!$B$7*Parameters!$C$11/SUM(Parameters!$B$11:$G$11)*Parameters!$I$21*Parameters!$B$51*(1-Parameters!$B$46)</f>
        <v/>
      </c>
      <c r="H620" s="27">
        <f>(140-Parameters!$B$25)*Parameters!$C$26*0.45359237*1/(72*Parameters!$C$27)</f>
        <v/>
      </c>
      <c r="I620">
        <f>IF(H620&gt;80,"&gt;80",IF(H620&gt;50,"50-80",IF(H620&gt;=25,"25-50","&lt;25")))</f>
        <v/>
      </c>
      <c r="J620">
        <f>IF(((B620="80+")+1+(OR(D620="1.5-2.0",D620="&gt;=2.0")))&gt;=2,1,0)</f>
        <v/>
      </c>
      <c r="K620" s="28">
        <f>INDEX(Parameters!$B$31:$E$31,MATCH(I620,Parameters!$B$30:$E$30,0))</f>
        <v/>
      </c>
      <c r="L620" s="29">
        <f>K620*INDEX(Parameters!$B$66:$E$66,MATCH(I620,Parameters!$B$30:$E$30,0))/100*IF($F620="yes",Parameters!$C$49,Parameters!$B$49)</f>
        <v/>
      </c>
      <c r="M620" s="29">
        <f>K620*INDEX(Parameters!$B$67:$E$67,MATCH(I620,Parameters!$B$30:$E$30,0))/100*IF($F620="yes",Parameters!$C$49,Parameters!$B$49)</f>
        <v/>
      </c>
      <c r="N620" s="29">
        <f>K620*INDEX(Parameters!$B$68:$E$68,MATCH(I620,Parameters!$B$30:$E$30,0))/100*IF($F620="yes",Parameters!$C$49,Parameters!$B$49)</f>
        <v/>
      </c>
      <c r="O620" s="29">
        <f>K620*INDEX(Parameters!$B$69:$E$69,MATCH(I620,Parameters!$B$30:$E$30,0))/100*IF($F620="yes",Parameters!$C$49,Parameters!$B$49)</f>
        <v/>
      </c>
      <c r="P620" s="29">
        <f>K620*INDEX(Parameters!$B$70:$E$70,MATCH(I620,Parameters!$B$30:$E$30,0))/100*IF($F620="yes",Parameters!$C$49,Parameters!$B$49)</f>
        <v/>
      </c>
      <c r="Q620" s="29">
        <f>K620*INDEX(Parameters!$B$71:$E$71,MATCH(I620,Parameters!$B$30:$E$30,0))/100*IF($F620="yes",Parameters!$C$49,Parameters!$B$49)</f>
        <v/>
      </c>
      <c r="R620" s="29">
        <f>K620*INDEX(Parameters!$B$72:$E$72,MATCH(I620,Parameters!$B$30:$E$30,0))/100*IF($F620="yes",Parameters!$C$49,Parameters!$B$49)</f>
        <v/>
      </c>
      <c r="S620" s="29">
        <f>K620*INDEX(Parameters!$B$73:$E$73,MATCH(I620,Parameters!$B$30:$E$30,0))/100*IF($F620="yes",Parameters!$C$49,Parameters!$B$49)</f>
        <v/>
      </c>
      <c r="T620" s="29">
        <f>K620*INDEX(Parameters!$B$74:$E$74,MATCH(I620,Parameters!$B$30:$E$30,0))/100*IF($F620="yes",Parameters!$C$49,Parameters!$B$49)</f>
        <v/>
      </c>
      <c r="U620" s="29">
        <f>INDEX(Parameters!$B$32:$E$32,MATCH(I620,Parameters!$B$30:$E$30,0))*Parameters!$B$36/100*IF($F620="yes",Parameters!$E$49,Parameters!$D$49)</f>
        <v/>
      </c>
      <c r="V620" s="29">
        <f>U620*INDEX(Parameters!$B$99:$E$99,MATCH(I620,Parameters!$B$30:$E$30,0))</f>
        <v/>
      </c>
      <c r="W620" s="29">
        <f>U620*INDEX(Parameters!$B$100:$E$100,MATCH(I620,Parameters!$B$30:$E$30,0))</f>
        <v/>
      </c>
      <c r="X620" s="29">
        <f>U620*INDEX(Parameters!$B$101:$E$101,MATCH(I620,Parameters!$B$30:$E$30,0))</f>
        <v/>
      </c>
      <c r="Y620" s="29">
        <f>U620*INDEX(Parameters!$B$102:$E$102,MATCH(I620,Parameters!$B$30:$E$30,0))</f>
        <v/>
      </c>
      <c r="Z620" s="29">
        <f>U620*INDEX(Parameters!$B$103:$E$103,MATCH(I620,Parameters!$B$30:$E$30,0))</f>
        <v/>
      </c>
      <c r="AA620" s="29">
        <f>U620*INDEX(Parameters!$B$104:$E$104,MATCH(I620,Parameters!$B$30:$E$30,0))</f>
        <v/>
      </c>
      <c r="AB620" s="29">
        <f>U620*Parameters!$B$39</f>
        <v/>
      </c>
      <c r="AC620">
        <f>J620</f>
        <v/>
      </c>
      <c r="AD620">
        <f>IF(J620=1,Parameters!$B$40,Parameters!$B$41)</f>
        <v/>
      </c>
      <c r="AE620" s="29">
        <f>AC620*O620+(1-AC620)*L620</f>
        <v/>
      </c>
      <c r="AF620" s="29">
        <f>AC620*P620+(1-AC620)*M620</f>
        <v/>
      </c>
      <c r="AG620" s="29">
        <f>AC620*Q620+(1-AC620)*N620</f>
        <v/>
      </c>
      <c r="AH620" s="29">
        <f>AD620*O620+(1-AD620)*L620</f>
        <v/>
      </c>
      <c r="AI620" s="29">
        <f>AD620*P620+(1-AD620)*M620</f>
        <v/>
      </c>
      <c r="AJ620" s="29">
        <f>AD620*Q620+(1-AD620)*N620</f>
        <v/>
      </c>
      <c r="AK620" s="29">
        <f>AC620*V620+(1-AC620)*U620</f>
        <v/>
      </c>
      <c r="AL620" s="29">
        <f>AC620*W620+(1-AC620)*U620</f>
        <v/>
      </c>
      <c r="AM620" s="29">
        <f>AC620*X620+(1-AC620)*U620</f>
        <v/>
      </c>
      <c r="AN620" s="29">
        <f>AD620*V620+(1-AD620)*U620</f>
        <v/>
      </c>
      <c r="AO620" s="29">
        <f>AD620*W620+(1-AD620)*U620</f>
        <v/>
      </c>
      <c r="AP620" s="29">
        <f>AD620*X620+(1-AD620)*U620</f>
        <v/>
      </c>
      <c r="AQ620">
        <f>IF(OR(Scenario!$B$5="Any",Scenario!$B$5=A620),1,0)</f>
        <v/>
      </c>
      <c r="AR620">
        <f>IF(OR(Scenario!$B$6="Any",Scenario!$B$6=B620),1,0)</f>
        <v/>
      </c>
      <c r="AS620">
        <f>IF(OR(Scenario!$B$7="Any",Scenario!$B$7=C620),1,0)</f>
        <v/>
      </c>
      <c r="AT620">
        <f>IF(OR(Scenario!$B$8="Any",Scenario!$B$8=D620),1,0)</f>
        <v/>
      </c>
      <c r="AU620">
        <f>IF(OR(Scenario!$B$9="Any",Scenario!$B$9=E620),1,0)</f>
        <v/>
      </c>
      <c r="AV620">
        <f>IF(OR(Scenario!$B$10="Any",Scenario!$B$10=F620),1,0)</f>
        <v/>
      </c>
      <c r="AW620">
        <f>G620*AQ620*AR620*AS620*AT620*AU620*AV620</f>
        <v/>
      </c>
      <c r="AX620">
        <f>IF(Scenario!$B$11="mean",L620,IF(Scenario!$B$11="5th pct",M620,N620))</f>
        <v/>
      </c>
      <c r="AY620">
        <f>IF(Scenario!$B$11="mean",O620,IF(Scenario!$B$11="5th pct",P620,Q620))</f>
        <v/>
      </c>
      <c r="AZ620">
        <f>IF(Scenario!$B$11="mean",R620,IF(Scenario!$B$11="5th pct",S620,T620))</f>
        <v/>
      </c>
      <c r="BA620">
        <f>IF(Scenario!$B$11="mean",AE620,IF(Scenario!$B$11="5th pct",AF620,AG620))</f>
        <v/>
      </c>
      <c r="BB620">
        <f>IF(Scenario!$B$11="mean",AH620,IF(Scenario!$B$11="5th pct",AI620,AJ620))</f>
        <v/>
      </c>
      <c r="BC620">
        <f>U620</f>
        <v/>
      </c>
      <c r="BD620">
        <f>IF(Scenario!$B$11="mean",V620,IF(Scenario!$B$11="5th pct",W620,X620))</f>
        <v/>
      </c>
      <c r="BE620">
        <f>IF(Scenario!$B$11="mean",Y620,IF(Scenario!$B$11="5th pct",Z620,AA620))</f>
        <v/>
      </c>
      <c r="BF620">
        <f>IF(Scenario!$B$11="mean",AK620,IF(Scenario!$B$11="5th pct",AL620,AM620))</f>
        <v/>
      </c>
      <c r="BG620">
        <f>IF(Scenario!$B$11="mean",AN620,IF(Scenario!$B$11="5th pct",AO620,AP620))</f>
        <v/>
      </c>
    </row>
    <row r="621">
      <c r="A621" s="7" t="inlineStr">
        <is>
          <t>M</t>
        </is>
      </c>
      <c r="B621" s="7" t="inlineStr">
        <is>
          <t>65-74</t>
        </is>
      </c>
      <c r="C621" s="7" t="inlineStr">
        <is>
          <t>110-132</t>
        </is>
      </c>
      <c r="D621" s="7" t="inlineStr">
        <is>
          <t>1.0-1.5</t>
        </is>
      </c>
      <c r="E621" s="7" t="inlineStr">
        <is>
          <t>low parox</t>
        </is>
      </c>
      <c r="F621" s="7" t="inlineStr">
        <is>
          <t>yes</t>
        </is>
      </c>
      <c r="G621" s="30">
        <f>Parameters!$B$6*Parameters!$B$7*Parameters!$C$11/SUM(Parameters!$B$11:$G$11)*Parameters!$I$21*Parameters!$B$51*Parameters!$B$46</f>
        <v/>
      </c>
      <c r="H621" s="31">
        <f>(140-Parameters!$B$25)*Parameters!$C$26*0.45359237*1/(72*Parameters!$C$27)</f>
        <v/>
      </c>
      <c r="I621" s="7">
        <f>IF(H621&gt;80,"&gt;80",IF(H621&gt;50,"50-80",IF(H621&gt;=25,"25-50","&lt;25")))</f>
        <v/>
      </c>
      <c r="J621" s="7">
        <f>IF(((B621="80+")+1+(OR(D621="1.5-2.0",D621="&gt;=2.0")))&gt;=2,1,0)</f>
        <v/>
      </c>
      <c r="K621" s="32">
        <f>INDEX(Parameters!$B$31:$E$31,MATCH(I621,Parameters!$B$30:$E$30,0))</f>
        <v/>
      </c>
      <c r="L621" s="33">
        <f>K621*INDEX(Parameters!$B$66:$E$66,MATCH(I621,Parameters!$B$30:$E$30,0))/100*IF($F621="yes",Parameters!$C$49,Parameters!$B$49)</f>
        <v/>
      </c>
      <c r="M621" s="33">
        <f>K621*INDEX(Parameters!$B$67:$E$67,MATCH(I621,Parameters!$B$30:$E$30,0))/100*IF($F621="yes",Parameters!$C$49,Parameters!$B$49)</f>
        <v/>
      </c>
      <c r="N621" s="33">
        <f>K621*INDEX(Parameters!$B$68:$E$68,MATCH(I621,Parameters!$B$30:$E$30,0))/100*IF($F621="yes",Parameters!$C$49,Parameters!$B$49)</f>
        <v/>
      </c>
      <c r="O621" s="33">
        <f>K621*INDEX(Parameters!$B$69:$E$69,MATCH(I621,Parameters!$B$30:$E$30,0))/100*IF($F621="yes",Parameters!$C$49,Parameters!$B$49)</f>
        <v/>
      </c>
      <c r="P621" s="33">
        <f>K621*INDEX(Parameters!$B$70:$E$70,MATCH(I621,Parameters!$B$30:$E$30,0))/100*IF($F621="yes",Parameters!$C$49,Parameters!$B$49)</f>
        <v/>
      </c>
      <c r="Q621" s="33">
        <f>K621*INDEX(Parameters!$B$71:$E$71,MATCH(I621,Parameters!$B$30:$E$30,0))/100*IF($F621="yes",Parameters!$C$49,Parameters!$B$49)</f>
        <v/>
      </c>
      <c r="R621" s="33">
        <f>K621*INDEX(Parameters!$B$72:$E$72,MATCH(I621,Parameters!$B$30:$E$30,0))/100*IF($F621="yes",Parameters!$C$49,Parameters!$B$49)</f>
        <v/>
      </c>
      <c r="S621" s="33">
        <f>K621*INDEX(Parameters!$B$73:$E$73,MATCH(I621,Parameters!$B$30:$E$30,0))/100*IF($F621="yes",Parameters!$C$49,Parameters!$B$49)</f>
        <v/>
      </c>
      <c r="T621" s="33">
        <f>K621*INDEX(Parameters!$B$74:$E$74,MATCH(I621,Parameters!$B$30:$E$30,0))/100*IF($F621="yes",Parameters!$C$49,Parameters!$B$49)</f>
        <v/>
      </c>
      <c r="U621" s="33">
        <f>INDEX(Parameters!$B$32:$E$32,MATCH(I621,Parameters!$B$30:$E$30,0))*Parameters!$B$36/100*IF($F621="yes",Parameters!$E$49,Parameters!$D$49)</f>
        <v/>
      </c>
      <c r="V621" s="33">
        <f>U621*INDEX(Parameters!$B$99:$E$99,MATCH(I621,Parameters!$B$30:$E$30,0))</f>
        <v/>
      </c>
      <c r="W621" s="33">
        <f>U621*INDEX(Parameters!$B$100:$E$100,MATCH(I621,Parameters!$B$30:$E$30,0))</f>
        <v/>
      </c>
      <c r="X621" s="33">
        <f>U621*INDEX(Parameters!$B$101:$E$101,MATCH(I621,Parameters!$B$30:$E$30,0))</f>
        <v/>
      </c>
      <c r="Y621" s="33">
        <f>U621*INDEX(Parameters!$B$102:$E$102,MATCH(I621,Parameters!$B$30:$E$30,0))</f>
        <v/>
      </c>
      <c r="Z621" s="33">
        <f>U621*INDEX(Parameters!$B$103:$E$103,MATCH(I621,Parameters!$B$30:$E$30,0))</f>
        <v/>
      </c>
      <c r="AA621" s="33">
        <f>U621*INDEX(Parameters!$B$104:$E$104,MATCH(I621,Parameters!$B$30:$E$30,0))</f>
        <v/>
      </c>
      <c r="AB621" s="33">
        <f>U621*Parameters!$B$39</f>
        <v/>
      </c>
      <c r="AC621" s="7">
        <f>J621</f>
        <v/>
      </c>
      <c r="AD621" s="7">
        <f>IF(J621=1,Parameters!$B$40,Parameters!$B$41)</f>
        <v/>
      </c>
      <c r="AE621" s="33">
        <f>AC621*O621+(1-AC621)*L621</f>
        <v/>
      </c>
      <c r="AF621" s="33">
        <f>AC621*P621+(1-AC621)*M621</f>
        <v/>
      </c>
      <c r="AG621" s="33">
        <f>AC621*Q621+(1-AC621)*N621</f>
        <v/>
      </c>
      <c r="AH621" s="33">
        <f>AD621*O621+(1-AD621)*L621</f>
        <v/>
      </c>
      <c r="AI621" s="33">
        <f>AD621*P621+(1-AD621)*M621</f>
        <v/>
      </c>
      <c r="AJ621" s="33">
        <f>AD621*Q621+(1-AD621)*N621</f>
        <v/>
      </c>
      <c r="AK621" s="33">
        <f>AC621*V621+(1-AC621)*U621</f>
        <v/>
      </c>
      <c r="AL621" s="33">
        <f>AC621*W621+(1-AC621)*U621</f>
        <v/>
      </c>
      <c r="AM621" s="33">
        <f>AC621*X621+(1-AC621)*U621</f>
        <v/>
      </c>
      <c r="AN621" s="33">
        <f>AD621*V621+(1-AD621)*U621</f>
        <v/>
      </c>
      <c r="AO621" s="33">
        <f>AD621*W621+(1-AD621)*U621</f>
        <v/>
      </c>
      <c r="AP621" s="33">
        <f>AD621*X621+(1-AD621)*U621</f>
        <v/>
      </c>
      <c r="AQ621" s="7">
        <f>IF(OR(Scenario!$B$5="Any",Scenario!$B$5=A621),1,0)</f>
        <v/>
      </c>
      <c r="AR621" s="7">
        <f>IF(OR(Scenario!$B$6="Any",Scenario!$B$6=B621),1,0)</f>
        <v/>
      </c>
      <c r="AS621" s="7">
        <f>IF(OR(Scenario!$B$7="Any",Scenario!$B$7=C621),1,0)</f>
        <v/>
      </c>
      <c r="AT621" s="7">
        <f>IF(OR(Scenario!$B$8="Any",Scenario!$B$8=D621),1,0)</f>
        <v/>
      </c>
      <c r="AU621" s="7">
        <f>IF(OR(Scenario!$B$9="Any",Scenario!$B$9=E621),1,0)</f>
        <v/>
      </c>
      <c r="AV621" s="7">
        <f>IF(OR(Scenario!$B$10="Any",Scenario!$B$10=F621),1,0)</f>
        <v/>
      </c>
      <c r="AW621" s="7">
        <f>G621*AQ621*AR621*AS621*AT621*AU621*AV621</f>
        <v/>
      </c>
      <c r="AX621" s="7">
        <f>IF(Scenario!$B$11="mean",L621,IF(Scenario!$B$11="5th pct",M621,N621))</f>
        <v/>
      </c>
      <c r="AY621" s="7">
        <f>IF(Scenario!$B$11="mean",O621,IF(Scenario!$B$11="5th pct",P621,Q621))</f>
        <v/>
      </c>
      <c r="AZ621" s="7">
        <f>IF(Scenario!$B$11="mean",R621,IF(Scenario!$B$11="5th pct",S621,T621))</f>
        <v/>
      </c>
      <c r="BA621" s="7">
        <f>IF(Scenario!$B$11="mean",AE621,IF(Scenario!$B$11="5th pct",AF621,AG621))</f>
        <v/>
      </c>
      <c r="BB621" s="7">
        <f>IF(Scenario!$B$11="mean",AH621,IF(Scenario!$B$11="5th pct",AI621,AJ621))</f>
        <v/>
      </c>
      <c r="BC621" s="7">
        <f>U621</f>
        <v/>
      </c>
      <c r="BD621" s="7">
        <f>IF(Scenario!$B$11="mean",V621,IF(Scenario!$B$11="5th pct",W621,X621))</f>
        <v/>
      </c>
      <c r="BE621" s="7">
        <f>IF(Scenario!$B$11="mean",Y621,IF(Scenario!$B$11="5th pct",Z621,AA621))</f>
        <v/>
      </c>
      <c r="BF621" s="7">
        <f>IF(Scenario!$B$11="mean",AK621,IF(Scenario!$B$11="5th pct",AL621,AM621))</f>
        <v/>
      </c>
      <c r="BG621" s="7">
        <f>IF(Scenario!$B$11="mean",AN621,IF(Scenario!$B$11="5th pct",AO621,AP621))</f>
        <v/>
      </c>
    </row>
    <row r="622">
      <c r="A622" t="inlineStr">
        <is>
          <t>M</t>
        </is>
      </c>
      <c r="B622" t="inlineStr">
        <is>
          <t>65-74</t>
        </is>
      </c>
      <c r="C622" t="inlineStr">
        <is>
          <t>110-132</t>
        </is>
      </c>
      <c r="D622" t="inlineStr">
        <is>
          <t>1.0-1.5</t>
        </is>
      </c>
      <c r="E622" t="inlineStr">
        <is>
          <t>high parox</t>
        </is>
      </c>
      <c r="F622" t="inlineStr">
        <is>
          <t>no</t>
        </is>
      </c>
      <c r="G622" s="26">
        <f>Parameters!$B$6*Parameters!$B$7*Parameters!$C$11/SUM(Parameters!$B$11:$G$11)*Parameters!$I$21*Parameters!$B$52*(1-Parameters!$B$46)</f>
        <v/>
      </c>
      <c r="H622" s="27">
        <f>(140-Parameters!$B$25)*Parameters!$C$26*0.45359237*1/(72*Parameters!$C$27)</f>
        <v/>
      </c>
      <c r="I622">
        <f>IF(H622&gt;80,"&gt;80",IF(H622&gt;50,"50-80",IF(H622&gt;=25,"25-50","&lt;25")))</f>
        <v/>
      </c>
      <c r="J622">
        <f>IF(((B622="80+")+1+(OR(D622="1.5-2.0",D622="&gt;=2.0")))&gt;=2,1,0)</f>
        <v/>
      </c>
      <c r="K622" s="28">
        <f>INDEX(Parameters!$B$31:$E$31,MATCH(I622,Parameters!$B$30:$E$30,0))</f>
        <v/>
      </c>
      <c r="L622" s="29">
        <f>K622*INDEX(Parameters!$B$75:$E$75,MATCH(I622,Parameters!$B$30:$E$30,0))/100*IF($F622="yes",Parameters!$C$49,Parameters!$B$49)</f>
        <v/>
      </c>
      <c r="M622" s="29">
        <f>K622*INDEX(Parameters!$B$76:$E$76,MATCH(I622,Parameters!$B$30:$E$30,0))/100*IF($F622="yes",Parameters!$C$49,Parameters!$B$49)</f>
        <v/>
      </c>
      <c r="N622" s="29">
        <f>K622*INDEX(Parameters!$B$77:$E$77,MATCH(I622,Parameters!$B$30:$E$30,0))/100*IF($F622="yes",Parameters!$C$49,Parameters!$B$49)</f>
        <v/>
      </c>
      <c r="O622" s="29">
        <f>K622*INDEX(Parameters!$B$78:$E$78,MATCH(I622,Parameters!$B$30:$E$30,0))/100*IF($F622="yes",Parameters!$C$49,Parameters!$B$49)</f>
        <v/>
      </c>
      <c r="P622" s="29">
        <f>K622*INDEX(Parameters!$B$79:$E$79,MATCH(I622,Parameters!$B$30:$E$30,0))/100*IF($F622="yes",Parameters!$C$49,Parameters!$B$49)</f>
        <v/>
      </c>
      <c r="Q622" s="29">
        <f>K622*INDEX(Parameters!$B$80:$E$80,MATCH(I622,Parameters!$B$30:$E$30,0))/100*IF($F622="yes",Parameters!$C$49,Parameters!$B$49)</f>
        <v/>
      </c>
      <c r="R622" s="29">
        <f>K622*INDEX(Parameters!$B$81:$E$81,MATCH(I622,Parameters!$B$30:$E$30,0))/100*IF($F622="yes",Parameters!$C$49,Parameters!$B$49)</f>
        <v/>
      </c>
      <c r="S622" s="29">
        <f>K622*INDEX(Parameters!$B$82:$E$82,MATCH(I622,Parameters!$B$30:$E$30,0))/100*IF($F622="yes",Parameters!$C$49,Parameters!$B$49)</f>
        <v/>
      </c>
      <c r="T622" s="29">
        <f>K622*INDEX(Parameters!$B$83:$E$83,MATCH(I622,Parameters!$B$30:$E$30,0))/100*IF($F622="yes",Parameters!$C$49,Parameters!$B$49)</f>
        <v/>
      </c>
      <c r="U622" s="29">
        <f>INDEX(Parameters!$B$32:$E$32,MATCH(I622,Parameters!$B$30:$E$30,0))*Parameters!$B$36/100*IF($F622="yes",Parameters!$E$49,Parameters!$D$49)</f>
        <v/>
      </c>
      <c r="V622" s="29">
        <f>U622*INDEX(Parameters!$B$99:$E$99,MATCH(I622,Parameters!$B$30:$E$30,0))</f>
        <v/>
      </c>
      <c r="W622" s="29">
        <f>U622*INDEX(Parameters!$B$100:$E$100,MATCH(I622,Parameters!$B$30:$E$30,0))</f>
        <v/>
      </c>
      <c r="X622" s="29">
        <f>U622*INDEX(Parameters!$B$101:$E$101,MATCH(I622,Parameters!$B$30:$E$30,0))</f>
        <v/>
      </c>
      <c r="Y622" s="29">
        <f>U622*INDEX(Parameters!$B$102:$E$102,MATCH(I622,Parameters!$B$30:$E$30,0))</f>
        <v/>
      </c>
      <c r="Z622" s="29">
        <f>U622*INDEX(Parameters!$B$103:$E$103,MATCH(I622,Parameters!$B$30:$E$30,0))</f>
        <v/>
      </c>
      <c r="AA622" s="29">
        <f>U622*INDEX(Parameters!$B$104:$E$104,MATCH(I622,Parameters!$B$30:$E$30,0))</f>
        <v/>
      </c>
      <c r="AB622" s="29">
        <f>U622*Parameters!$B$39</f>
        <v/>
      </c>
      <c r="AC622">
        <f>J622</f>
        <v/>
      </c>
      <c r="AD622">
        <f>IF(J622=1,Parameters!$B$40,Parameters!$B$41)</f>
        <v/>
      </c>
      <c r="AE622" s="29">
        <f>AC622*O622+(1-AC622)*L622</f>
        <v/>
      </c>
      <c r="AF622" s="29">
        <f>AC622*P622+(1-AC622)*M622</f>
        <v/>
      </c>
      <c r="AG622" s="29">
        <f>AC622*Q622+(1-AC622)*N622</f>
        <v/>
      </c>
      <c r="AH622" s="29">
        <f>AD622*O622+(1-AD622)*L622</f>
        <v/>
      </c>
      <c r="AI622" s="29">
        <f>AD622*P622+(1-AD622)*M622</f>
        <v/>
      </c>
      <c r="AJ622" s="29">
        <f>AD622*Q622+(1-AD622)*N622</f>
        <v/>
      </c>
      <c r="AK622" s="29">
        <f>AC622*V622+(1-AC622)*U622</f>
        <v/>
      </c>
      <c r="AL622" s="29">
        <f>AC622*W622+(1-AC622)*U622</f>
        <v/>
      </c>
      <c r="AM622" s="29">
        <f>AC622*X622+(1-AC622)*U622</f>
        <v/>
      </c>
      <c r="AN622" s="29">
        <f>AD622*V622+(1-AD622)*U622</f>
        <v/>
      </c>
      <c r="AO622" s="29">
        <f>AD622*W622+(1-AD622)*U622</f>
        <v/>
      </c>
      <c r="AP622" s="29">
        <f>AD622*X622+(1-AD622)*U622</f>
        <v/>
      </c>
      <c r="AQ622">
        <f>IF(OR(Scenario!$B$5="Any",Scenario!$B$5=A622),1,0)</f>
        <v/>
      </c>
      <c r="AR622">
        <f>IF(OR(Scenario!$B$6="Any",Scenario!$B$6=B622),1,0)</f>
        <v/>
      </c>
      <c r="AS622">
        <f>IF(OR(Scenario!$B$7="Any",Scenario!$B$7=C622),1,0)</f>
        <v/>
      </c>
      <c r="AT622">
        <f>IF(OR(Scenario!$B$8="Any",Scenario!$B$8=D622),1,0)</f>
        <v/>
      </c>
      <c r="AU622">
        <f>IF(OR(Scenario!$B$9="Any",Scenario!$B$9=E622),1,0)</f>
        <v/>
      </c>
      <c r="AV622">
        <f>IF(OR(Scenario!$B$10="Any",Scenario!$B$10=F622),1,0)</f>
        <v/>
      </c>
      <c r="AW622">
        <f>G622*AQ622*AR622*AS622*AT622*AU622*AV622</f>
        <v/>
      </c>
      <c r="AX622">
        <f>IF(Scenario!$B$11="mean",L622,IF(Scenario!$B$11="5th pct",M622,N622))</f>
        <v/>
      </c>
      <c r="AY622">
        <f>IF(Scenario!$B$11="mean",O622,IF(Scenario!$B$11="5th pct",P622,Q622))</f>
        <v/>
      </c>
      <c r="AZ622">
        <f>IF(Scenario!$B$11="mean",R622,IF(Scenario!$B$11="5th pct",S622,T622))</f>
        <v/>
      </c>
      <c r="BA622">
        <f>IF(Scenario!$B$11="mean",AE622,IF(Scenario!$B$11="5th pct",AF622,AG622))</f>
        <v/>
      </c>
      <c r="BB622">
        <f>IF(Scenario!$B$11="mean",AH622,IF(Scenario!$B$11="5th pct",AI622,AJ622))</f>
        <v/>
      </c>
      <c r="BC622">
        <f>U622</f>
        <v/>
      </c>
      <c r="BD622">
        <f>IF(Scenario!$B$11="mean",V622,IF(Scenario!$B$11="5th pct",W622,X622))</f>
        <v/>
      </c>
      <c r="BE622">
        <f>IF(Scenario!$B$11="mean",Y622,IF(Scenario!$B$11="5th pct",Z622,AA622))</f>
        <v/>
      </c>
      <c r="BF622">
        <f>IF(Scenario!$B$11="mean",AK622,IF(Scenario!$B$11="5th pct",AL622,AM622))</f>
        <v/>
      </c>
      <c r="BG622">
        <f>IF(Scenario!$B$11="mean",AN622,IF(Scenario!$B$11="5th pct",AO622,AP622))</f>
        <v/>
      </c>
    </row>
    <row r="623">
      <c r="A623" s="7" t="inlineStr">
        <is>
          <t>M</t>
        </is>
      </c>
      <c r="B623" s="7" t="inlineStr">
        <is>
          <t>65-74</t>
        </is>
      </c>
      <c r="C623" s="7" t="inlineStr">
        <is>
          <t>110-132</t>
        </is>
      </c>
      <c r="D623" s="7" t="inlineStr">
        <is>
          <t>1.0-1.5</t>
        </is>
      </c>
      <c r="E623" s="7" t="inlineStr">
        <is>
          <t>high parox</t>
        </is>
      </c>
      <c r="F623" s="7" t="inlineStr">
        <is>
          <t>yes</t>
        </is>
      </c>
      <c r="G623" s="30">
        <f>Parameters!$B$6*Parameters!$B$7*Parameters!$C$11/SUM(Parameters!$B$11:$G$11)*Parameters!$I$21*Parameters!$B$52*Parameters!$B$46</f>
        <v/>
      </c>
      <c r="H623" s="31">
        <f>(140-Parameters!$B$25)*Parameters!$C$26*0.45359237*1/(72*Parameters!$C$27)</f>
        <v/>
      </c>
      <c r="I623" s="7">
        <f>IF(H623&gt;80,"&gt;80",IF(H623&gt;50,"50-80",IF(H623&gt;=25,"25-50","&lt;25")))</f>
        <v/>
      </c>
      <c r="J623" s="7">
        <f>IF(((B623="80+")+1+(OR(D623="1.5-2.0",D623="&gt;=2.0")))&gt;=2,1,0)</f>
        <v/>
      </c>
      <c r="K623" s="32">
        <f>INDEX(Parameters!$B$31:$E$31,MATCH(I623,Parameters!$B$30:$E$30,0))</f>
        <v/>
      </c>
      <c r="L623" s="33">
        <f>K623*INDEX(Parameters!$B$75:$E$75,MATCH(I623,Parameters!$B$30:$E$30,0))/100*IF($F623="yes",Parameters!$C$49,Parameters!$B$49)</f>
        <v/>
      </c>
      <c r="M623" s="33">
        <f>K623*INDEX(Parameters!$B$76:$E$76,MATCH(I623,Parameters!$B$30:$E$30,0))/100*IF($F623="yes",Parameters!$C$49,Parameters!$B$49)</f>
        <v/>
      </c>
      <c r="N623" s="33">
        <f>K623*INDEX(Parameters!$B$77:$E$77,MATCH(I623,Parameters!$B$30:$E$30,0))/100*IF($F623="yes",Parameters!$C$49,Parameters!$B$49)</f>
        <v/>
      </c>
      <c r="O623" s="33">
        <f>K623*INDEX(Parameters!$B$78:$E$78,MATCH(I623,Parameters!$B$30:$E$30,0))/100*IF($F623="yes",Parameters!$C$49,Parameters!$B$49)</f>
        <v/>
      </c>
      <c r="P623" s="33">
        <f>K623*INDEX(Parameters!$B$79:$E$79,MATCH(I623,Parameters!$B$30:$E$30,0))/100*IF($F623="yes",Parameters!$C$49,Parameters!$B$49)</f>
        <v/>
      </c>
      <c r="Q623" s="33">
        <f>K623*INDEX(Parameters!$B$80:$E$80,MATCH(I623,Parameters!$B$30:$E$30,0))/100*IF($F623="yes",Parameters!$C$49,Parameters!$B$49)</f>
        <v/>
      </c>
      <c r="R623" s="33">
        <f>K623*INDEX(Parameters!$B$81:$E$81,MATCH(I623,Parameters!$B$30:$E$30,0))/100*IF($F623="yes",Parameters!$C$49,Parameters!$B$49)</f>
        <v/>
      </c>
      <c r="S623" s="33">
        <f>K623*INDEX(Parameters!$B$82:$E$82,MATCH(I623,Parameters!$B$30:$E$30,0))/100*IF($F623="yes",Parameters!$C$49,Parameters!$B$49)</f>
        <v/>
      </c>
      <c r="T623" s="33">
        <f>K623*INDEX(Parameters!$B$83:$E$83,MATCH(I623,Parameters!$B$30:$E$30,0))/100*IF($F623="yes",Parameters!$C$49,Parameters!$B$49)</f>
        <v/>
      </c>
      <c r="U623" s="33">
        <f>INDEX(Parameters!$B$32:$E$32,MATCH(I623,Parameters!$B$30:$E$30,0))*Parameters!$B$36/100*IF($F623="yes",Parameters!$E$49,Parameters!$D$49)</f>
        <v/>
      </c>
      <c r="V623" s="33">
        <f>U623*INDEX(Parameters!$B$99:$E$99,MATCH(I623,Parameters!$B$30:$E$30,0))</f>
        <v/>
      </c>
      <c r="W623" s="33">
        <f>U623*INDEX(Parameters!$B$100:$E$100,MATCH(I623,Parameters!$B$30:$E$30,0))</f>
        <v/>
      </c>
      <c r="X623" s="33">
        <f>U623*INDEX(Parameters!$B$101:$E$101,MATCH(I623,Parameters!$B$30:$E$30,0))</f>
        <v/>
      </c>
      <c r="Y623" s="33">
        <f>U623*INDEX(Parameters!$B$102:$E$102,MATCH(I623,Parameters!$B$30:$E$30,0))</f>
        <v/>
      </c>
      <c r="Z623" s="33">
        <f>U623*INDEX(Parameters!$B$103:$E$103,MATCH(I623,Parameters!$B$30:$E$30,0))</f>
        <v/>
      </c>
      <c r="AA623" s="33">
        <f>U623*INDEX(Parameters!$B$104:$E$104,MATCH(I623,Parameters!$B$30:$E$30,0))</f>
        <v/>
      </c>
      <c r="AB623" s="33">
        <f>U623*Parameters!$B$39</f>
        <v/>
      </c>
      <c r="AC623" s="7">
        <f>J623</f>
        <v/>
      </c>
      <c r="AD623" s="7">
        <f>IF(J623=1,Parameters!$B$40,Parameters!$B$41)</f>
        <v/>
      </c>
      <c r="AE623" s="33">
        <f>AC623*O623+(1-AC623)*L623</f>
        <v/>
      </c>
      <c r="AF623" s="33">
        <f>AC623*P623+(1-AC623)*M623</f>
        <v/>
      </c>
      <c r="AG623" s="33">
        <f>AC623*Q623+(1-AC623)*N623</f>
        <v/>
      </c>
      <c r="AH623" s="33">
        <f>AD623*O623+(1-AD623)*L623</f>
        <v/>
      </c>
      <c r="AI623" s="33">
        <f>AD623*P623+(1-AD623)*M623</f>
        <v/>
      </c>
      <c r="AJ623" s="33">
        <f>AD623*Q623+(1-AD623)*N623</f>
        <v/>
      </c>
      <c r="AK623" s="33">
        <f>AC623*V623+(1-AC623)*U623</f>
        <v/>
      </c>
      <c r="AL623" s="33">
        <f>AC623*W623+(1-AC623)*U623</f>
        <v/>
      </c>
      <c r="AM623" s="33">
        <f>AC623*X623+(1-AC623)*U623</f>
        <v/>
      </c>
      <c r="AN623" s="33">
        <f>AD623*V623+(1-AD623)*U623</f>
        <v/>
      </c>
      <c r="AO623" s="33">
        <f>AD623*W623+(1-AD623)*U623</f>
        <v/>
      </c>
      <c r="AP623" s="33">
        <f>AD623*X623+(1-AD623)*U623</f>
        <v/>
      </c>
      <c r="AQ623" s="7">
        <f>IF(OR(Scenario!$B$5="Any",Scenario!$B$5=A623),1,0)</f>
        <v/>
      </c>
      <c r="AR623" s="7">
        <f>IF(OR(Scenario!$B$6="Any",Scenario!$B$6=B623),1,0)</f>
        <v/>
      </c>
      <c r="AS623" s="7">
        <f>IF(OR(Scenario!$B$7="Any",Scenario!$B$7=C623),1,0)</f>
        <v/>
      </c>
      <c r="AT623" s="7">
        <f>IF(OR(Scenario!$B$8="Any",Scenario!$B$8=D623),1,0)</f>
        <v/>
      </c>
      <c r="AU623" s="7">
        <f>IF(OR(Scenario!$B$9="Any",Scenario!$B$9=E623),1,0)</f>
        <v/>
      </c>
      <c r="AV623" s="7">
        <f>IF(OR(Scenario!$B$10="Any",Scenario!$B$10=F623),1,0)</f>
        <v/>
      </c>
      <c r="AW623" s="7">
        <f>G623*AQ623*AR623*AS623*AT623*AU623*AV623</f>
        <v/>
      </c>
      <c r="AX623" s="7">
        <f>IF(Scenario!$B$11="mean",L623,IF(Scenario!$B$11="5th pct",M623,N623))</f>
        <v/>
      </c>
      <c r="AY623" s="7">
        <f>IF(Scenario!$B$11="mean",O623,IF(Scenario!$B$11="5th pct",P623,Q623))</f>
        <v/>
      </c>
      <c r="AZ623" s="7">
        <f>IF(Scenario!$B$11="mean",R623,IF(Scenario!$B$11="5th pct",S623,T623))</f>
        <v/>
      </c>
      <c r="BA623" s="7">
        <f>IF(Scenario!$B$11="mean",AE623,IF(Scenario!$B$11="5th pct",AF623,AG623))</f>
        <v/>
      </c>
      <c r="BB623" s="7">
        <f>IF(Scenario!$B$11="mean",AH623,IF(Scenario!$B$11="5th pct",AI623,AJ623))</f>
        <v/>
      </c>
      <c r="BC623" s="7">
        <f>U623</f>
        <v/>
      </c>
      <c r="BD623" s="7">
        <f>IF(Scenario!$B$11="mean",V623,IF(Scenario!$B$11="5th pct",W623,X623))</f>
        <v/>
      </c>
      <c r="BE623" s="7">
        <f>IF(Scenario!$B$11="mean",Y623,IF(Scenario!$B$11="5th pct",Z623,AA623))</f>
        <v/>
      </c>
      <c r="BF623" s="7">
        <f>IF(Scenario!$B$11="mean",AK623,IF(Scenario!$B$11="5th pct",AL623,AM623))</f>
        <v/>
      </c>
      <c r="BG623" s="7">
        <f>IF(Scenario!$B$11="mean",AN623,IF(Scenario!$B$11="5th pct",AO623,AP623))</f>
        <v/>
      </c>
    </row>
    <row r="624">
      <c r="A624" t="inlineStr">
        <is>
          <t>M</t>
        </is>
      </c>
      <c r="B624" t="inlineStr">
        <is>
          <t>65-74</t>
        </is>
      </c>
      <c r="C624" t="inlineStr">
        <is>
          <t>110-132</t>
        </is>
      </c>
      <c r="D624" t="inlineStr">
        <is>
          <t>1.0-1.5</t>
        </is>
      </c>
      <c r="E624" t="inlineStr">
        <is>
          <t>persistent</t>
        </is>
      </c>
      <c r="F624" t="inlineStr">
        <is>
          <t>no</t>
        </is>
      </c>
      <c r="G624" s="26">
        <f>Parameters!$B$6*Parameters!$B$7*Parameters!$C$11/SUM(Parameters!$B$11:$G$11)*Parameters!$I$21*Parameters!$B$53*(1-Parameters!$B$46)</f>
        <v/>
      </c>
      <c r="H624" s="27">
        <f>(140-Parameters!$B$25)*Parameters!$C$26*0.45359237*1/(72*Parameters!$C$27)</f>
        <v/>
      </c>
      <c r="I624">
        <f>IF(H624&gt;80,"&gt;80",IF(H624&gt;50,"50-80",IF(H624&gt;=25,"25-50","&lt;25")))</f>
        <v/>
      </c>
      <c r="J624">
        <f>IF(((B624="80+")+1+(OR(D624="1.5-2.0",D624="&gt;=2.0")))&gt;=2,1,0)</f>
        <v/>
      </c>
      <c r="K624" s="28">
        <f>INDEX(Parameters!$B$31:$E$31,MATCH(I624,Parameters!$B$30:$E$30,0))</f>
        <v/>
      </c>
      <c r="L624" s="29">
        <f>K624*INDEX(Parameters!$B$84:$E$84,MATCH(I624,Parameters!$B$30:$E$30,0))/100*IF($F624="yes",Parameters!$C$49,Parameters!$B$49)</f>
        <v/>
      </c>
      <c r="M624" s="29">
        <f>K624*INDEX(Parameters!$B$85:$E$85,MATCH(I624,Parameters!$B$30:$E$30,0))/100*IF($F624="yes",Parameters!$C$49,Parameters!$B$49)</f>
        <v/>
      </c>
      <c r="N624" s="29">
        <f>K624*INDEX(Parameters!$B$86:$E$86,MATCH(I624,Parameters!$B$30:$E$30,0))/100*IF($F624="yes",Parameters!$C$49,Parameters!$B$49)</f>
        <v/>
      </c>
      <c r="O624" s="29">
        <f>K624*INDEX(Parameters!$B$87:$E$87,MATCH(I624,Parameters!$B$30:$E$30,0))/100*IF($F624="yes",Parameters!$C$49,Parameters!$B$49)</f>
        <v/>
      </c>
      <c r="P624" s="29">
        <f>K624*INDEX(Parameters!$B$88:$E$88,MATCH(I624,Parameters!$B$30:$E$30,0))/100*IF($F624="yes",Parameters!$C$49,Parameters!$B$49)</f>
        <v/>
      </c>
      <c r="Q624" s="29">
        <f>K624*INDEX(Parameters!$B$89:$E$89,MATCH(I624,Parameters!$B$30:$E$30,0))/100*IF($F624="yes",Parameters!$C$49,Parameters!$B$49)</f>
        <v/>
      </c>
      <c r="R624" s="29">
        <f>K624*INDEX(Parameters!$B$90:$E$90,MATCH(I624,Parameters!$B$30:$E$30,0))/100*IF($F624="yes",Parameters!$C$49,Parameters!$B$49)</f>
        <v/>
      </c>
      <c r="S624" s="29">
        <f>K624*INDEX(Parameters!$B$91:$E$91,MATCH(I624,Parameters!$B$30:$E$30,0))/100*IF($F624="yes",Parameters!$C$49,Parameters!$B$49)</f>
        <v/>
      </c>
      <c r="T624" s="29">
        <f>K624*INDEX(Parameters!$B$92:$E$92,MATCH(I624,Parameters!$B$30:$E$30,0))/100*IF($F624="yes",Parameters!$C$49,Parameters!$B$49)</f>
        <v/>
      </c>
      <c r="U624" s="29">
        <f>INDEX(Parameters!$B$32:$E$32,MATCH(I624,Parameters!$B$30:$E$30,0))*Parameters!$B$36/100*IF($F624="yes",Parameters!$E$49,Parameters!$D$49)</f>
        <v/>
      </c>
      <c r="V624" s="29">
        <f>U624*INDEX(Parameters!$B$99:$E$99,MATCH(I624,Parameters!$B$30:$E$30,0))</f>
        <v/>
      </c>
      <c r="W624" s="29">
        <f>U624*INDEX(Parameters!$B$100:$E$100,MATCH(I624,Parameters!$B$30:$E$30,0))</f>
        <v/>
      </c>
      <c r="X624" s="29">
        <f>U624*INDEX(Parameters!$B$101:$E$101,MATCH(I624,Parameters!$B$30:$E$30,0))</f>
        <v/>
      </c>
      <c r="Y624" s="29">
        <f>U624*INDEX(Parameters!$B$102:$E$102,MATCH(I624,Parameters!$B$30:$E$30,0))</f>
        <v/>
      </c>
      <c r="Z624" s="29">
        <f>U624*INDEX(Parameters!$B$103:$E$103,MATCH(I624,Parameters!$B$30:$E$30,0))</f>
        <v/>
      </c>
      <c r="AA624" s="29">
        <f>U624*INDEX(Parameters!$B$104:$E$104,MATCH(I624,Parameters!$B$30:$E$30,0))</f>
        <v/>
      </c>
      <c r="AB624" s="29">
        <f>U624*Parameters!$B$39</f>
        <v/>
      </c>
      <c r="AC624">
        <f>J624</f>
        <v/>
      </c>
      <c r="AD624">
        <f>IF(J624=1,Parameters!$B$40,Parameters!$B$41)</f>
        <v/>
      </c>
      <c r="AE624" s="29">
        <f>AC624*O624+(1-AC624)*L624</f>
        <v/>
      </c>
      <c r="AF624" s="29">
        <f>AC624*P624+(1-AC624)*M624</f>
        <v/>
      </c>
      <c r="AG624" s="29">
        <f>AC624*Q624+(1-AC624)*N624</f>
        <v/>
      </c>
      <c r="AH624" s="29">
        <f>AD624*O624+(1-AD624)*L624</f>
        <v/>
      </c>
      <c r="AI624" s="29">
        <f>AD624*P624+(1-AD624)*M624</f>
        <v/>
      </c>
      <c r="AJ624" s="29">
        <f>AD624*Q624+(1-AD624)*N624</f>
        <v/>
      </c>
      <c r="AK624" s="29">
        <f>AC624*V624+(1-AC624)*U624</f>
        <v/>
      </c>
      <c r="AL624" s="29">
        <f>AC624*W624+(1-AC624)*U624</f>
        <v/>
      </c>
      <c r="AM624" s="29">
        <f>AC624*X624+(1-AC624)*U624</f>
        <v/>
      </c>
      <c r="AN624" s="29">
        <f>AD624*V624+(1-AD624)*U624</f>
        <v/>
      </c>
      <c r="AO624" s="29">
        <f>AD624*W624+(1-AD624)*U624</f>
        <v/>
      </c>
      <c r="AP624" s="29">
        <f>AD624*X624+(1-AD624)*U624</f>
        <v/>
      </c>
      <c r="AQ624">
        <f>IF(OR(Scenario!$B$5="Any",Scenario!$B$5=A624),1,0)</f>
        <v/>
      </c>
      <c r="AR624">
        <f>IF(OR(Scenario!$B$6="Any",Scenario!$B$6=B624),1,0)</f>
        <v/>
      </c>
      <c r="AS624">
        <f>IF(OR(Scenario!$B$7="Any",Scenario!$B$7=C624),1,0)</f>
        <v/>
      </c>
      <c r="AT624">
        <f>IF(OR(Scenario!$B$8="Any",Scenario!$B$8=D624),1,0)</f>
        <v/>
      </c>
      <c r="AU624">
        <f>IF(OR(Scenario!$B$9="Any",Scenario!$B$9=E624),1,0)</f>
        <v/>
      </c>
      <c r="AV624">
        <f>IF(OR(Scenario!$B$10="Any",Scenario!$B$10=F624),1,0)</f>
        <v/>
      </c>
      <c r="AW624">
        <f>G624*AQ624*AR624*AS624*AT624*AU624*AV624</f>
        <v/>
      </c>
      <c r="AX624">
        <f>IF(Scenario!$B$11="mean",L624,IF(Scenario!$B$11="5th pct",M624,N624))</f>
        <v/>
      </c>
      <c r="AY624">
        <f>IF(Scenario!$B$11="mean",O624,IF(Scenario!$B$11="5th pct",P624,Q624))</f>
        <v/>
      </c>
      <c r="AZ624">
        <f>IF(Scenario!$B$11="mean",R624,IF(Scenario!$B$11="5th pct",S624,T624))</f>
        <v/>
      </c>
      <c r="BA624">
        <f>IF(Scenario!$B$11="mean",AE624,IF(Scenario!$B$11="5th pct",AF624,AG624))</f>
        <v/>
      </c>
      <c r="BB624">
        <f>IF(Scenario!$B$11="mean",AH624,IF(Scenario!$B$11="5th pct",AI624,AJ624))</f>
        <v/>
      </c>
      <c r="BC624">
        <f>U624</f>
        <v/>
      </c>
      <c r="BD624">
        <f>IF(Scenario!$B$11="mean",V624,IF(Scenario!$B$11="5th pct",W624,X624))</f>
        <v/>
      </c>
      <c r="BE624">
        <f>IF(Scenario!$B$11="mean",Y624,IF(Scenario!$B$11="5th pct",Z624,AA624))</f>
        <v/>
      </c>
      <c r="BF624">
        <f>IF(Scenario!$B$11="mean",AK624,IF(Scenario!$B$11="5th pct",AL624,AM624))</f>
        <v/>
      </c>
      <c r="BG624">
        <f>IF(Scenario!$B$11="mean",AN624,IF(Scenario!$B$11="5th pct",AO624,AP624))</f>
        <v/>
      </c>
    </row>
    <row r="625">
      <c r="A625" s="7" t="inlineStr">
        <is>
          <t>M</t>
        </is>
      </c>
      <c r="B625" s="7" t="inlineStr">
        <is>
          <t>65-74</t>
        </is>
      </c>
      <c r="C625" s="7" t="inlineStr">
        <is>
          <t>110-132</t>
        </is>
      </c>
      <c r="D625" s="7" t="inlineStr">
        <is>
          <t>1.0-1.5</t>
        </is>
      </c>
      <c r="E625" s="7" t="inlineStr">
        <is>
          <t>persistent</t>
        </is>
      </c>
      <c r="F625" s="7" t="inlineStr">
        <is>
          <t>yes</t>
        </is>
      </c>
      <c r="G625" s="30">
        <f>Parameters!$B$6*Parameters!$B$7*Parameters!$C$11/SUM(Parameters!$B$11:$G$11)*Parameters!$I$21*Parameters!$B$53*Parameters!$B$46</f>
        <v/>
      </c>
      <c r="H625" s="31">
        <f>(140-Parameters!$B$25)*Parameters!$C$26*0.45359237*1/(72*Parameters!$C$27)</f>
        <v/>
      </c>
      <c r="I625" s="7">
        <f>IF(H625&gt;80,"&gt;80",IF(H625&gt;50,"50-80",IF(H625&gt;=25,"25-50","&lt;25")))</f>
        <v/>
      </c>
      <c r="J625" s="7">
        <f>IF(((B625="80+")+1+(OR(D625="1.5-2.0",D625="&gt;=2.0")))&gt;=2,1,0)</f>
        <v/>
      </c>
      <c r="K625" s="32">
        <f>INDEX(Parameters!$B$31:$E$31,MATCH(I625,Parameters!$B$30:$E$30,0))</f>
        <v/>
      </c>
      <c r="L625" s="33">
        <f>K625*INDEX(Parameters!$B$84:$E$84,MATCH(I625,Parameters!$B$30:$E$30,0))/100*IF($F625="yes",Parameters!$C$49,Parameters!$B$49)</f>
        <v/>
      </c>
      <c r="M625" s="33">
        <f>K625*INDEX(Parameters!$B$85:$E$85,MATCH(I625,Parameters!$B$30:$E$30,0))/100*IF($F625="yes",Parameters!$C$49,Parameters!$B$49)</f>
        <v/>
      </c>
      <c r="N625" s="33">
        <f>K625*INDEX(Parameters!$B$86:$E$86,MATCH(I625,Parameters!$B$30:$E$30,0))/100*IF($F625="yes",Parameters!$C$49,Parameters!$B$49)</f>
        <v/>
      </c>
      <c r="O625" s="33">
        <f>K625*INDEX(Parameters!$B$87:$E$87,MATCH(I625,Parameters!$B$30:$E$30,0))/100*IF($F625="yes",Parameters!$C$49,Parameters!$B$49)</f>
        <v/>
      </c>
      <c r="P625" s="33">
        <f>K625*INDEX(Parameters!$B$88:$E$88,MATCH(I625,Parameters!$B$30:$E$30,0))/100*IF($F625="yes",Parameters!$C$49,Parameters!$B$49)</f>
        <v/>
      </c>
      <c r="Q625" s="33">
        <f>K625*INDEX(Parameters!$B$89:$E$89,MATCH(I625,Parameters!$B$30:$E$30,0))/100*IF($F625="yes",Parameters!$C$49,Parameters!$B$49)</f>
        <v/>
      </c>
      <c r="R625" s="33">
        <f>K625*INDEX(Parameters!$B$90:$E$90,MATCH(I625,Parameters!$B$30:$E$30,0))/100*IF($F625="yes",Parameters!$C$49,Parameters!$B$49)</f>
        <v/>
      </c>
      <c r="S625" s="33">
        <f>K625*INDEX(Parameters!$B$91:$E$91,MATCH(I625,Parameters!$B$30:$E$30,0))/100*IF($F625="yes",Parameters!$C$49,Parameters!$B$49)</f>
        <v/>
      </c>
      <c r="T625" s="33">
        <f>K625*INDEX(Parameters!$B$92:$E$92,MATCH(I625,Parameters!$B$30:$E$30,0))/100*IF($F625="yes",Parameters!$C$49,Parameters!$B$49)</f>
        <v/>
      </c>
      <c r="U625" s="33">
        <f>INDEX(Parameters!$B$32:$E$32,MATCH(I625,Parameters!$B$30:$E$30,0))*Parameters!$B$36/100*IF($F625="yes",Parameters!$E$49,Parameters!$D$49)</f>
        <v/>
      </c>
      <c r="V625" s="33">
        <f>U625*INDEX(Parameters!$B$99:$E$99,MATCH(I625,Parameters!$B$30:$E$30,0))</f>
        <v/>
      </c>
      <c r="W625" s="33">
        <f>U625*INDEX(Parameters!$B$100:$E$100,MATCH(I625,Parameters!$B$30:$E$30,0))</f>
        <v/>
      </c>
      <c r="X625" s="33">
        <f>U625*INDEX(Parameters!$B$101:$E$101,MATCH(I625,Parameters!$B$30:$E$30,0))</f>
        <v/>
      </c>
      <c r="Y625" s="33">
        <f>U625*INDEX(Parameters!$B$102:$E$102,MATCH(I625,Parameters!$B$30:$E$30,0))</f>
        <v/>
      </c>
      <c r="Z625" s="33">
        <f>U625*INDEX(Parameters!$B$103:$E$103,MATCH(I625,Parameters!$B$30:$E$30,0))</f>
        <v/>
      </c>
      <c r="AA625" s="33">
        <f>U625*INDEX(Parameters!$B$104:$E$104,MATCH(I625,Parameters!$B$30:$E$30,0))</f>
        <v/>
      </c>
      <c r="AB625" s="33">
        <f>U625*Parameters!$B$39</f>
        <v/>
      </c>
      <c r="AC625" s="7">
        <f>J625</f>
        <v/>
      </c>
      <c r="AD625" s="7">
        <f>IF(J625=1,Parameters!$B$40,Parameters!$B$41)</f>
        <v/>
      </c>
      <c r="AE625" s="33">
        <f>AC625*O625+(1-AC625)*L625</f>
        <v/>
      </c>
      <c r="AF625" s="33">
        <f>AC625*P625+(1-AC625)*M625</f>
        <v/>
      </c>
      <c r="AG625" s="33">
        <f>AC625*Q625+(1-AC625)*N625</f>
        <v/>
      </c>
      <c r="AH625" s="33">
        <f>AD625*O625+(1-AD625)*L625</f>
        <v/>
      </c>
      <c r="AI625" s="33">
        <f>AD625*P625+(1-AD625)*M625</f>
        <v/>
      </c>
      <c r="AJ625" s="33">
        <f>AD625*Q625+(1-AD625)*N625</f>
        <v/>
      </c>
      <c r="AK625" s="33">
        <f>AC625*V625+(1-AC625)*U625</f>
        <v/>
      </c>
      <c r="AL625" s="33">
        <f>AC625*W625+(1-AC625)*U625</f>
        <v/>
      </c>
      <c r="AM625" s="33">
        <f>AC625*X625+(1-AC625)*U625</f>
        <v/>
      </c>
      <c r="AN625" s="33">
        <f>AD625*V625+(1-AD625)*U625</f>
        <v/>
      </c>
      <c r="AO625" s="33">
        <f>AD625*W625+(1-AD625)*U625</f>
        <v/>
      </c>
      <c r="AP625" s="33">
        <f>AD625*X625+(1-AD625)*U625</f>
        <v/>
      </c>
      <c r="AQ625" s="7">
        <f>IF(OR(Scenario!$B$5="Any",Scenario!$B$5=A625),1,0)</f>
        <v/>
      </c>
      <c r="AR625" s="7">
        <f>IF(OR(Scenario!$B$6="Any",Scenario!$B$6=B625),1,0)</f>
        <v/>
      </c>
      <c r="AS625" s="7">
        <f>IF(OR(Scenario!$B$7="Any",Scenario!$B$7=C625),1,0)</f>
        <v/>
      </c>
      <c r="AT625" s="7">
        <f>IF(OR(Scenario!$B$8="Any",Scenario!$B$8=D625),1,0)</f>
        <v/>
      </c>
      <c r="AU625" s="7">
        <f>IF(OR(Scenario!$B$9="Any",Scenario!$B$9=E625),1,0)</f>
        <v/>
      </c>
      <c r="AV625" s="7">
        <f>IF(OR(Scenario!$B$10="Any",Scenario!$B$10=F625),1,0)</f>
        <v/>
      </c>
      <c r="AW625" s="7">
        <f>G625*AQ625*AR625*AS625*AT625*AU625*AV625</f>
        <v/>
      </c>
      <c r="AX625" s="7">
        <f>IF(Scenario!$B$11="mean",L625,IF(Scenario!$B$11="5th pct",M625,N625))</f>
        <v/>
      </c>
      <c r="AY625" s="7">
        <f>IF(Scenario!$B$11="mean",O625,IF(Scenario!$B$11="5th pct",P625,Q625))</f>
        <v/>
      </c>
      <c r="AZ625" s="7">
        <f>IF(Scenario!$B$11="mean",R625,IF(Scenario!$B$11="5th pct",S625,T625))</f>
        <v/>
      </c>
      <c r="BA625" s="7">
        <f>IF(Scenario!$B$11="mean",AE625,IF(Scenario!$B$11="5th pct",AF625,AG625))</f>
        <v/>
      </c>
      <c r="BB625" s="7">
        <f>IF(Scenario!$B$11="mean",AH625,IF(Scenario!$B$11="5th pct",AI625,AJ625))</f>
        <v/>
      </c>
      <c r="BC625" s="7">
        <f>U625</f>
        <v/>
      </c>
      <c r="BD625" s="7">
        <f>IF(Scenario!$B$11="mean",V625,IF(Scenario!$B$11="5th pct",W625,X625))</f>
        <v/>
      </c>
      <c r="BE625" s="7">
        <f>IF(Scenario!$B$11="mean",Y625,IF(Scenario!$B$11="5th pct",Z625,AA625))</f>
        <v/>
      </c>
      <c r="BF625" s="7">
        <f>IF(Scenario!$B$11="mean",AK625,IF(Scenario!$B$11="5th pct",AL625,AM625))</f>
        <v/>
      </c>
      <c r="BG625" s="7">
        <f>IF(Scenario!$B$11="mean",AN625,IF(Scenario!$B$11="5th pct",AO625,AP625))</f>
        <v/>
      </c>
    </row>
    <row r="626">
      <c r="A626" t="inlineStr">
        <is>
          <t>M</t>
        </is>
      </c>
      <c r="B626" t="inlineStr">
        <is>
          <t>65-74</t>
        </is>
      </c>
      <c r="C626" t="inlineStr">
        <is>
          <t>110-132</t>
        </is>
      </c>
      <c r="D626" t="inlineStr">
        <is>
          <t>1.5-2.0</t>
        </is>
      </c>
      <c r="E626" t="inlineStr">
        <is>
          <t>subclinical</t>
        </is>
      </c>
      <c r="F626" t="inlineStr">
        <is>
          <t>no</t>
        </is>
      </c>
      <c r="G626" s="26">
        <f>Parameters!$B$6*Parameters!$B$7*Parameters!$C$11/SUM(Parameters!$B$11:$G$11)*Parameters!$J$21*Parameters!$B$50*(1-Parameters!$B$46)</f>
        <v/>
      </c>
      <c r="H626" s="27">
        <f>(140-Parameters!$B$25)*Parameters!$C$26*0.45359237*1/(72*Parameters!$D$27)</f>
        <v/>
      </c>
      <c r="I626">
        <f>IF(H626&gt;80,"&gt;80",IF(H626&gt;50,"50-80",IF(H626&gt;=25,"25-50","&lt;25")))</f>
        <v/>
      </c>
      <c r="J626">
        <f>IF(((B626="80+")+1+(OR(D626="1.5-2.0",D626="&gt;=2.0")))&gt;=2,1,0)</f>
        <v/>
      </c>
      <c r="K626" s="28">
        <f>INDEX(Parameters!$B$31:$E$31,MATCH(I626,Parameters!$B$30:$E$30,0))</f>
        <v/>
      </c>
      <c r="L626" s="29">
        <f>K626*INDEX(Parameters!$B$57:$E$57,MATCH(I626,Parameters!$B$30:$E$30,0))/100*IF($F626="yes",Parameters!$C$49,Parameters!$B$49)</f>
        <v/>
      </c>
      <c r="M626" s="29">
        <f>K626*INDEX(Parameters!$B$58:$E$58,MATCH(I626,Parameters!$B$30:$E$30,0))/100*IF($F626="yes",Parameters!$C$49,Parameters!$B$49)</f>
        <v/>
      </c>
      <c r="N626" s="29">
        <f>K626*INDEX(Parameters!$B$59:$E$59,MATCH(I626,Parameters!$B$30:$E$30,0))/100*IF($F626="yes",Parameters!$C$49,Parameters!$B$49)</f>
        <v/>
      </c>
      <c r="O626" s="29">
        <f>K626*INDEX(Parameters!$B$60:$E$60,MATCH(I626,Parameters!$B$30:$E$30,0))/100*IF($F626="yes",Parameters!$C$49,Parameters!$B$49)</f>
        <v/>
      </c>
      <c r="P626" s="29">
        <f>K626*INDEX(Parameters!$B$61:$E$61,MATCH(I626,Parameters!$B$30:$E$30,0))/100*IF($F626="yes",Parameters!$C$49,Parameters!$B$49)</f>
        <v/>
      </c>
      <c r="Q626" s="29">
        <f>K626*INDEX(Parameters!$B$62:$E$62,MATCH(I626,Parameters!$B$30:$E$30,0))/100*IF($F626="yes",Parameters!$C$49,Parameters!$B$49)</f>
        <v/>
      </c>
      <c r="R626" s="29">
        <f>K626*INDEX(Parameters!$B$63:$E$63,MATCH(I626,Parameters!$B$30:$E$30,0))/100*IF($F626="yes",Parameters!$C$49,Parameters!$B$49)</f>
        <v/>
      </c>
      <c r="S626" s="29">
        <f>K626*INDEX(Parameters!$B$64:$E$64,MATCH(I626,Parameters!$B$30:$E$30,0))/100*IF($F626="yes",Parameters!$C$49,Parameters!$B$49)</f>
        <v/>
      </c>
      <c r="T626" s="29">
        <f>K626*INDEX(Parameters!$B$65:$E$65,MATCH(I626,Parameters!$B$30:$E$30,0))/100*IF($F626="yes",Parameters!$C$49,Parameters!$B$49)</f>
        <v/>
      </c>
      <c r="U626" s="29">
        <f>INDEX(Parameters!$B$32:$E$32,MATCH(I626,Parameters!$B$30:$E$30,0))*Parameters!$B$36/100*IF($F626="yes",Parameters!$E$49,Parameters!$D$49)</f>
        <v/>
      </c>
      <c r="V626" s="29">
        <f>U626*INDEX(Parameters!$B$99:$E$99,MATCH(I626,Parameters!$B$30:$E$30,0))</f>
        <v/>
      </c>
      <c r="W626" s="29">
        <f>U626*INDEX(Parameters!$B$100:$E$100,MATCH(I626,Parameters!$B$30:$E$30,0))</f>
        <v/>
      </c>
      <c r="X626" s="29">
        <f>U626*INDEX(Parameters!$B$101:$E$101,MATCH(I626,Parameters!$B$30:$E$30,0))</f>
        <v/>
      </c>
      <c r="Y626" s="29">
        <f>U626*INDEX(Parameters!$B$102:$E$102,MATCH(I626,Parameters!$B$30:$E$30,0))</f>
        <v/>
      </c>
      <c r="Z626" s="29">
        <f>U626*INDEX(Parameters!$B$103:$E$103,MATCH(I626,Parameters!$B$30:$E$30,0))</f>
        <v/>
      </c>
      <c r="AA626" s="29">
        <f>U626*INDEX(Parameters!$B$104:$E$104,MATCH(I626,Parameters!$B$30:$E$30,0))</f>
        <v/>
      </c>
      <c r="AB626" s="29">
        <f>U626*Parameters!$B$39</f>
        <v/>
      </c>
      <c r="AC626">
        <f>J626</f>
        <v/>
      </c>
      <c r="AD626">
        <f>IF(J626=1,Parameters!$B$40,Parameters!$B$41)</f>
        <v/>
      </c>
      <c r="AE626" s="29">
        <f>AC626*O626+(1-AC626)*L626</f>
        <v/>
      </c>
      <c r="AF626" s="29">
        <f>AC626*P626+(1-AC626)*M626</f>
        <v/>
      </c>
      <c r="AG626" s="29">
        <f>AC626*Q626+(1-AC626)*N626</f>
        <v/>
      </c>
      <c r="AH626" s="29">
        <f>AD626*O626+(1-AD626)*L626</f>
        <v/>
      </c>
      <c r="AI626" s="29">
        <f>AD626*P626+(1-AD626)*M626</f>
        <v/>
      </c>
      <c r="AJ626" s="29">
        <f>AD626*Q626+(1-AD626)*N626</f>
        <v/>
      </c>
      <c r="AK626" s="29">
        <f>AC626*V626+(1-AC626)*U626</f>
        <v/>
      </c>
      <c r="AL626" s="29">
        <f>AC626*W626+(1-AC626)*U626</f>
        <v/>
      </c>
      <c r="AM626" s="29">
        <f>AC626*X626+(1-AC626)*U626</f>
        <v/>
      </c>
      <c r="AN626" s="29">
        <f>AD626*V626+(1-AD626)*U626</f>
        <v/>
      </c>
      <c r="AO626" s="29">
        <f>AD626*W626+(1-AD626)*U626</f>
        <v/>
      </c>
      <c r="AP626" s="29">
        <f>AD626*X626+(1-AD626)*U626</f>
        <v/>
      </c>
      <c r="AQ626">
        <f>IF(OR(Scenario!$B$5="Any",Scenario!$B$5=A626),1,0)</f>
        <v/>
      </c>
      <c r="AR626">
        <f>IF(OR(Scenario!$B$6="Any",Scenario!$B$6=B626),1,0)</f>
        <v/>
      </c>
      <c r="AS626">
        <f>IF(OR(Scenario!$B$7="Any",Scenario!$B$7=C626),1,0)</f>
        <v/>
      </c>
      <c r="AT626">
        <f>IF(OR(Scenario!$B$8="Any",Scenario!$B$8=D626),1,0)</f>
        <v/>
      </c>
      <c r="AU626">
        <f>IF(OR(Scenario!$B$9="Any",Scenario!$B$9=E626),1,0)</f>
        <v/>
      </c>
      <c r="AV626">
        <f>IF(OR(Scenario!$B$10="Any",Scenario!$B$10=F626),1,0)</f>
        <v/>
      </c>
      <c r="AW626">
        <f>G626*AQ626*AR626*AS626*AT626*AU626*AV626</f>
        <v/>
      </c>
      <c r="AX626">
        <f>IF(Scenario!$B$11="mean",L626,IF(Scenario!$B$11="5th pct",M626,N626))</f>
        <v/>
      </c>
      <c r="AY626">
        <f>IF(Scenario!$B$11="mean",O626,IF(Scenario!$B$11="5th pct",P626,Q626))</f>
        <v/>
      </c>
      <c r="AZ626">
        <f>IF(Scenario!$B$11="mean",R626,IF(Scenario!$B$11="5th pct",S626,T626))</f>
        <v/>
      </c>
      <c r="BA626">
        <f>IF(Scenario!$B$11="mean",AE626,IF(Scenario!$B$11="5th pct",AF626,AG626))</f>
        <v/>
      </c>
      <c r="BB626">
        <f>IF(Scenario!$B$11="mean",AH626,IF(Scenario!$B$11="5th pct",AI626,AJ626))</f>
        <v/>
      </c>
      <c r="BC626">
        <f>U626</f>
        <v/>
      </c>
      <c r="BD626">
        <f>IF(Scenario!$B$11="mean",V626,IF(Scenario!$B$11="5th pct",W626,X626))</f>
        <v/>
      </c>
      <c r="BE626">
        <f>IF(Scenario!$B$11="mean",Y626,IF(Scenario!$B$11="5th pct",Z626,AA626))</f>
        <v/>
      </c>
      <c r="BF626">
        <f>IF(Scenario!$B$11="mean",AK626,IF(Scenario!$B$11="5th pct",AL626,AM626))</f>
        <v/>
      </c>
      <c r="BG626">
        <f>IF(Scenario!$B$11="mean",AN626,IF(Scenario!$B$11="5th pct",AO626,AP626))</f>
        <v/>
      </c>
    </row>
    <row r="627">
      <c r="A627" s="7" t="inlineStr">
        <is>
          <t>M</t>
        </is>
      </c>
      <c r="B627" s="7" t="inlineStr">
        <is>
          <t>65-74</t>
        </is>
      </c>
      <c r="C627" s="7" t="inlineStr">
        <is>
          <t>110-132</t>
        </is>
      </c>
      <c r="D627" s="7" t="inlineStr">
        <is>
          <t>1.5-2.0</t>
        </is>
      </c>
      <c r="E627" s="7" t="inlineStr">
        <is>
          <t>subclinical</t>
        </is>
      </c>
      <c r="F627" s="7" t="inlineStr">
        <is>
          <t>yes</t>
        </is>
      </c>
      <c r="G627" s="30">
        <f>Parameters!$B$6*Parameters!$B$7*Parameters!$C$11/SUM(Parameters!$B$11:$G$11)*Parameters!$J$21*Parameters!$B$50*Parameters!$B$46</f>
        <v/>
      </c>
      <c r="H627" s="31">
        <f>(140-Parameters!$B$25)*Parameters!$C$26*0.45359237*1/(72*Parameters!$D$27)</f>
        <v/>
      </c>
      <c r="I627" s="7">
        <f>IF(H627&gt;80,"&gt;80",IF(H627&gt;50,"50-80",IF(H627&gt;=25,"25-50","&lt;25")))</f>
        <v/>
      </c>
      <c r="J627" s="7">
        <f>IF(((B627="80+")+1+(OR(D627="1.5-2.0",D627="&gt;=2.0")))&gt;=2,1,0)</f>
        <v/>
      </c>
      <c r="K627" s="32">
        <f>INDEX(Parameters!$B$31:$E$31,MATCH(I627,Parameters!$B$30:$E$30,0))</f>
        <v/>
      </c>
      <c r="L627" s="33">
        <f>K627*INDEX(Parameters!$B$57:$E$57,MATCH(I627,Parameters!$B$30:$E$30,0))/100*IF($F627="yes",Parameters!$C$49,Parameters!$B$49)</f>
        <v/>
      </c>
      <c r="M627" s="33">
        <f>K627*INDEX(Parameters!$B$58:$E$58,MATCH(I627,Parameters!$B$30:$E$30,0))/100*IF($F627="yes",Parameters!$C$49,Parameters!$B$49)</f>
        <v/>
      </c>
      <c r="N627" s="33">
        <f>K627*INDEX(Parameters!$B$59:$E$59,MATCH(I627,Parameters!$B$30:$E$30,0))/100*IF($F627="yes",Parameters!$C$49,Parameters!$B$49)</f>
        <v/>
      </c>
      <c r="O627" s="33">
        <f>K627*INDEX(Parameters!$B$60:$E$60,MATCH(I627,Parameters!$B$30:$E$30,0))/100*IF($F627="yes",Parameters!$C$49,Parameters!$B$49)</f>
        <v/>
      </c>
      <c r="P627" s="33">
        <f>K627*INDEX(Parameters!$B$61:$E$61,MATCH(I627,Parameters!$B$30:$E$30,0))/100*IF($F627="yes",Parameters!$C$49,Parameters!$B$49)</f>
        <v/>
      </c>
      <c r="Q627" s="33">
        <f>K627*INDEX(Parameters!$B$62:$E$62,MATCH(I627,Parameters!$B$30:$E$30,0))/100*IF($F627="yes",Parameters!$C$49,Parameters!$B$49)</f>
        <v/>
      </c>
      <c r="R627" s="33">
        <f>K627*INDEX(Parameters!$B$63:$E$63,MATCH(I627,Parameters!$B$30:$E$30,0))/100*IF($F627="yes",Parameters!$C$49,Parameters!$B$49)</f>
        <v/>
      </c>
      <c r="S627" s="33">
        <f>K627*INDEX(Parameters!$B$64:$E$64,MATCH(I627,Parameters!$B$30:$E$30,0))/100*IF($F627="yes",Parameters!$C$49,Parameters!$B$49)</f>
        <v/>
      </c>
      <c r="T627" s="33">
        <f>K627*INDEX(Parameters!$B$65:$E$65,MATCH(I627,Parameters!$B$30:$E$30,0))/100*IF($F627="yes",Parameters!$C$49,Parameters!$B$49)</f>
        <v/>
      </c>
      <c r="U627" s="33">
        <f>INDEX(Parameters!$B$32:$E$32,MATCH(I627,Parameters!$B$30:$E$30,0))*Parameters!$B$36/100*IF($F627="yes",Parameters!$E$49,Parameters!$D$49)</f>
        <v/>
      </c>
      <c r="V627" s="33">
        <f>U627*INDEX(Parameters!$B$99:$E$99,MATCH(I627,Parameters!$B$30:$E$30,0))</f>
        <v/>
      </c>
      <c r="W627" s="33">
        <f>U627*INDEX(Parameters!$B$100:$E$100,MATCH(I627,Parameters!$B$30:$E$30,0))</f>
        <v/>
      </c>
      <c r="X627" s="33">
        <f>U627*INDEX(Parameters!$B$101:$E$101,MATCH(I627,Parameters!$B$30:$E$30,0))</f>
        <v/>
      </c>
      <c r="Y627" s="33">
        <f>U627*INDEX(Parameters!$B$102:$E$102,MATCH(I627,Parameters!$B$30:$E$30,0))</f>
        <v/>
      </c>
      <c r="Z627" s="33">
        <f>U627*INDEX(Parameters!$B$103:$E$103,MATCH(I627,Parameters!$B$30:$E$30,0))</f>
        <v/>
      </c>
      <c r="AA627" s="33">
        <f>U627*INDEX(Parameters!$B$104:$E$104,MATCH(I627,Parameters!$B$30:$E$30,0))</f>
        <v/>
      </c>
      <c r="AB627" s="33">
        <f>U627*Parameters!$B$39</f>
        <v/>
      </c>
      <c r="AC627" s="7">
        <f>J627</f>
        <v/>
      </c>
      <c r="AD627" s="7">
        <f>IF(J627=1,Parameters!$B$40,Parameters!$B$41)</f>
        <v/>
      </c>
      <c r="AE627" s="33">
        <f>AC627*O627+(1-AC627)*L627</f>
        <v/>
      </c>
      <c r="AF627" s="33">
        <f>AC627*P627+(1-AC627)*M627</f>
        <v/>
      </c>
      <c r="AG627" s="33">
        <f>AC627*Q627+(1-AC627)*N627</f>
        <v/>
      </c>
      <c r="AH627" s="33">
        <f>AD627*O627+(1-AD627)*L627</f>
        <v/>
      </c>
      <c r="AI627" s="33">
        <f>AD627*P627+(1-AD627)*M627</f>
        <v/>
      </c>
      <c r="AJ627" s="33">
        <f>AD627*Q627+(1-AD627)*N627</f>
        <v/>
      </c>
      <c r="AK627" s="33">
        <f>AC627*V627+(1-AC627)*U627</f>
        <v/>
      </c>
      <c r="AL627" s="33">
        <f>AC627*W627+(1-AC627)*U627</f>
        <v/>
      </c>
      <c r="AM627" s="33">
        <f>AC627*X627+(1-AC627)*U627</f>
        <v/>
      </c>
      <c r="AN627" s="33">
        <f>AD627*V627+(1-AD627)*U627</f>
        <v/>
      </c>
      <c r="AO627" s="33">
        <f>AD627*W627+(1-AD627)*U627</f>
        <v/>
      </c>
      <c r="AP627" s="33">
        <f>AD627*X627+(1-AD627)*U627</f>
        <v/>
      </c>
      <c r="AQ627" s="7">
        <f>IF(OR(Scenario!$B$5="Any",Scenario!$B$5=A627),1,0)</f>
        <v/>
      </c>
      <c r="AR627" s="7">
        <f>IF(OR(Scenario!$B$6="Any",Scenario!$B$6=B627),1,0)</f>
        <v/>
      </c>
      <c r="AS627" s="7">
        <f>IF(OR(Scenario!$B$7="Any",Scenario!$B$7=C627),1,0)</f>
        <v/>
      </c>
      <c r="AT627" s="7">
        <f>IF(OR(Scenario!$B$8="Any",Scenario!$B$8=D627),1,0)</f>
        <v/>
      </c>
      <c r="AU627" s="7">
        <f>IF(OR(Scenario!$B$9="Any",Scenario!$B$9=E627),1,0)</f>
        <v/>
      </c>
      <c r="AV627" s="7">
        <f>IF(OR(Scenario!$B$10="Any",Scenario!$B$10=F627),1,0)</f>
        <v/>
      </c>
      <c r="AW627" s="7">
        <f>G627*AQ627*AR627*AS627*AT627*AU627*AV627</f>
        <v/>
      </c>
      <c r="AX627" s="7">
        <f>IF(Scenario!$B$11="mean",L627,IF(Scenario!$B$11="5th pct",M627,N627))</f>
        <v/>
      </c>
      <c r="AY627" s="7">
        <f>IF(Scenario!$B$11="mean",O627,IF(Scenario!$B$11="5th pct",P627,Q627))</f>
        <v/>
      </c>
      <c r="AZ627" s="7">
        <f>IF(Scenario!$B$11="mean",R627,IF(Scenario!$B$11="5th pct",S627,T627))</f>
        <v/>
      </c>
      <c r="BA627" s="7">
        <f>IF(Scenario!$B$11="mean",AE627,IF(Scenario!$B$11="5th pct",AF627,AG627))</f>
        <v/>
      </c>
      <c r="BB627" s="7">
        <f>IF(Scenario!$B$11="mean",AH627,IF(Scenario!$B$11="5th pct",AI627,AJ627))</f>
        <v/>
      </c>
      <c r="BC627" s="7">
        <f>U627</f>
        <v/>
      </c>
      <c r="BD627" s="7">
        <f>IF(Scenario!$B$11="mean",V627,IF(Scenario!$B$11="5th pct",W627,X627))</f>
        <v/>
      </c>
      <c r="BE627" s="7">
        <f>IF(Scenario!$B$11="mean",Y627,IF(Scenario!$B$11="5th pct",Z627,AA627))</f>
        <v/>
      </c>
      <c r="BF627" s="7">
        <f>IF(Scenario!$B$11="mean",AK627,IF(Scenario!$B$11="5th pct",AL627,AM627))</f>
        <v/>
      </c>
      <c r="BG627" s="7">
        <f>IF(Scenario!$B$11="mean",AN627,IF(Scenario!$B$11="5th pct",AO627,AP627))</f>
        <v/>
      </c>
    </row>
    <row r="628">
      <c r="A628" t="inlineStr">
        <is>
          <t>M</t>
        </is>
      </c>
      <c r="B628" t="inlineStr">
        <is>
          <t>65-74</t>
        </is>
      </c>
      <c r="C628" t="inlineStr">
        <is>
          <t>110-132</t>
        </is>
      </c>
      <c r="D628" t="inlineStr">
        <is>
          <t>1.5-2.0</t>
        </is>
      </c>
      <c r="E628" t="inlineStr">
        <is>
          <t>low parox</t>
        </is>
      </c>
      <c r="F628" t="inlineStr">
        <is>
          <t>no</t>
        </is>
      </c>
      <c r="G628" s="26">
        <f>Parameters!$B$6*Parameters!$B$7*Parameters!$C$11/SUM(Parameters!$B$11:$G$11)*Parameters!$J$21*Parameters!$B$51*(1-Parameters!$B$46)</f>
        <v/>
      </c>
      <c r="H628" s="27">
        <f>(140-Parameters!$B$25)*Parameters!$C$26*0.45359237*1/(72*Parameters!$D$27)</f>
        <v/>
      </c>
      <c r="I628">
        <f>IF(H628&gt;80,"&gt;80",IF(H628&gt;50,"50-80",IF(H628&gt;=25,"25-50","&lt;25")))</f>
        <v/>
      </c>
      <c r="J628">
        <f>IF(((B628="80+")+1+(OR(D628="1.5-2.0",D628="&gt;=2.0")))&gt;=2,1,0)</f>
        <v/>
      </c>
      <c r="K628" s="28">
        <f>INDEX(Parameters!$B$31:$E$31,MATCH(I628,Parameters!$B$30:$E$30,0))</f>
        <v/>
      </c>
      <c r="L628" s="29">
        <f>K628*INDEX(Parameters!$B$66:$E$66,MATCH(I628,Parameters!$B$30:$E$30,0))/100*IF($F628="yes",Parameters!$C$49,Parameters!$B$49)</f>
        <v/>
      </c>
      <c r="M628" s="29">
        <f>K628*INDEX(Parameters!$B$67:$E$67,MATCH(I628,Parameters!$B$30:$E$30,0))/100*IF($F628="yes",Parameters!$C$49,Parameters!$B$49)</f>
        <v/>
      </c>
      <c r="N628" s="29">
        <f>K628*INDEX(Parameters!$B$68:$E$68,MATCH(I628,Parameters!$B$30:$E$30,0))/100*IF($F628="yes",Parameters!$C$49,Parameters!$B$49)</f>
        <v/>
      </c>
      <c r="O628" s="29">
        <f>K628*INDEX(Parameters!$B$69:$E$69,MATCH(I628,Parameters!$B$30:$E$30,0))/100*IF($F628="yes",Parameters!$C$49,Parameters!$B$49)</f>
        <v/>
      </c>
      <c r="P628" s="29">
        <f>K628*INDEX(Parameters!$B$70:$E$70,MATCH(I628,Parameters!$B$30:$E$30,0))/100*IF($F628="yes",Parameters!$C$49,Parameters!$B$49)</f>
        <v/>
      </c>
      <c r="Q628" s="29">
        <f>K628*INDEX(Parameters!$B$71:$E$71,MATCH(I628,Parameters!$B$30:$E$30,0))/100*IF($F628="yes",Parameters!$C$49,Parameters!$B$49)</f>
        <v/>
      </c>
      <c r="R628" s="29">
        <f>K628*INDEX(Parameters!$B$72:$E$72,MATCH(I628,Parameters!$B$30:$E$30,0))/100*IF($F628="yes",Parameters!$C$49,Parameters!$B$49)</f>
        <v/>
      </c>
      <c r="S628" s="29">
        <f>K628*INDEX(Parameters!$B$73:$E$73,MATCH(I628,Parameters!$B$30:$E$30,0))/100*IF($F628="yes",Parameters!$C$49,Parameters!$B$49)</f>
        <v/>
      </c>
      <c r="T628" s="29">
        <f>K628*INDEX(Parameters!$B$74:$E$74,MATCH(I628,Parameters!$B$30:$E$30,0))/100*IF($F628="yes",Parameters!$C$49,Parameters!$B$49)</f>
        <v/>
      </c>
      <c r="U628" s="29">
        <f>INDEX(Parameters!$B$32:$E$32,MATCH(I628,Parameters!$B$30:$E$30,0))*Parameters!$B$36/100*IF($F628="yes",Parameters!$E$49,Parameters!$D$49)</f>
        <v/>
      </c>
      <c r="V628" s="29">
        <f>U628*INDEX(Parameters!$B$99:$E$99,MATCH(I628,Parameters!$B$30:$E$30,0))</f>
        <v/>
      </c>
      <c r="W628" s="29">
        <f>U628*INDEX(Parameters!$B$100:$E$100,MATCH(I628,Parameters!$B$30:$E$30,0))</f>
        <v/>
      </c>
      <c r="X628" s="29">
        <f>U628*INDEX(Parameters!$B$101:$E$101,MATCH(I628,Parameters!$B$30:$E$30,0))</f>
        <v/>
      </c>
      <c r="Y628" s="29">
        <f>U628*INDEX(Parameters!$B$102:$E$102,MATCH(I628,Parameters!$B$30:$E$30,0))</f>
        <v/>
      </c>
      <c r="Z628" s="29">
        <f>U628*INDEX(Parameters!$B$103:$E$103,MATCH(I628,Parameters!$B$30:$E$30,0))</f>
        <v/>
      </c>
      <c r="AA628" s="29">
        <f>U628*INDEX(Parameters!$B$104:$E$104,MATCH(I628,Parameters!$B$30:$E$30,0))</f>
        <v/>
      </c>
      <c r="AB628" s="29">
        <f>U628*Parameters!$B$39</f>
        <v/>
      </c>
      <c r="AC628">
        <f>J628</f>
        <v/>
      </c>
      <c r="AD628">
        <f>IF(J628=1,Parameters!$B$40,Parameters!$B$41)</f>
        <v/>
      </c>
      <c r="AE628" s="29">
        <f>AC628*O628+(1-AC628)*L628</f>
        <v/>
      </c>
      <c r="AF628" s="29">
        <f>AC628*P628+(1-AC628)*M628</f>
        <v/>
      </c>
      <c r="AG628" s="29">
        <f>AC628*Q628+(1-AC628)*N628</f>
        <v/>
      </c>
      <c r="AH628" s="29">
        <f>AD628*O628+(1-AD628)*L628</f>
        <v/>
      </c>
      <c r="AI628" s="29">
        <f>AD628*P628+(1-AD628)*M628</f>
        <v/>
      </c>
      <c r="AJ628" s="29">
        <f>AD628*Q628+(1-AD628)*N628</f>
        <v/>
      </c>
      <c r="AK628" s="29">
        <f>AC628*V628+(1-AC628)*U628</f>
        <v/>
      </c>
      <c r="AL628" s="29">
        <f>AC628*W628+(1-AC628)*U628</f>
        <v/>
      </c>
      <c r="AM628" s="29">
        <f>AC628*X628+(1-AC628)*U628</f>
        <v/>
      </c>
      <c r="AN628" s="29">
        <f>AD628*V628+(1-AD628)*U628</f>
        <v/>
      </c>
      <c r="AO628" s="29">
        <f>AD628*W628+(1-AD628)*U628</f>
        <v/>
      </c>
      <c r="AP628" s="29">
        <f>AD628*X628+(1-AD628)*U628</f>
        <v/>
      </c>
      <c r="AQ628">
        <f>IF(OR(Scenario!$B$5="Any",Scenario!$B$5=A628),1,0)</f>
        <v/>
      </c>
      <c r="AR628">
        <f>IF(OR(Scenario!$B$6="Any",Scenario!$B$6=B628),1,0)</f>
        <v/>
      </c>
      <c r="AS628">
        <f>IF(OR(Scenario!$B$7="Any",Scenario!$B$7=C628),1,0)</f>
        <v/>
      </c>
      <c r="AT628">
        <f>IF(OR(Scenario!$B$8="Any",Scenario!$B$8=D628),1,0)</f>
        <v/>
      </c>
      <c r="AU628">
        <f>IF(OR(Scenario!$B$9="Any",Scenario!$B$9=E628),1,0)</f>
        <v/>
      </c>
      <c r="AV628">
        <f>IF(OR(Scenario!$B$10="Any",Scenario!$B$10=F628),1,0)</f>
        <v/>
      </c>
      <c r="AW628">
        <f>G628*AQ628*AR628*AS628*AT628*AU628*AV628</f>
        <v/>
      </c>
      <c r="AX628">
        <f>IF(Scenario!$B$11="mean",L628,IF(Scenario!$B$11="5th pct",M628,N628))</f>
        <v/>
      </c>
      <c r="AY628">
        <f>IF(Scenario!$B$11="mean",O628,IF(Scenario!$B$11="5th pct",P628,Q628))</f>
        <v/>
      </c>
      <c r="AZ628">
        <f>IF(Scenario!$B$11="mean",R628,IF(Scenario!$B$11="5th pct",S628,T628))</f>
        <v/>
      </c>
      <c r="BA628">
        <f>IF(Scenario!$B$11="mean",AE628,IF(Scenario!$B$11="5th pct",AF628,AG628))</f>
        <v/>
      </c>
      <c r="BB628">
        <f>IF(Scenario!$B$11="mean",AH628,IF(Scenario!$B$11="5th pct",AI628,AJ628))</f>
        <v/>
      </c>
      <c r="BC628">
        <f>U628</f>
        <v/>
      </c>
      <c r="BD628">
        <f>IF(Scenario!$B$11="mean",V628,IF(Scenario!$B$11="5th pct",W628,X628))</f>
        <v/>
      </c>
      <c r="BE628">
        <f>IF(Scenario!$B$11="mean",Y628,IF(Scenario!$B$11="5th pct",Z628,AA628))</f>
        <v/>
      </c>
      <c r="BF628">
        <f>IF(Scenario!$B$11="mean",AK628,IF(Scenario!$B$11="5th pct",AL628,AM628))</f>
        <v/>
      </c>
      <c r="BG628">
        <f>IF(Scenario!$B$11="mean",AN628,IF(Scenario!$B$11="5th pct",AO628,AP628))</f>
        <v/>
      </c>
    </row>
    <row r="629">
      <c r="A629" s="7" t="inlineStr">
        <is>
          <t>M</t>
        </is>
      </c>
      <c r="B629" s="7" t="inlineStr">
        <is>
          <t>65-74</t>
        </is>
      </c>
      <c r="C629" s="7" t="inlineStr">
        <is>
          <t>110-132</t>
        </is>
      </c>
      <c r="D629" s="7" t="inlineStr">
        <is>
          <t>1.5-2.0</t>
        </is>
      </c>
      <c r="E629" s="7" t="inlineStr">
        <is>
          <t>low parox</t>
        </is>
      </c>
      <c r="F629" s="7" t="inlineStr">
        <is>
          <t>yes</t>
        </is>
      </c>
      <c r="G629" s="30">
        <f>Parameters!$B$6*Parameters!$B$7*Parameters!$C$11/SUM(Parameters!$B$11:$G$11)*Parameters!$J$21*Parameters!$B$51*Parameters!$B$46</f>
        <v/>
      </c>
      <c r="H629" s="31">
        <f>(140-Parameters!$B$25)*Parameters!$C$26*0.45359237*1/(72*Parameters!$D$27)</f>
        <v/>
      </c>
      <c r="I629" s="7">
        <f>IF(H629&gt;80,"&gt;80",IF(H629&gt;50,"50-80",IF(H629&gt;=25,"25-50","&lt;25")))</f>
        <v/>
      </c>
      <c r="J629" s="7">
        <f>IF(((B629="80+")+1+(OR(D629="1.5-2.0",D629="&gt;=2.0")))&gt;=2,1,0)</f>
        <v/>
      </c>
      <c r="K629" s="32">
        <f>INDEX(Parameters!$B$31:$E$31,MATCH(I629,Parameters!$B$30:$E$30,0))</f>
        <v/>
      </c>
      <c r="L629" s="33">
        <f>K629*INDEX(Parameters!$B$66:$E$66,MATCH(I629,Parameters!$B$30:$E$30,0))/100*IF($F629="yes",Parameters!$C$49,Parameters!$B$49)</f>
        <v/>
      </c>
      <c r="M629" s="33">
        <f>K629*INDEX(Parameters!$B$67:$E$67,MATCH(I629,Parameters!$B$30:$E$30,0))/100*IF($F629="yes",Parameters!$C$49,Parameters!$B$49)</f>
        <v/>
      </c>
      <c r="N629" s="33">
        <f>K629*INDEX(Parameters!$B$68:$E$68,MATCH(I629,Parameters!$B$30:$E$30,0))/100*IF($F629="yes",Parameters!$C$49,Parameters!$B$49)</f>
        <v/>
      </c>
      <c r="O629" s="33">
        <f>K629*INDEX(Parameters!$B$69:$E$69,MATCH(I629,Parameters!$B$30:$E$30,0))/100*IF($F629="yes",Parameters!$C$49,Parameters!$B$49)</f>
        <v/>
      </c>
      <c r="P629" s="33">
        <f>K629*INDEX(Parameters!$B$70:$E$70,MATCH(I629,Parameters!$B$30:$E$30,0))/100*IF($F629="yes",Parameters!$C$49,Parameters!$B$49)</f>
        <v/>
      </c>
      <c r="Q629" s="33">
        <f>K629*INDEX(Parameters!$B$71:$E$71,MATCH(I629,Parameters!$B$30:$E$30,0))/100*IF($F629="yes",Parameters!$C$49,Parameters!$B$49)</f>
        <v/>
      </c>
      <c r="R629" s="33">
        <f>K629*INDEX(Parameters!$B$72:$E$72,MATCH(I629,Parameters!$B$30:$E$30,0))/100*IF($F629="yes",Parameters!$C$49,Parameters!$B$49)</f>
        <v/>
      </c>
      <c r="S629" s="33">
        <f>K629*INDEX(Parameters!$B$73:$E$73,MATCH(I629,Parameters!$B$30:$E$30,0))/100*IF($F629="yes",Parameters!$C$49,Parameters!$B$49)</f>
        <v/>
      </c>
      <c r="T629" s="33">
        <f>K629*INDEX(Parameters!$B$74:$E$74,MATCH(I629,Parameters!$B$30:$E$30,0))/100*IF($F629="yes",Parameters!$C$49,Parameters!$B$49)</f>
        <v/>
      </c>
      <c r="U629" s="33">
        <f>INDEX(Parameters!$B$32:$E$32,MATCH(I629,Parameters!$B$30:$E$30,0))*Parameters!$B$36/100*IF($F629="yes",Parameters!$E$49,Parameters!$D$49)</f>
        <v/>
      </c>
      <c r="V629" s="33">
        <f>U629*INDEX(Parameters!$B$99:$E$99,MATCH(I629,Parameters!$B$30:$E$30,0))</f>
        <v/>
      </c>
      <c r="W629" s="33">
        <f>U629*INDEX(Parameters!$B$100:$E$100,MATCH(I629,Parameters!$B$30:$E$30,0))</f>
        <v/>
      </c>
      <c r="X629" s="33">
        <f>U629*INDEX(Parameters!$B$101:$E$101,MATCH(I629,Parameters!$B$30:$E$30,0))</f>
        <v/>
      </c>
      <c r="Y629" s="33">
        <f>U629*INDEX(Parameters!$B$102:$E$102,MATCH(I629,Parameters!$B$30:$E$30,0))</f>
        <v/>
      </c>
      <c r="Z629" s="33">
        <f>U629*INDEX(Parameters!$B$103:$E$103,MATCH(I629,Parameters!$B$30:$E$30,0))</f>
        <v/>
      </c>
      <c r="AA629" s="33">
        <f>U629*INDEX(Parameters!$B$104:$E$104,MATCH(I629,Parameters!$B$30:$E$30,0))</f>
        <v/>
      </c>
      <c r="AB629" s="33">
        <f>U629*Parameters!$B$39</f>
        <v/>
      </c>
      <c r="AC629" s="7">
        <f>J629</f>
        <v/>
      </c>
      <c r="AD629" s="7">
        <f>IF(J629=1,Parameters!$B$40,Parameters!$B$41)</f>
        <v/>
      </c>
      <c r="AE629" s="33">
        <f>AC629*O629+(1-AC629)*L629</f>
        <v/>
      </c>
      <c r="AF629" s="33">
        <f>AC629*P629+(1-AC629)*M629</f>
        <v/>
      </c>
      <c r="AG629" s="33">
        <f>AC629*Q629+(1-AC629)*N629</f>
        <v/>
      </c>
      <c r="AH629" s="33">
        <f>AD629*O629+(1-AD629)*L629</f>
        <v/>
      </c>
      <c r="AI629" s="33">
        <f>AD629*P629+(1-AD629)*M629</f>
        <v/>
      </c>
      <c r="AJ629" s="33">
        <f>AD629*Q629+(1-AD629)*N629</f>
        <v/>
      </c>
      <c r="AK629" s="33">
        <f>AC629*V629+(1-AC629)*U629</f>
        <v/>
      </c>
      <c r="AL629" s="33">
        <f>AC629*W629+(1-AC629)*U629</f>
        <v/>
      </c>
      <c r="AM629" s="33">
        <f>AC629*X629+(1-AC629)*U629</f>
        <v/>
      </c>
      <c r="AN629" s="33">
        <f>AD629*V629+(1-AD629)*U629</f>
        <v/>
      </c>
      <c r="AO629" s="33">
        <f>AD629*W629+(1-AD629)*U629</f>
        <v/>
      </c>
      <c r="AP629" s="33">
        <f>AD629*X629+(1-AD629)*U629</f>
        <v/>
      </c>
      <c r="AQ629" s="7">
        <f>IF(OR(Scenario!$B$5="Any",Scenario!$B$5=A629),1,0)</f>
        <v/>
      </c>
      <c r="AR629" s="7">
        <f>IF(OR(Scenario!$B$6="Any",Scenario!$B$6=B629),1,0)</f>
        <v/>
      </c>
      <c r="AS629" s="7">
        <f>IF(OR(Scenario!$B$7="Any",Scenario!$B$7=C629),1,0)</f>
        <v/>
      </c>
      <c r="AT629" s="7">
        <f>IF(OR(Scenario!$B$8="Any",Scenario!$B$8=D629),1,0)</f>
        <v/>
      </c>
      <c r="AU629" s="7">
        <f>IF(OR(Scenario!$B$9="Any",Scenario!$B$9=E629),1,0)</f>
        <v/>
      </c>
      <c r="AV629" s="7">
        <f>IF(OR(Scenario!$B$10="Any",Scenario!$B$10=F629),1,0)</f>
        <v/>
      </c>
      <c r="AW629" s="7">
        <f>G629*AQ629*AR629*AS629*AT629*AU629*AV629</f>
        <v/>
      </c>
      <c r="AX629" s="7">
        <f>IF(Scenario!$B$11="mean",L629,IF(Scenario!$B$11="5th pct",M629,N629))</f>
        <v/>
      </c>
      <c r="AY629" s="7">
        <f>IF(Scenario!$B$11="mean",O629,IF(Scenario!$B$11="5th pct",P629,Q629))</f>
        <v/>
      </c>
      <c r="AZ629" s="7">
        <f>IF(Scenario!$B$11="mean",R629,IF(Scenario!$B$11="5th pct",S629,T629))</f>
        <v/>
      </c>
      <c r="BA629" s="7">
        <f>IF(Scenario!$B$11="mean",AE629,IF(Scenario!$B$11="5th pct",AF629,AG629))</f>
        <v/>
      </c>
      <c r="BB629" s="7">
        <f>IF(Scenario!$B$11="mean",AH629,IF(Scenario!$B$11="5th pct",AI629,AJ629))</f>
        <v/>
      </c>
      <c r="BC629" s="7">
        <f>U629</f>
        <v/>
      </c>
      <c r="BD629" s="7">
        <f>IF(Scenario!$B$11="mean",V629,IF(Scenario!$B$11="5th pct",W629,X629))</f>
        <v/>
      </c>
      <c r="BE629" s="7">
        <f>IF(Scenario!$B$11="mean",Y629,IF(Scenario!$B$11="5th pct",Z629,AA629))</f>
        <v/>
      </c>
      <c r="BF629" s="7">
        <f>IF(Scenario!$B$11="mean",AK629,IF(Scenario!$B$11="5th pct",AL629,AM629))</f>
        <v/>
      </c>
      <c r="BG629" s="7">
        <f>IF(Scenario!$B$11="mean",AN629,IF(Scenario!$B$11="5th pct",AO629,AP629))</f>
        <v/>
      </c>
    </row>
    <row r="630">
      <c r="A630" t="inlineStr">
        <is>
          <t>M</t>
        </is>
      </c>
      <c r="B630" t="inlineStr">
        <is>
          <t>65-74</t>
        </is>
      </c>
      <c r="C630" t="inlineStr">
        <is>
          <t>110-132</t>
        </is>
      </c>
      <c r="D630" t="inlineStr">
        <is>
          <t>1.5-2.0</t>
        </is>
      </c>
      <c r="E630" t="inlineStr">
        <is>
          <t>high parox</t>
        </is>
      </c>
      <c r="F630" t="inlineStr">
        <is>
          <t>no</t>
        </is>
      </c>
      <c r="G630" s="26">
        <f>Parameters!$B$6*Parameters!$B$7*Parameters!$C$11/SUM(Parameters!$B$11:$G$11)*Parameters!$J$21*Parameters!$B$52*(1-Parameters!$B$46)</f>
        <v/>
      </c>
      <c r="H630" s="27">
        <f>(140-Parameters!$B$25)*Parameters!$C$26*0.45359237*1/(72*Parameters!$D$27)</f>
        <v/>
      </c>
      <c r="I630">
        <f>IF(H630&gt;80,"&gt;80",IF(H630&gt;50,"50-80",IF(H630&gt;=25,"25-50","&lt;25")))</f>
        <v/>
      </c>
      <c r="J630">
        <f>IF(((B630="80+")+1+(OR(D630="1.5-2.0",D630="&gt;=2.0")))&gt;=2,1,0)</f>
        <v/>
      </c>
      <c r="K630" s="28">
        <f>INDEX(Parameters!$B$31:$E$31,MATCH(I630,Parameters!$B$30:$E$30,0))</f>
        <v/>
      </c>
      <c r="L630" s="29">
        <f>K630*INDEX(Parameters!$B$75:$E$75,MATCH(I630,Parameters!$B$30:$E$30,0))/100*IF($F630="yes",Parameters!$C$49,Parameters!$B$49)</f>
        <v/>
      </c>
      <c r="M630" s="29">
        <f>K630*INDEX(Parameters!$B$76:$E$76,MATCH(I630,Parameters!$B$30:$E$30,0))/100*IF($F630="yes",Parameters!$C$49,Parameters!$B$49)</f>
        <v/>
      </c>
      <c r="N630" s="29">
        <f>K630*INDEX(Parameters!$B$77:$E$77,MATCH(I630,Parameters!$B$30:$E$30,0))/100*IF($F630="yes",Parameters!$C$49,Parameters!$B$49)</f>
        <v/>
      </c>
      <c r="O630" s="29">
        <f>K630*INDEX(Parameters!$B$78:$E$78,MATCH(I630,Parameters!$B$30:$E$30,0))/100*IF($F630="yes",Parameters!$C$49,Parameters!$B$49)</f>
        <v/>
      </c>
      <c r="P630" s="29">
        <f>K630*INDEX(Parameters!$B$79:$E$79,MATCH(I630,Parameters!$B$30:$E$30,0))/100*IF($F630="yes",Parameters!$C$49,Parameters!$B$49)</f>
        <v/>
      </c>
      <c r="Q630" s="29">
        <f>K630*INDEX(Parameters!$B$80:$E$80,MATCH(I630,Parameters!$B$30:$E$30,0))/100*IF($F630="yes",Parameters!$C$49,Parameters!$B$49)</f>
        <v/>
      </c>
      <c r="R630" s="29">
        <f>K630*INDEX(Parameters!$B$81:$E$81,MATCH(I630,Parameters!$B$30:$E$30,0))/100*IF($F630="yes",Parameters!$C$49,Parameters!$B$49)</f>
        <v/>
      </c>
      <c r="S630" s="29">
        <f>K630*INDEX(Parameters!$B$82:$E$82,MATCH(I630,Parameters!$B$30:$E$30,0))/100*IF($F630="yes",Parameters!$C$49,Parameters!$B$49)</f>
        <v/>
      </c>
      <c r="T630" s="29">
        <f>K630*INDEX(Parameters!$B$83:$E$83,MATCH(I630,Parameters!$B$30:$E$30,0))/100*IF($F630="yes",Parameters!$C$49,Parameters!$B$49)</f>
        <v/>
      </c>
      <c r="U630" s="29">
        <f>INDEX(Parameters!$B$32:$E$32,MATCH(I630,Parameters!$B$30:$E$30,0))*Parameters!$B$36/100*IF($F630="yes",Parameters!$E$49,Parameters!$D$49)</f>
        <v/>
      </c>
      <c r="V630" s="29">
        <f>U630*INDEX(Parameters!$B$99:$E$99,MATCH(I630,Parameters!$B$30:$E$30,0))</f>
        <v/>
      </c>
      <c r="W630" s="29">
        <f>U630*INDEX(Parameters!$B$100:$E$100,MATCH(I630,Parameters!$B$30:$E$30,0))</f>
        <v/>
      </c>
      <c r="X630" s="29">
        <f>U630*INDEX(Parameters!$B$101:$E$101,MATCH(I630,Parameters!$B$30:$E$30,0))</f>
        <v/>
      </c>
      <c r="Y630" s="29">
        <f>U630*INDEX(Parameters!$B$102:$E$102,MATCH(I630,Parameters!$B$30:$E$30,0))</f>
        <v/>
      </c>
      <c r="Z630" s="29">
        <f>U630*INDEX(Parameters!$B$103:$E$103,MATCH(I630,Parameters!$B$30:$E$30,0))</f>
        <v/>
      </c>
      <c r="AA630" s="29">
        <f>U630*INDEX(Parameters!$B$104:$E$104,MATCH(I630,Parameters!$B$30:$E$30,0))</f>
        <v/>
      </c>
      <c r="AB630" s="29">
        <f>U630*Parameters!$B$39</f>
        <v/>
      </c>
      <c r="AC630">
        <f>J630</f>
        <v/>
      </c>
      <c r="AD630">
        <f>IF(J630=1,Parameters!$B$40,Parameters!$B$41)</f>
        <v/>
      </c>
      <c r="AE630" s="29">
        <f>AC630*O630+(1-AC630)*L630</f>
        <v/>
      </c>
      <c r="AF630" s="29">
        <f>AC630*P630+(1-AC630)*M630</f>
        <v/>
      </c>
      <c r="AG630" s="29">
        <f>AC630*Q630+(1-AC630)*N630</f>
        <v/>
      </c>
      <c r="AH630" s="29">
        <f>AD630*O630+(1-AD630)*L630</f>
        <v/>
      </c>
      <c r="AI630" s="29">
        <f>AD630*P630+(1-AD630)*M630</f>
        <v/>
      </c>
      <c r="AJ630" s="29">
        <f>AD630*Q630+(1-AD630)*N630</f>
        <v/>
      </c>
      <c r="AK630" s="29">
        <f>AC630*V630+(1-AC630)*U630</f>
        <v/>
      </c>
      <c r="AL630" s="29">
        <f>AC630*W630+(1-AC630)*U630</f>
        <v/>
      </c>
      <c r="AM630" s="29">
        <f>AC630*X630+(1-AC630)*U630</f>
        <v/>
      </c>
      <c r="AN630" s="29">
        <f>AD630*V630+(1-AD630)*U630</f>
        <v/>
      </c>
      <c r="AO630" s="29">
        <f>AD630*W630+(1-AD630)*U630</f>
        <v/>
      </c>
      <c r="AP630" s="29">
        <f>AD630*X630+(1-AD630)*U630</f>
        <v/>
      </c>
      <c r="AQ630">
        <f>IF(OR(Scenario!$B$5="Any",Scenario!$B$5=A630),1,0)</f>
        <v/>
      </c>
      <c r="AR630">
        <f>IF(OR(Scenario!$B$6="Any",Scenario!$B$6=B630),1,0)</f>
        <v/>
      </c>
      <c r="AS630">
        <f>IF(OR(Scenario!$B$7="Any",Scenario!$B$7=C630),1,0)</f>
        <v/>
      </c>
      <c r="AT630">
        <f>IF(OR(Scenario!$B$8="Any",Scenario!$B$8=D630),1,0)</f>
        <v/>
      </c>
      <c r="AU630">
        <f>IF(OR(Scenario!$B$9="Any",Scenario!$B$9=E630),1,0)</f>
        <v/>
      </c>
      <c r="AV630">
        <f>IF(OR(Scenario!$B$10="Any",Scenario!$B$10=F630),1,0)</f>
        <v/>
      </c>
      <c r="AW630">
        <f>G630*AQ630*AR630*AS630*AT630*AU630*AV630</f>
        <v/>
      </c>
      <c r="AX630">
        <f>IF(Scenario!$B$11="mean",L630,IF(Scenario!$B$11="5th pct",M630,N630))</f>
        <v/>
      </c>
      <c r="AY630">
        <f>IF(Scenario!$B$11="mean",O630,IF(Scenario!$B$11="5th pct",P630,Q630))</f>
        <v/>
      </c>
      <c r="AZ630">
        <f>IF(Scenario!$B$11="mean",R630,IF(Scenario!$B$11="5th pct",S630,T630))</f>
        <v/>
      </c>
      <c r="BA630">
        <f>IF(Scenario!$B$11="mean",AE630,IF(Scenario!$B$11="5th pct",AF630,AG630))</f>
        <v/>
      </c>
      <c r="BB630">
        <f>IF(Scenario!$B$11="mean",AH630,IF(Scenario!$B$11="5th pct",AI630,AJ630))</f>
        <v/>
      </c>
      <c r="BC630">
        <f>U630</f>
        <v/>
      </c>
      <c r="BD630">
        <f>IF(Scenario!$B$11="mean",V630,IF(Scenario!$B$11="5th pct",W630,X630))</f>
        <v/>
      </c>
      <c r="BE630">
        <f>IF(Scenario!$B$11="mean",Y630,IF(Scenario!$B$11="5th pct",Z630,AA630))</f>
        <v/>
      </c>
      <c r="BF630">
        <f>IF(Scenario!$B$11="mean",AK630,IF(Scenario!$B$11="5th pct",AL630,AM630))</f>
        <v/>
      </c>
      <c r="BG630">
        <f>IF(Scenario!$B$11="mean",AN630,IF(Scenario!$B$11="5th pct",AO630,AP630))</f>
        <v/>
      </c>
    </row>
    <row r="631">
      <c r="A631" s="7" t="inlineStr">
        <is>
          <t>M</t>
        </is>
      </c>
      <c r="B631" s="7" t="inlineStr">
        <is>
          <t>65-74</t>
        </is>
      </c>
      <c r="C631" s="7" t="inlineStr">
        <is>
          <t>110-132</t>
        </is>
      </c>
      <c r="D631" s="7" t="inlineStr">
        <is>
          <t>1.5-2.0</t>
        </is>
      </c>
      <c r="E631" s="7" t="inlineStr">
        <is>
          <t>high parox</t>
        </is>
      </c>
      <c r="F631" s="7" t="inlineStr">
        <is>
          <t>yes</t>
        </is>
      </c>
      <c r="G631" s="30">
        <f>Parameters!$B$6*Parameters!$B$7*Parameters!$C$11/SUM(Parameters!$B$11:$G$11)*Parameters!$J$21*Parameters!$B$52*Parameters!$B$46</f>
        <v/>
      </c>
      <c r="H631" s="31">
        <f>(140-Parameters!$B$25)*Parameters!$C$26*0.45359237*1/(72*Parameters!$D$27)</f>
        <v/>
      </c>
      <c r="I631" s="7">
        <f>IF(H631&gt;80,"&gt;80",IF(H631&gt;50,"50-80",IF(H631&gt;=25,"25-50","&lt;25")))</f>
        <v/>
      </c>
      <c r="J631" s="7">
        <f>IF(((B631="80+")+1+(OR(D631="1.5-2.0",D631="&gt;=2.0")))&gt;=2,1,0)</f>
        <v/>
      </c>
      <c r="K631" s="32">
        <f>INDEX(Parameters!$B$31:$E$31,MATCH(I631,Parameters!$B$30:$E$30,0))</f>
        <v/>
      </c>
      <c r="L631" s="33">
        <f>K631*INDEX(Parameters!$B$75:$E$75,MATCH(I631,Parameters!$B$30:$E$30,0))/100*IF($F631="yes",Parameters!$C$49,Parameters!$B$49)</f>
        <v/>
      </c>
      <c r="M631" s="33">
        <f>K631*INDEX(Parameters!$B$76:$E$76,MATCH(I631,Parameters!$B$30:$E$30,0))/100*IF($F631="yes",Parameters!$C$49,Parameters!$B$49)</f>
        <v/>
      </c>
      <c r="N631" s="33">
        <f>K631*INDEX(Parameters!$B$77:$E$77,MATCH(I631,Parameters!$B$30:$E$30,0))/100*IF($F631="yes",Parameters!$C$49,Parameters!$B$49)</f>
        <v/>
      </c>
      <c r="O631" s="33">
        <f>K631*INDEX(Parameters!$B$78:$E$78,MATCH(I631,Parameters!$B$30:$E$30,0))/100*IF($F631="yes",Parameters!$C$49,Parameters!$B$49)</f>
        <v/>
      </c>
      <c r="P631" s="33">
        <f>K631*INDEX(Parameters!$B$79:$E$79,MATCH(I631,Parameters!$B$30:$E$30,0))/100*IF($F631="yes",Parameters!$C$49,Parameters!$B$49)</f>
        <v/>
      </c>
      <c r="Q631" s="33">
        <f>K631*INDEX(Parameters!$B$80:$E$80,MATCH(I631,Parameters!$B$30:$E$30,0))/100*IF($F631="yes",Parameters!$C$49,Parameters!$B$49)</f>
        <v/>
      </c>
      <c r="R631" s="33">
        <f>K631*INDEX(Parameters!$B$81:$E$81,MATCH(I631,Parameters!$B$30:$E$30,0))/100*IF($F631="yes",Parameters!$C$49,Parameters!$B$49)</f>
        <v/>
      </c>
      <c r="S631" s="33">
        <f>K631*INDEX(Parameters!$B$82:$E$82,MATCH(I631,Parameters!$B$30:$E$30,0))/100*IF($F631="yes",Parameters!$C$49,Parameters!$B$49)</f>
        <v/>
      </c>
      <c r="T631" s="33">
        <f>K631*INDEX(Parameters!$B$83:$E$83,MATCH(I631,Parameters!$B$30:$E$30,0))/100*IF($F631="yes",Parameters!$C$49,Parameters!$B$49)</f>
        <v/>
      </c>
      <c r="U631" s="33">
        <f>INDEX(Parameters!$B$32:$E$32,MATCH(I631,Parameters!$B$30:$E$30,0))*Parameters!$B$36/100*IF($F631="yes",Parameters!$E$49,Parameters!$D$49)</f>
        <v/>
      </c>
      <c r="V631" s="33">
        <f>U631*INDEX(Parameters!$B$99:$E$99,MATCH(I631,Parameters!$B$30:$E$30,0))</f>
        <v/>
      </c>
      <c r="W631" s="33">
        <f>U631*INDEX(Parameters!$B$100:$E$100,MATCH(I631,Parameters!$B$30:$E$30,0))</f>
        <v/>
      </c>
      <c r="X631" s="33">
        <f>U631*INDEX(Parameters!$B$101:$E$101,MATCH(I631,Parameters!$B$30:$E$30,0))</f>
        <v/>
      </c>
      <c r="Y631" s="33">
        <f>U631*INDEX(Parameters!$B$102:$E$102,MATCH(I631,Parameters!$B$30:$E$30,0))</f>
        <v/>
      </c>
      <c r="Z631" s="33">
        <f>U631*INDEX(Parameters!$B$103:$E$103,MATCH(I631,Parameters!$B$30:$E$30,0))</f>
        <v/>
      </c>
      <c r="AA631" s="33">
        <f>U631*INDEX(Parameters!$B$104:$E$104,MATCH(I631,Parameters!$B$30:$E$30,0))</f>
        <v/>
      </c>
      <c r="AB631" s="33">
        <f>U631*Parameters!$B$39</f>
        <v/>
      </c>
      <c r="AC631" s="7">
        <f>J631</f>
        <v/>
      </c>
      <c r="AD631" s="7">
        <f>IF(J631=1,Parameters!$B$40,Parameters!$B$41)</f>
        <v/>
      </c>
      <c r="AE631" s="33">
        <f>AC631*O631+(1-AC631)*L631</f>
        <v/>
      </c>
      <c r="AF631" s="33">
        <f>AC631*P631+(1-AC631)*M631</f>
        <v/>
      </c>
      <c r="AG631" s="33">
        <f>AC631*Q631+(1-AC631)*N631</f>
        <v/>
      </c>
      <c r="AH631" s="33">
        <f>AD631*O631+(1-AD631)*L631</f>
        <v/>
      </c>
      <c r="AI631" s="33">
        <f>AD631*P631+(1-AD631)*M631</f>
        <v/>
      </c>
      <c r="AJ631" s="33">
        <f>AD631*Q631+(1-AD631)*N631</f>
        <v/>
      </c>
      <c r="AK631" s="33">
        <f>AC631*V631+(1-AC631)*U631</f>
        <v/>
      </c>
      <c r="AL631" s="33">
        <f>AC631*W631+(1-AC631)*U631</f>
        <v/>
      </c>
      <c r="AM631" s="33">
        <f>AC631*X631+(1-AC631)*U631</f>
        <v/>
      </c>
      <c r="AN631" s="33">
        <f>AD631*V631+(1-AD631)*U631</f>
        <v/>
      </c>
      <c r="AO631" s="33">
        <f>AD631*W631+(1-AD631)*U631</f>
        <v/>
      </c>
      <c r="AP631" s="33">
        <f>AD631*X631+(1-AD631)*U631</f>
        <v/>
      </c>
      <c r="AQ631" s="7">
        <f>IF(OR(Scenario!$B$5="Any",Scenario!$B$5=A631),1,0)</f>
        <v/>
      </c>
      <c r="AR631" s="7">
        <f>IF(OR(Scenario!$B$6="Any",Scenario!$B$6=B631),1,0)</f>
        <v/>
      </c>
      <c r="AS631" s="7">
        <f>IF(OR(Scenario!$B$7="Any",Scenario!$B$7=C631),1,0)</f>
        <v/>
      </c>
      <c r="AT631" s="7">
        <f>IF(OR(Scenario!$B$8="Any",Scenario!$B$8=D631),1,0)</f>
        <v/>
      </c>
      <c r="AU631" s="7">
        <f>IF(OR(Scenario!$B$9="Any",Scenario!$B$9=E631),1,0)</f>
        <v/>
      </c>
      <c r="AV631" s="7">
        <f>IF(OR(Scenario!$B$10="Any",Scenario!$B$10=F631),1,0)</f>
        <v/>
      </c>
      <c r="AW631" s="7">
        <f>G631*AQ631*AR631*AS631*AT631*AU631*AV631</f>
        <v/>
      </c>
      <c r="AX631" s="7">
        <f>IF(Scenario!$B$11="mean",L631,IF(Scenario!$B$11="5th pct",M631,N631))</f>
        <v/>
      </c>
      <c r="AY631" s="7">
        <f>IF(Scenario!$B$11="mean",O631,IF(Scenario!$B$11="5th pct",P631,Q631))</f>
        <v/>
      </c>
      <c r="AZ631" s="7">
        <f>IF(Scenario!$B$11="mean",R631,IF(Scenario!$B$11="5th pct",S631,T631))</f>
        <v/>
      </c>
      <c r="BA631" s="7">
        <f>IF(Scenario!$B$11="mean",AE631,IF(Scenario!$B$11="5th pct",AF631,AG631))</f>
        <v/>
      </c>
      <c r="BB631" s="7">
        <f>IF(Scenario!$B$11="mean",AH631,IF(Scenario!$B$11="5th pct",AI631,AJ631))</f>
        <v/>
      </c>
      <c r="BC631" s="7">
        <f>U631</f>
        <v/>
      </c>
      <c r="BD631" s="7">
        <f>IF(Scenario!$B$11="mean",V631,IF(Scenario!$B$11="5th pct",W631,X631))</f>
        <v/>
      </c>
      <c r="BE631" s="7">
        <f>IF(Scenario!$B$11="mean",Y631,IF(Scenario!$B$11="5th pct",Z631,AA631))</f>
        <v/>
      </c>
      <c r="BF631" s="7">
        <f>IF(Scenario!$B$11="mean",AK631,IF(Scenario!$B$11="5th pct",AL631,AM631))</f>
        <v/>
      </c>
      <c r="BG631" s="7">
        <f>IF(Scenario!$B$11="mean",AN631,IF(Scenario!$B$11="5th pct",AO631,AP631))</f>
        <v/>
      </c>
    </row>
    <row r="632">
      <c r="A632" t="inlineStr">
        <is>
          <t>M</t>
        </is>
      </c>
      <c r="B632" t="inlineStr">
        <is>
          <t>65-74</t>
        </is>
      </c>
      <c r="C632" t="inlineStr">
        <is>
          <t>110-132</t>
        </is>
      </c>
      <c r="D632" t="inlineStr">
        <is>
          <t>1.5-2.0</t>
        </is>
      </c>
      <c r="E632" t="inlineStr">
        <is>
          <t>persistent</t>
        </is>
      </c>
      <c r="F632" t="inlineStr">
        <is>
          <t>no</t>
        </is>
      </c>
      <c r="G632" s="26">
        <f>Parameters!$B$6*Parameters!$B$7*Parameters!$C$11/SUM(Parameters!$B$11:$G$11)*Parameters!$J$21*Parameters!$B$53*(1-Parameters!$B$46)</f>
        <v/>
      </c>
      <c r="H632" s="27">
        <f>(140-Parameters!$B$25)*Parameters!$C$26*0.45359237*1/(72*Parameters!$D$27)</f>
        <v/>
      </c>
      <c r="I632">
        <f>IF(H632&gt;80,"&gt;80",IF(H632&gt;50,"50-80",IF(H632&gt;=25,"25-50","&lt;25")))</f>
        <v/>
      </c>
      <c r="J632">
        <f>IF(((B632="80+")+1+(OR(D632="1.5-2.0",D632="&gt;=2.0")))&gt;=2,1,0)</f>
        <v/>
      </c>
      <c r="K632" s="28">
        <f>INDEX(Parameters!$B$31:$E$31,MATCH(I632,Parameters!$B$30:$E$30,0))</f>
        <v/>
      </c>
      <c r="L632" s="29">
        <f>K632*INDEX(Parameters!$B$84:$E$84,MATCH(I632,Parameters!$B$30:$E$30,0))/100*IF($F632="yes",Parameters!$C$49,Parameters!$B$49)</f>
        <v/>
      </c>
      <c r="M632" s="29">
        <f>K632*INDEX(Parameters!$B$85:$E$85,MATCH(I632,Parameters!$B$30:$E$30,0))/100*IF($F632="yes",Parameters!$C$49,Parameters!$B$49)</f>
        <v/>
      </c>
      <c r="N632" s="29">
        <f>K632*INDEX(Parameters!$B$86:$E$86,MATCH(I632,Parameters!$B$30:$E$30,0))/100*IF($F632="yes",Parameters!$C$49,Parameters!$B$49)</f>
        <v/>
      </c>
      <c r="O632" s="29">
        <f>K632*INDEX(Parameters!$B$87:$E$87,MATCH(I632,Parameters!$B$30:$E$30,0))/100*IF($F632="yes",Parameters!$C$49,Parameters!$B$49)</f>
        <v/>
      </c>
      <c r="P632" s="29">
        <f>K632*INDEX(Parameters!$B$88:$E$88,MATCH(I632,Parameters!$B$30:$E$30,0))/100*IF($F632="yes",Parameters!$C$49,Parameters!$B$49)</f>
        <v/>
      </c>
      <c r="Q632" s="29">
        <f>K632*INDEX(Parameters!$B$89:$E$89,MATCH(I632,Parameters!$B$30:$E$30,0))/100*IF($F632="yes",Parameters!$C$49,Parameters!$B$49)</f>
        <v/>
      </c>
      <c r="R632" s="29">
        <f>K632*INDEX(Parameters!$B$90:$E$90,MATCH(I632,Parameters!$B$30:$E$30,0))/100*IF($F632="yes",Parameters!$C$49,Parameters!$B$49)</f>
        <v/>
      </c>
      <c r="S632" s="29">
        <f>K632*INDEX(Parameters!$B$91:$E$91,MATCH(I632,Parameters!$B$30:$E$30,0))/100*IF($F632="yes",Parameters!$C$49,Parameters!$B$49)</f>
        <v/>
      </c>
      <c r="T632" s="29">
        <f>K632*INDEX(Parameters!$B$92:$E$92,MATCH(I632,Parameters!$B$30:$E$30,0))/100*IF($F632="yes",Parameters!$C$49,Parameters!$B$49)</f>
        <v/>
      </c>
      <c r="U632" s="29">
        <f>INDEX(Parameters!$B$32:$E$32,MATCH(I632,Parameters!$B$30:$E$30,0))*Parameters!$B$36/100*IF($F632="yes",Parameters!$E$49,Parameters!$D$49)</f>
        <v/>
      </c>
      <c r="V632" s="29">
        <f>U632*INDEX(Parameters!$B$99:$E$99,MATCH(I632,Parameters!$B$30:$E$30,0))</f>
        <v/>
      </c>
      <c r="W632" s="29">
        <f>U632*INDEX(Parameters!$B$100:$E$100,MATCH(I632,Parameters!$B$30:$E$30,0))</f>
        <v/>
      </c>
      <c r="X632" s="29">
        <f>U632*INDEX(Parameters!$B$101:$E$101,MATCH(I632,Parameters!$B$30:$E$30,0))</f>
        <v/>
      </c>
      <c r="Y632" s="29">
        <f>U632*INDEX(Parameters!$B$102:$E$102,MATCH(I632,Parameters!$B$30:$E$30,0))</f>
        <v/>
      </c>
      <c r="Z632" s="29">
        <f>U632*INDEX(Parameters!$B$103:$E$103,MATCH(I632,Parameters!$B$30:$E$30,0))</f>
        <v/>
      </c>
      <c r="AA632" s="29">
        <f>U632*INDEX(Parameters!$B$104:$E$104,MATCH(I632,Parameters!$B$30:$E$30,0))</f>
        <v/>
      </c>
      <c r="AB632" s="29">
        <f>U632*Parameters!$B$39</f>
        <v/>
      </c>
      <c r="AC632">
        <f>J632</f>
        <v/>
      </c>
      <c r="AD632">
        <f>IF(J632=1,Parameters!$B$40,Parameters!$B$41)</f>
        <v/>
      </c>
      <c r="AE632" s="29">
        <f>AC632*O632+(1-AC632)*L632</f>
        <v/>
      </c>
      <c r="AF632" s="29">
        <f>AC632*P632+(1-AC632)*M632</f>
        <v/>
      </c>
      <c r="AG632" s="29">
        <f>AC632*Q632+(1-AC632)*N632</f>
        <v/>
      </c>
      <c r="AH632" s="29">
        <f>AD632*O632+(1-AD632)*L632</f>
        <v/>
      </c>
      <c r="AI632" s="29">
        <f>AD632*P632+(1-AD632)*M632</f>
        <v/>
      </c>
      <c r="AJ632" s="29">
        <f>AD632*Q632+(1-AD632)*N632</f>
        <v/>
      </c>
      <c r="AK632" s="29">
        <f>AC632*V632+(1-AC632)*U632</f>
        <v/>
      </c>
      <c r="AL632" s="29">
        <f>AC632*W632+(1-AC632)*U632</f>
        <v/>
      </c>
      <c r="AM632" s="29">
        <f>AC632*X632+(1-AC632)*U632</f>
        <v/>
      </c>
      <c r="AN632" s="29">
        <f>AD632*V632+(1-AD632)*U632</f>
        <v/>
      </c>
      <c r="AO632" s="29">
        <f>AD632*W632+(1-AD632)*U632</f>
        <v/>
      </c>
      <c r="AP632" s="29">
        <f>AD632*X632+(1-AD632)*U632</f>
        <v/>
      </c>
      <c r="AQ632">
        <f>IF(OR(Scenario!$B$5="Any",Scenario!$B$5=A632),1,0)</f>
        <v/>
      </c>
      <c r="AR632">
        <f>IF(OR(Scenario!$B$6="Any",Scenario!$B$6=B632),1,0)</f>
        <v/>
      </c>
      <c r="AS632">
        <f>IF(OR(Scenario!$B$7="Any",Scenario!$B$7=C632),1,0)</f>
        <v/>
      </c>
      <c r="AT632">
        <f>IF(OR(Scenario!$B$8="Any",Scenario!$B$8=D632),1,0)</f>
        <v/>
      </c>
      <c r="AU632">
        <f>IF(OR(Scenario!$B$9="Any",Scenario!$B$9=E632),1,0)</f>
        <v/>
      </c>
      <c r="AV632">
        <f>IF(OR(Scenario!$B$10="Any",Scenario!$B$10=F632),1,0)</f>
        <v/>
      </c>
      <c r="AW632">
        <f>G632*AQ632*AR632*AS632*AT632*AU632*AV632</f>
        <v/>
      </c>
      <c r="AX632">
        <f>IF(Scenario!$B$11="mean",L632,IF(Scenario!$B$11="5th pct",M632,N632))</f>
        <v/>
      </c>
      <c r="AY632">
        <f>IF(Scenario!$B$11="mean",O632,IF(Scenario!$B$11="5th pct",P632,Q632))</f>
        <v/>
      </c>
      <c r="AZ632">
        <f>IF(Scenario!$B$11="mean",R632,IF(Scenario!$B$11="5th pct",S632,T632))</f>
        <v/>
      </c>
      <c r="BA632">
        <f>IF(Scenario!$B$11="mean",AE632,IF(Scenario!$B$11="5th pct",AF632,AG632))</f>
        <v/>
      </c>
      <c r="BB632">
        <f>IF(Scenario!$B$11="mean",AH632,IF(Scenario!$B$11="5th pct",AI632,AJ632))</f>
        <v/>
      </c>
      <c r="BC632">
        <f>U632</f>
        <v/>
      </c>
      <c r="BD632">
        <f>IF(Scenario!$B$11="mean",V632,IF(Scenario!$B$11="5th pct",W632,X632))</f>
        <v/>
      </c>
      <c r="BE632">
        <f>IF(Scenario!$B$11="mean",Y632,IF(Scenario!$B$11="5th pct",Z632,AA632))</f>
        <v/>
      </c>
      <c r="BF632">
        <f>IF(Scenario!$B$11="mean",AK632,IF(Scenario!$B$11="5th pct",AL632,AM632))</f>
        <v/>
      </c>
      <c r="BG632">
        <f>IF(Scenario!$B$11="mean",AN632,IF(Scenario!$B$11="5th pct",AO632,AP632))</f>
        <v/>
      </c>
    </row>
    <row r="633">
      <c r="A633" s="7" t="inlineStr">
        <is>
          <t>M</t>
        </is>
      </c>
      <c r="B633" s="7" t="inlineStr">
        <is>
          <t>65-74</t>
        </is>
      </c>
      <c r="C633" s="7" t="inlineStr">
        <is>
          <t>110-132</t>
        </is>
      </c>
      <c r="D633" s="7" t="inlineStr">
        <is>
          <t>1.5-2.0</t>
        </is>
      </c>
      <c r="E633" s="7" t="inlineStr">
        <is>
          <t>persistent</t>
        </is>
      </c>
      <c r="F633" s="7" t="inlineStr">
        <is>
          <t>yes</t>
        </is>
      </c>
      <c r="G633" s="30">
        <f>Parameters!$B$6*Parameters!$B$7*Parameters!$C$11/SUM(Parameters!$B$11:$G$11)*Parameters!$J$21*Parameters!$B$53*Parameters!$B$46</f>
        <v/>
      </c>
      <c r="H633" s="31">
        <f>(140-Parameters!$B$25)*Parameters!$C$26*0.45359237*1/(72*Parameters!$D$27)</f>
        <v/>
      </c>
      <c r="I633" s="7">
        <f>IF(H633&gt;80,"&gt;80",IF(H633&gt;50,"50-80",IF(H633&gt;=25,"25-50","&lt;25")))</f>
        <v/>
      </c>
      <c r="J633" s="7">
        <f>IF(((B633="80+")+1+(OR(D633="1.5-2.0",D633="&gt;=2.0")))&gt;=2,1,0)</f>
        <v/>
      </c>
      <c r="K633" s="32">
        <f>INDEX(Parameters!$B$31:$E$31,MATCH(I633,Parameters!$B$30:$E$30,0))</f>
        <v/>
      </c>
      <c r="L633" s="33">
        <f>K633*INDEX(Parameters!$B$84:$E$84,MATCH(I633,Parameters!$B$30:$E$30,0))/100*IF($F633="yes",Parameters!$C$49,Parameters!$B$49)</f>
        <v/>
      </c>
      <c r="M633" s="33">
        <f>K633*INDEX(Parameters!$B$85:$E$85,MATCH(I633,Parameters!$B$30:$E$30,0))/100*IF($F633="yes",Parameters!$C$49,Parameters!$B$49)</f>
        <v/>
      </c>
      <c r="N633" s="33">
        <f>K633*INDEX(Parameters!$B$86:$E$86,MATCH(I633,Parameters!$B$30:$E$30,0))/100*IF($F633="yes",Parameters!$C$49,Parameters!$B$49)</f>
        <v/>
      </c>
      <c r="O633" s="33">
        <f>K633*INDEX(Parameters!$B$87:$E$87,MATCH(I633,Parameters!$B$30:$E$30,0))/100*IF($F633="yes",Parameters!$C$49,Parameters!$B$49)</f>
        <v/>
      </c>
      <c r="P633" s="33">
        <f>K633*INDEX(Parameters!$B$88:$E$88,MATCH(I633,Parameters!$B$30:$E$30,0))/100*IF($F633="yes",Parameters!$C$49,Parameters!$B$49)</f>
        <v/>
      </c>
      <c r="Q633" s="33">
        <f>K633*INDEX(Parameters!$B$89:$E$89,MATCH(I633,Parameters!$B$30:$E$30,0))/100*IF($F633="yes",Parameters!$C$49,Parameters!$B$49)</f>
        <v/>
      </c>
      <c r="R633" s="33">
        <f>K633*INDEX(Parameters!$B$90:$E$90,MATCH(I633,Parameters!$B$30:$E$30,0))/100*IF($F633="yes",Parameters!$C$49,Parameters!$B$49)</f>
        <v/>
      </c>
      <c r="S633" s="33">
        <f>K633*INDEX(Parameters!$B$91:$E$91,MATCH(I633,Parameters!$B$30:$E$30,0))/100*IF($F633="yes",Parameters!$C$49,Parameters!$B$49)</f>
        <v/>
      </c>
      <c r="T633" s="33">
        <f>K633*INDEX(Parameters!$B$92:$E$92,MATCH(I633,Parameters!$B$30:$E$30,0))/100*IF($F633="yes",Parameters!$C$49,Parameters!$B$49)</f>
        <v/>
      </c>
      <c r="U633" s="33">
        <f>INDEX(Parameters!$B$32:$E$32,MATCH(I633,Parameters!$B$30:$E$30,0))*Parameters!$B$36/100*IF($F633="yes",Parameters!$E$49,Parameters!$D$49)</f>
        <v/>
      </c>
      <c r="V633" s="33">
        <f>U633*INDEX(Parameters!$B$99:$E$99,MATCH(I633,Parameters!$B$30:$E$30,0))</f>
        <v/>
      </c>
      <c r="W633" s="33">
        <f>U633*INDEX(Parameters!$B$100:$E$100,MATCH(I633,Parameters!$B$30:$E$30,0))</f>
        <v/>
      </c>
      <c r="X633" s="33">
        <f>U633*INDEX(Parameters!$B$101:$E$101,MATCH(I633,Parameters!$B$30:$E$30,0))</f>
        <v/>
      </c>
      <c r="Y633" s="33">
        <f>U633*INDEX(Parameters!$B$102:$E$102,MATCH(I633,Parameters!$B$30:$E$30,0))</f>
        <v/>
      </c>
      <c r="Z633" s="33">
        <f>U633*INDEX(Parameters!$B$103:$E$103,MATCH(I633,Parameters!$B$30:$E$30,0))</f>
        <v/>
      </c>
      <c r="AA633" s="33">
        <f>U633*INDEX(Parameters!$B$104:$E$104,MATCH(I633,Parameters!$B$30:$E$30,0))</f>
        <v/>
      </c>
      <c r="AB633" s="33">
        <f>U633*Parameters!$B$39</f>
        <v/>
      </c>
      <c r="AC633" s="7">
        <f>J633</f>
        <v/>
      </c>
      <c r="AD633" s="7">
        <f>IF(J633=1,Parameters!$B$40,Parameters!$B$41)</f>
        <v/>
      </c>
      <c r="AE633" s="33">
        <f>AC633*O633+(1-AC633)*L633</f>
        <v/>
      </c>
      <c r="AF633" s="33">
        <f>AC633*P633+(1-AC633)*M633</f>
        <v/>
      </c>
      <c r="AG633" s="33">
        <f>AC633*Q633+(1-AC633)*N633</f>
        <v/>
      </c>
      <c r="AH633" s="33">
        <f>AD633*O633+(1-AD633)*L633</f>
        <v/>
      </c>
      <c r="AI633" s="33">
        <f>AD633*P633+(1-AD633)*M633</f>
        <v/>
      </c>
      <c r="AJ633" s="33">
        <f>AD633*Q633+(1-AD633)*N633</f>
        <v/>
      </c>
      <c r="AK633" s="33">
        <f>AC633*V633+(1-AC633)*U633</f>
        <v/>
      </c>
      <c r="AL633" s="33">
        <f>AC633*W633+(1-AC633)*U633</f>
        <v/>
      </c>
      <c r="AM633" s="33">
        <f>AC633*X633+(1-AC633)*U633</f>
        <v/>
      </c>
      <c r="AN633" s="33">
        <f>AD633*V633+(1-AD633)*U633</f>
        <v/>
      </c>
      <c r="AO633" s="33">
        <f>AD633*W633+(1-AD633)*U633</f>
        <v/>
      </c>
      <c r="AP633" s="33">
        <f>AD633*X633+(1-AD633)*U633</f>
        <v/>
      </c>
      <c r="AQ633" s="7">
        <f>IF(OR(Scenario!$B$5="Any",Scenario!$B$5=A633),1,0)</f>
        <v/>
      </c>
      <c r="AR633" s="7">
        <f>IF(OR(Scenario!$B$6="Any",Scenario!$B$6=B633),1,0)</f>
        <v/>
      </c>
      <c r="AS633" s="7">
        <f>IF(OR(Scenario!$B$7="Any",Scenario!$B$7=C633),1,0)</f>
        <v/>
      </c>
      <c r="AT633" s="7">
        <f>IF(OR(Scenario!$B$8="Any",Scenario!$B$8=D633),1,0)</f>
        <v/>
      </c>
      <c r="AU633" s="7">
        <f>IF(OR(Scenario!$B$9="Any",Scenario!$B$9=E633),1,0)</f>
        <v/>
      </c>
      <c r="AV633" s="7">
        <f>IF(OR(Scenario!$B$10="Any",Scenario!$B$10=F633),1,0)</f>
        <v/>
      </c>
      <c r="AW633" s="7">
        <f>G633*AQ633*AR633*AS633*AT633*AU633*AV633</f>
        <v/>
      </c>
      <c r="AX633" s="7">
        <f>IF(Scenario!$B$11="mean",L633,IF(Scenario!$B$11="5th pct",M633,N633))</f>
        <v/>
      </c>
      <c r="AY633" s="7">
        <f>IF(Scenario!$B$11="mean",O633,IF(Scenario!$B$11="5th pct",P633,Q633))</f>
        <v/>
      </c>
      <c r="AZ633" s="7">
        <f>IF(Scenario!$B$11="mean",R633,IF(Scenario!$B$11="5th pct",S633,T633))</f>
        <v/>
      </c>
      <c r="BA633" s="7">
        <f>IF(Scenario!$B$11="mean",AE633,IF(Scenario!$B$11="5th pct",AF633,AG633))</f>
        <v/>
      </c>
      <c r="BB633" s="7">
        <f>IF(Scenario!$B$11="mean",AH633,IF(Scenario!$B$11="5th pct",AI633,AJ633))</f>
        <v/>
      </c>
      <c r="BC633" s="7">
        <f>U633</f>
        <v/>
      </c>
      <c r="BD633" s="7">
        <f>IF(Scenario!$B$11="mean",V633,IF(Scenario!$B$11="5th pct",W633,X633))</f>
        <v/>
      </c>
      <c r="BE633" s="7">
        <f>IF(Scenario!$B$11="mean",Y633,IF(Scenario!$B$11="5th pct",Z633,AA633))</f>
        <v/>
      </c>
      <c r="BF633" s="7">
        <f>IF(Scenario!$B$11="mean",AK633,IF(Scenario!$B$11="5th pct",AL633,AM633))</f>
        <v/>
      </c>
      <c r="BG633" s="7">
        <f>IF(Scenario!$B$11="mean",AN633,IF(Scenario!$B$11="5th pct",AO633,AP633))</f>
        <v/>
      </c>
    </row>
    <row r="634">
      <c r="A634" t="inlineStr">
        <is>
          <t>M</t>
        </is>
      </c>
      <c r="B634" t="inlineStr">
        <is>
          <t>65-74</t>
        </is>
      </c>
      <c r="C634" t="inlineStr">
        <is>
          <t>110-132</t>
        </is>
      </c>
      <c r="D634" t="inlineStr">
        <is>
          <t>&gt;=2.0</t>
        </is>
      </c>
      <c r="E634" t="inlineStr">
        <is>
          <t>subclinical</t>
        </is>
      </c>
      <c r="F634" t="inlineStr">
        <is>
          <t>no</t>
        </is>
      </c>
      <c r="G634" s="26">
        <f>Parameters!$B$6*Parameters!$B$7*Parameters!$C$11/SUM(Parameters!$B$11:$G$11)*Parameters!$K$21*Parameters!$B$50*(1-Parameters!$B$46)</f>
        <v/>
      </c>
      <c r="H634" s="27">
        <f>(140-Parameters!$B$25)*Parameters!$C$26*0.45359237*1/(72*Parameters!$E$27)</f>
        <v/>
      </c>
      <c r="I634">
        <f>IF(H634&gt;80,"&gt;80",IF(H634&gt;50,"50-80",IF(H634&gt;=25,"25-50","&lt;25")))</f>
        <v/>
      </c>
      <c r="J634">
        <f>IF(((B634="80+")+1+(OR(D634="1.5-2.0",D634="&gt;=2.0")))&gt;=2,1,0)</f>
        <v/>
      </c>
      <c r="K634" s="28">
        <f>INDEX(Parameters!$B$31:$E$31,MATCH(I634,Parameters!$B$30:$E$30,0))</f>
        <v/>
      </c>
      <c r="L634" s="29">
        <f>K634*INDEX(Parameters!$B$57:$E$57,MATCH(I634,Parameters!$B$30:$E$30,0))/100*IF($F634="yes",Parameters!$C$49,Parameters!$B$49)</f>
        <v/>
      </c>
      <c r="M634" s="29">
        <f>K634*INDEX(Parameters!$B$58:$E$58,MATCH(I634,Parameters!$B$30:$E$30,0))/100*IF($F634="yes",Parameters!$C$49,Parameters!$B$49)</f>
        <v/>
      </c>
      <c r="N634" s="29">
        <f>K634*INDEX(Parameters!$B$59:$E$59,MATCH(I634,Parameters!$B$30:$E$30,0))/100*IF($F634="yes",Parameters!$C$49,Parameters!$B$49)</f>
        <v/>
      </c>
      <c r="O634" s="29">
        <f>K634*INDEX(Parameters!$B$60:$E$60,MATCH(I634,Parameters!$B$30:$E$30,0))/100*IF($F634="yes",Parameters!$C$49,Parameters!$B$49)</f>
        <v/>
      </c>
      <c r="P634" s="29">
        <f>K634*INDEX(Parameters!$B$61:$E$61,MATCH(I634,Parameters!$B$30:$E$30,0))/100*IF($F634="yes",Parameters!$C$49,Parameters!$B$49)</f>
        <v/>
      </c>
      <c r="Q634" s="29">
        <f>K634*INDEX(Parameters!$B$62:$E$62,MATCH(I634,Parameters!$B$30:$E$30,0))/100*IF($F634="yes",Parameters!$C$49,Parameters!$B$49)</f>
        <v/>
      </c>
      <c r="R634" s="29">
        <f>K634*INDEX(Parameters!$B$63:$E$63,MATCH(I634,Parameters!$B$30:$E$30,0))/100*IF($F634="yes",Parameters!$C$49,Parameters!$B$49)</f>
        <v/>
      </c>
      <c r="S634" s="29">
        <f>K634*INDEX(Parameters!$B$64:$E$64,MATCH(I634,Parameters!$B$30:$E$30,0))/100*IF($F634="yes",Parameters!$C$49,Parameters!$B$49)</f>
        <v/>
      </c>
      <c r="T634" s="29">
        <f>K634*INDEX(Parameters!$B$65:$E$65,MATCH(I634,Parameters!$B$30:$E$30,0))/100*IF($F634="yes",Parameters!$C$49,Parameters!$B$49)</f>
        <v/>
      </c>
      <c r="U634" s="29">
        <f>INDEX(Parameters!$B$32:$E$32,MATCH(I634,Parameters!$B$30:$E$30,0))*Parameters!$B$36/100*IF($F634="yes",Parameters!$E$49,Parameters!$D$49)</f>
        <v/>
      </c>
      <c r="V634" s="29">
        <f>U634*INDEX(Parameters!$B$99:$E$99,MATCH(I634,Parameters!$B$30:$E$30,0))</f>
        <v/>
      </c>
      <c r="W634" s="29">
        <f>U634*INDEX(Parameters!$B$100:$E$100,MATCH(I634,Parameters!$B$30:$E$30,0))</f>
        <v/>
      </c>
      <c r="X634" s="29">
        <f>U634*INDEX(Parameters!$B$101:$E$101,MATCH(I634,Parameters!$B$30:$E$30,0))</f>
        <v/>
      </c>
      <c r="Y634" s="29">
        <f>U634*INDEX(Parameters!$B$102:$E$102,MATCH(I634,Parameters!$B$30:$E$30,0))</f>
        <v/>
      </c>
      <c r="Z634" s="29">
        <f>U634*INDEX(Parameters!$B$103:$E$103,MATCH(I634,Parameters!$B$30:$E$30,0))</f>
        <v/>
      </c>
      <c r="AA634" s="29">
        <f>U634*INDEX(Parameters!$B$104:$E$104,MATCH(I634,Parameters!$B$30:$E$30,0))</f>
        <v/>
      </c>
      <c r="AB634" s="29">
        <f>U634*Parameters!$B$39</f>
        <v/>
      </c>
      <c r="AC634">
        <f>J634</f>
        <v/>
      </c>
      <c r="AD634">
        <f>IF(J634=1,Parameters!$B$40,Parameters!$B$41)</f>
        <v/>
      </c>
      <c r="AE634" s="29">
        <f>AC634*O634+(1-AC634)*L634</f>
        <v/>
      </c>
      <c r="AF634" s="29">
        <f>AC634*P634+(1-AC634)*M634</f>
        <v/>
      </c>
      <c r="AG634" s="29">
        <f>AC634*Q634+(1-AC634)*N634</f>
        <v/>
      </c>
      <c r="AH634" s="29">
        <f>AD634*O634+(1-AD634)*L634</f>
        <v/>
      </c>
      <c r="AI634" s="29">
        <f>AD634*P634+(1-AD634)*M634</f>
        <v/>
      </c>
      <c r="AJ634" s="29">
        <f>AD634*Q634+(1-AD634)*N634</f>
        <v/>
      </c>
      <c r="AK634" s="29">
        <f>AC634*V634+(1-AC634)*U634</f>
        <v/>
      </c>
      <c r="AL634" s="29">
        <f>AC634*W634+(1-AC634)*U634</f>
        <v/>
      </c>
      <c r="AM634" s="29">
        <f>AC634*X634+(1-AC634)*U634</f>
        <v/>
      </c>
      <c r="AN634" s="29">
        <f>AD634*V634+(1-AD634)*U634</f>
        <v/>
      </c>
      <c r="AO634" s="29">
        <f>AD634*W634+(1-AD634)*U634</f>
        <v/>
      </c>
      <c r="AP634" s="29">
        <f>AD634*X634+(1-AD634)*U634</f>
        <v/>
      </c>
      <c r="AQ634">
        <f>IF(OR(Scenario!$B$5="Any",Scenario!$B$5=A634),1,0)</f>
        <v/>
      </c>
      <c r="AR634">
        <f>IF(OR(Scenario!$B$6="Any",Scenario!$B$6=B634),1,0)</f>
        <v/>
      </c>
      <c r="AS634">
        <f>IF(OR(Scenario!$B$7="Any",Scenario!$B$7=C634),1,0)</f>
        <v/>
      </c>
      <c r="AT634">
        <f>IF(OR(Scenario!$B$8="Any",Scenario!$B$8=D634),1,0)</f>
        <v/>
      </c>
      <c r="AU634">
        <f>IF(OR(Scenario!$B$9="Any",Scenario!$B$9=E634),1,0)</f>
        <v/>
      </c>
      <c r="AV634">
        <f>IF(OR(Scenario!$B$10="Any",Scenario!$B$10=F634),1,0)</f>
        <v/>
      </c>
      <c r="AW634">
        <f>G634*AQ634*AR634*AS634*AT634*AU634*AV634</f>
        <v/>
      </c>
      <c r="AX634">
        <f>IF(Scenario!$B$11="mean",L634,IF(Scenario!$B$11="5th pct",M634,N634))</f>
        <v/>
      </c>
      <c r="AY634">
        <f>IF(Scenario!$B$11="mean",O634,IF(Scenario!$B$11="5th pct",P634,Q634))</f>
        <v/>
      </c>
      <c r="AZ634">
        <f>IF(Scenario!$B$11="mean",R634,IF(Scenario!$B$11="5th pct",S634,T634))</f>
        <v/>
      </c>
      <c r="BA634">
        <f>IF(Scenario!$B$11="mean",AE634,IF(Scenario!$B$11="5th pct",AF634,AG634))</f>
        <v/>
      </c>
      <c r="BB634">
        <f>IF(Scenario!$B$11="mean",AH634,IF(Scenario!$B$11="5th pct",AI634,AJ634))</f>
        <v/>
      </c>
      <c r="BC634">
        <f>U634</f>
        <v/>
      </c>
      <c r="BD634">
        <f>IF(Scenario!$B$11="mean",V634,IF(Scenario!$B$11="5th pct",W634,X634))</f>
        <v/>
      </c>
      <c r="BE634">
        <f>IF(Scenario!$B$11="mean",Y634,IF(Scenario!$B$11="5th pct",Z634,AA634))</f>
        <v/>
      </c>
      <c r="BF634">
        <f>IF(Scenario!$B$11="mean",AK634,IF(Scenario!$B$11="5th pct",AL634,AM634))</f>
        <v/>
      </c>
      <c r="BG634">
        <f>IF(Scenario!$B$11="mean",AN634,IF(Scenario!$B$11="5th pct",AO634,AP634))</f>
        <v/>
      </c>
    </row>
    <row r="635">
      <c r="A635" s="7" t="inlineStr">
        <is>
          <t>M</t>
        </is>
      </c>
      <c r="B635" s="7" t="inlineStr">
        <is>
          <t>65-74</t>
        </is>
      </c>
      <c r="C635" s="7" t="inlineStr">
        <is>
          <t>110-132</t>
        </is>
      </c>
      <c r="D635" s="7" t="inlineStr">
        <is>
          <t>&gt;=2.0</t>
        </is>
      </c>
      <c r="E635" s="7" t="inlineStr">
        <is>
          <t>subclinical</t>
        </is>
      </c>
      <c r="F635" s="7" t="inlineStr">
        <is>
          <t>yes</t>
        </is>
      </c>
      <c r="G635" s="30">
        <f>Parameters!$B$6*Parameters!$B$7*Parameters!$C$11/SUM(Parameters!$B$11:$G$11)*Parameters!$K$21*Parameters!$B$50*Parameters!$B$46</f>
        <v/>
      </c>
      <c r="H635" s="31">
        <f>(140-Parameters!$B$25)*Parameters!$C$26*0.45359237*1/(72*Parameters!$E$27)</f>
        <v/>
      </c>
      <c r="I635" s="7">
        <f>IF(H635&gt;80,"&gt;80",IF(H635&gt;50,"50-80",IF(H635&gt;=25,"25-50","&lt;25")))</f>
        <v/>
      </c>
      <c r="J635" s="7">
        <f>IF(((B635="80+")+1+(OR(D635="1.5-2.0",D635="&gt;=2.0")))&gt;=2,1,0)</f>
        <v/>
      </c>
      <c r="K635" s="32">
        <f>INDEX(Parameters!$B$31:$E$31,MATCH(I635,Parameters!$B$30:$E$30,0))</f>
        <v/>
      </c>
      <c r="L635" s="33">
        <f>K635*INDEX(Parameters!$B$57:$E$57,MATCH(I635,Parameters!$B$30:$E$30,0))/100*IF($F635="yes",Parameters!$C$49,Parameters!$B$49)</f>
        <v/>
      </c>
      <c r="M635" s="33">
        <f>K635*INDEX(Parameters!$B$58:$E$58,MATCH(I635,Parameters!$B$30:$E$30,0))/100*IF($F635="yes",Parameters!$C$49,Parameters!$B$49)</f>
        <v/>
      </c>
      <c r="N635" s="33">
        <f>K635*INDEX(Parameters!$B$59:$E$59,MATCH(I635,Parameters!$B$30:$E$30,0))/100*IF($F635="yes",Parameters!$C$49,Parameters!$B$49)</f>
        <v/>
      </c>
      <c r="O635" s="33">
        <f>K635*INDEX(Parameters!$B$60:$E$60,MATCH(I635,Parameters!$B$30:$E$30,0))/100*IF($F635="yes",Parameters!$C$49,Parameters!$B$49)</f>
        <v/>
      </c>
      <c r="P635" s="33">
        <f>K635*INDEX(Parameters!$B$61:$E$61,MATCH(I635,Parameters!$B$30:$E$30,0))/100*IF($F635="yes",Parameters!$C$49,Parameters!$B$49)</f>
        <v/>
      </c>
      <c r="Q635" s="33">
        <f>K635*INDEX(Parameters!$B$62:$E$62,MATCH(I635,Parameters!$B$30:$E$30,0))/100*IF($F635="yes",Parameters!$C$49,Parameters!$B$49)</f>
        <v/>
      </c>
      <c r="R635" s="33">
        <f>K635*INDEX(Parameters!$B$63:$E$63,MATCH(I635,Parameters!$B$30:$E$30,0))/100*IF($F635="yes",Parameters!$C$49,Parameters!$B$49)</f>
        <v/>
      </c>
      <c r="S635" s="33">
        <f>K635*INDEX(Parameters!$B$64:$E$64,MATCH(I635,Parameters!$B$30:$E$30,0))/100*IF($F635="yes",Parameters!$C$49,Parameters!$B$49)</f>
        <v/>
      </c>
      <c r="T635" s="33">
        <f>K635*INDEX(Parameters!$B$65:$E$65,MATCH(I635,Parameters!$B$30:$E$30,0))/100*IF($F635="yes",Parameters!$C$49,Parameters!$B$49)</f>
        <v/>
      </c>
      <c r="U635" s="33">
        <f>INDEX(Parameters!$B$32:$E$32,MATCH(I635,Parameters!$B$30:$E$30,0))*Parameters!$B$36/100*IF($F635="yes",Parameters!$E$49,Parameters!$D$49)</f>
        <v/>
      </c>
      <c r="V635" s="33">
        <f>U635*INDEX(Parameters!$B$99:$E$99,MATCH(I635,Parameters!$B$30:$E$30,0))</f>
        <v/>
      </c>
      <c r="W635" s="33">
        <f>U635*INDEX(Parameters!$B$100:$E$100,MATCH(I635,Parameters!$B$30:$E$30,0))</f>
        <v/>
      </c>
      <c r="X635" s="33">
        <f>U635*INDEX(Parameters!$B$101:$E$101,MATCH(I635,Parameters!$B$30:$E$30,0))</f>
        <v/>
      </c>
      <c r="Y635" s="33">
        <f>U635*INDEX(Parameters!$B$102:$E$102,MATCH(I635,Parameters!$B$30:$E$30,0))</f>
        <v/>
      </c>
      <c r="Z635" s="33">
        <f>U635*INDEX(Parameters!$B$103:$E$103,MATCH(I635,Parameters!$B$30:$E$30,0))</f>
        <v/>
      </c>
      <c r="AA635" s="33">
        <f>U635*INDEX(Parameters!$B$104:$E$104,MATCH(I635,Parameters!$B$30:$E$30,0))</f>
        <v/>
      </c>
      <c r="AB635" s="33">
        <f>U635*Parameters!$B$39</f>
        <v/>
      </c>
      <c r="AC635" s="7">
        <f>J635</f>
        <v/>
      </c>
      <c r="AD635" s="7">
        <f>IF(J635=1,Parameters!$B$40,Parameters!$B$41)</f>
        <v/>
      </c>
      <c r="AE635" s="33">
        <f>AC635*O635+(1-AC635)*L635</f>
        <v/>
      </c>
      <c r="AF635" s="33">
        <f>AC635*P635+(1-AC635)*M635</f>
        <v/>
      </c>
      <c r="AG635" s="33">
        <f>AC635*Q635+(1-AC635)*N635</f>
        <v/>
      </c>
      <c r="AH635" s="33">
        <f>AD635*O635+(1-AD635)*L635</f>
        <v/>
      </c>
      <c r="AI635" s="33">
        <f>AD635*P635+(1-AD635)*M635</f>
        <v/>
      </c>
      <c r="AJ635" s="33">
        <f>AD635*Q635+(1-AD635)*N635</f>
        <v/>
      </c>
      <c r="AK635" s="33">
        <f>AC635*V635+(1-AC635)*U635</f>
        <v/>
      </c>
      <c r="AL635" s="33">
        <f>AC635*W635+(1-AC635)*U635</f>
        <v/>
      </c>
      <c r="AM635" s="33">
        <f>AC635*X635+(1-AC635)*U635</f>
        <v/>
      </c>
      <c r="AN635" s="33">
        <f>AD635*V635+(1-AD635)*U635</f>
        <v/>
      </c>
      <c r="AO635" s="33">
        <f>AD635*W635+(1-AD635)*U635</f>
        <v/>
      </c>
      <c r="AP635" s="33">
        <f>AD635*X635+(1-AD635)*U635</f>
        <v/>
      </c>
      <c r="AQ635" s="7">
        <f>IF(OR(Scenario!$B$5="Any",Scenario!$B$5=A635),1,0)</f>
        <v/>
      </c>
      <c r="AR635" s="7">
        <f>IF(OR(Scenario!$B$6="Any",Scenario!$B$6=B635),1,0)</f>
        <v/>
      </c>
      <c r="AS635" s="7">
        <f>IF(OR(Scenario!$B$7="Any",Scenario!$B$7=C635),1,0)</f>
        <v/>
      </c>
      <c r="AT635" s="7">
        <f>IF(OR(Scenario!$B$8="Any",Scenario!$B$8=D635),1,0)</f>
        <v/>
      </c>
      <c r="AU635" s="7">
        <f>IF(OR(Scenario!$B$9="Any",Scenario!$B$9=E635),1,0)</f>
        <v/>
      </c>
      <c r="AV635" s="7">
        <f>IF(OR(Scenario!$B$10="Any",Scenario!$B$10=F635),1,0)</f>
        <v/>
      </c>
      <c r="AW635" s="7">
        <f>G635*AQ635*AR635*AS635*AT635*AU635*AV635</f>
        <v/>
      </c>
      <c r="AX635" s="7">
        <f>IF(Scenario!$B$11="mean",L635,IF(Scenario!$B$11="5th pct",M635,N635))</f>
        <v/>
      </c>
      <c r="AY635" s="7">
        <f>IF(Scenario!$B$11="mean",O635,IF(Scenario!$B$11="5th pct",P635,Q635))</f>
        <v/>
      </c>
      <c r="AZ635" s="7">
        <f>IF(Scenario!$B$11="mean",R635,IF(Scenario!$B$11="5th pct",S635,T635))</f>
        <v/>
      </c>
      <c r="BA635" s="7">
        <f>IF(Scenario!$B$11="mean",AE635,IF(Scenario!$B$11="5th pct",AF635,AG635))</f>
        <v/>
      </c>
      <c r="BB635" s="7">
        <f>IF(Scenario!$B$11="mean",AH635,IF(Scenario!$B$11="5th pct",AI635,AJ635))</f>
        <v/>
      </c>
      <c r="BC635" s="7">
        <f>U635</f>
        <v/>
      </c>
      <c r="BD635" s="7">
        <f>IF(Scenario!$B$11="mean",V635,IF(Scenario!$B$11="5th pct",W635,X635))</f>
        <v/>
      </c>
      <c r="BE635" s="7">
        <f>IF(Scenario!$B$11="mean",Y635,IF(Scenario!$B$11="5th pct",Z635,AA635))</f>
        <v/>
      </c>
      <c r="BF635" s="7">
        <f>IF(Scenario!$B$11="mean",AK635,IF(Scenario!$B$11="5th pct",AL635,AM635))</f>
        <v/>
      </c>
      <c r="BG635" s="7">
        <f>IF(Scenario!$B$11="mean",AN635,IF(Scenario!$B$11="5th pct",AO635,AP635))</f>
        <v/>
      </c>
    </row>
    <row r="636">
      <c r="A636" t="inlineStr">
        <is>
          <t>M</t>
        </is>
      </c>
      <c r="B636" t="inlineStr">
        <is>
          <t>65-74</t>
        </is>
      </c>
      <c r="C636" t="inlineStr">
        <is>
          <t>110-132</t>
        </is>
      </c>
      <c r="D636" t="inlineStr">
        <is>
          <t>&gt;=2.0</t>
        </is>
      </c>
      <c r="E636" t="inlineStr">
        <is>
          <t>low parox</t>
        </is>
      </c>
      <c r="F636" t="inlineStr">
        <is>
          <t>no</t>
        </is>
      </c>
      <c r="G636" s="26">
        <f>Parameters!$B$6*Parameters!$B$7*Parameters!$C$11/SUM(Parameters!$B$11:$G$11)*Parameters!$K$21*Parameters!$B$51*(1-Parameters!$B$46)</f>
        <v/>
      </c>
      <c r="H636" s="27">
        <f>(140-Parameters!$B$25)*Parameters!$C$26*0.45359237*1/(72*Parameters!$E$27)</f>
        <v/>
      </c>
      <c r="I636">
        <f>IF(H636&gt;80,"&gt;80",IF(H636&gt;50,"50-80",IF(H636&gt;=25,"25-50","&lt;25")))</f>
        <v/>
      </c>
      <c r="J636">
        <f>IF(((B636="80+")+1+(OR(D636="1.5-2.0",D636="&gt;=2.0")))&gt;=2,1,0)</f>
        <v/>
      </c>
      <c r="K636" s="28">
        <f>INDEX(Parameters!$B$31:$E$31,MATCH(I636,Parameters!$B$30:$E$30,0))</f>
        <v/>
      </c>
      <c r="L636" s="29">
        <f>K636*INDEX(Parameters!$B$66:$E$66,MATCH(I636,Parameters!$B$30:$E$30,0))/100*IF($F636="yes",Parameters!$C$49,Parameters!$B$49)</f>
        <v/>
      </c>
      <c r="M636" s="29">
        <f>K636*INDEX(Parameters!$B$67:$E$67,MATCH(I636,Parameters!$B$30:$E$30,0))/100*IF($F636="yes",Parameters!$C$49,Parameters!$B$49)</f>
        <v/>
      </c>
      <c r="N636" s="29">
        <f>K636*INDEX(Parameters!$B$68:$E$68,MATCH(I636,Parameters!$B$30:$E$30,0))/100*IF($F636="yes",Parameters!$C$49,Parameters!$B$49)</f>
        <v/>
      </c>
      <c r="O636" s="29">
        <f>K636*INDEX(Parameters!$B$69:$E$69,MATCH(I636,Parameters!$B$30:$E$30,0))/100*IF($F636="yes",Parameters!$C$49,Parameters!$B$49)</f>
        <v/>
      </c>
      <c r="P636" s="29">
        <f>K636*INDEX(Parameters!$B$70:$E$70,MATCH(I636,Parameters!$B$30:$E$30,0))/100*IF($F636="yes",Parameters!$C$49,Parameters!$B$49)</f>
        <v/>
      </c>
      <c r="Q636" s="29">
        <f>K636*INDEX(Parameters!$B$71:$E$71,MATCH(I636,Parameters!$B$30:$E$30,0))/100*IF($F636="yes",Parameters!$C$49,Parameters!$B$49)</f>
        <v/>
      </c>
      <c r="R636" s="29">
        <f>K636*INDEX(Parameters!$B$72:$E$72,MATCH(I636,Parameters!$B$30:$E$30,0))/100*IF($F636="yes",Parameters!$C$49,Parameters!$B$49)</f>
        <v/>
      </c>
      <c r="S636" s="29">
        <f>K636*INDEX(Parameters!$B$73:$E$73,MATCH(I636,Parameters!$B$30:$E$30,0))/100*IF($F636="yes",Parameters!$C$49,Parameters!$B$49)</f>
        <v/>
      </c>
      <c r="T636" s="29">
        <f>K636*INDEX(Parameters!$B$74:$E$74,MATCH(I636,Parameters!$B$30:$E$30,0))/100*IF($F636="yes",Parameters!$C$49,Parameters!$B$49)</f>
        <v/>
      </c>
      <c r="U636" s="29">
        <f>INDEX(Parameters!$B$32:$E$32,MATCH(I636,Parameters!$B$30:$E$30,0))*Parameters!$B$36/100*IF($F636="yes",Parameters!$E$49,Parameters!$D$49)</f>
        <v/>
      </c>
      <c r="V636" s="29">
        <f>U636*INDEX(Parameters!$B$99:$E$99,MATCH(I636,Parameters!$B$30:$E$30,0))</f>
        <v/>
      </c>
      <c r="W636" s="29">
        <f>U636*INDEX(Parameters!$B$100:$E$100,MATCH(I636,Parameters!$B$30:$E$30,0))</f>
        <v/>
      </c>
      <c r="X636" s="29">
        <f>U636*INDEX(Parameters!$B$101:$E$101,MATCH(I636,Parameters!$B$30:$E$30,0))</f>
        <v/>
      </c>
      <c r="Y636" s="29">
        <f>U636*INDEX(Parameters!$B$102:$E$102,MATCH(I636,Parameters!$B$30:$E$30,0))</f>
        <v/>
      </c>
      <c r="Z636" s="29">
        <f>U636*INDEX(Parameters!$B$103:$E$103,MATCH(I636,Parameters!$B$30:$E$30,0))</f>
        <v/>
      </c>
      <c r="AA636" s="29">
        <f>U636*INDEX(Parameters!$B$104:$E$104,MATCH(I636,Parameters!$B$30:$E$30,0))</f>
        <v/>
      </c>
      <c r="AB636" s="29">
        <f>U636*Parameters!$B$39</f>
        <v/>
      </c>
      <c r="AC636">
        <f>J636</f>
        <v/>
      </c>
      <c r="AD636">
        <f>IF(J636=1,Parameters!$B$40,Parameters!$B$41)</f>
        <v/>
      </c>
      <c r="AE636" s="29">
        <f>AC636*O636+(1-AC636)*L636</f>
        <v/>
      </c>
      <c r="AF636" s="29">
        <f>AC636*P636+(1-AC636)*M636</f>
        <v/>
      </c>
      <c r="AG636" s="29">
        <f>AC636*Q636+(1-AC636)*N636</f>
        <v/>
      </c>
      <c r="AH636" s="29">
        <f>AD636*O636+(1-AD636)*L636</f>
        <v/>
      </c>
      <c r="AI636" s="29">
        <f>AD636*P636+(1-AD636)*M636</f>
        <v/>
      </c>
      <c r="AJ636" s="29">
        <f>AD636*Q636+(1-AD636)*N636</f>
        <v/>
      </c>
      <c r="AK636" s="29">
        <f>AC636*V636+(1-AC636)*U636</f>
        <v/>
      </c>
      <c r="AL636" s="29">
        <f>AC636*W636+(1-AC636)*U636</f>
        <v/>
      </c>
      <c r="AM636" s="29">
        <f>AC636*X636+(1-AC636)*U636</f>
        <v/>
      </c>
      <c r="AN636" s="29">
        <f>AD636*V636+(1-AD636)*U636</f>
        <v/>
      </c>
      <c r="AO636" s="29">
        <f>AD636*W636+(1-AD636)*U636</f>
        <v/>
      </c>
      <c r="AP636" s="29">
        <f>AD636*X636+(1-AD636)*U636</f>
        <v/>
      </c>
      <c r="AQ636">
        <f>IF(OR(Scenario!$B$5="Any",Scenario!$B$5=A636),1,0)</f>
        <v/>
      </c>
      <c r="AR636">
        <f>IF(OR(Scenario!$B$6="Any",Scenario!$B$6=B636),1,0)</f>
        <v/>
      </c>
      <c r="AS636">
        <f>IF(OR(Scenario!$B$7="Any",Scenario!$B$7=C636),1,0)</f>
        <v/>
      </c>
      <c r="AT636">
        <f>IF(OR(Scenario!$B$8="Any",Scenario!$B$8=D636),1,0)</f>
        <v/>
      </c>
      <c r="AU636">
        <f>IF(OR(Scenario!$B$9="Any",Scenario!$B$9=E636),1,0)</f>
        <v/>
      </c>
      <c r="AV636">
        <f>IF(OR(Scenario!$B$10="Any",Scenario!$B$10=F636),1,0)</f>
        <v/>
      </c>
      <c r="AW636">
        <f>G636*AQ636*AR636*AS636*AT636*AU636*AV636</f>
        <v/>
      </c>
      <c r="AX636">
        <f>IF(Scenario!$B$11="mean",L636,IF(Scenario!$B$11="5th pct",M636,N636))</f>
        <v/>
      </c>
      <c r="AY636">
        <f>IF(Scenario!$B$11="mean",O636,IF(Scenario!$B$11="5th pct",P636,Q636))</f>
        <v/>
      </c>
      <c r="AZ636">
        <f>IF(Scenario!$B$11="mean",R636,IF(Scenario!$B$11="5th pct",S636,T636))</f>
        <v/>
      </c>
      <c r="BA636">
        <f>IF(Scenario!$B$11="mean",AE636,IF(Scenario!$B$11="5th pct",AF636,AG636))</f>
        <v/>
      </c>
      <c r="BB636">
        <f>IF(Scenario!$B$11="mean",AH636,IF(Scenario!$B$11="5th pct",AI636,AJ636))</f>
        <v/>
      </c>
      <c r="BC636">
        <f>U636</f>
        <v/>
      </c>
      <c r="BD636">
        <f>IF(Scenario!$B$11="mean",V636,IF(Scenario!$B$11="5th pct",W636,X636))</f>
        <v/>
      </c>
      <c r="BE636">
        <f>IF(Scenario!$B$11="mean",Y636,IF(Scenario!$B$11="5th pct",Z636,AA636))</f>
        <v/>
      </c>
      <c r="BF636">
        <f>IF(Scenario!$B$11="mean",AK636,IF(Scenario!$B$11="5th pct",AL636,AM636))</f>
        <v/>
      </c>
      <c r="BG636">
        <f>IF(Scenario!$B$11="mean",AN636,IF(Scenario!$B$11="5th pct",AO636,AP636))</f>
        <v/>
      </c>
    </row>
    <row r="637">
      <c r="A637" s="7" t="inlineStr">
        <is>
          <t>M</t>
        </is>
      </c>
      <c r="B637" s="7" t="inlineStr">
        <is>
          <t>65-74</t>
        </is>
      </c>
      <c r="C637" s="7" t="inlineStr">
        <is>
          <t>110-132</t>
        </is>
      </c>
      <c r="D637" s="7" t="inlineStr">
        <is>
          <t>&gt;=2.0</t>
        </is>
      </c>
      <c r="E637" s="7" t="inlineStr">
        <is>
          <t>low parox</t>
        </is>
      </c>
      <c r="F637" s="7" t="inlineStr">
        <is>
          <t>yes</t>
        </is>
      </c>
      <c r="G637" s="30">
        <f>Parameters!$B$6*Parameters!$B$7*Parameters!$C$11/SUM(Parameters!$B$11:$G$11)*Parameters!$K$21*Parameters!$B$51*Parameters!$B$46</f>
        <v/>
      </c>
      <c r="H637" s="31">
        <f>(140-Parameters!$B$25)*Parameters!$C$26*0.45359237*1/(72*Parameters!$E$27)</f>
        <v/>
      </c>
      <c r="I637" s="7">
        <f>IF(H637&gt;80,"&gt;80",IF(H637&gt;50,"50-80",IF(H637&gt;=25,"25-50","&lt;25")))</f>
        <v/>
      </c>
      <c r="J637" s="7">
        <f>IF(((B637="80+")+1+(OR(D637="1.5-2.0",D637="&gt;=2.0")))&gt;=2,1,0)</f>
        <v/>
      </c>
      <c r="K637" s="32">
        <f>INDEX(Parameters!$B$31:$E$31,MATCH(I637,Parameters!$B$30:$E$30,0))</f>
        <v/>
      </c>
      <c r="L637" s="33">
        <f>K637*INDEX(Parameters!$B$66:$E$66,MATCH(I637,Parameters!$B$30:$E$30,0))/100*IF($F637="yes",Parameters!$C$49,Parameters!$B$49)</f>
        <v/>
      </c>
      <c r="M637" s="33">
        <f>K637*INDEX(Parameters!$B$67:$E$67,MATCH(I637,Parameters!$B$30:$E$30,0))/100*IF($F637="yes",Parameters!$C$49,Parameters!$B$49)</f>
        <v/>
      </c>
      <c r="N637" s="33">
        <f>K637*INDEX(Parameters!$B$68:$E$68,MATCH(I637,Parameters!$B$30:$E$30,0))/100*IF($F637="yes",Parameters!$C$49,Parameters!$B$49)</f>
        <v/>
      </c>
      <c r="O637" s="33">
        <f>K637*INDEX(Parameters!$B$69:$E$69,MATCH(I637,Parameters!$B$30:$E$30,0))/100*IF($F637="yes",Parameters!$C$49,Parameters!$B$49)</f>
        <v/>
      </c>
      <c r="P637" s="33">
        <f>K637*INDEX(Parameters!$B$70:$E$70,MATCH(I637,Parameters!$B$30:$E$30,0))/100*IF($F637="yes",Parameters!$C$49,Parameters!$B$49)</f>
        <v/>
      </c>
      <c r="Q637" s="33">
        <f>K637*INDEX(Parameters!$B$71:$E$71,MATCH(I637,Parameters!$B$30:$E$30,0))/100*IF($F637="yes",Parameters!$C$49,Parameters!$B$49)</f>
        <v/>
      </c>
      <c r="R637" s="33">
        <f>K637*INDEX(Parameters!$B$72:$E$72,MATCH(I637,Parameters!$B$30:$E$30,0))/100*IF($F637="yes",Parameters!$C$49,Parameters!$B$49)</f>
        <v/>
      </c>
      <c r="S637" s="33">
        <f>K637*INDEX(Parameters!$B$73:$E$73,MATCH(I637,Parameters!$B$30:$E$30,0))/100*IF($F637="yes",Parameters!$C$49,Parameters!$B$49)</f>
        <v/>
      </c>
      <c r="T637" s="33">
        <f>K637*INDEX(Parameters!$B$74:$E$74,MATCH(I637,Parameters!$B$30:$E$30,0))/100*IF($F637="yes",Parameters!$C$49,Parameters!$B$49)</f>
        <v/>
      </c>
      <c r="U637" s="33">
        <f>INDEX(Parameters!$B$32:$E$32,MATCH(I637,Parameters!$B$30:$E$30,0))*Parameters!$B$36/100*IF($F637="yes",Parameters!$E$49,Parameters!$D$49)</f>
        <v/>
      </c>
      <c r="V637" s="33">
        <f>U637*INDEX(Parameters!$B$99:$E$99,MATCH(I637,Parameters!$B$30:$E$30,0))</f>
        <v/>
      </c>
      <c r="W637" s="33">
        <f>U637*INDEX(Parameters!$B$100:$E$100,MATCH(I637,Parameters!$B$30:$E$30,0))</f>
        <v/>
      </c>
      <c r="X637" s="33">
        <f>U637*INDEX(Parameters!$B$101:$E$101,MATCH(I637,Parameters!$B$30:$E$30,0))</f>
        <v/>
      </c>
      <c r="Y637" s="33">
        <f>U637*INDEX(Parameters!$B$102:$E$102,MATCH(I637,Parameters!$B$30:$E$30,0))</f>
        <v/>
      </c>
      <c r="Z637" s="33">
        <f>U637*INDEX(Parameters!$B$103:$E$103,MATCH(I637,Parameters!$B$30:$E$30,0))</f>
        <v/>
      </c>
      <c r="AA637" s="33">
        <f>U637*INDEX(Parameters!$B$104:$E$104,MATCH(I637,Parameters!$B$30:$E$30,0))</f>
        <v/>
      </c>
      <c r="AB637" s="33">
        <f>U637*Parameters!$B$39</f>
        <v/>
      </c>
      <c r="AC637" s="7">
        <f>J637</f>
        <v/>
      </c>
      <c r="AD637" s="7">
        <f>IF(J637=1,Parameters!$B$40,Parameters!$B$41)</f>
        <v/>
      </c>
      <c r="AE637" s="33">
        <f>AC637*O637+(1-AC637)*L637</f>
        <v/>
      </c>
      <c r="AF637" s="33">
        <f>AC637*P637+(1-AC637)*M637</f>
        <v/>
      </c>
      <c r="AG637" s="33">
        <f>AC637*Q637+(1-AC637)*N637</f>
        <v/>
      </c>
      <c r="AH637" s="33">
        <f>AD637*O637+(1-AD637)*L637</f>
        <v/>
      </c>
      <c r="AI637" s="33">
        <f>AD637*P637+(1-AD637)*M637</f>
        <v/>
      </c>
      <c r="AJ637" s="33">
        <f>AD637*Q637+(1-AD637)*N637</f>
        <v/>
      </c>
      <c r="AK637" s="33">
        <f>AC637*V637+(1-AC637)*U637</f>
        <v/>
      </c>
      <c r="AL637" s="33">
        <f>AC637*W637+(1-AC637)*U637</f>
        <v/>
      </c>
      <c r="AM637" s="33">
        <f>AC637*X637+(1-AC637)*U637</f>
        <v/>
      </c>
      <c r="AN637" s="33">
        <f>AD637*V637+(1-AD637)*U637</f>
        <v/>
      </c>
      <c r="AO637" s="33">
        <f>AD637*W637+(1-AD637)*U637</f>
        <v/>
      </c>
      <c r="AP637" s="33">
        <f>AD637*X637+(1-AD637)*U637</f>
        <v/>
      </c>
      <c r="AQ637" s="7">
        <f>IF(OR(Scenario!$B$5="Any",Scenario!$B$5=A637),1,0)</f>
        <v/>
      </c>
      <c r="AR637" s="7">
        <f>IF(OR(Scenario!$B$6="Any",Scenario!$B$6=B637),1,0)</f>
        <v/>
      </c>
      <c r="AS637" s="7">
        <f>IF(OR(Scenario!$B$7="Any",Scenario!$B$7=C637),1,0)</f>
        <v/>
      </c>
      <c r="AT637" s="7">
        <f>IF(OR(Scenario!$B$8="Any",Scenario!$B$8=D637),1,0)</f>
        <v/>
      </c>
      <c r="AU637" s="7">
        <f>IF(OR(Scenario!$B$9="Any",Scenario!$B$9=E637),1,0)</f>
        <v/>
      </c>
      <c r="AV637" s="7">
        <f>IF(OR(Scenario!$B$10="Any",Scenario!$B$10=F637),1,0)</f>
        <v/>
      </c>
      <c r="AW637" s="7">
        <f>G637*AQ637*AR637*AS637*AT637*AU637*AV637</f>
        <v/>
      </c>
      <c r="AX637" s="7">
        <f>IF(Scenario!$B$11="mean",L637,IF(Scenario!$B$11="5th pct",M637,N637))</f>
        <v/>
      </c>
      <c r="AY637" s="7">
        <f>IF(Scenario!$B$11="mean",O637,IF(Scenario!$B$11="5th pct",P637,Q637))</f>
        <v/>
      </c>
      <c r="AZ637" s="7">
        <f>IF(Scenario!$B$11="mean",R637,IF(Scenario!$B$11="5th pct",S637,T637))</f>
        <v/>
      </c>
      <c r="BA637" s="7">
        <f>IF(Scenario!$B$11="mean",AE637,IF(Scenario!$B$11="5th pct",AF637,AG637))</f>
        <v/>
      </c>
      <c r="BB637" s="7">
        <f>IF(Scenario!$B$11="mean",AH637,IF(Scenario!$B$11="5th pct",AI637,AJ637))</f>
        <v/>
      </c>
      <c r="BC637" s="7">
        <f>U637</f>
        <v/>
      </c>
      <c r="BD637" s="7">
        <f>IF(Scenario!$B$11="mean",V637,IF(Scenario!$B$11="5th pct",W637,X637))</f>
        <v/>
      </c>
      <c r="BE637" s="7">
        <f>IF(Scenario!$B$11="mean",Y637,IF(Scenario!$B$11="5th pct",Z637,AA637))</f>
        <v/>
      </c>
      <c r="BF637" s="7">
        <f>IF(Scenario!$B$11="mean",AK637,IF(Scenario!$B$11="5th pct",AL637,AM637))</f>
        <v/>
      </c>
      <c r="BG637" s="7">
        <f>IF(Scenario!$B$11="mean",AN637,IF(Scenario!$B$11="5th pct",AO637,AP637))</f>
        <v/>
      </c>
    </row>
    <row r="638">
      <c r="A638" t="inlineStr">
        <is>
          <t>M</t>
        </is>
      </c>
      <c r="B638" t="inlineStr">
        <is>
          <t>65-74</t>
        </is>
      </c>
      <c r="C638" t="inlineStr">
        <is>
          <t>110-132</t>
        </is>
      </c>
      <c r="D638" t="inlineStr">
        <is>
          <t>&gt;=2.0</t>
        </is>
      </c>
      <c r="E638" t="inlineStr">
        <is>
          <t>high parox</t>
        </is>
      </c>
      <c r="F638" t="inlineStr">
        <is>
          <t>no</t>
        </is>
      </c>
      <c r="G638" s="26">
        <f>Parameters!$B$6*Parameters!$B$7*Parameters!$C$11/SUM(Parameters!$B$11:$G$11)*Parameters!$K$21*Parameters!$B$52*(1-Parameters!$B$46)</f>
        <v/>
      </c>
      <c r="H638" s="27">
        <f>(140-Parameters!$B$25)*Parameters!$C$26*0.45359237*1/(72*Parameters!$E$27)</f>
        <v/>
      </c>
      <c r="I638">
        <f>IF(H638&gt;80,"&gt;80",IF(H638&gt;50,"50-80",IF(H638&gt;=25,"25-50","&lt;25")))</f>
        <v/>
      </c>
      <c r="J638">
        <f>IF(((B638="80+")+1+(OR(D638="1.5-2.0",D638="&gt;=2.0")))&gt;=2,1,0)</f>
        <v/>
      </c>
      <c r="K638" s="28">
        <f>INDEX(Parameters!$B$31:$E$31,MATCH(I638,Parameters!$B$30:$E$30,0))</f>
        <v/>
      </c>
      <c r="L638" s="29">
        <f>K638*INDEX(Parameters!$B$75:$E$75,MATCH(I638,Parameters!$B$30:$E$30,0))/100*IF($F638="yes",Parameters!$C$49,Parameters!$B$49)</f>
        <v/>
      </c>
      <c r="M638" s="29">
        <f>K638*INDEX(Parameters!$B$76:$E$76,MATCH(I638,Parameters!$B$30:$E$30,0))/100*IF($F638="yes",Parameters!$C$49,Parameters!$B$49)</f>
        <v/>
      </c>
      <c r="N638" s="29">
        <f>K638*INDEX(Parameters!$B$77:$E$77,MATCH(I638,Parameters!$B$30:$E$30,0))/100*IF($F638="yes",Parameters!$C$49,Parameters!$B$49)</f>
        <v/>
      </c>
      <c r="O638" s="29">
        <f>K638*INDEX(Parameters!$B$78:$E$78,MATCH(I638,Parameters!$B$30:$E$30,0))/100*IF($F638="yes",Parameters!$C$49,Parameters!$B$49)</f>
        <v/>
      </c>
      <c r="P638" s="29">
        <f>K638*INDEX(Parameters!$B$79:$E$79,MATCH(I638,Parameters!$B$30:$E$30,0))/100*IF($F638="yes",Parameters!$C$49,Parameters!$B$49)</f>
        <v/>
      </c>
      <c r="Q638" s="29">
        <f>K638*INDEX(Parameters!$B$80:$E$80,MATCH(I638,Parameters!$B$30:$E$30,0))/100*IF($F638="yes",Parameters!$C$49,Parameters!$B$49)</f>
        <v/>
      </c>
      <c r="R638" s="29">
        <f>K638*INDEX(Parameters!$B$81:$E$81,MATCH(I638,Parameters!$B$30:$E$30,0))/100*IF($F638="yes",Parameters!$C$49,Parameters!$B$49)</f>
        <v/>
      </c>
      <c r="S638" s="29">
        <f>K638*INDEX(Parameters!$B$82:$E$82,MATCH(I638,Parameters!$B$30:$E$30,0))/100*IF($F638="yes",Parameters!$C$49,Parameters!$B$49)</f>
        <v/>
      </c>
      <c r="T638" s="29">
        <f>K638*INDEX(Parameters!$B$83:$E$83,MATCH(I638,Parameters!$B$30:$E$30,0))/100*IF($F638="yes",Parameters!$C$49,Parameters!$B$49)</f>
        <v/>
      </c>
      <c r="U638" s="29">
        <f>INDEX(Parameters!$B$32:$E$32,MATCH(I638,Parameters!$B$30:$E$30,0))*Parameters!$B$36/100*IF($F638="yes",Parameters!$E$49,Parameters!$D$49)</f>
        <v/>
      </c>
      <c r="V638" s="29">
        <f>U638*INDEX(Parameters!$B$99:$E$99,MATCH(I638,Parameters!$B$30:$E$30,0))</f>
        <v/>
      </c>
      <c r="W638" s="29">
        <f>U638*INDEX(Parameters!$B$100:$E$100,MATCH(I638,Parameters!$B$30:$E$30,0))</f>
        <v/>
      </c>
      <c r="X638" s="29">
        <f>U638*INDEX(Parameters!$B$101:$E$101,MATCH(I638,Parameters!$B$30:$E$30,0))</f>
        <v/>
      </c>
      <c r="Y638" s="29">
        <f>U638*INDEX(Parameters!$B$102:$E$102,MATCH(I638,Parameters!$B$30:$E$30,0))</f>
        <v/>
      </c>
      <c r="Z638" s="29">
        <f>U638*INDEX(Parameters!$B$103:$E$103,MATCH(I638,Parameters!$B$30:$E$30,0))</f>
        <v/>
      </c>
      <c r="AA638" s="29">
        <f>U638*INDEX(Parameters!$B$104:$E$104,MATCH(I638,Parameters!$B$30:$E$30,0))</f>
        <v/>
      </c>
      <c r="AB638" s="29">
        <f>U638*Parameters!$B$39</f>
        <v/>
      </c>
      <c r="AC638">
        <f>J638</f>
        <v/>
      </c>
      <c r="AD638">
        <f>IF(J638=1,Parameters!$B$40,Parameters!$B$41)</f>
        <v/>
      </c>
      <c r="AE638" s="29">
        <f>AC638*O638+(1-AC638)*L638</f>
        <v/>
      </c>
      <c r="AF638" s="29">
        <f>AC638*P638+(1-AC638)*M638</f>
        <v/>
      </c>
      <c r="AG638" s="29">
        <f>AC638*Q638+(1-AC638)*N638</f>
        <v/>
      </c>
      <c r="AH638" s="29">
        <f>AD638*O638+(1-AD638)*L638</f>
        <v/>
      </c>
      <c r="AI638" s="29">
        <f>AD638*P638+(1-AD638)*M638</f>
        <v/>
      </c>
      <c r="AJ638" s="29">
        <f>AD638*Q638+(1-AD638)*N638</f>
        <v/>
      </c>
      <c r="AK638" s="29">
        <f>AC638*V638+(1-AC638)*U638</f>
        <v/>
      </c>
      <c r="AL638" s="29">
        <f>AC638*W638+(1-AC638)*U638</f>
        <v/>
      </c>
      <c r="AM638" s="29">
        <f>AC638*X638+(1-AC638)*U638</f>
        <v/>
      </c>
      <c r="AN638" s="29">
        <f>AD638*V638+(1-AD638)*U638</f>
        <v/>
      </c>
      <c r="AO638" s="29">
        <f>AD638*W638+(1-AD638)*U638</f>
        <v/>
      </c>
      <c r="AP638" s="29">
        <f>AD638*X638+(1-AD638)*U638</f>
        <v/>
      </c>
      <c r="AQ638">
        <f>IF(OR(Scenario!$B$5="Any",Scenario!$B$5=A638),1,0)</f>
        <v/>
      </c>
      <c r="AR638">
        <f>IF(OR(Scenario!$B$6="Any",Scenario!$B$6=B638),1,0)</f>
        <v/>
      </c>
      <c r="AS638">
        <f>IF(OR(Scenario!$B$7="Any",Scenario!$B$7=C638),1,0)</f>
        <v/>
      </c>
      <c r="AT638">
        <f>IF(OR(Scenario!$B$8="Any",Scenario!$B$8=D638),1,0)</f>
        <v/>
      </c>
      <c r="AU638">
        <f>IF(OR(Scenario!$B$9="Any",Scenario!$B$9=E638),1,0)</f>
        <v/>
      </c>
      <c r="AV638">
        <f>IF(OR(Scenario!$B$10="Any",Scenario!$B$10=F638),1,0)</f>
        <v/>
      </c>
      <c r="AW638">
        <f>G638*AQ638*AR638*AS638*AT638*AU638*AV638</f>
        <v/>
      </c>
      <c r="AX638">
        <f>IF(Scenario!$B$11="mean",L638,IF(Scenario!$B$11="5th pct",M638,N638))</f>
        <v/>
      </c>
      <c r="AY638">
        <f>IF(Scenario!$B$11="mean",O638,IF(Scenario!$B$11="5th pct",P638,Q638))</f>
        <v/>
      </c>
      <c r="AZ638">
        <f>IF(Scenario!$B$11="mean",R638,IF(Scenario!$B$11="5th pct",S638,T638))</f>
        <v/>
      </c>
      <c r="BA638">
        <f>IF(Scenario!$B$11="mean",AE638,IF(Scenario!$B$11="5th pct",AF638,AG638))</f>
        <v/>
      </c>
      <c r="BB638">
        <f>IF(Scenario!$B$11="mean",AH638,IF(Scenario!$B$11="5th pct",AI638,AJ638))</f>
        <v/>
      </c>
      <c r="BC638">
        <f>U638</f>
        <v/>
      </c>
      <c r="BD638">
        <f>IF(Scenario!$B$11="mean",V638,IF(Scenario!$B$11="5th pct",W638,X638))</f>
        <v/>
      </c>
      <c r="BE638">
        <f>IF(Scenario!$B$11="mean",Y638,IF(Scenario!$B$11="5th pct",Z638,AA638))</f>
        <v/>
      </c>
      <c r="BF638">
        <f>IF(Scenario!$B$11="mean",AK638,IF(Scenario!$B$11="5th pct",AL638,AM638))</f>
        <v/>
      </c>
      <c r="BG638">
        <f>IF(Scenario!$B$11="mean",AN638,IF(Scenario!$B$11="5th pct",AO638,AP638))</f>
        <v/>
      </c>
    </row>
    <row r="639">
      <c r="A639" s="7" t="inlineStr">
        <is>
          <t>M</t>
        </is>
      </c>
      <c r="B639" s="7" t="inlineStr">
        <is>
          <t>65-74</t>
        </is>
      </c>
      <c r="C639" s="7" t="inlineStr">
        <is>
          <t>110-132</t>
        </is>
      </c>
      <c r="D639" s="7" t="inlineStr">
        <is>
          <t>&gt;=2.0</t>
        </is>
      </c>
      <c r="E639" s="7" t="inlineStr">
        <is>
          <t>high parox</t>
        </is>
      </c>
      <c r="F639" s="7" t="inlineStr">
        <is>
          <t>yes</t>
        </is>
      </c>
      <c r="G639" s="30">
        <f>Parameters!$B$6*Parameters!$B$7*Parameters!$C$11/SUM(Parameters!$B$11:$G$11)*Parameters!$K$21*Parameters!$B$52*Parameters!$B$46</f>
        <v/>
      </c>
      <c r="H639" s="31">
        <f>(140-Parameters!$B$25)*Parameters!$C$26*0.45359237*1/(72*Parameters!$E$27)</f>
        <v/>
      </c>
      <c r="I639" s="7">
        <f>IF(H639&gt;80,"&gt;80",IF(H639&gt;50,"50-80",IF(H639&gt;=25,"25-50","&lt;25")))</f>
        <v/>
      </c>
      <c r="J639" s="7">
        <f>IF(((B639="80+")+1+(OR(D639="1.5-2.0",D639="&gt;=2.0")))&gt;=2,1,0)</f>
        <v/>
      </c>
      <c r="K639" s="32">
        <f>INDEX(Parameters!$B$31:$E$31,MATCH(I639,Parameters!$B$30:$E$30,0))</f>
        <v/>
      </c>
      <c r="L639" s="33">
        <f>K639*INDEX(Parameters!$B$75:$E$75,MATCH(I639,Parameters!$B$30:$E$30,0))/100*IF($F639="yes",Parameters!$C$49,Parameters!$B$49)</f>
        <v/>
      </c>
      <c r="M639" s="33">
        <f>K639*INDEX(Parameters!$B$76:$E$76,MATCH(I639,Parameters!$B$30:$E$30,0))/100*IF($F639="yes",Parameters!$C$49,Parameters!$B$49)</f>
        <v/>
      </c>
      <c r="N639" s="33">
        <f>K639*INDEX(Parameters!$B$77:$E$77,MATCH(I639,Parameters!$B$30:$E$30,0))/100*IF($F639="yes",Parameters!$C$49,Parameters!$B$49)</f>
        <v/>
      </c>
      <c r="O639" s="33">
        <f>K639*INDEX(Parameters!$B$78:$E$78,MATCH(I639,Parameters!$B$30:$E$30,0))/100*IF($F639="yes",Parameters!$C$49,Parameters!$B$49)</f>
        <v/>
      </c>
      <c r="P639" s="33">
        <f>K639*INDEX(Parameters!$B$79:$E$79,MATCH(I639,Parameters!$B$30:$E$30,0))/100*IF($F639="yes",Parameters!$C$49,Parameters!$B$49)</f>
        <v/>
      </c>
      <c r="Q639" s="33">
        <f>K639*INDEX(Parameters!$B$80:$E$80,MATCH(I639,Parameters!$B$30:$E$30,0))/100*IF($F639="yes",Parameters!$C$49,Parameters!$B$49)</f>
        <v/>
      </c>
      <c r="R639" s="33">
        <f>K639*INDEX(Parameters!$B$81:$E$81,MATCH(I639,Parameters!$B$30:$E$30,0))/100*IF($F639="yes",Parameters!$C$49,Parameters!$B$49)</f>
        <v/>
      </c>
      <c r="S639" s="33">
        <f>K639*INDEX(Parameters!$B$82:$E$82,MATCH(I639,Parameters!$B$30:$E$30,0))/100*IF($F639="yes",Parameters!$C$49,Parameters!$B$49)</f>
        <v/>
      </c>
      <c r="T639" s="33">
        <f>K639*INDEX(Parameters!$B$83:$E$83,MATCH(I639,Parameters!$B$30:$E$30,0))/100*IF($F639="yes",Parameters!$C$49,Parameters!$B$49)</f>
        <v/>
      </c>
      <c r="U639" s="33">
        <f>INDEX(Parameters!$B$32:$E$32,MATCH(I639,Parameters!$B$30:$E$30,0))*Parameters!$B$36/100*IF($F639="yes",Parameters!$E$49,Parameters!$D$49)</f>
        <v/>
      </c>
      <c r="V639" s="33">
        <f>U639*INDEX(Parameters!$B$99:$E$99,MATCH(I639,Parameters!$B$30:$E$30,0))</f>
        <v/>
      </c>
      <c r="W639" s="33">
        <f>U639*INDEX(Parameters!$B$100:$E$100,MATCH(I639,Parameters!$B$30:$E$30,0))</f>
        <v/>
      </c>
      <c r="X639" s="33">
        <f>U639*INDEX(Parameters!$B$101:$E$101,MATCH(I639,Parameters!$B$30:$E$30,0))</f>
        <v/>
      </c>
      <c r="Y639" s="33">
        <f>U639*INDEX(Parameters!$B$102:$E$102,MATCH(I639,Parameters!$B$30:$E$30,0))</f>
        <v/>
      </c>
      <c r="Z639" s="33">
        <f>U639*INDEX(Parameters!$B$103:$E$103,MATCH(I639,Parameters!$B$30:$E$30,0))</f>
        <v/>
      </c>
      <c r="AA639" s="33">
        <f>U639*INDEX(Parameters!$B$104:$E$104,MATCH(I639,Parameters!$B$30:$E$30,0))</f>
        <v/>
      </c>
      <c r="AB639" s="33">
        <f>U639*Parameters!$B$39</f>
        <v/>
      </c>
      <c r="AC639" s="7">
        <f>J639</f>
        <v/>
      </c>
      <c r="AD639" s="7">
        <f>IF(J639=1,Parameters!$B$40,Parameters!$B$41)</f>
        <v/>
      </c>
      <c r="AE639" s="33">
        <f>AC639*O639+(1-AC639)*L639</f>
        <v/>
      </c>
      <c r="AF639" s="33">
        <f>AC639*P639+(1-AC639)*M639</f>
        <v/>
      </c>
      <c r="AG639" s="33">
        <f>AC639*Q639+(1-AC639)*N639</f>
        <v/>
      </c>
      <c r="AH639" s="33">
        <f>AD639*O639+(1-AD639)*L639</f>
        <v/>
      </c>
      <c r="AI639" s="33">
        <f>AD639*P639+(1-AD639)*M639</f>
        <v/>
      </c>
      <c r="AJ639" s="33">
        <f>AD639*Q639+(1-AD639)*N639</f>
        <v/>
      </c>
      <c r="AK639" s="33">
        <f>AC639*V639+(1-AC639)*U639</f>
        <v/>
      </c>
      <c r="AL639" s="33">
        <f>AC639*W639+(1-AC639)*U639</f>
        <v/>
      </c>
      <c r="AM639" s="33">
        <f>AC639*X639+(1-AC639)*U639</f>
        <v/>
      </c>
      <c r="AN639" s="33">
        <f>AD639*V639+(1-AD639)*U639</f>
        <v/>
      </c>
      <c r="AO639" s="33">
        <f>AD639*W639+(1-AD639)*U639</f>
        <v/>
      </c>
      <c r="AP639" s="33">
        <f>AD639*X639+(1-AD639)*U639</f>
        <v/>
      </c>
      <c r="AQ639" s="7">
        <f>IF(OR(Scenario!$B$5="Any",Scenario!$B$5=A639),1,0)</f>
        <v/>
      </c>
      <c r="AR639" s="7">
        <f>IF(OR(Scenario!$B$6="Any",Scenario!$B$6=B639),1,0)</f>
        <v/>
      </c>
      <c r="AS639" s="7">
        <f>IF(OR(Scenario!$B$7="Any",Scenario!$B$7=C639),1,0)</f>
        <v/>
      </c>
      <c r="AT639" s="7">
        <f>IF(OR(Scenario!$B$8="Any",Scenario!$B$8=D639),1,0)</f>
        <v/>
      </c>
      <c r="AU639" s="7">
        <f>IF(OR(Scenario!$B$9="Any",Scenario!$B$9=E639),1,0)</f>
        <v/>
      </c>
      <c r="AV639" s="7">
        <f>IF(OR(Scenario!$B$10="Any",Scenario!$B$10=F639),1,0)</f>
        <v/>
      </c>
      <c r="AW639" s="7">
        <f>G639*AQ639*AR639*AS639*AT639*AU639*AV639</f>
        <v/>
      </c>
      <c r="AX639" s="7">
        <f>IF(Scenario!$B$11="mean",L639,IF(Scenario!$B$11="5th pct",M639,N639))</f>
        <v/>
      </c>
      <c r="AY639" s="7">
        <f>IF(Scenario!$B$11="mean",O639,IF(Scenario!$B$11="5th pct",P639,Q639))</f>
        <v/>
      </c>
      <c r="AZ639" s="7">
        <f>IF(Scenario!$B$11="mean",R639,IF(Scenario!$B$11="5th pct",S639,T639))</f>
        <v/>
      </c>
      <c r="BA639" s="7">
        <f>IF(Scenario!$B$11="mean",AE639,IF(Scenario!$B$11="5th pct",AF639,AG639))</f>
        <v/>
      </c>
      <c r="BB639" s="7">
        <f>IF(Scenario!$B$11="mean",AH639,IF(Scenario!$B$11="5th pct",AI639,AJ639))</f>
        <v/>
      </c>
      <c r="BC639" s="7">
        <f>U639</f>
        <v/>
      </c>
      <c r="BD639" s="7">
        <f>IF(Scenario!$B$11="mean",V639,IF(Scenario!$B$11="5th pct",W639,X639))</f>
        <v/>
      </c>
      <c r="BE639" s="7">
        <f>IF(Scenario!$B$11="mean",Y639,IF(Scenario!$B$11="5th pct",Z639,AA639))</f>
        <v/>
      </c>
      <c r="BF639" s="7">
        <f>IF(Scenario!$B$11="mean",AK639,IF(Scenario!$B$11="5th pct",AL639,AM639))</f>
        <v/>
      </c>
      <c r="BG639" s="7">
        <f>IF(Scenario!$B$11="mean",AN639,IF(Scenario!$B$11="5th pct",AO639,AP639))</f>
        <v/>
      </c>
    </row>
    <row r="640">
      <c r="A640" t="inlineStr">
        <is>
          <t>M</t>
        </is>
      </c>
      <c r="B640" t="inlineStr">
        <is>
          <t>65-74</t>
        </is>
      </c>
      <c r="C640" t="inlineStr">
        <is>
          <t>110-132</t>
        </is>
      </c>
      <c r="D640" t="inlineStr">
        <is>
          <t>&gt;=2.0</t>
        </is>
      </c>
      <c r="E640" t="inlineStr">
        <is>
          <t>persistent</t>
        </is>
      </c>
      <c r="F640" t="inlineStr">
        <is>
          <t>no</t>
        </is>
      </c>
      <c r="G640" s="26">
        <f>Parameters!$B$6*Parameters!$B$7*Parameters!$C$11/SUM(Parameters!$B$11:$G$11)*Parameters!$K$21*Parameters!$B$53*(1-Parameters!$B$46)</f>
        <v/>
      </c>
      <c r="H640" s="27">
        <f>(140-Parameters!$B$25)*Parameters!$C$26*0.45359237*1/(72*Parameters!$E$27)</f>
        <v/>
      </c>
      <c r="I640">
        <f>IF(H640&gt;80,"&gt;80",IF(H640&gt;50,"50-80",IF(H640&gt;=25,"25-50","&lt;25")))</f>
        <v/>
      </c>
      <c r="J640">
        <f>IF(((B640="80+")+1+(OR(D640="1.5-2.0",D640="&gt;=2.0")))&gt;=2,1,0)</f>
        <v/>
      </c>
      <c r="K640" s="28">
        <f>INDEX(Parameters!$B$31:$E$31,MATCH(I640,Parameters!$B$30:$E$30,0))</f>
        <v/>
      </c>
      <c r="L640" s="29">
        <f>K640*INDEX(Parameters!$B$84:$E$84,MATCH(I640,Parameters!$B$30:$E$30,0))/100*IF($F640="yes",Parameters!$C$49,Parameters!$B$49)</f>
        <v/>
      </c>
      <c r="M640" s="29">
        <f>K640*INDEX(Parameters!$B$85:$E$85,MATCH(I640,Parameters!$B$30:$E$30,0))/100*IF($F640="yes",Parameters!$C$49,Parameters!$B$49)</f>
        <v/>
      </c>
      <c r="N640" s="29">
        <f>K640*INDEX(Parameters!$B$86:$E$86,MATCH(I640,Parameters!$B$30:$E$30,0))/100*IF($F640="yes",Parameters!$C$49,Parameters!$B$49)</f>
        <v/>
      </c>
      <c r="O640" s="29">
        <f>K640*INDEX(Parameters!$B$87:$E$87,MATCH(I640,Parameters!$B$30:$E$30,0))/100*IF($F640="yes",Parameters!$C$49,Parameters!$B$49)</f>
        <v/>
      </c>
      <c r="P640" s="29">
        <f>K640*INDEX(Parameters!$B$88:$E$88,MATCH(I640,Parameters!$B$30:$E$30,0))/100*IF($F640="yes",Parameters!$C$49,Parameters!$B$49)</f>
        <v/>
      </c>
      <c r="Q640" s="29">
        <f>K640*INDEX(Parameters!$B$89:$E$89,MATCH(I640,Parameters!$B$30:$E$30,0))/100*IF($F640="yes",Parameters!$C$49,Parameters!$B$49)</f>
        <v/>
      </c>
      <c r="R640" s="29">
        <f>K640*INDEX(Parameters!$B$90:$E$90,MATCH(I640,Parameters!$B$30:$E$30,0))/100*IF($F640="yes",Parameters!$C$49,Parameters!$B$49)</f>
        <v/>
      </c>
      <c r="S640" s="29">
        <f>K640*INDEX(Parameters!$B$91:$E$91,MATCH(I640,Parameters!$B$30:$E$30,0))/100*IF($F640="yes",Parameters!$C$49,Parameters!$B$49)</f>
        <v/>
      </c>
      <c r="T640" s="29">
        <f>K640*INDEX(Parameters!$B$92:$E$92,MATCH(I640,Parameters!$B$30:$E$30,0))/100*IF($F640="yes",Parameters!$C$49,Parameters!$B$49)</f>
        <v/>
      </c>
      <c r="U640" s="29">
        <f>INDEX(Parameters!$B$32:$E$32,MATCH(I640,Parameters!$B$30:$E$30,0))*Parameters!$B$36/100*IF($F640="yes",Parameters!$E$49,Parameters!$D$49)</f>
        <v/>
      </c>
      <c r="V640" s="29">
        <f>U640*INDEX(Parameters!$B$99:$E$99,MATCH(I640,Parameters!$B$30:$E$30,0))</f>
        <v/>
      </c>
      <c r="W640" s="29">
        <f>U640*INDEX(Parameters!$B$100:$E$100,MATCH(I640,Parameters!$B$30:$E$30,0))</f>
        <v/>
      </c>
      <c r="X640" s="29">
        <f>U640*INDEX(Parameters!$B$101:$E$101,MATCH(I640,Parameters!$B$30:$E$30,0))</f>
        <v/>
      </c>
      <c r="Y640" s="29">
        <f>U640*INDEX(Parameters!$B$102:$E$102,MATCH(I640,Parameters!$B$30:$E$30,0))</f>
        <v/>
      </c>
      <c r="Z640" s="29">
        <f>U640*INDEX(Parameters!$B$103:$E$103,MATCH(I640,Parameters!$B$30:$E$30,0))</f>
        <v/>
      </c>
      <c r="AA640" s="29">
        <f>U640*INDEX(Parameters!$B$104:$E$104,MATCH(I640,Parameters!$B$30:$E$30,0))</f>
        <v/>
      </c>
      <c r="AB640" s="29">
        <f>U640*Parameters!$B$39</f>
        <v/>
      </c>
      <c r="AC640">
        <f>J640</f>
        <v/>
      </c>
      <c r="AD640">
        <f>IF(J640=1,Parameters!$B$40,Parameters!$B$41)</f>
        <v/>
      </c>
      <c r="AE640" s="29">
        <f>AC640*O640+(1-AC640)*L640</f>
        <v/>
      </c>
      <c r="AF640" s="29">
        <f>AC640*P640+(1-AC640)*M640</f>
        <v/>
      </c>
      <c r="AG640" s="29">
        <f>AC640*Q640+(1-AC640)*N640</f>
        <v/>
      </c>
      <c r="AH640" s="29">
        <f>AD640*O640+(1-AD640)*L640</f>
        <v/>
      </c>
      <c r="AI640" s="29">
        <f>AD640*P640+(1-AD640)*M640</f>
        <v/>
      </c>
      <c r="AJ640" s="29">
        <f>AD640*Q640+(1-AD640)*N640</f>
        <v/>
      </c>
      <c r="AK640" s="29">
        <f>AC640*V640+(1-AC640)*U640</f>
        <v/>
      </c>
      <c r="AL640" s="29">
        <f>AC640*W640+(1-AC640)*U640</f>
        <v/>
      </c>
      <c r="AM640" s="29">
        <f>AC640*X640+(1-AC640)*U640</f>
        <v/>
      </c>
      <c r="AN640" s="29">
        <f>AD640*V640+(1-AD640)*U640</f>
        <v/>
      </c>
      <c r="AO640" s="29">
        <f>AD640*W640+(1-AD640)*U640</f>
        <v/>
      </c>
      <c r="AP640" s="29">
        <f>AD640*X640+(1-AD640)*U640</f>
        <v/>
      </c>
      <c r="AQ640">
        <f>IF(OR(Scenario!$B$5="Any",Scenario!$B$5=A640),1,0)</f>
        <v/>
      </c>
      <c r="AR640">
        <f>IF(OR(Scenario!$B$6="Any",Scenario!$B$6=B640),1,0)</f>
        <v/>
      </c>
      <c r="AS640">
        <f>IF(OR(Scenario!$B$7="Any",Scenario!$B$7=C640),1,0)</f>
        <v/>
      </c>
      <c r="AT640">
        <f>IF(OR(Scenario!$B$8="Any",Scenario!$B$8=D640),1,0)</f>
        <v/>
      </c>
      <c r="AU640">
        <f>IF(OR(Scenario!$B$9="Any",Scenario!$B$9=E640),1,0)</f>
        <v/>
      </c>
      <c r="AV640">
        <f>IF(OR(Scenario!$B$10="Any",Scenario!$B$10=F640),1,0)</f>
        <v/>
      </c>
      <c r="AW640">
        <f>G640*AQ640*AR640*AS640*AT640*AU640*AV640</f>
        <v/>
      </c>
      <c r="AX640">
        <f>IF(Scenario!$B$11="mean",L640,IF(Scenario!$B$11="5th pct",M640,N640))</f>
        <v/>
      </c>
      <c r="AY640">
        <f>IF(Scenario!$B$11="mean",O640,IF(Scenario!$B$11="5th pct",P640,Q640))</f>
        <v/>
      </c>
      <c r="AZ640">
        <f>IF(Scenario!$B$11="mean",R640,IF(Scenario!$B$11="5th pct",S640,T640))</f>
        <v/>
      </c>
      <c r="BA640">
        <f>IF(Scenario!$B$11="mean",AE640,IF(Scenario!$B$11="5th pct",AF640,AG640))</f>
        <v/>
      </c>
      <c r="BB640">
        <f>IF(Scenario!$B$11="mean",AH640,IF(Scenario!$B$11="5th pct",AI640,AJ640))</f>
        <v/>
      </c>
      <c r="BC640">
        <f>U640</f>
        <v/>
      </c>
      <c r="BD640">
        <f>IF(Scenario!$B$11="mean",V640,IF(Scenario!$B$11="5th pct",W640,X640))</f>
        <v/>
      </c>
      <c r="BE640">
        <f>IF(Scenario!$B$11="mean",Y640,IF(Scenario!$B$11="5th pct",Z640,AA640))</f>
        <v/>
      </c>
      <c r="BF640">
        <f>IF(Scenario!$B$11="mean",AK640,IF(Scenario!$B$11="5th pct",AL640,AM640))</f>
        <v/>
      </c>
      <c r="BG640">
        <f>IF(Scenario!$B$11="mean",AN640,IF(Scenario!$B$11="5th pct",AO640,AP640))</f>
        <v/>
      </c>
    </row>
    <row r="641">
      <c r="A641" s="7" t="inlineStr">
        <is>
          <t>M</t>
        </is>
      </c>
      <c r="B641" s="7" t="inlineStr">
        <is>
          <t>65-74</t>
        </is>
      </c>
      <c r="C641" s="7" t="inlineStr">
        <is>
          <t>110-132</t>
        </is>
      </c>
      <c r="D641" s="7" t="inlineStr">
        <is>
          <t>&gt;=2.0</t>
        </is>
      </c>
      <c r="E641" s="7" t="inlineStr">
        <is>
          <t>persistent</t>
        </is>
      </c>
      <c r="F641" s="7" t="inlineStr">
        <is>
          <t>yes</t>
        </is>
      </c>
      <c r="G641" s="30">
        <f>Parameters!$B$6*Parameters!$B$7*Parameters!$C$11/SUM(Parameters!$B$11:$G$11)*Parameters!$K$21*Parameters!$B$53*Parameters!$B$46</f>
        <v/>
      </c>
      <c r="H641" s="31">
        <f>(140-Parameters!$B$25)*Parameters!$C$26*0.45359237*1/(72*Parameters!$E$27)</f>
        <v/>
      </c>
      <c r="I641" s="7">
        <f>IF(H641&gt;80,"&gt;80",IF(H641&gt;50,"50-80",IF(H641&gt;=25,"25-50","&lt;25")))</f>
        <v/>
      </c>
      <c r="J641" s="7">
        <f>IF(((B641="80+")+1+(OR(D641="1.5-2.0",D641="&gt;=2.0")))&gt;=2,1,0)</f>
        <v/>
      </c>
      <c r="K641" s="32">
        <f>INDEX(Parameters!$B$31:$E$31,MATCH(I641,Parameters!$B$30:$E$30,0))</f>
        <v/>
      </c>
      <c r="L641" s="33">
        <f>K641*INDEX(Parameters!$B$84:$E$84,MATCH(I641,Parameters!$B$30:$E$30,0))/100*IF($F641="yes",Parameters!$C$49,Parameters!$B$49)</f>
        <v/>
      </c>
      <c r="M641" s="33">
        <f>K641*INDEX(Parameters!$B$85:$E$85,MATCH(I641,Parameters!$B$30:$E$30,0))/100*IF($F641="yes",Parameters!$C$49,Parameters!$B$49)</f>
        <v/>
      </c>
      <c r="N641" s="33">
        <f>K641*INDEX(Parameters!$B$86:$E$86,MATCH(I641,Parameters!$B$30:$E$30,0))/100*IF($F641="yes",Parameters!$C$49,Parameters!$B$49)</f>
        <v/>
      </c>
      <c r="O641" s="33">
        <f>K641*INDEX(Parameters!$B$87:$E$87,MATCH(I641,Parameters!$B$30:$E$30,0))/100*IF($F641="yes",Parameters!$C$49,Parameters!$B$49)</f>
        <v/>
      </c>
      <c r="P641" s="33">
        <f>K641*INDEX(Parameters!$B$88:$E$88,MATCH(I641,Parameters!$B$30:$E$30,0))/100*IF($F641="yes",Parameters!$C$49,Parameters!$B$49)</f>
        <v/>
      </c>
      <c r="Q641" s="33">
        <f>K641*INDEX(Parameters!$B$89:$E$89,MATCH(I641,Parameters!$B$30:$E$30,0))/100*IF($F641="yes",Parameters!$C$49,Parameters!$B$49)</f>
        <v/>
      </c>
      <c r="R641" s="33">
        <f>K641*INDEX(Parameters!$B$90:$E$90,MATCH(I641,Parameters!$B$30:$E$30,0))/100*IF($F641="yes",Parameters!$C$49,Parameters!$B$49)</f>
        <v/>
      </c>
      <c r="S641" s="33">
        <f>K641*INDEX(Parameters!$B$91:$E$91,MATCH(I641,Parameters!$B$30:$E$30,0))/100*IF($F641="yes",Parameters!$C$49,Parameters!$B$49)</f>
        <v/>
      </c>
      <c r="T641" s="33">
        <f>K641*INDEX(Parameters!$B$92:$E$92,MATCH(I641,Parameters!$B$30:$E$30,0))/100*IF($F641="yes",Parameters!$C$49,Parameters!$B$49)</f>
        <v/>
      </c>
      <c r="U641" s="33">
        <f>INDEX(Parameters!$B$32:$E$32,MATCH(I641,Parameters!$B$30:$E$30,0))*Parameters!$B$36/100*IF($F641="yes",Parameters!$E$49,Parameters!$D$49)</f>
        <v/>
      </c>
      <c r="V641" s="33">
        <f>U641*INDEX(Parameters!$B$99:$E$99,MATCH(I641,Parameters!$B$30:$E$30,0))</f>
        <v/>
      </c>
      <c r="W641" s="33">
        <f>U641*INDEX(Parameters!$B$100:$E$100,MATCH(I641,Parameters!$B$30:$E$30,0))</f>
        <v/>
      </c>
      <c r="X641" s="33">
        <f>U641*INDEX(Parameters!$B$101:$E$101,MATCH(I641,Parameters!$B$30:$E$30,0))</f>
        <v/>
      </c>
      <c r="Y641" s="33">
        <f>U641*INDEX(Parameters!$B$102:$E$102,MATCH(I641,Parameters!$B$30:$E$30,0))</f>
        <v/>
      </c>
      <c r="Z641" s="33">
        <f>U641*INDEX(Parameters!$B$103:$E$103,MATCH(I641,Parameters!$B$30:$E$30,0))</f>
        <v/>
      </c>
      <c r="AA641" s="33">
        <f>U641*INDEX(Parameters!$B$104:$E$104,MATCH(I641,Parameters!$B$30:$E$30,0))</f>
        <v/>
      </c>
      <c r="AB641" s="33">
        <f>U641*Parameters!$B$39</f>
        <v/>
      </c>
      <c r="AC641" s="7">
        <f>J641</f>
        <v/>
      </c>
      <c r="AD641" s="7">
        <f>IF(J641=1,Parameters!$B$40,Parameters!$B$41)</f>
        <v/>
      </c>
      <c r="AE641" s="33">
        <f>AC641*O641+(1-AC641)*L641</f>
        <v/>
      </c>
      <c r="AF641" s="33">
        <f>AC641*P641+(1-AC641)*M641</f>
        <v/>
      </c>
      <c r="AG641" s="33">
        <f>AC641*Q641+(1-AC641)*N641</f>
        <v/>
      </c>
      <c r="AH641" s="33">
        <f>AD641*O641+(1-AD641)*L641</f>
        <v/>
      </c>
      <c r="AI641" s="33">
        <f>AD641*P641+(1-AD641)*M641</f>
        <v/>
      </c>
      <c r="AJ641" s="33">
        <f>AD641*Q641+(1-AD641)*N641</f>
        <v/>
      </c>
      <c r="AK641" s="33">
        <f>AC641*V641+(1-AC641)*U641</f>
        <v/>
      </c>
      <c r="AL641" s="33">
        <f>AC641*W641+(1-AC641)*U641</f>
        <v/>
      </c>
      <c r="AM641" s="33">
        <f>AC641*X641+(1-AC641)*U641</f>
        <v/>
      </c>
      <c r="AN641" s="33">
        <f>AD641*V641+(1-AD641)*U641</f>
        <v/>
      </c>
      <c r="AO641" s="33">
        <f>AD641*W641+(1-AD641)*U641</f>
        <v/>
      </c>
      <c r="AP641" s="33">
        <f>AD641*X641+(1-AD641)*U641</f>
        <v/>
      </c>
      <c r="AQ641" s="7">
        <f>IF(OR(Scenario!$B$5="Any",Scenario!$B$5=A641),1,0)</f>
        <v/>
      </c>
      <c r="AR641" s="7">
        <f>IF(OR(Scenario!$B$6="Any",Scenario!$B$6=B641),1,0)</f>
        <v/>
      </c>
      <c r="AS641" s="7">
        <f>IF(OR(Scenario!$B$7="Any",Scenario!$B$7=C641),1,0)</f>
        <v/>
      </c>
      <c r="AT641" s="7">
        <f>IF(OR(Scenario!$B$8="Any",Scenario!$B$8=D641),1,0)</f>
        <v/>
      </c>
      <c r="AU641" s="7">
        <f>IF(OR(Scenario!$B$9="Any",Scenario!$B$9=E641),1,0)</f>
        <v/>
      </c>
      <c r="AV641" s="7">
        <f>IF(OR(Scenario!$B$10="Any",Scenario!$B$10=F641),1,0)</f>
        <v/>
      </c>
      <c r="AW641" s="7">
        <f>G641*AQ641*AR641*AS641*AT641*AU641*AV641</f>
        <v/>
      </c>
      <c r="AX641" s="7">
        <f>IF(Scenario!$B$11="mean",L641,IF(Scenario!$B$11="5th pct",M641,N641))</f>
        <v/>
      </c>
      <c r="AY641" s="7">
        <f>IF(Scenario!$B$11="mean",O641,IF(Scenario!$B$11="5th pct",P641,Q641))</f>
        <v/>
      </c>
      <c r="AZ641" s="7">
        <f>IF(Scenario!$B$11="mean",R641,IF(Scenario!$B$11="5th pct",S641,T641))</f>
        <v/>
      </c>
      <c r="BA641" s="7">
        <f>IF(Scenario!$B$11="mean",AE641,IF(Scenario!$B$11="5th pct",AF641,AG641))</f>
        <v/>
      </c>
      <c r="BB641" s="7">
        <f>IF(Scenario!$B$11="mean",AH641,IF(Scenario!$B$11="5th pct",AI641,AJ641))</f>
        <v/>
      </c>
      <c r="BC641" s="7">
        <f>U641</f>
        <v/>
      </c>
      <c r="BD641" s="7">
        <f>IF(Scenario!$B$11="mean",V641,IF(Scenario!$B$11="5th pct",W641,X641))</f>
        <v/>
      </c>
      <c r="BE641" s="7">
        <f>IF(Scenario!$B$11="mean",Y641,IF(Scenario!$B$11="5th pct",Z641,AA641))</f>
        <v/>
      </c>
      <c r="BF641" s="7">
        <f>IF(Scenario!$B$11="mean",AK641,IF(Scenario!$B$11="5th pct",AL641,AM641))</f>
        <v/>
      </c>
      <c r="BG641" s="7">
        <f>IF(Scenario!$B$11="mean",AN641,IF(Scenario!$B$11="5th pct",AO641,AP641))</f>
        <v/>
      </c>
    </row>
    <row r="642">
      <c r="A642" t="inlineStr">
        <is>
          <t>M</t>
        </is>
      </c>
      <c r="B642" t="inlineStr">
        <is>
          <t>65-74</t>
        </is>
      </c>
      <c r="C642" t="inlineStr">
        <is>
          <t>132-154</t>
        </is>
      </c>
      <c r="D642" t="inlineStr">
        <is>
          <t>&lt;1.0</t>
        </is>
      </c>
      <c r="E642" t="inlineStr">
        <is>
          <t>subclinical</t>
        </is>
      </c>
      <c r="F642" t="inlineStr">
        <is>
          <t>no</t>
        </is>
      </c>
      <c r="G642" s="26">
        <f>Parameters!$B$6*Parameters!$B$7*Parameters!$D$11/SUM(Parameters!$B$11:$G$11)*Parameters!$H$21*Parameters!$B$50*(1-Parameters!$B$46)</f>
        <v/>
      </c>
      <c r="H642" s="27">
        <f>(140-Parameters!$B$25)*Parameters!$D$26*0.45359237*1/(72*Parameters!$B$27)</f>
        <v/>
      </c>
      <c r="I642">
        <f>IF(H642&gt;80,"&gt;80",IF(H642&gt;50,"50-80",IF(H642&gt;=25,"25-50","&lt;25")))</f>
        <v/>
      </c>
      <c r="J642">
        <f>IF(((B642="80+")+0+(OR(D642="1.5-2.0",D642="&gt;=2.0")))&gt;=2,1,0)</f>
        <v/>
      </c>
      <c r="K642" s="28">
        <f>INDEX(Parameters!$B$31:$E$31,MATCH(I642,Parameters!$B$30:$E$30,0))</f>
        <v/>
      </c>
      <c r="L642" s="29">
        <f>K642*INDEX(Parameters!$B$57:$E$57,MATCH(I642,Parameters!$B$30:$E$30,0))/100*IF($F642="yes",Parameters!$C$49,Parameters!$B$49)</f>
        <v/>
      </c>
      <c r="M642" s="29">
        <f>K642*INDEX(Parameters!$B$58:$E$58,MATCH(I642,Parameters!$B$30:$E$30,0))/100*IF($F642="yes",Parameters!$C$49,Parameters!$B$49)</f>
        <v/>
      </c>
      <c r="N642" s="29">
        <f>K642*INDEX(Parameters!$B$59:$E$59,MATCH(I642,Parameters!$B$30:$E$30,0))/100*IF($F642="yes",Parameters!$C$49,Parameters!$B$49)</f>
        <v/>
      </c>
      <c r="O642" s="29">
        <f>K642*INDEX(Parameters!$B$60:$E$60,MATCH(I642,Parameters!$B$30:$E$30,0))/100*IF($F642="yes",Parameters!$C$49,Parameters!$B$49)</f>
        <v/>
      </c>
      <c r="P642" s="29">
        <f>K642*INDEX(Parameters!$B$61:$E$61,MATCH(I642,Parameters!$B$30:$E$30,0))/100*IF($F642="yes",Parameters!$C$49,Parameters!$B$49)</f>
        <v/>
      </c>
      <c r="Q642" s="29">
        <f>K642*INDEX(Parameters!$B$62:$E$62,MATCH(I642,Parameters!$B$30:$E$30,0))/100*IF($F642="yes",Parameters!$C$49,Parameters!$B$49)</f>
        <v/>
      </c>
      <c r="R642" s="29">
        <f>K642*INDEX(Parameters!$B$63:$E$63,MATCH(I642,Parameters!$B$30:$E$30,0))/100*IF($F642="yes",Parameters!$C$49,Parameters!$B$49)</f>
        <v/>
      </c>
      <c r="S642" s="29">
        <f>K642*INDEX(Parameters!$B$64:$E$64,MATCH(I642,Parameters!$B$30:$E$30,0))/100*IF($F642="yes",Parameters!$C$49,Parameters!$B$49)</f>
        <v/>
      </c>
      <c r="T642" s="29">
        <f>K642*INDEX(Parameters!$B$65:$E$65,MATCH(I642,Parameters!$B$30:$E$30,0))/100*IF($F642="yes",Parameters!$C$49,Parameters!$B$49)</f>
        <v/>
      </c>
      <c r="U642" s="29">
        <f>INDEX(Parameters!$B$32:$E$32,MATCH(I642,Parameters!$B$30:$E$30,0))*Parameters!$B$36/100*IF($F642="yes",Parameters!$E$49,Parameters!$D$49)</f>
        <v/>
      </c>
      <c r="V642" s="29">
        <f>U642*INDEX(Parameters!$B$99:$E$99,MATCH(I642,Parameters!$B$30:$E$30,0))</f>
        <v/>
      </c>
      <c r="W642" s="29">
        <f>U642*INDEX(Parameters!$B$100:$E$100,MATCH(I642,Parameters!$B$30:$E$30,0))</f>
        <v/>
      </c>
      <c r="X642" s="29">
        <f>U642*INDEX(Parameters!$B$101:$E$101,MATCH(I642,Parameters!$B$30:$E$30,0))</f>
        <v/>
      </c>
      <c r="Y642" s="29">
        <f>U642*INDEX(Parameters!$B$102:$E$102,MATCH(I642,Parameters!$B$30:$E$30,0))</f>
        <v/>
      </c>
      <c r="Z642" s="29">
        <f>U642*INDEX(Parameters!$B$103:$E$103,MATCH(I642,Parameters!$B$30:$E$30,0))</f>
        <v/>
      </c>
      <c r="AA642" s="29">
        <f>U642*INDEX(Parameters!$B$104:$E$104,MATCH(I642,Parameters!$B$30:$E$30,0))</f>
        <v/>
      </c>
      <c r="AB642" s="29">
        <f>U642*Parameters!$B$39</f>
        <v/>
      </c>
      <c r="AC642">
        <f>J642</f>
        <v/>
      </c>
      <c r="AD642">
        <f>IF(J642=1,Parameters!$B$40,Parameters!$B$41)</f>
        <v/>
      </c>
      <c r="AE642" s="29">
        <f>AC642*O642+(1-AC642)*L642</f>
        <v/>
      </c>
      <c r="AF642" s="29">
        <f>AC642*P642+(1-AC642)*M642</f>
        <v/>
      </c>
      <c r="AG642" s="29">
        <f>AC642*Q642+(1-AC642)*N642</f>
        <v/>
      </c>
      <c r="AH642" s="29">
        <f>AD642*O642+(1-AD642)*L642</f>
        <v/>
      </c>
      <c r="AI642" s="29">
        <f>AD642*P642+(1-AD642)*M642</f>
        <v/>
      </c>
      <c r="AJ642" s="29">
        <f>AD642*Q642+(1-AD642)*N642</f>
        <v/>
      </c>
      <c r="AK642" s="29">
        <f>AC642*V642+(1-AC642)*U642</f>
        <v/>
      </c>
      <c r="AL642" s="29">
        <f>AC642*W642+(1-AC642)*U642</f>
        <v/>
      </c>
      <c r="AM642" s="29">
        <f>AC642*X642+(1-AC642)*U642</f>
        <v/>
      </c>
      <c r="AN642" s="29">
        <f>AD642*V642+(1-AD642)*U642</f>
        <v/>
      </c>
      <c r="AO642" s="29">
        <f>AD642*W642+(1-AD642)*U642</f>
        <v/>
      </c>
      <c r="AP642" s="29">
        <f>AD642*X642+(1-AD642)*U642</f>
        <v/>
      </c>
      <c r="AQ642">
        <f>IF(OR(Scenario!$B$5="Any",Scenario!$B$5=A642),1,0)</f>
        <v/>
      </c>
      <c r="AR642">
        <f>IF(OR(Scenario!$B$6="Any",Scenario!$B$6=B642),1,0)</f>
        <v/>
      </c>
      <c r="AS642">
        <f>IF(OR(Scenario!$B$7="Any",Scenario!$B$7=C642),1,0)</f>
        <v/>
      </c>
      <c r="AT642">
        <f>IF(OR(Scenario!$B$8="Any",Scenario!$B$8=D642),1,0)</f>
        <v/>
      </c>
      <c r="AU642">
        <f>IF(OR(Scenario!$B$9="Any",Scenario!$B$9=E642),1,0)</f>
        <v/>
      </c>
      <c r="AV642">
        <f>IF(OR(Scenario!$B$10="Any",Scenario!$B$10=F642),1,0)</f>
        <v/>
      </c>
      <c r="AW642">
        <f>G642*AQ642*AR642*AS642*AT642*AU642*AV642</f>
        <v/>
      </c>
      <c r="AX642">
        <f>IF(Scenario!$B$11="mean",L642,IF(Scenario!$B$11="5th pct",M642,N642))</f>
        <v/>
      </c>
      <c r="AY642">
        <f>IF(Scenario!$B$11="mean",O642,IF(Scenario!$B$11="5th pct",P642,Q642))</f>
        <v/>
      </c>
      <c r="AZ642">
        <f>IF(Scenario!$B$11="mean",R642,IF(Scenario!$B$11="5th pct",S642,T642))</f>
        <v/>
      </c>
      <c r="BA642">
        <f>IF(Scenario!$B$11="mean",AE642,IF(Scenario!$B$11="5th pct",AF642,AG642))</f>
        <v/>
      </c>
      <c r="BB642">
        <f>IF(Scenario!$B$11="mean",AH642,IF(Scenario!$B$11="5th pct",AI642,AJ642))</f>
        <v/>
      </c>
      <c r="BC642">
        <f>U642</f>
        <v/>
      </c>
      <c r="BD642">
        <f>IF(Scenario!$B$11="mean",V642,IF(Scenario!$B$11="5th pct",W642,X642))</f>
        <v/>
      </c>
      <c r="BE642">
        <f>IF(Scenario!$B$11="mean",Y642,IF(Scenario!$B$11="5th pct",Z642,AA642))</f>
        <v/>
      </c>
      <c r="BF642">
        <f>IF(Scenario!$B$11="mean",AK642,IF(Scenario!$B$11="5th pct",AL642,AM642))</f>
        <v/>
      </c>
      <c r="BG642">
        <f>IF(Scenario!$B$11="mean",AN642,IF(Scenario!$B$11="5th pct",AO642,AP642))</f>
        <v/>
      </c>
    </row>
    <row r="643">
      <c r="A643" s="7" t="inlineStr">
        <is>
          <t>M</t>
        </is>
      </c>
      <c r="B643" s="7" t="inlineStr">
        <is>
          <t>65-74</t>
        </is>
      </c>
      <c r="C643" s="7" t="inlineStr">
        <is>
          <t>132-154</t>
        </is>
      </c>
      <c r="D643" s="7" t="inlineStr">
        <is>
          <t>&lt;1.0</t>
        </is>
      </c>
      <c r="E643" s="7" t="inlineStr">
        <is>
          <t>subclinical</t>
        </is>
      </c>
      <c r="F643" s="7" t="inlineStr">
        <is>
          <t>yes</t>
        </is>
      </c>
      <c r="G643" s="30">
        <f>Parameters!$B$6*Parameters!$B$7*Parameters!$D$11/SUM(Parameters!$B$11:$G$11)*Parameters!$H$21*Parameters!$B$50*Parameters!$B$46</f>
        <v/>
      </c>
      <c r="H643" s="31">
        <f>(140-Parameters!$B$25)*Parameters!$D$26*0.45359237*1/(72*Parameters!$B$27)</f>
        <v/>
      </c>
      <c r="I643" s="7">
        <f>IF(H643&gt;80,"&gt;80",IF(H643&gt;50,"50-80",IF(H643&gt;=25,"25-50","&lt;25")))</f>
        <v/>
      </c>
      <c r="J643" s="7">
        <f>IF(((B643="80+")+0+(OR(D643="1.5-2.0",D643="&gt;=2.0")))&gt;=2,1,0)</f>
        <v/>
      </c>
      <c r="K643" s="32">
        <f>INDEX(Parameters!$B$31:$E$31,MATCH(I643,Parameters!$B$30:$E$30,0))</f>
        <v/>
      </c>
      <c r="L643" s="33">
        <f>K643*INDEX(Parameters!$B$57:$E$57,MATCH(I643,Parameters!$B$30:$E$30,0))/100*IF($F643="yes",Parameters!$C$49,Parameters!$B$49)</f>
        <v/>
      </c>
      <c r="M643" s="33">
        <f>K643*INDEX(Parameters!$B$58:$E$58,MATCH(I643,Parameters!$B$30:$E$30,0))/100*IF($F643="yes",Parameters!$C$49,Parameters!$B$49)</f>
        <v/>
      </c>
      <c r="N643" s="33">
        <f>K643*INDEX(Parameters!$B$59:$E$59,MATCH(I643,Parameters!$B$30:$E$30,0))/100*IF($F643="yes",Parameters!$C$49,Parameters!$B$49)</f>
        <v/>
      </c>
      <c r="O643" s="33">
        <f>K643*INDEX(Parameters!$B$60:$E$60,MATCH(I643,Parameters!$B$30:$E$30,0))/100*IF($F643="yes",Parameters!$C$49,Parameters!$B$49)</f>
        <v/>
      </c>
      <c r="P643" s="33">
        <f>K643*INDEX(Parameters!$B$61:$E$61,MATCH(I643,Parameters!$B$30:$E$30,0))/100*IF($F643="yes",Parameters!$C$49,Parameters!$B$49)</f>
        <v/>
      </c>
      <c r="Q643" s="33">
        <f>K643*INDEX(Parameters!$B$62:$E$62,MATCH(I643,Parameters!$B$30:$E$30,0))/100*IF($F643="yes",Parameters!$C$49,Parameters!$B$49)</f>
        <v/>
      </c>
      <c r="R643" s="33">
        <f>K643*INDEX(Parameters!$B$63:$E$63,MATCH(I643,Parameters!$B$30:$E$30,0))/100*IF($F643="yes",Parameters!$C$49,Parameters!$B$49)</f>
        <v/>
      </c>
      <c r="S643" s="33">
        <f>K643*INDEX(Parameters!$B$64:$E$64,MATCH(I643,Parameters!$B$30:$E$30,0))/100*IF($F643="yes",Parameters!$C$49,Parameters!$B$49)</f>
        <v/>
      </c>
      <c r="T643" s="33">
        <f>K643*INDEX(Parameters!$B$65:$E$65,MATCH(I643,Parameters!$B$30:$E$30,0))/100*IF($F643="yes",Parameters!$C$49,Parameters!$B$49)</f>
        <v/>
      </c>
      <c r="U643" s="33">
        <f>INDEX(Parameters!$B$32:$E$32,MATCH(I643,Parameters!$B$30:$E$30,0))*Parameters!$B$36/100*IF($F643="yes",Parameters!$E$49,Parameters!$D$49)</f>
        <v/>
      </c>
      <c r="V643" s="33">
        <f>U643*INDEX(Parameters!$B$99:$E$99,MATCH(I643,Parameters!$B$30:$E$30,0))</f>
        <v/>
      </c>
      <c r="W643" s="33">
        <f>U643*INDEX(Parameters!$B$100:$E$100,MATCH(I643,Parameters!$B$30:$E$30,0))</f>
        <v/>
      </c>
      <c r="X643" s="33">
        <f>U643*INDEX(Parameters!$B$101:$E$101,MATCH(I643,Parameters!$B$30:$E$30,0))</f>
        <v/>
      </c>
      <c r="Y643" s="33">
        <f>U643*INDEX(Parameters!$B$102:$E$102,MATCH(I643,Parameters!$B$30:$E$30,0))</f>
        <v/>
      </c>
      <c r="Z643" s="33">
        <f>U643*INDEX(Parameters!$B$103:$E$103,MATCH(I643,Parameters!$B$30:$E$30,0))</f>
        <v/>
      </c>
      <c r="AA643" s="33">
        <f>U643*INDEX(Parameters!$B$104:$E$104,MATCH(I643,Parameters!$B$30:$E$30,0))</f>
        <v/>
      </c>
      <c r="AB643" s="33">
        <f>U643*Parameters!$B$39</f>
        <v/>
      </c>
      <c r="AC643" s="7">
        <f>J643</f>
        <v/>
      </c>
      <c r="AD643" s="7">
        <f>IF(J643=1,Parameters!$B$40,Parameters!$B$41)</f>
        <v/>
      </c>
      <c r="AE643" s="33">
        <f>AC643*O643+(1-AC643)*L643</f>
        <v/>
      </c>
      <c r="AF643" s="33">
        <f>AC643*P643+(1-AC643)*M643</f>
        <v/>
      </c>
      <c r="AG643" s="33">
        <f>AC643*Q643+(1-AC643)*N643</f>
        <v/>
      </c>
      <c r="AH643" s="33">
        <f>AD643*O643+(1-AD643)*L643</f>
        <v/>
      </c>
      <c r="AI643" s="33">
        <f>AD643*P643+(1-AD643)*M643</f>
        <v/>
      </c>
      <c r="AJ643" s="33">
        <f>AD643*Q643+(1-AD643)*N643</f>
        <v/>
      </c>
      <c r="AK643" s="33">
        <f>AC643*V643+(1-AC643)*U643</f>
        <v/>
      </c>
      <c r="AL643" s="33">
        <f>AC643*W643+(1-AC643)*U643</f>
        <v/>
      </c>
      <c r="AM643" s="33">
        <f>AC643*X643+(1-AC643)*U643</f>
        <v/>
      </c>
      <c r="AN643" s="33">
        <f>AD643*V643+(1-AD643)*U643</f>
        <v/>
      </c>
      <c r="AO643" s="33">
        <f>AD643*W643+(1-AD643)*U643</f>
        <v/>
      </c>
      <c r="AP643" s="33">
        <f>AD643*X643+(1-AD643)*U643</f>
        <v/>
      </c>
      <c r="AQ643" s="7">
        <f>IF(OR(Scenario!$B$5="Any",Scenario!$B$5=A643),1,0)</f>
        <v/>
      </c>
      <c r="AR643" s="7">
        <f>IF(OR(Scenario!$B$6="Any",Scenario!$B$6=B643),1,0)</f>
        <v/>
      </c>
      <c r="AS643" s="7">
        <f>IF(OR(Scenario!$B$7="Any",Scenario!$B$7=C643),1,0)</f>
        <v/>
      </c>
      <c r="AT643" s="7">
        <f>IF(OR(Scenario!$B$8="Any",Scenario!$B$8=D643),1,0)</f>
        <v/>
      </c>
      <c r="AU643" s="7">
        <f>IF(OR(Scenario!$B$9="Any",Scenario!$B$9=E643),1,0)</f>
        <v/>
      </c>
      <c r="AV643" s="7">
        <f>IF(OR(Scenario!$B$10="Any",Scenario!$B$10=F643),1,0)</f>
        <v/>
      </c>
      <c r="AW643" s="7">
        <f>G643*AQ643*AR643*AS643*AT643*AU643*AV643</f>
        <v/>
      </c>
      <c r="AX643" s="7">
        <f>IF(Scenario!$B$11="mean",L643,IF(Scenario!$B$11="5th pct",M643,N643))</f>
        <v/>
      </c>
      <c r="AY643" s="7">
        <f>IF(Scenario!$B$11="mean",O643,IF(Scenario!$B$11="5th pct",P643,Q643))</f>
        <v/>
      </c>
      <c r="AZ643" s="7">
        <f>IF(Scenario!$B$11="mean",R643,IF(Scenario!$B$11="5th pct",S643,T643))</f>
        <v/>
      </c>
      <c r="BA643" s="7">
        <f>IF(Scenario!$B$11="mean",AE643,IF(Scenario!$B$11="5th pct",AF643,AG643))</f>
        <v/>
      </c>
      <c r="BB643" s="7">
        <f>IF(Scenario!$B$11="mean",AH643,IF(Scenario!$B$11="5th pct",AI643,AJ643))</f>
        <v/>
      </c>
      <c r="BC643" s="7">
        <f>U643</f>
        <v/>
      </c>
      <c r="BD643" s="7">
        <f>IF(Scenario!$B$11="mean",V643,IF(Scenario!$B$11="5th pct",W643,X643))</f>
        <v/>
      </c>
      <c r="BE643" s="7">
        <f>IF(Scenario!$B$11="mean",Y643,IF(Scenario!$B$11="5th pct",Z643,AA643))</f>
        <v/>
      </c>
      <c r="BF643" s="7">
        <f>IF(Scenario!$B$11="mean",AK643,IF(Scenario!$B$11="5th pct",AL643,AM643))</f>
        <v/>
      </c>
      <c r="BG643" s="7">
        <f>IF(Scenario!$B$11="mean",AN643,IF(Scenario!$B$11="5th pct",AO643,AP643))</f>
        <v/>
      </c>
    </row>
    <row r="644">
      <c r="A644" t="inlineStr">
        <is>
          <t>M</t>
        </is>
      </c>
      <c r="B644" t="inlineStr">
        <is>
          <t>65-74</t>
        </is>
      </c>
      <c r="C644" t="inlineStr">
        <is>
          <t>132-154</t>
        </is>
      </c>
      <c r="D644" t="inlineStr">
        <is>
          <t>&lt;1.0</t>
        </is>
      </c>
      <c r="E644" t="inlineStr">
        <is>
          <t>low parox</t>
        </is>
      </c>
      <c r="F644" t="inlineStr">
        <is>
          <t>no</t>
        </is>
      </c>
      <c r="G644" s="26">
        <f>Parameters!$B$6*Parameters!$B$7*Parameters!$D$11/SUM(Parameters!$B$11:$G$11)*Parameters!$H$21*Parameters!$B$51*(1-Parameters!$B$46)</f>
        <v/>
      </c>
      <c r="H644" s="27">
        <f>(140-Parameters!$B$25)*Parameters!$D$26*0.45359237*1/(72*Parameters!$B$27)</f>
        <v/>
      </c>
      <c r="I644">
        <f>IF(H644&gt;80,"&gt;80",IF(H644&gt;50,"50-80",IF(H644&gt;=25,"25-50","&lt;25")))</f>
        <v/>
      </c>
      <c r="J644">
        <f>IF(((B644="80+")+0+(OR(D644="1.5-2.0",D644="&gt;=2.0")))&gt;=2,1,0)</f>
        <v/>
      </c>
      <c r="K644" s="28">
        <f>INDEX(Parameters!$B$31:$E$31,MATCH(I644,Parameters!$B$30:$E$30,0))</f>
        <v/>
      </c>
      <c r="L644" s="29">
        <f>K644*INDEX(Parameters!$B$66:$E$66,MATCH(I644,Parameters!$B$30:$E$30,0))/100*IF($F644="yes",Parameters!$C$49,Parameters!$B$49)</f>
        <v/>
      </c>
      <c r="M644" s="29">
        <f>K644*INDEX(Parameters!$B$67:$E$67,MATCH(I644,Parameters!$B$30:$E$30,0))/100*IF($F644="yes",Parameters!$C$49,Parameters!$B$49)</f>
        <v/>
      </c>
      <c r="N644" s="29">
        <f>K644*INDEX(Parameters!$B$68:$E$68,MATCH(I644,Parameters!$B$30:$E$30,0))/100*IF($F644="yes",Parameters!$C$49,Parameters!$B$49)</f>
        <v/>
      </c>
      <c r="O644" s="29">
        <f>K644*INDEX(Parameters!$B$69:$E$69,MATCH(I644,Parameters!$B$30:$E$30,0))/100*IF($F644="yes",Parameters!$C$49,Parameters!$B$49)</f>
        <v/>
      </c>
      <c r="P644" s="29">
        <f>K644*INDEX(Parameters!$B$70:$E$70,MATCH(I644,Parameters!$B$30:$E$30,0))/100*IF($F644="yes",Parameters!$C$49,Parameters!$B$49)</f>
        <v/>
      </c>
      <c r="Q644" s="29">
        <f>K644*INDEX(Parameters!$B$71:$E$71,MATCH(I644,Parameters!$B$30:$E$30,0))/100*IF($F644="yes",Parameters!$C$49,Parameters!$B$49)</f>
        <v/>
      </c>
      <c r="R644" s="29">
        <f>K644*INDEX(Parameters!$B$72:$E$72,MATCH(I644,Parameters!$B$30:$E$30,0))/100*IF($F644="yes",Parameters!$C$49,Parameters!$B$49)</f>
        <v/>
      </c>
      <c r="S644" s="29">
        <f>K644*INDEX(Parameters!$B$73:$E$73,MATCH(I644,Parameters!$B$30:$E$30,0))/100*IF($F644="yes",Parameters!$C$49,Parameters!$B$49)</f>
        <v/>
      </c>
      <c r="T644" s="29">
        <f>K644*INDEX(Parameters!$B$74:$E$74,MATCH(I644,Parameters!$B$30:$E$30,0))/100*IF($F644="yes",Parameters!$C$49,Parameters!$B$49)</f>
        <v/>
      </c>
      <c r="U644" s="29">
        <f>INDEX(Parameters!$B$32:$E$32,MATCH(I644,Parameters!$B$30:$E$30,0))*Parameters!$B$36/100*IF($F644="yes",Parameters!$E$49,Parameters!$D$49)</f>
        <v/>
      </c>
      <c r="V644" s="29">
        <f>U644*INDEX(Parameters!$B$99:$E$99,MATCH(I644,Parameters!$B$30:$E$30,0))</f>
        <v/>
      </c>
      <c r="W644" s="29">
        <f>U644*INDEX(Parameters!$B$100:$E$100,MATCH(I644,Parameters!$B$30:$E$30,0))</f>
        <v/>
      </c>
      <c r="X644" s="29">
        <f>U644*INDEX(Parameters!$B$101:$E$101,MATCH(I644,Parameters!$B$30:$E$30,0))</f>
        <v/>
      </c>
      <c r="Y644" s="29">
        <f>U644*INDEX(Parameters!$B$102:$E$102,MATCH(I644,Parameters!$B$30:$E$30,0))</f>
        <v/>
      </c>
      <c r="Z644" s="29">
        <f>U644*INDEX(Parameters!$B$103:$E$103,MATCH(I644,Parameters!$B$30:$E$30,0))</f>
        <v/>
      </c>
      <c r="AA644" s="29">
        <f>U644*INDEX(Parameters!$B$104:$E$104,MATCH(I644,Parameters!$B$30:$E$30,0))</f>
        <v/>
      </c>
      <c r="AB644" s="29">
        <f>U644*Parameters!$B$39</f>
        <v/>
      </c>
      <c r="AC644">
        <f>J644</f>
        <v/>
      </c>
      <c r="AD644">
        <f>IF(J644=1,Parameters!$B$40,Parameters!$B$41)</f>
        <v/>
      </c>
      <c r="AE644" s="29">
        <f>AC644*O644+(1-AC644)*L644</f>
        <v/>
      </c>
      <c r="AF644" s="29">
        <f>AC644*P644+(1-AC644)*M644</f>
        <v/>
      </c>
      <c r="AG644" s="29">
        <f>AC644*Q644+(1-AC644)*N644</f>
        <v/>
      </c>
      <c r="AH644" s="29">
        <f>AD644*O644+(1-AD644)*L644</f>
        <v/>
      </c>
      <c r="AI644" s="29">
        <f>AD644*P644+(1-AD644)*M644</f>
        <v/>
      </c>
      <c r="AJ644" s="29">
        <f>AD644*Q644+(1-AD644)*N644</f>
        <v/>
      </c>
      <c r="AK644" s="29">
        <f>AC644*V644+(1-AC644)*U644</f>
        <v/>
      </c>
      <c r="AL644" s="29">
        <f>AC644*W644+(1-AC644)*U644</f>
        <v/>
      </c>
      <c r="AM644" s="29">
        <f>AC644*X644+(1-AC644)*U644</f>
        <v/>
      </c>
      <c r="AN644" s="29">
        <f>AD644*V644+(1-AD644)*U644</f>
        <v/>
      </c>
      <c r="AO644" s="29">
        <f>AD644*W644+(1-AD644)*U644</f>
        <v/>
      </c>
      <c r="AP644" s="29">
        <f>AD644*X644+(1-AD644)*U644</f>
        <v/>
      </c>
      <c r="AQ644">
        <f>IF(OR(Scenario!$B$5="Any",Scenario!$B$5=A644),1,0)</f>
        <v/>
      </c>
      <c r="AR644">
        <f>IF(OR(Scenario!$B$6="Any",Scenario!$B$6=B644),1,0)</f>
        <v/>
      </c>
      <c r="AS644">
        <f>IF(OR(Scenario!$B$7="Any",Scenario!$B$7=C644),1,0)</f>
        <v/>
      </c>
      <c r="AT644">
        <f>IF(OR(Scenario!$B$8="Any",Scenario!$B$8=D644),1,0)</f>
        <v/>
      </c>
      <c r="AU644">
        <f>IF(OR(Scenario!$B$9="Any",Scenario!$B$9=E644),1,0)</f>
        <v/>
      </c>
      <c r="AV644">
        <f>IF(OR(Scenario!$B$10="Any",Scenario!$B$10=F644),1,0)</f>
        <v/>
      </c>
      <c r="AW644">
        <f>G644*AQ644*AR644*AS644*AT644*AU644*AV644</f>
        <v/>
      </c>
      <c r="AX644">
        <f>IF(Scenario!$B$11="mean",L644,IF(Scenario!$B$11="5th pct",M644,N644))</f>
        <v/>
      </c>
      <c r="AY644">
        <f>IF(Scenario!$B$11="mean",O644,IF(Scenario!$B$11="5th pct",P644,Q644))</f>
        <v/>
      </c>
      <c r="AZ644">
        <f>IF(Scenario!$B$11="mean",R644,IF(Scenario!$B$11="5th pct",S644,T644))</f>
        <v/>
      </c>
      <c r="BA644">
        <f>IF(Scenario!$B$11="mean",AE644,IF(Scenario!$B$11="5th pct",AF644,AG644))</f>
        <v/>
      </c>
      <c r="BB644">
        <f>IF(Scenario!$B$11="mean",AH644,IF(Scenario!$B$11="5th pct",AI644,AJ644))</f>
        <v/>
      </c>
      <c r="BC644">
        <f>U644</f>
        <v/>
      </c>
      <c r="BD644">
        <f>IF(Scenario!$B$11="mean",V644,IF(Scenario!$B$11="5th pct",W644,X644))</f>
        <v/>
      </c>
      <c r="BE644">
        <f>IF(Scenario!$B$11="mean",Y644,IF(Scenario!$B$11="5th pct",Z644,AA644))</f>
        <v/>
      </c>
      <c r="BF644">
        <f>IF(Scenario!$B$11="mean",AK644,IF(Scenario!$B$11="5th pct",AL644,AM644))</f>
        <v/>
      </c>
      <c r="BG644">
        <f>IF(Scenario!$B$11="mean",AN644,IF(Scenario!$B$11="5th pct",AO644,AP644))</f>
        <v/>
      </c>
    </row>
    <row r="645">
      <c r="A645" s="7" t="inlineStr">
        <is>
          <t>M</t>
        </is>
      </c>
      <c r="B645" s="7" t="inlineStr">
        <is>
          <t>65-74</t>
        </is>
      </c>
      <c r="C645" s="7" t="inlineStr">
        <is>
          <t>132-154</t>
        </is>
      </c>
      <c r="D645" s="7" t="inlineStr">
        <is>
          <t>&lt;1.0</t>
        </is>
      </c>
      <c r="E645" s="7" t="inlineStr">
        <is>
          <t>low parox</t>
        </is>
      </c>
      <c r="F645" s="7" t="inlineStr">
        <is>
          <t>yes</t>
        </is>
      </c>
      <c r="G645" s="30">
        <f>Parameters!$B$6*Parameters!$B$7*Parameters!$D$11/SUM(Parameters!$B$11:$G$11)*Parameters!$H$21*Parameters!$B$51*Parameters!$B$46</f>
        <v/>
      </c>
      <c r="H645" s="31">
        <f>(140-Parameters!$B$25)*Parameters!$D$26*0.45359237*1/(72*Parameters!$B$27)</f>
        <v/>
      </c>
      <c r="I645" s="7">
        <f>IF(H645&gt;80,"&gt;80",IF(H645&gt;50,"50-80",IF(H645&gt;=25,"25-50","&lt;25")))</f>
        <v/>
      </c>
      <c r="J645" s="7">
        <f>IF(((B645="80+")+0+(OR(D645="1.5-2.0",D645="&gt;=2.0")))&gt;=2,1,0)</f>
        <v/>
      </c>
      <c r="K645" s="32">
        <f>INDEX(Parameters!$B$31:$E$31,MATCH(I645,Parameters!$B$30:$E$30,0))</f>
        <v/>
      </c>
      <c r="L645" s="33">
        <f>K645*INDEX(Parameters!$B$66:$E$66,MATCH(I645,Parameters!$B$30:$E$30,0))/100*IF($F645="yes",Parameters!$C$49,Parameters!$B$49)</f>
        <v/>
      </c>
      <c r="M645" s="33">
        <f>K645*INDEX(Parameters!$B$67:$E$67,MATCH(I645,Parameters!$B$30:$E$30,0))/100*IF($F645="yes",Parameters!$C$49,Parameters!$B$49)</f>
        <v/>
      </c>
      <c r="N645" s="33">
        <f>K645*INDEX(Parameters!$B$68:$E$68,MATCH(I645,Parameters!$B$30:$E$30,0))/100*IF($F645="yes",Parameters!$C$49,Parameters!$B$49)</f>
        <v/>
      </c>
      <c r="O645" s="33">
        <f>K645*INDEX(Parameters!$B$69:$E$69,MATCH(I645,Parameters!$B$30:$E$30,0))/100*IF($F645="yes",Parameters!$C$49,Parameters!$B$49)</f>
        <v/>
      </c>
      <c r="P645" s="33">
        <f>K645*INDEX(Parameters!$B$70:$E$70,MATCH(I645,Parameters!$B$30:$E$30,0))/100*IF($F645="yes",Parameters!$C$49,Parameters!$B$49)</f>
        <v/>
      </c>
      <c r="Q645" s="33">
        <f>K645*INDEX(Parameters!$B$71:$E$71,MATCH(I645,Parameters!$B$30:$E$30,0))/100*IF($F645="yes",Parameters!$C$49,Parameters!$B$49)</f>
        <v/>
      </c>
      <c r="R645" s="33">
        <f>K645*INDEX(Parameters!$B$72:$E$72,MATCH(I645,Parameters!$B$30:$E$30,0))/100*IF($F645="yes",Parameters!$C$49,Parameters!$B$49)</f>
        <v/>
      </c>
      <c r="S645" s="33">
        <f>K645*INDEX(Parameters!$B$73:$E$73,MATCH(I645,Parameters!$B$30:$E$30,0))/100*IF($F645="yes",Parameters!$C$49,Parameters!$B$49)</f>
        <v/>
      </c>
      <c r="T645" s="33">
        <f>K645*INDEX(Parameters!$B$74:$E$74,MATCH(I645,Parameters!$B$30:$E$30,0))/100*IF($F645="yes",Parameters!$C$49,Parameters!$B$49)</f>
        <v/>
      </c>
      <c r="U645" s="33">
        <f>INDEX(Parameters!$B$32:$E$32,MATCH(I645,Parameters!$B$30:$E$30,0))*Parameters!$B$36/100*IF($F645="yes",Parameters!$E$49,Parameters!$D$49)</f>
        <v/>
      </c>
      <c r="V645" s="33">
        <f>U645*INDEX(Parameters!$B$99:$E$99,MATCH(I645,Parameters!$B$30:$E$30,0))</f>
        <v/>
      </c>
      <c r="W645" s="33">
        <f>U645*INDEX(Parameters!$B$100:$E$100,MATCH(I645,Parameters!$B$30:$E$30,0))</f>
        <v/>
      </c>
      <c r="X645" s="33">
        <f>U645*INDEX(Parameters!$B$101:$E$101,MATCH(I645,Parameters!$B$30:$E$30,0))</f>
        <v/>
      </c>
      <c r="Y645" s="33">
        <f>U645*INDEX(Parameters!$B$102:$E$102,MATCH(I645,Parameters!$B$30:$E$30,0))</f>
        <v/>
      </c>
      <c r="Z645" s="33">
        <f>U645*INDEX(Parameters!$B$103:$E$103,MATCH(I645,Parameters!$B$30:$E$30,0))</f>
        <v/>
      </c>
      <c r="AA645" s="33">
        <f>U645*INDEX(Parameters!$B$104:$E$104,MATCH(I645,Parameters!$B$30:$E$30,0))</f>
        <v/>
      </c>
      <c r="AB645" s="33">
        <f>U645*Parameters!$B$39</f>
        <v/>
      </c>
      <c r="AC645" s="7">
        <f>J645</f>
        <v/>
      </c>
      <c r="AD645" s="7">
        <f>IF(J645=1,Parameters!$B$40,Parameters!$B$41)</f>
        <v/>
      </c>
      <c r="AE645" s="33">
        <f>AC645*O645+(1-AC645)*L645</f>
        <v/>
      </c>
      <c r="AF645" s="33">
        <f>AC645*P645+(1-AC645)*M645</f>
        <v/>
      </c>
      <c r="AG645" s="33">
        <f>AC645*Q645+(1-AC645)*N645</f>
        <v/>
      </c>
      <c r="AH645" s="33">
        <f>AD645*O645+(1-AD645)*L645</f>
        <v/>
      </c>
      <c r="AI645" s="33">
        <f>AD645*P645+(1-AD645)*M645</f>
        <v/>
      </c>
      <c r="AJ645" s="33">
        <f>AD645*Q645+(1-AD645)*N645</f>
        <v/>
      </c>
      <c r="AK645" s="33">
        <f>AC645*V645+(1-AC645)*U645</f>
        <v/>
      </c>
      <c r="AL645" s="33">
        <f>AC645*W645+(1-AC645)*U645</f>
        <v/>
      </c>
      <c r="AM645" s="33">
        <f>AC645*X645+(1-AC645)*U645</f>
        <v/>
      </c>
      <c r="AN645" s="33">
        <f>AD645*V645+(1-AD645)*U645</f>
        <v/>
      </c>
      <c r="AO645" s="33">
        <f>AD645*W645+(1-AD645)*U645</f>
        <v/>
      </c>
      <c r="AP645" s="33">
        <f>AD645*X645+(1-AD645)*U645</f>
        <v/>
      </c>
      <c r="AQ645" s="7">
        <f>IF(OR(Scenario!$B$5="Any",Scenario!$B$5=A645),1,0)</f>
        <v/>
      </c>
      <c r="AR645" s="7">
        <f>IF(OR(Scenario!$B$6="Any",Scenario!$B$6=B645),1,0)</f>
        <v/>
      </c>
      <c r="AS645" s="7">
        <f>IF(OR(Scenario!$B$7="Any",Scenario!$B$7=C645),1,0)</f>
        <v/>
      </c>
      <c r="AT645" s="7">
        <f>IF(OR(Scenario!$B$8="Any",Scenario!$B$8=D645),1,0)</f>
        <v/>
      </c>
      <c r="AU645" s="7">
        <f>IF(OR(Scenario!$B$9="Any",Scenario!$B$9=E645),1,0)</f>
        <v/>
      </c>
      <c r="AV645" s="7">
        <f>IF(OR(Scenario!$B$10="Any",Scenario!$B$10=F645),1,0)</f>
        <v/>
      </c>
      <c r="AW645" s="7">
        <f>G645*AQ645*AR645*AS645*AT645*AU645*AV645</f>
        <v/>
      </c>
      <c r="AX645" s="7">
        <f>IF(Scenario!$B$11="mean",L645,IF(Scenario!$B$11="5th pct",M645,N645))</f>
        <v/>
      </c>
      <c r="AY645" s="7">
        <f>IF(Scenario!$B$11="mean",O645,IF(Scenario!$B$11="5th pct",P645,Q645))</f>
        <v/>
      </c>
      <c r="AZ645" s="7">
        <f>IF(Scenario!$B$11="mean",R645,IF(Scenario!$B$11="5th pct",S645,T645))</f>
        <v/>
      </c>
      <c r="BA645" s="7">
        <f>IF(Scenario!$B$11="mean",AE645,IF(Scenario!$B$11="5th pct",AF645,AG645))</f>
        <v/>
      </c>
      <c r="BB645" s="7">
        <f>IF(Scenario!$B$11="mean",AH645,IF(Scenario!$B$11="5th pct",AI645,AJ645))</f>
        <v/>
      </c>
      <c r="BC645" s="7">
        <f>U645</f>
        <v/>
      </c>
      <c r="BD645" s="7">
        <f>IF(Scenario!$B$11="mean",V645,IF(Scenario!$B$11="5th pct",W645,X645))</f>
        <v/>
      </c>
      <c r="BE645" s="7">
        <f>IF(Scenario!$B$11="mean",Y645,IF(Scenario!$B$11="5th pct",Z645,AA645))</f>
        <v/>
      </c>
      <c r="BF645" s="7">
        <f>IF(Scenario!$B$11="mean",AK645,IF(Scenario!$B$11="5th pct",AL645,AM645))</f>
        <v/>
      </c>
      <c r="BG645" s="7">
        <f>IF(Scenario!$B$11="mean",AN645,IF(Scenario!$B$11="5th pct",AO645,AP645))</f>
        <v/>
      </c>
    </row>
    <row r="646">
      <c r="A646" t="inlineStr">
        <is>
          <t>M</t>
        </is>
      </c>
      <c r="B646" t="inlineStr">
        <is>
          <t>65-74</t>
        </is>
      </c>
      <c r="C646" t="inlineStr">
        <is>
          <t>132-154</t>
        </is>
      </c>
      <c r="D646" t="inlineStr">
        <is>
          <t>&lt;1.0</t>
        </is>
      </c>
      <c r="E646" t="inlineStr">
        <is>
          <t>high parox</t>
        </is>
      </c>
      <c r="F646" t="inlineStr">
        <is>
          <t>no</t>
        </is>
      </c>
      <c r="G646" s="26">
        <f>Parameters!$B$6*Parameters!$B$7*Parameters!$D$11/SUM(Parameters!$B$11:$G$11)*Parameters!$H$21*Parameters!$B$52*(1-Parameters!$B$46)</f>
        <v/>
      </c>
      <c r="H646" s="27">
        <f>(140-Parameters!$B$25)*Parameters!$D$26*0.45359237*1/(72*Parameters!$B$27)</f>
        <v/>
      </c>
      <c r="I646">
        <f>IF(H646&gt;80,"&gt;80",IF(H646&gt;50,"50-80",IF(H646&gt;=25,"25-50","&lt;25")))</f>
        <v/>
      </c>
      <c r="J646">
        <f>IF(((B646="80+")+0+(OR(D646="1.5-2.0",D646="&gt;=2.0")))&gt;=2,1,0)</f>
        <v/>
      </c>
      <c r="K646" s="28">
        <f>INDEX(Parameters!$B$31:$E$31,MATCH(I646,Parameters!$B$30:$E$30,0))</f>
        <v/>
      </c>
      <c r="L646" s="29">
        <f>K646*INDEX(Parameters!$B$75:$E$75,MATCH(I646,Parameters!$B$30:$E$30,0))/100*IF($F646="yes",Parameters!$C$49,Parameters!$B$49)</f>
        <v/>
      </c>
      <c r="M646" s="29">
        <f>K646*INDEX(Parameters!$B$76:$E$76,MATCH(I646,Parameters!$B$30:$E$30,0))/100*IF($F646="yes",Parameters!$C$49,Parameters!$B$49)</f>
        <v/>
      </c>
      <c r="N646" s="29">
        <f>K646*INDEX(Parameters!$B$77:$E$77,MATCH(I646,Parameters!$B$30:$E$30,0))/100*IF($F646="yes",Parameters!$C$49,Parameters!$B$49)</f>
        <v/>
      </c>
      <c r="O646" s="29">
        <f>K646*INDEX(Parameters!$B$78:$E$78,MATCH(I646,Parameters!$B$30:$E$30,0))/100*IF($F646="yes",Parameters!$C$49,Parameters!$B$49)</f>
        <v/>
      </c>
      <c r="P646" s="29">
        <f>K646*INDEX(Parameters!$B$79:$E$79,MATCH(I646,Parameters!$B$30:$E$30,0))/100*IF($F646="yes",Parameters!$C$49,Parameters!$B$49)</f>
        <v/>
      </c>
      <c r="Q646" s="29">
        <f>K646*INDEX(Parameters!$B$80:$E$80,MATCH(I646,Parameters!$B$30:$E$30,0))/100*IF($F646="yes",Parameters!$C$49,Parameters!$B$49)</f>
        <v/>
      </c>
      <c r="R646" s="29">
        <f>K646*INDEX(Parameters!$B$81:$E$81,MATCH(I646,Parameters!$B$30:$E$30,0))/100*IF($F646="yes",Parameters!$C$49,Parameters!$B$49)</f>
        <v/>
      </c>
      <c r="S646" s="29">
        <f>K646*INDEX(Parameters!$B$82:$E$82,MATCH(I646,Parameters!$B$30:$E$30,0))/100*IF($F646="yes",Parameters!$C$49,Parameters!$B$49)</f>
        <v/>
      </c>
      <c r="T646" s="29">
        <f>K646*INDEX(Parameters!$B$83:$E$83,MATCH(I646,Parameters!$B$30:$E$30,0))/100*IF($F646="yes",Parameters!$C$49,Parameters!$B$49)</f>
        <v/>
      </c>
      <c r="U646" s="29">
        <f>INDEX(Parameters!$B$32:$E$32,MATCH(I646,Parameters!$B$30:$E$30,0))*Parameters!$B$36/100*IF($F646="yes",Parameters!$E$49,Parameters!$D$49)</f>
        <v/>
      </c>
      <c r="V646" s="29">
        <f>U646*INDEX(Parameters!$B$99:$E$99,MATCH(I646,Parameters!$B$30:$E$30,0))</f>
        <v/>
      </c>
      <c r="W646" s="29">
        <f>U646*INDEX(Parameters!$B$100:$E$100,MATCH(I646,Parameters!$B$30:$E$30,0))</f>
        <v/>
      </c>
      <c r="X646" s="29">
        <f>U646*INDEX(Parameters!$B$101:$E$101,MATCH(I646,Parameters!$B$30:$E$30,0))</f>
        <v/>
      </c>
      <c r="Y646" s="29">
        <f>U646*INDEX(Parameters!$B$102:$E$102,MATCH(I646,Parameters!$B$30:$E$30,0))</f>
        <v/>
      </c>
      <c r="Z646" s="29">
        <f>U646*INDEX(Parameters!$B$103:$E$103,MATCH(I646,Parameters!$B$30:$E$30,0))</f>
        <v/>
      </c>
      <c r="AA646" s="29">
        <f>U646*INDEX(Parameters!$B$104:$E$104,MATCH(I646,Parameters!$B$30:$E$30,0))</f>
        <v/>
      </c>
      <c r="AB646" s="29">
        <f>U646*Parameters!$B$39</f>
        <v/>
      </c>
      <c r="AC646">
        <f>J646</f>
        <v/>
      </c>
      <c r="AD646">
        <f>IF(J646=1,Parameters!$B$40,Parameters!$B$41)</f>
        <v/>
      </c>
      <c r="AE646" s="29">
        <f>AC646*O646+(1-AC646)*L646</f>
        <v/>
      </c>
      <c r="AF646" s="29">
        <f>AC646*P646+(1-AC646)*M646</f>
        <v/>
      </c>
      <c r="AG646" s="29">
        <f>AC646*Q646+(1-AC646)*N646</f>
        <v/>
      </c>
      <c r="AH646" s="29">
        <f>AD646*O646+(1-AD646)*L646</f>
        <v/>
      </c>
      <c r="AI646" s="29">
        <f>AD646*P646+(1-AD646)*M646</f>
        <v/>
      </c>
      <c r="AJ646" s="29">
        <f>AD646*Q646+(1-AD646)*N646</f>
        <v/>
      </c>
      <c r="AK646" s="29">
        <f>AC646*V646+(1-AC646)*U646</f>
        <v/>
      </c>
      <c r="AL646" s="29">
        <f>AC646*W646+(1-AC646)*U646</f>
        <v/>
      </c>
      <c r="AM646" s="29">
        <f>AC646*X646+(1-AC646)*U646</f>
        <v/>
      </c>
      <c r="AN646" s="29">
        <f>AD646*V646+(1-AD646)*U646</f>
        <v/>
      </c>
      <c r="AO646" s="29">
        <f>AD646*W646+(1-AD646)*U646</f>
        <v/>
      </c>
      <c r="AP646" s="29">
        <f>AD646*X646+(1-AD646)*U646</f>
        <v/>
      </c>
      <c r="AQ646">
        <f>IF(OR(Scenario!$B$5="Any",Scenario!$B$5=A646),1,0)</f>
        <v/>
      </c>
      <c r="AR646">
        <f>IF(OR(Scenario!$B$6="Any",Scenario!$B$6=B646),1,0)</f>
        <v/>
      </c>
      <c r="AS646">
        <f>IF(OR(Scenario!$B$7="Any",Scenario!$B$7=C646),1,0)</f>
        <v/>
      </c>
      <c r="AT646">
        <f>IF(OR(Scenario!$B$8="Any",Scenario!$B$8=D646),1,0)</f>
        <v/>
      </c>
      <c r="AU646">
        <f>IF(OR(Scenario!$B$9="Any",Scenario!$B$9=E646),1,0)</f>
        <v/>
      </c>
      <c r="AV646">
        <f>IF(OR(Scenario!$B$10="Any",Scenario!$B$10=F646),1,0)</f>
        <v/>
      </c>
      <c r="AW646">
        <f>G646*AQ646*AR646*AS646*AT646*AU646*AV646</f>
        <v/>
      </c>
      <c r="AX646">
        <f>IF(Scenario!$B$11="mean",L646,IF(Scenario!$B$11="5th pct",M646,N646))</f>
        <v/>
      </c>
      <c r="AY646">
        <f>IF(Scenario!$B$11="mean",O646,IF(Scenario!$B$11="5th pct",P646,Q646))</f>
        <v/>
      </c>
      <c r="AZ646">
        <f>IF(Scenario!$B$11="mean",R646,IF(Scenario!$B$11="5th pct",S646,T646))</f>
        <v/>
      </c>
      <c r="BA646">
        <f>IF(Scenario!$B$11="mean",AE646,IF(Scenario!$B$11="5th pct",AF646,AG646))</f>
        <v/>
      </c>
      <c r="BB646">
        <f>IF(Scenario!$B$11="mean",AH646,IF(Scenario!$B$11="5th pct",AI646,AJ646))</f>
        <v/>
      </c>
      <c r="BC646">
        <f>U646</f>
        <v/>
      </c>
      <c r="BD646">
        <f>IF(Scenario!$B$11="mean",V646,IF(Scenario!$B$11="5th pct",W646,X646))</f>
        <v/>
      </c>
      <c r="BE646">
        <f>IF(Scenario!$B$11="mean",Y646,IF(Scenario!$B$11="5th pct",Z646,AA646))</f>
        <v/>
      </c>
      <c r="BF646">
        <f>IF(Scenario!$B$11="mean",AK646,IF(Scenario!$B$11="5th pct",AL646,AM646))</f>
        <v/>
      </c>
      <c r="BG646">
        <f>IF(Scenario!$B$11="mean",AN646,IF(Scenario!$B$11="5th pct",AO646,AP646))</f>
        <v/>
      </c>
    </row>
    <row r="647">
      <c r="A647" s="7" t="inlineStr">
        <is>
          <t>M</t>
        </is>
      </c>
      <c r="B647" s="7" t="inlineStr">
        <is>
          <t>65-74</t>
        </is>
      </c>
      <c r="C647" s="7" t="inlineStr">
        <is>
          <t>132-154</t>
        </is>
      </c>
      <c r="D647" s="7" t="inlineStr">
        <is>
          <t>&lt;1.0</t>
        </is>
      </c>
      <c r="E647" s="7" t="inlineStr">
        <is>
          <t>high parox</t>
        </is>
      </c>
      <c r="F647" s="7" t="inlineStr">
        <is>
          <t>yes</t>
        </is>
      </c>
      <c r="G647" s="30">
        <f>Parameters!$B$6*Parameters!$B$7*Parameters!$D$11/SUM(Parameters!$B$11:$G$11)*Parameters!$H$21*Parameters!$B$52*Parameters!$B$46</f>
        <v/>
      </c>
      <c r="H647" s="31">
        <f>(140-Parameters!$B$25)*Parameters!$D$26*0.45359237*1/(72*Parameters!$B$27)</f>
        <v/>
      </c>
      <c r="I647" s="7">
        <f>IF(H647&gt;80,"&gt;80",IF(H647&gt;50,"50-80",IF(H647&gt;=25,"25-50","&lt;25")))</f>
        <v/>
      </c>
      <c r="J647" s="7">
        <f>IF(((B647="80+")+0+(OR(D647="1.5-2.0",D647="&gt;=2.0")))&gt;=2,1,0)</f>
        <v/>
      </c>
      <c r="K647" s="32">
        <f>INDEX(Parameters!$B$31:$E$31,MATCH(I647,Parameters!$B$30:$E$30,0))</f>
        <v/>
      </c>
      <c r="L647" s="33">
        <f>K647*INDEX(Parameters!$B$75:$E$75,MATCH(I647,Parameters!$B$30:$E$30,0))/100*IF($F647="yes",Parameters!$C$49,Parameters!$B$49)</f>
        <v/>
      </c>
      <c r="M647" s="33">
        <f>K647*INDEX(Parameters!$B$76:$E$76,MATCH(I647,Parameters!$B$30:$E$30,0))/100*IF($F647="yes",Parameters!$C$49,Parameters!$B$49)</f>
        <v/>
      </c>
      <c r="N647" s="33">
        <f>K647*INDEX(Parameters!$B$77:$E$77,MATCH(I647,Parameters!$B$30:$E$30,0))/100*IF($F647="yes",Parameters!$C$49,Parameters!$B$49)</f>
        <v/>
      </c>
      <c r="O647" s="33">
        <f>K647*INDEX(Parameters!$B$78:$E$78,MATCH(I647,Parameters!$B$30:$E$30,0))/100*IF($F647="yes",Parameters!$C$49,Parameters!$B$49)</f>
        <v/>
      </c>
      <c r="P647" s="33">
        <f>K647*INDEX(Parameters!$B$79:$E$79,MATCH(I647,Parameters!$B$30:$E$30,0))/100*IF($F647="yes",Parameters!$C$49,Parameters!$B$49)</f>
        <v/>
      </c>
      <c r="Q647" s="33">
        <f>K647*INDEX(Parameters!$B$80:$E$80,MATCH(I647,Parameters!$B$30:$E$30,0))/100*IF($F647="yes",Parameters!$C$49,Parameters!$B$49)</f>
        <v/>
      </c>
      <c r="R647" s="33">
        <f>K647*INDEX(Parameters!$B$81:$E$81,MATCH(I647,Parameters!$B$30:$E$30,0))/100*IF($F647="yes",Parameters!$C$49,Parameters!$B$49)</f>
        <v/>
      </c>
      <c r="S647" s="33">
        <f>K647*INDEX(Parameters!$B$82:$E$82,MATCH(I647,Parameters!$B$30:$E$30,0))/100*IF($F647="yes",Parameters!$C$49,Parameters!$B$49)</f>
        <v/>
      </c>
      <c r="T647" s="33">
        <f>K647*INDEX(Parameters!$B$83:$E$83,MATCH(I647,Parameters!$B$30:$E$30,0))/100*IF($F647="yes",Parameters!$C$49,Parameters!$B$49)</f>
        <v/>
      </c>
      <c r="U647" s="33">
        <f>INDEX(Parameters!$B$32:$E$32,MATCH(I647,Parameters!$B$30:$E$30,0))*Parameters!$B$36/100*IF($F647="yes",Parameters!$E$49,Parameters!$D$49)</f>
        <v/>
      </c>
      <c r="V647" s="33">
        <f>U647*INDEX(Parameters!$B$99:$E$99,MATCH(I647,Parameters!$B$30:$E$30,0))</f>
        <v/>
      </c>
      <c r="W647" s="33">
        <f>U647*INDEX(Parameters!$B$100:$E$100,MATCH(I647,Parameters!$B$30:$E$30,0))</f>
        <v/>
      </c>
      <c r="X647" s="33">
        <f>U647*INDEX(Parameters!$B$101:$E$101,MATCH(I647,Parameters!$B$30:$E$30,0))</f>
        <v/>
      </c>
      <c r="Y647" s="33">
        <f>U647*INDEX(Parameters!$B$102:$E$102,MATCH(I647,Parameters!$B$30:$E$30,0))</f>
        <v/>
      </c>
      <c r="Z647" s="33">
        <f>U647*INDEX(Parameters!$B$103:$E$103,MATCH(I647,Parameters!$B$30:$E$30,0))</f>
        <v/>
      </c>
      <c r="AA647" s="33">
        <f>U647*INDEX(Parameters!$B$104:$E$104,MATCH(I647,Parameters!$B$30:$E$30,0))</f>
        <v/>
      </c>
      <c r="AB647" s="33">
        <f>U647*Parameters!$B$39</f>
        <v/>
      </c>
      <c r="AC647" s="7">
        <f>J647</f>
        <v/>
      </c>
      <c r="AD647" s="7">
        <f>IF(J647=1,Parameters!$B$40,Parameters!$B$41)</f>
        <v/>
      </c>
      <c r="AE647" s="33">
        <f>AC647*O647+(1-AC647)*L647</f>
        <v/>
      </c>
      <c r="AF647" s="33">
        <f>AC647*P647+(1-AC647)*M647</f>
        <v/>
      </c>
      <c r="AG647" s="33">
        <f>AC647*Q647+(1-AC647)*N647</f>
        <v/>
      </c>
      <c r="AH647" s="33">
        <f>AD647*O647+(1-AD647)*L647</f>
        <v/>
      </c>
      <c r="AI647" s="33">
        <f>AD647*P647+(1-AD647)*M647</f>
        <v/>
      </c>
      <c r="AJ647" s="33">
        <f>AD647*Q647+(1-AD647)*N647</f>
        <v/>
      </c>
      <c r="AK647" s="33">
        <f>AC647*V647+(1-AC647)*U647</f>
        <v/>
      </c>
      <c r="AL647" s="33">
        <f>AC647*W647+(1-AC647)*U647</f>
        <v/>
      </c>
      <c r="AM647" s="33">
        <f>AC647*X647+(1-AC647)*U647</f>
        <v/>
      </c>
      <c r="AN647" s="33">
        <f>AD647*V647+(1-AD647)*U647</f>
        <v/>
      </c>
      <c r="AO647" s="33">
        <f>AD647*W647+(1-AD647)*U647</f>
        <v/>
      </c>
      <c r="AP647" s="33">
        <f>AD647*X647+(1-AD647)*U647</f>
        <v/>
      </c>
      <c r="AQ647" s="7">
        <f>IF(OR(Scenario!$B$5="Any",Scenario!$B$5=A647),1,0)</f>
        <v/>
      </c>
      <c r="AR647" s="7">
        <f>IF(OR(Scenario!$B$6="Any",Scenario!$B$6=B647),1,0)</f>
        <v/>
      </c>
      <c r="AS647" s="7">
        <f>IF(OR(Scenario!$B$7="Any",Scenario!$B$7=C647),1,0)</f>
        <v/>
      </c>
      <c r="AT647" s="7">
        <f>IF(OR(Scenario!$B$8="Any",Scenario!$B$8=D647),1,0)</f>
        <v/>
      </c>
      <c r="AU647" s="7">
        <f>IF(OR(Scenario!$B$9="Any",Scenario!$B$9=E647),1,0)</f>
        <v/>
      </c>
      <c r="AV647" s="7">
        <f>IF(OR(Scenario!$B$10="Any",Scenario!$B$10=F647),1,0)</f>
        <v/>
      </c>
      <c r="AW647" s="7">
        <f>G647*AQ647*AR647*AS647*AT647*AU647*AV647</f>
        <v/>
      </c>
      <c r="AX647" s="7">
        <f>IF(Scenario!$B$11="mean",L647,IF(Scenario!$B$11="5th pct",M647,N647))</f>
        <v/>
      </c>
      <c r="AY647" s="7">
        <f>IF(Scenario!$B$11="mean",O647,IF(Scenario!$B$11="5th pct",P647,Q647))</f>
        <v/>
      </c>
      <c r="AZ647" s="7">
        <f>IF(Scenario!$B$11="mean",R647,IF(Scenario!$B$11="5th pct",S647,T647))</f>
        <v/>
      </c>
      <c r="BA647" s="7">
        <f>IF(Scenario!$B$11="mean",AE647,IF(Scenario!$B$11="5th pct",AF647,AG647))</f>
        <v/>
      </c>
      <c r="BB647" s="7">
        <f>IF(Scenario!$B$11="mean",AH647,IF(Scenario!$B$11="5th pct",AI647,AJ647))</f>
        <v/>
      </c>
      <c r="BC647" s="7">
        <f>U647</f>
        <v/>
      </c>
      <c r="BD647" s="7">
        <f>IF(Scenario!$B$11="mean",V647,IF(Scenario!$B$11="5th pct",W647,X647))</f>
        <v/>
      </c>
      <c r="BE647" s="7">
        <f>IF(Scenario!$B$11="mean",Y647,IF(Scenario!$B$11="5th pct",Z647,AA647))</f>
        <v/>
      </c>
      <c r="BF647" s="7">
        <f>IF(Scenario!$B$11="mean",AK647,IF(Scenario!$B$11="5th pct",AL647,AM647))</f>
        <v/>
      </c>
      <c r="BG647" s="7">
        <f>IF(Scenario!$B$11="mean",AN647,IF(Scenario!$B$11="5th pct",AO647,AP647))</f>
        <v/>
      </c>
    </row>
    <row r="648">
      <c r="A648" t="inlineStr">
        <is>
          <t>M</t>
        </is>
      </c>
      <c r="B648" t="inlineStr">
        <is>
          <t>65-74</t>
        </is>
      </c>
      <c r="C648" t="inlineStr">
        <is>
          <t>132-154</t>
        </is>
      </c>
      <c r="D648" t="inlineStr">
        <is>
          <t>&lt;1.0</t>
        </is>
      </c>
      <c r="E648" t="inlineStr">
        <is>
          <t>persistent</t>
        </is>
      </c>
      <c r="F648" t="inlineStr">
        <is>
          <t>no</t>
        </is>
      </c>
      <c r="G648" s="26">
        <f>Parameters!$B$6*Parameters!$B$7*Parameters!$D$11/SUM(Parameters!$B$11:$G$11)*Parameters!$H$21*Parameters!$B$53*(1-Parameters!$B$46)</f>
        <v/>
      </c>
      <c r="H648" s="27">
        <f>(140-Parameters!$B$25)*Parameters!$D$26*0.45359237*1/(72*Parameters!$B$27)</f>
        <v/>
      </c>
      <c r="I648">
        <f>IF(H648&gt;80,"&gt;80",IF(H648&gt;50,"50-80",IF(H648&gt;=25,"25-50","&lt;25")))</f>
        <v/>
      </c>
      <c r="J648">
        <f>IF(((B648="80+")+0+(OR(D648="1.5-2.0",D648="&gt;=2.0")))&gt;=2,1,0)</f>
        <v/>
      </c>
      <c r="K648" s="28">
        <f>INDEX(Parameters!$B$31:$E$31,MATCH(I648,Parameters!$B$30:$E$30,0))</f>
        <v/>
      </c>
      <c r="L648" s="29">
        <f>K648*INDEX(Parameters!$B$84:$E$84,MATCH(I648,Parameters!$B$30:$E$30,0))/100*IF($F648="yes",Parameters!$C$49,Parameters!$B$49)</f>
        <v/>
      </c>
      <c r="M648" s="29">
        <f>K648*INDEX(Parameters!$B$85:$E$85,MATCH(I648,Parameters!$B$30:$E$30,0))/100*IF($F648="yes",Parameters!$C$49,Parameters!$B$49)</f>
        <v/>
      </c>
      <c r="N648" s="29">
        <f>K648*INDEX(Parameters!$B$86:$E$86,MATCH(I648,Parameters!$B$30:$E$30,0))/100*IF($F648="yes",Parameters!$C$49,Parameters!$B$49)</f>
        <v/>
      </c>
      <c r="O648" s="29">
        <f>K648*INDEX(Parameters!$B$87:$E$87,MATCH(I648,Parameters!$B$30:$E$30,0))/100*IF($F648="yes",Parameters!$C$49,Parameters!$B$49)</f>
        <v/>
      </c>
      <c r="P648" s="29">
        <f>K648*INDEX(Parameters!$B$88:$E$88,MATCH(I648,Parameters!$B$30:$E$30,0))/100*IF($F648="yes",Parameters!$C$49,Parameters!$B$49)</f>
        <v/>
      </c>
      <c r="Q648" s="29">
        <f>K648*INDEX(Parameters!$B$89:$E$89,MATCH(I648,Parameters!$B$30:$E$30,0))/100*IF($F648="yes",Parameters!$C$49,Parameters!$B$49)</f>
        <v/>
      </c>
      <c r="R648" s="29">
        <f>K648*INDEX(Parameters!$B$90:$E$90,MATCH(I648,Parameters!$B$30:$E$30,0))/100*IF($F648="yes",Parameters!$C$49,Parameters!$B$49)</f>
        <v/>
      </c>
      <c r="S648" s="29">
        <f>K648*INDEX(Parameters!$B$91:$E$91,MATCH(I648,Parameters!$B$30:$E$30,0))/100*IF($F648="yes",Parameters!$C$49,Parameters!$B$49)</f>
        <v/>
      </c>
      <c r="T648" s="29">
        <f>K648*INDEX(Parameters!$B$92:$E$92,MATCH(I648,Parameters!$B$30:$E$30,0))/100*IF($F648="yes",Parameters!$C$49,Parameters!$B$49)</f>
        <v/>
      </c>
      <c r="U648" s="29">
        <f>INDEX(Parameters!$B$32:$E$32,MATCH(I648,Parameters!$B$30:$E$30,0))*Parameters!$B$36/100*IF($F648="yes",Parameters!$E$49,Parameters!$D$49)</f>
        <v/>
      </c>
      <c r="V648" s="29">
        <f>U648*INDEX(Parameters!$B$99:$E$99,MATCH(I648,Parameters!$B$30:$E$30,0))</f>
        <v/>
      </c>
      <c r="W648" s="29">
        <f>U648*INDEX(Parameters!$B$100:$E$100,MATCH(I648,Parameters!$B$30:$E$30,0))</f>
        <v/>
      </c>
      <c r="X648" s="29">
        <f>U648*INDEX(Parameters!$B$101:$E$101,MATCH(I648,Parameters!$B$30:$E$30,0))</f>
        <v/>
      </c>
      <c r="Y648" s="29">
        <f>U648*INDEX(Parameters!$B$102:$E$102,MATCH(I648,Parameters!$B$30:$E$30,0))</f>
        <v/>
      </c>
      <c r="Z648" s="29">
        <f>U648*INDEX(Parameters!$B$103:$E$103,MATCH(I648,Parameters!$B$30:$E$30,0))</f>
        <v/>
      </c>
      <c r="AA648" s="29">
        <f>U648*INDEX(Parameters!$B$104:$E$104,MATCH(I648,Parameters!$B$30:$E$30,0))</f>
        <v/>
      </c>
      <c r="AB648" s="29">
        <f>U648*Parameters!$B$39</f>
        <v/>
      </c>
      <c r="AC648">
        <f>J648</f>
        <v/>
      </c>
      <c r="AD648">
        <f>IF(J648=1,Parameters!$B$40,Parameters!$B$41)</f>
        <v/>
      </c>
      <c r="AE648" s="29">
        <f>AC648*O648+(1-AC648)*L648</f>
        <v/>
      </c>
      <c r="AF648" s="29">
        <f>AC648*P648+(1-AC648)*M648</f>
        <v/>
      </c>
      <c r="AG648" s="29">
        <f>AC648*Q648+(1-AC648)*N648</f>
        <v/>
      </c>
      <c r="AH648" s="29">
        <f>AD648*O648+(1-AD648)*L648</f>
        <v/>
      </c>
      <c r="AI648" s="29">
        <f>AD648*P648+(1-AD648)*M648</f>
        <v/>
      </c>
      <c r="AJ648" s="29">
        <f>AD648*Q648+(1-AD648)*N648</f>
        <v/>
      </c>
      <c r="AK648" s="29">
        <f>AC648*V648+(1-AC648)*U648</f>
        <v/>
      </c>
      <c r="AL648" s="29">
        <f>AC648*W648+(1-AC648)*U648</f>
        <v/>
      </c>
      <c r="AM648" s="29">
        <f>AC648*X648+(1-AC648)*U648</f>
        <v/>
      </c>
      <c r="AN648" s="29">
        <f>AD648*V648+(1-AD648)*U648</f>
        <v/>
      </c>
      <c r="AO648" s="29">
        <f>AD648*W648+(1-AD648)*U648</f>
        <v/>
      </c>
      <c r="AP648" s="29">
        <f>AD648*X648+(1-AD648)*U648</f>
        <v/>
      </c>
      <c r="AQ648">
        <f>IF(OR(Scenario!$B$5="Any",Scenario!$B$5=A648),1,0)</f>
        <v/>
      </c>
      <c r="AR648">
        <f>IF(OR(Scenario!$B$6="Any",Scenario!$B$6=B648),1,0)</f>
        <v/>
      </c>
      <c r="AS648">
        <f>IF(OR(Scenario!$B$7="Any",Scenario!$B$7=C648),1,0)</f>
        <v/>
      </c>
      <c r="AT648">
        <f>IF(OR(Scenario!$B$8="Any",Scenario!$B$8=D648),1,0)</f>
        <v/>
      </c>
      <c r="AU648">
        <f>IF(OR(Scenario!$B$9="Any",Scenario!$B$9=E648),1,0)</f>
        <v/>
      </c>
      <c r="AV648">
        <f>IF(OR(Scenario!$B$10="Any",Scenario!$B$10=F648),1,0)</f>
        <v/>
      </c>
      <c r="AW648">
        <f>G648*AQ648*AR648*AS648*AT648*AU648*AV648</f>
        <v/>
      </c>
      <c r="AX648">
        <f>IF(Scenario!$B$11="mean",L648,IF(Scenario!$B$11="5th pct",M648,N648))</f>
        <v/>
      </c>
      <c r="AY648">
        <f>IF(Scenario!$B$11="mean",O648,IF(Scenario!$B$11="5th pct",P648,Q648))</f>
        <v/>
      </c>
      <c r="AZ648">
        <f>IF(Scenario!$B$11="mean",R648,IF(Scenario!$B$11="5th pct",S648,T648))</f>
        <v/>
      </c>
      <c r="BA648">
        <f>IF(Scenario!$B$11="mean",AE648,IF(Scenario!$B$11="5th pct",AF648,AG648))</f>
        <v/>
      </c>
      <c r="BB648">
        <f>IF(Scenario!$B$11="mean",AH648,IF(Scenario!$B$11="5th pct",AI648,AJ648))</f>
        <v/>
      </c>
      <c r="BC648">
        <f>U648</f>
        <v/>
      </c>
      <c r="BD648">
        <f>IF(Scenario!$B$11="mean",V648,IF(Scenario!$B$11="5th pct",W648,X648))</f>
        <v/>
      </c>
      <c r="BE648">
        <f>IF(Scenario!$B$11="mean",Y648,IF(Scenario!$B$11="5th pct",Z648,AA648))</f>
        <v/>
      </c>
      <c r="BF648">
        <f>IF(Scenario!$B$11="mean",AK648,IF(Scenario!$B$11="5th pct",AL648,AM648))</f>
        <v/>
      </c>
      <c r="BG648">
        <f>IF(Scenario!$B$11="mean",AN648,IF(Scenario!$B$11="5th pct",AO648,AP648))</f>
        <v/>
      </c>
    </row>
    <row r="649">
      <c r="A649" s="7" t="inlineStr">
        <is>
          <t>M</t>
        </is>
      </c>
      <c r="B649" s="7" t="inlineStr">
        <is>
          <t>65-74</t>
        </is>
      </c>
      <c r="C649" s="7" t="inlineStr">
        <is>
          <t>132-154</t>
        </is>
      </c>
      <c r="D649" s="7" t="inlineStr">
        <is>
          <t>&lt;1.0</t>
        </is>
      </c>
      <c r="E649" s="7" t="inlineStr">
        <is>
          <t>persistent</t>
        </is>
      </c>
      <c r="F649" s="7" t="inlineStr">
        <is>
          <t>yes</t>
        </is>
      </c>
      <c r="G649" s="30">
        <f>Parameters!$B$6*Parameters!$B$7*Parameters!$D$11/SUM(Parameters!$B$11:$G$11)*Parameters!$H$21*Parameters!$B$53*Parameters!$B$46</f>
        <v/>
      </c>
      <c r="H649" s="31">
        <f>(140-Parameters!$B$25)*Parameters!$D$26*0.45359237*1/(72*Parameters!$B$27)</f>
        <v/>
      </c>
      <c r="I649" s="7">
        <f>IF(H649&gt;80,"&gt;80",IF(H649&gt;50,"50-80",IF(H649&gt;=25,"25-50","&lt;25")))</f>
        <v/>
      </c>
      <c r="J649" s="7">
        <f>IF(((B649="80+")+0+(OR(D649="1.5-2.0",D649="&gt;=2.0")))&gt;=2,1,0)</f>
        <v/>
      </c>
      <c r="K649" s="32">
        <f>INDEX(Parameters!$B$31:$E$31,MATCH(I649,Parameters!$B$30:$E$30,0))</f>
        <v/>
      </c>
      <c r="L649" s="33">
        <f>K649*INDEX(Parameters!$B$84:$E$84,MATCH(I649,Parameters!$B$30:$E$30,0))/100*IF($F649="yes",Parameters!$C$49,Parameters!$B$49)</f>
        <v/>
      </c>
      <c r="M649" s="33">
        <f>K649*INDEX(Parameters!$B$85:$E$85,MATCH(I649,Parameters!$B$30:$E$30,0))/100*IF($F649="yes",Parameters!$C$49,Parameters!$B$49)</f>
        <v/>
      </c>
      <c r="N649" s="33">
        <f>K649*INDEX(Parameters!$B$86:$E$86,MATCH(I649,Parameters!$B$30:$E$30,0))/100*IF($F649="yes",Parameters!$C$49,Parameters!$B$49)</f>
        <v/>
      </c>
      <c r="O649" s="33">
        <f>K649*INDEX(Parameters!$B$87:$E$87,MATCH(I649,Parameters!$B$30:$E$30,0))/100*IF($F649="yes",Parameters!$C$49,Parameters!$B$49)</f>
        <v/>
      </c>
      <c r="P649" s="33">
        <f>K649*INDEX(Parameters!$B$88:$E$88,MATCH(I649,Parameters!$B$30:$E$30,0))/100*IF($F649="yes",Parameters!$C$49,Parameters!$B$49)</f>
        <v/>
      </c>
      <c r="Q649" s="33">
        <f>K649*INDEX(Parameters!$B$89:$E$89,MATCH(I649,Parameters!$B$30:$E$30,0))/100*IF($F649="yes",Parameters!$C$49,Parameters!$B$49)</f>
        <v/>
      </c>
      <c r="R649" s="33">
        <f>K649*INDEX(Parameters!$B$90:$E$90,MATCH(I649,Parameters!$B$30:$E$30,0))/100*IF($F649="yes",Parameters!$C$49,Parameters!$B$49)</f>
        <v/>
      </c>
      <c r="S649" s="33">
        <f>K649*INDEX(Parameters!$B$91:$E$91,MATCH(I649,Parameters!$B$30:$E$30,0))/100*IF($F649="yes",Parameters!$C$49,Parameters!$B$49)</f>
        <v/>
      </c>
      <c r="T649" s="33">
        <f>K649*INDEX(Parameters!$B$92:$E$92,MATCH(I649,Parameters!$B$30:$E$30,0))/100*IF($F649="yes",Parameters!$C$49,Parameters!$B$49)</f>
        <v/>
      </c>
      <c r="U649" s="33">
        <f>INDEX(Parameters!$B$32:$E$32,MATCH(I649,Parameters!$B$30:$E$30,0))*Parameters!$B$36/100*IF($F649="yes",Parameters!$E$49,Parameters!$D$49)</f>
        <v/>
      </c>
      <c r="V649" s="33">
        <f>U649*INDEX(Parameters!$B$99:$E$99,MATCH(I649,Parameters!$B$30:$E$30,0))</f>
        <v/>
      </c>
      <c r="W649" s="33">
        <f>U649*INDEX(Parameters!$B$100:$E$100,MATCH(I649,Parameters!$B$30:$E$30,0))</f>
        <v/>
      </c>
      <c r="X649" s="33">
        <f>U649*INDEX(Parameters!$B$101:$E$101,MATCH(I649,Parameters!$B$30:$E$30,0))</f>
        <v/>
      </c>
      <c r="Y649" s="33">
        <f>U649*INDEX(Parameters!$B$102:$E$102,MATCH(I649,Parameters!$B$30:$E$30,0))</f>
        <v/>
      </c>
      <c r="Z649" s="33">
        <f>U649*INDEX(Parameters!$B$103:$E$103,MATCH(I649,Parameters!$B$30:$E$30,0))</f>
        <v/>
      </c>
      <c r="AA649" s="33">
        <f>U649*INDEX(Parameters!$B$104:$E$104,MATCH(I649,Parameters!$B$30:$E$30,0))</f>
        <v/>
      </c>
      <c r="AB649" s="33">
        <f>U649*Parameters!$B$39</f>
        <v/>
      </c>
      <c r="AC649" s="7">
        <f>J649</f>
        <v/>
      </c>
      <c r="AD649" s="7">
        <f>IF(J649=1,Parameters!$B$40,Parameters!$B$41)</f>
        <v/>
      </c>
      <c r="AE649" s="33">
        <f>AC649*O649+(1-AC649)*L649</f>
        <v/>
      </c>
      <c r="AF649" s="33">
        <f>AC649*P649+(1-AC649)*M649</f>
        <v/>
      </c>
      <c r="AG649" s="33">
        <f>AC649*Q649+(1-AC649)*N649</f>
        <v/>
      </c>
      <c r="AH649" s="33">
        <f>AD649*O649+(1-AD649)*L649</f>
        <v/>
      </c>
      <c r="AI649" s="33">
        <f>AD649*P649+(1-AD649)*M649</f>
        <v/>
      </c>
      <c r="AJ649" s="33">
        <f>AD649*Q649+(1-AD649)*N649</f>
        <v/>
      </c>
      <c r="AK649" s="33">
        <f>AC649*V649+(1-AC649)*U649</f>
        <v/>
      </c>
      <c r="AL649" s="33">
        <f>AC649*W649+(1-AC649)*U649</f>
        <v/>
      </c>
      <c r="AM649" s="33">
        <f>AC649*X649+(1-AC649)*U649</f>
        <v/>
      </c>
      <c r="AN649" s="33">
        <f>AD649*V649+(1-AD649)*U649</f>
        <v/>
      </c>
      <c r="AO649" s="33">
        <f>AD649*W649+(1-AD649)*U649</f>
        <v/>
      </c>
      <c r="AP649" s="33">
        <f>AD649*X649+(1-AD649)*U649</f>
        <v/>
      </c>
      <c r="AQ649" s="7">
        <f>IF(OR(Scenario!$B$5="Any",Scenario!$B$5=A649),1,0)</f>
        <v/>
      </c>
      <c r="AR649" s="7">
        <f>IF(OR(Scenario!$B$6="Any",Scenario!$B$6=B649),1,0)</f>
        <v/>
      </c>
      <c r="AS649" s="7">
        <f>IF(OR(Scenario!$B$7="Any",Scenario!$B$7=C649),1,0)</f>
        <v/>
      </c>
      <c r="AT649" s="7">
        <f>IF(OR(Scenario!$B$8="Any",Scenario!$B$8=D649),1,0)</f>
        <v/>
      </c>
      <c r="AU649" s="7">
        <f>IF(OR(Scenario!$B$9="Any",Scenario!$B$9=E649),1,0)</f>
        <v/>
      </c>
      <c r="AV649" s="7">
        <f>IF(OR(Scenario!$B$10="Any",Scenario!$B$10=F649),1,0)</f>
        <v/>
      </c>
      <c r="AW649" s="7">
        <f>G649*AQ649*AR649*AS649*AT649*AU649*AV649</f>
        <v/>
      </c>
      <c r="AX649" s="7">
        <f>IF(Scenario!$B$11="mean",L649,IF(Scenario!$B$11="5th pct",M649,N649))</f>
        <v/>
      </c>
      <c r="AY649" s="7">
        <f>IF(Scenario!$B$11="mean",O649,IF(Scenario!$B$11="5th pct",P649,Q649))</f>
        <v/>
      </c>
      <c r="AZ649" s="7">
        <f>IF(Scenario!$B$11="mean",R649,IF(Scenario!$B$11="5th pct",S649,T649))</f>
        <v/>
      </c>
      <c r="BA649" s="7">
        <f>IF(Scenario!$B$11="mean",AE649,IF(Scenario!$B$11="5th pct",AF649,AG649))</f>
        <v/>
      </c>
      <c r="BB649" s="7">
        <f>IF(Scenario!$B$11="mean",AH649,IF(Scenario!$B$11="5th pct",AI649,AJ649))</f>
        <v/>
      </c>
      <c r="BC649" s="7">
        <f>U649</f>
        <v/>
      </c>
      <c r="BD649" s="7">
        <f>IF(Scenario!$B$11="mean",V649,IF(Scenario!$B$11="5th pct",W649,X649))</f>
        <v/>
      </c>
      <c r="BE649" s="7">
        <f>IF(Scenario!$B$11="mean",Y649,IF(Scenario!$B$11="5th pct",Z649,AA649))</f>
        <v/>
      </c>
      <c r="BF649" s="7">
        <f>IF(Scenario!$B$11="mean",AK649,IF(Scenario!$B$11="5th pct",AL649,AM649))</f>
        <v/>
      </c>
      <c r="BG649" s="7">
        <f>IF(Scenario!$B$11="mean",AN649,IF(Scenario!$B$11="5th pct",AO649,AP649))</f>
        <v/>
      </c>
    </row>
    <row r="650">
      <c r="A650" t="inlineStr">
        <is>
          <t>M</t>
        </is>
      </c>
      <c r="B650" t="inlineStr">
        <is>
          <t>65-74</t>
        </is>
      </c>
      <c r="C650" t="inlineStr">
        <is>
          <t>132-154</t>
        </is>
      </c>
      <c r="D650" t="inlineStr">
        <is>
          <t>1.0-1.5</t>
        </is>
      </c>
      <c r="E650" t="inlineStr">
        <is>
          <t>subclinical</t>
        </is>
      </c>
      <c r="F650" t="inlineStr">
        <is>
          <t>no</t>
        </is>
      </c>
      <c r="G650" s="26">
        <f>Parameters!$B$6*Parameters!$B$7*Parameters!$D$11/SUM(Parameters!$B$11:$G$11)*Parameters!$I$21*Parameters!$B$50*(1-Parameters!$B$46)</f>
        <v/>
      </c>
      <c r="H650" s="27">
        <f>(140-Parameters!$B$25)*Parameters!$D$26*0.45359237*1/(72*Parameters!$C$27)</f>
        <v/>
      </c>
      <c r="I650">
        <f>IF(H650&gt;80,"&gt;80",IF(H650&gt;50,"50-80",IF(H650&gt;=25,"25-50","&lt;25")))</f>
        <v/>
      </c>
      <c r="J650">
        <f>IF(((B650="80+")+0+(OR(D650="1.5-2.0",D650="&gt;=2.0")))&gt;=2,1,0)</f>
        <v/>
      </c>
      <c r="K650" s="28">
        <f>INDEX(Parameters!$B$31:$E$31,MATCH(I650,Parameters!$B$30:$E$30,0))</f>
        <v/>
      </c>
      <c r="L650" s="29">
        <f>K650*INDEX(Parameters!$B$57:$E$57,MATCH(I650,Parameters!$B$30:$E$30,0))/100*IF($F650="yes",Parameters!$C$49,Parameters!$B$49)</f>
        <v/>
      </c>
      <c r="M650" s="29">
        <f>K650*INDEX(Parameters!$B$58:$E$58,MATCH(I650,Parameters!$B$30:$E$30,0))/100*IF($F650="yes",Parameters!$C$49,Parameters!$B$49)</f>
        <v/>
      </c>
      <c r="N650" s="29">
        <f>K650*INDEX(Parameters!$B$59:$E$59,MATCH(I650,Parameters!$B$30:$E$30,0))/100*IF($F650="yes",Parameters!$C$49,Parameters!$B$49)</f>
        <v/>
      </c>
      <c r="O650" s="29">
        <f>K650*INDEX(Parameters!$B$60:$E$60,MATCH(I650,Parameters!$B$30:$E$30,0))/100*IF($F650="yes",Parameters!$C$49,Parameters!$B$49)</f>
        <v/>
      </c>
      <c r="P650" s="29">
        <f>K650*INDEX(Parameters!$B$61:$E$61,MATCH(I650,Parameters!$B$30:$E$30,0))/100*IF($F650="yes",Parameters!$C$49,Parameters!$B$49)</f>
        <v/>
      </c>
      <c r="Q650" s="29">
        <f>K650*INDEX(Parameters!$B$62:$E$62,MATCH(I650,Parameters!$B$30:$E$30,0))/100*IF($F650="yes",Parameters!$C$49,Parameters!$B$49)</f>
        <v/>
      </c>
      <c r="R650" s="29">
        <f>K650*INDEX(Parameters!$B$63:$E$63,MATCH(I650,Parameters!$B$30:$E$30,0))/100*IF($F650="yes",Parameters!$C$49,Parameters!$B$49)</f>
        <v/>
      </c>
      <c r="S650" s="29">
        <f>K650*INDEX(Parameters!$B$64:$E$64,MATCH(I650,Parameters!$B$30:$E$30,0))/100*IF($F650="yes",Parameters!$C$49,Parameters!$B$49)</f>
        <v/>
      </c>
      <c r="T650" s="29">
        <f>K650*INDEX(Parameters!$B$65:$E$65,MATCH(I650,Parameters!$B$30:$E$30,0))/100*IF($F650="yes",Parameters!$C$49,Parameters!$B$49)</f>
        <v/>
      </c>
      <c r="U650" s="29">
        <f>INDEX(Parameters!$B$32:$E$32,MATCH(I650,Parameters!$B$30:$E$30,0))*Parameters!$B$36/100*IF($F650="yes",Parameters!$E$49,Parameters!$D$49)</f>
        <v/>
      </c>
      <c r="V650" s="29">
        <f>U650*INDEX(Parameters!$B$99:$E$99,MATCH(I650,Parameters!$B$30:$E$30,0))</f>
        <v/>
      </c>
      <c r="W650" s="29">
        <f>U650*INDEX(Parameters!$B$100:$E$100,MATCH(I650,Parameters!$B$30:$E$30,0))</f>
        <v/>
      </c>
      <c r="X650" s="29">
        <f>U650*INDEX(Parameters!$B$101:$E$101,MATCH(I650,Parameters!$B$30:$E$30,0))</f>
        <v/>
      </c>
      <c r="Y650" s="29">
        <f>U650*INDEX(Parameters!$B$102:$E$102,MATCH(I650,Parameters!$B$30:$E$30,0))</f>
        <v/>
      </c>
      <c r="Z650" s="29">
        <f>U650*INDEX(Parameters!$B$103:$E$103,MATCH(I650,Parameters!$B$30:$E$30,0))</f>
        <v/>
      </c>
      <c r="AA650" s="29">
        <f>U650*INDEX(Parameters!$B$104:$E$104,MATCH(I650,Parameters!$B$30:$E$30,0))</f>
        <v/>
      </c>
      <c r="AB650" s="29">
        <f>U650*Parameters!$B$39</f>
        <v/>
      </c>
      <c r="AC650">
        <f>J650</f>
        <v/>
      </c>
      <c r="AD650">
        <f>IF(J650=1,Parameters!$B$40,Parameters!$B$41)</f>
        <v/>
      </c>
      <c r="AE650" s="29">
        <f>AC650*O650+(1-AC650)*L650</f>
        <v/>
      </c>
      <c r="AF650" s="29">
        <f>AC650*P650+(1-AC650)*M650</f>
        <v/>
      </c>
      <c r="AG650" s="29">
        <f>AC650*Q650+(1-AC650)*N650</f>
        <v/>
      </c>
      <c r="AH650" s="29">
        <f>AD650*O650+(1-AD650)*L650</f>
        <v/>
      </c>
      <c r="AI650" s="29">
        <f>AD650*P650+(1-AD650)*M650</f>
        <v/>
      </c>
      <c r="AJ650" s="29">
        <f>AD650*Q650+(1-AD650)*N650</f>
        <v/>
      </c>
      <c r="AK650" s="29">
        <f>AC650*V650+(1-AC650)*U650</f>
        <v/>
      </c>
      <c r="AL650" s="29">
        <f>AC650*W650+(1-AC650)*U650</f>
        <v/>
      </c>
      <c r="AM650" s="29">
        <f>AC650*X650+(1-AC650)*U650</f>
        <v/>
      </c>
      <c r="AN650" s="29">
        <f>AD650*V650+(1-AD650)*U650</f>
        <v/>
      </c>
      <c r="AO650" s="29">
        <f>AD650*W650+(1-AD650)*U650</f>
        <v/>
      </c>
      <c r="AP650" s="29">
        <f>AD650*X650+(1-AD650)*U650</f>
        <v/>
      </c>
      <c r="AQ650">
        <f>IF(OR(Scenario!$B$5="Any",Scenario!$B$5=A650),1,0)</f>
        <v/>
      </c>
      <c r="AR650">
        <f>IF(OR(Scenario!$B$6="Any",Scenario!$B$6=B650),1,0)</f>
        <v/>
      </c>
      <c r="AS650">
        <f>IF(OR(Scenario!$B$7="Any",Scenario!$B$7=C650),1,0)</f>
        <v/>
      </c>
      <c r="AT650">
        <f>IF(OR(Scenario!$B$8="Any",Scenario!$B$8=D650),1,0)</f>
        <v/>
      </c>
      <c r="AU650">
        <f>IF(OR(Scenario!$B$9="Any",Scenario!$B$9=E650),1,0)</f>
        <v/>
      </c>
      <c r="AV650">
        <f>IF(OR(Scenario!$B$10="Any",Scenario!$B$10=F650),1,0)</f>
        <v/>
      </c>
      <c r="AW650">
        <f>G650*AQ650*AR650*AS650*AT650*AU650*AV650</f>
        <v/>
      </c>
      <c r="AX650">
        <f>IF(Scenario!$B$11="mean",L650,IF(Scenario!$B$11="5th pct",M650,N650))</f>
        <v/>
      </c>
      <c r="AY650">
        <f>IF(Scenario!$B$11="mean",O650,IF(Scenario!$B$11="5th pct",P650,Q650))</f>
        <v/>
      </c>
      <c r="AZ650">
        <f>IF(Scenario!$B$11="mean",R650,IF(Scenario!$B$11="5th pct",S650,T650))</f>
        <v/>
      </c>
      <c r="BA650">
        <f>IF(Scenario!$B$11="mean",AE650,IF(Scenario!$B$11="5th pct",AF650,AG650))</f>
        <v/>
      </c>
      <c r="BB650">
        <f>IF(Scenario!$B$11="mean",AH650,IF(Scenario!$B$11="5th pct",AI650,AJ650))</f>
        <v/>
      </c>
      <c r="BC650">
        <f>U650</f>
        <v/>
      </c>
      <c r="BD650">
        <f>IF(Scenario!$B$11="mean",V650,IF(Scenario!$B$11="5th pct",W650,X650))</f>
        <v/>
      </c>
      <c r="BE650">
        <f>IF(Scenario!$B$11="mean",Y650,IF(Scenario!$B$11="5th pct",Z650,AA650))</f>
        <v/>
      </c>
      <c r="BF650">
        <f>IF(Scenario!$B$11="mean",AK650,IF(Scenario!$B$11="5th pct",AL650,AM650))</f>
        <v/>
      </c>
      <c r="BG650">
        <f>IF(Scenario!$B$11="mean",AN650,IF(Scenario!$B$11="5th pct",AO650,AP650))</f>
        <v/>
      </c>
    </row>
    <row r="651">
      <c r="A651" s="7" t="inlineStr">
        <is>
          <t>M</t>
        </is>
      </c>
      <c r="B651" s="7" t="inlineStr">
        <is>
          <t>65-74</t>
        </is>
      </c>
      <c r="C651" s="7" t="inlineStr">
        <is>
          <t>132-154</t>
        </is>
      </c>
      <c r="D651" s="7" t="inlineStr">
        <is>
          <t>1.0-1.5</t>
        </is>
      </c>
      <c r="E651" s="7" t="inlineStr">
        <is>
          <t>subclinical</t>
        </is>
      </c>
      <c r="F651" s="7" t="inlineStr">
        <is>
          <t>yes</t>
        </is>
      </c>
      <c r="G651" s="30">
        <f>Parameters!$B$6*Parameters!$B$7*Parameters!$D$11/SUM(Parameters!$B$11:$G$11)*Parameters!$I$21*Parameters!$B$50*Parameters!$B$46</f>
        <v/>
      </c>
      <c r="H651" s="31">
        <f>(140-Parameters!$B$25)*Parameters!$D$26*0.45359237*1/(72*Parameters!$C$27)</f>
        <v/>
      </c>
      <c r="I651" s="7">
        <f>IF(H651&gt;80,"&gt;80",IF(H651&gt;50,"50-80",IF(H651&gt;=25,"25-50","&lt;25")))</f>
        <v/>
      </c>
      <c r="J651" s="7">
        <f>IF(((B651="80+")+0+(OR(D651="1.5-2.0",D651="&gt;=2.0")))&gt;=2,1,0)</f>
        <v/>
      </c>
      <c r="K651" s="32">
        <f>INDEX(Parameters!$B$31:$E$31,MATCH(I651,Parameters!$B$30:$E$30,0))</f>
        <v/>
      </c>
      <c r="L651" s="33">
        <f>K651*INDEX(Parameters!$B$57:$E$57,MATCH(I651,Parameters!$B$30:$E$30,0))/100*IF($F651="yes",Parameters!$C$49,Parameters!$B$49)</f>
        <v/>
      </c>
      <c r="M651" s="33">
        <f>K651*INDEX(Parameters!$B$58:$E$58,MATCH(I651,Parameters!$B$30:$E$30,0))/100*IF($F651="yes",Parameters!$C$49,Parameters!$B$49)</f>
        <v/>
      </c>
      <c r="N651" s="33">
        <f>K651*INDEX(Parameters!$B$59:$E$59,MATCH(I651,Parameters!$B$30:$E$30,0))/100*IF($F651="yes",Parameters!$C$49,Parameters!$B$49)</f>
        <v/>
      </c>
      <c r="O651" s="33">
        <f>K651*INDEX(Parameters!$B$60:$E$60,MATCH(I651,Parameters!$B$30:$E$30,0))/100*IF($F651="yes",Parameters!$C$49,Parameters!$B$49)</f>
        <v/>
      </c>
      <c r="P651" s="33">
        <f>K651*INDEX(Parameters!$B$61:$E$61,MATCH(I651,Parameters!$B$30:$E$30,0))/100*IF($F651="yes",Parameters!$C$49,Parameters!$B$49)</f>
        <v/>
      </c>
      <c r="Q651" s="33">
        <f>K651*INDEX(Parameters!$B$62:$E$62,MATCH(I651,Parameters!$B$30:$E$30,0))/100*IF($F651="yes",Parameters!$C$49,Parameters!$B$49)</f>
        <v/>
      </c>
      <c r="R651" s="33">
        <f>K651*INDEX(Parameters!$B$63:$E$63,MATCH(I651,Parameters!$B$30:$E$30,0))/100*IF($F651="yes",Parameters!$C$49,Parameters!$B$49)</f>
        <v/>
      </c>
      <c r="S651" s="33">
        <f>K651*INDEX(Parameters!$B$64:$E$64,MATCH(I651,Parameters!$B$30:$E$30,0))/100*IF($F651="yes",Parameters!$C$49,Parameters!$B$49)</f>
        <v/>
      </c>
      <c r="T651" s="33">
        <f>K651*INDEX(Parameters!$B$65:$E$65,MATCH(I651,Parameters!$B$30:$E$30,0))/100*IF($F651="yes",Parameters!$C$49,Parameters!$B$49)</f>
        <v/>
      </c>
      <c r="U651" s="33">
        <f>INDEX(Parameters!$B$32:$E$32,MATCH(I651,Parameters!$B$30:$E$30,0))*Parameters!$B$36/100*IF($F651="yes",Parameters!$E$49,Parameters!$D$49)</f>
        <v/>
      </c>
      <c r="V651" s="33">
        <f>U651*INDEX(Parameters!$B$99:$E$99,MATCH(I651,Parameters!$B$30:$E$30,0))</f>
        <v/>
      </c>
      <c r="W651" s="33">
        <f>U651*INDEX(Parameters!$B$100:$E$100,MATCH(I651,Parameters!$B$30:$E$30,0))</f>
        <v/>
      </c>
      <c r="X651" s="33">
        <f>U651*INDEX(Parameters!$B$101:$E$101,MATCH(I651,Parameters!$B$30:$E$30,0))</f>
        <v/>
      </c>
      <c r="Y651" s="33">
        <f>U651*INDEX(Parameters!$B$102:$E$102,MATCH(I651,Parameters!$B$30:$E$30,0))</f>
        <v/>
      </c>
      <c r="Z651" s="33">
        <f>U651*INDEX(Parameters!$B$103:$E$103,MATCH(I651,Parameters!$B$30:$E$30,0))</f>
        <v/>
      </c>
      <c r="AA651" s="33">
        <f>U651*INDEX(Parameters!$B$104:$E$104,MATCH(I651,Parameters!$B$30:$E$30,0))</f>
        <v/>
      </c>
      <c r="AB651" s="33">
        <f>U651*Parameters!$B$39</f>
        <v/>
      </c>
      <c r="AC651" s="7">
        <f>J651</f>
        <v/>
      </c>
      <c r="AD651" s="7">
        <f>IF(J651=1,Parameters!$B$40,Parameters!$B$41)</f>
        <v/>
      </c>
      <c r="AE651" s="33">
        <f>AC651*O651+(1-AC651)*L651</f>
        <v/>
      </c>
      <c r="AF651" s="33">
        <f>AC651*P651+(1-AC651)*M651</f>
        <v/>
      </c>
      <c r="AG651" s="33">
        <f>AC651*Q651+(1-AC651)*N651</f>
        <v/>
      </c>
      <c r="AH651" s="33">
        <f>AD651*O651+(1-AD651)*L651</f>
        <v/>
      </c>
      <c r="AI651" s="33">
        <f>AD651*P651+(1-AD651)*M651</f>
        <v/>
      </c>
      <c r="AJ651" s="33">
        <f>AD651*Q651+(1-AD651)*N651</f>
        <v/>
      </c>
      <c r="AK651" s="33">
        <f>AC651*V651+(1-AC651)*U651</f>
        <v/>
      </c>
      <c r="AL651" s="33">
        <f>AC651*W651+(1-AC651)*U651</f>
        <v/>
      </c>
      <c r="AM651" s="33">
        <f>AC651*X651+(1-AC651)*U651</f>
        <v/>
      </c>
      <c r="AN651" s="33">
        <f>AD651*V651+(1-AD651)*U651</f>
        <v/>
      </c>
      <c r="AO651" s="33">
        <f>AD651*W651+(1-AD651)*U651</f>
        <v/>
      </c>
      <c r="AP651" s="33">
        <f>AD651*X651+(1-AD651)*U651</f>
        <v/>
      </c>
      <c r="AQ651" s="7">
        <f>IF(OR(Scenario!$B$5="Any",Scenario!$B$5=A651),1,0)</f>
        <v/>
      </c>
      <c r="AR651" s="7">
        <f>IF(OR(Scenario!$B$6="Any",Scenario!$B$6=B651),1,0)</f>
        <v/>
      </c>
      <c r="AS651" s="7">
        <f>IF(OR(Scenario!$B$7="Any",Scenario!$B$7=C651),1,0)</f>
        <v/>
      </c>
      <c r="AT651" s="7">
        <f>IF(OR(Scenario!$B$8="Any",Scenario!$B$8=D651),1,0)</f>
        <v/>
      </c>
      <c r="AU651" s="7">
        <f>IF(OR(Scenario!$B$9="Any",Scenario!$B$9=E651),1,0)</f>
        <v/>
      </c>
      <c r="AV651" s="7">
        <f>IF(OR(Scenario!$B$10="Any",Scenario!$B$10=F651),1,0)</f>
        <v/>
      </c>
      <c r="AW651" s="7">
        <f>G651*AQ651*AR651*AS651*AT651*AU651*AV651</f>
        <v/>
      </c>
      <c r="AX651" s="7">
        <f>IF(Scenario!$B$11="mean",L651,IF(Scenario!$B$11="5th pct",M651,N651))</f>
        <v/>
      </c>
      <c r="AY651" s="7">
        <f>IF(Scenario!$B$11="mean",O651,IF(Scenario!$B$11="5th pct",P651,Q651))</f>
        <v/>
      </c>
      <c r="AZ651" s="7">
        <f>IF(Scenario!$B$11="mean",R651,IF(Scenario!$B$11="5th pct",S651,T651))</f>
        <v/>
      </c>
      <c r="BA651" s="7">
        <f>IF(Scenario!$B$11="mean",AE651,IF(Scenario!$B$11="5th pct",AF651,AG651))</f>
        <v/>
      </c>
      <c r="BB651" s="7">
        <f>IF(Scenario!$B$11="mean",AH651,IF(Scenario!$B$11="5th pct",AI651,AJ651))</f>
        <v/>
      </c>
      <c r="BC651" s="7">
        <f>U651</f>
        <v/>
      </c>
      <c r="BD651" s="7">
        <f>IF(Scenario!$B$11="mean",V651,IF(Scenario!$B$11="5th pct",W651,X651))</f>
        <v/>
      </c>
      <c r="BE651" s="7">
        <f>IF(Scenario!$B$11="mean",Y651,IF(Scenario!$B$11="5th pct",Z651,AA651))</f>
        <v/>
      </c>
      <c r="BF651" s="7">
        <f>IF(Scenario!$B$11="mean",AK651,IF(Scenario!$B$11="5th pct",AL651,AM651))</f>
        <v/>
      </c>
      <c r="BG651" s="7">
        <f>IF(Scenario!$B$11="mean",AN651,IF(Scenario!$B$11="5th pct",AO651,AP651))</f>
        <v/>
      </c>
    </row>
    <row r="652">
      <c r="A652" t="inlineStr">
        <is>
          <t>M</t>
        </is>
      </c>
      <c r="B652" t="inlineStr">
        <is>
          <t>65-74</t>
        </is>
      </c>
      <c r="C652" t="inlineStr">
        <is>
          <t>132-154</t>
        </is>
      </c>
      <c r="D652" t="inlineStr">
        <is>
          <t>1.0-1.5</t>
        </is>
      </c>
      <c r="E652" t="inlineStr">
        <is>
          <t>low parox</t>
        </is>
      </c>
      <c r="F652" t="inlineStr">
        <is>
          <t>no</t>
        </is>
      </c>
      <c r="G652" s="26">
        <f>Parameters!$B$6*Parameters!$B$7*Parameters!$D$11/SUM(Parameters!$B$11:$G$11)*Parameters!$I$21*Parameters!$B$51*(1-Parameters!$B$46)</f>
        <v/>
      </c>
      <c r="H652" s="27">
        <f>(140-Parameters!$B$25)*Parameters!$D$26*0.45359237*1/(72*Parameters!$C$27)</f>
        <v/>
      </c>
      <c r="I652">
        <f>IF(H652&gt;80,"&gt;80",IF(H652&gt;50,"50-80",IF(H652&gt;=25,"25-50","&lt;25")))</f>
        <v/>
      </c>
      <c r="J652">
        <f>IF(((B652="80+")+0+(OR(D652="1.5-2.0",D652="&gt;=2.0")))&gt;=2,1,0)</f>
        <v/>
      </c>
      <c r="K652" s="28">
        <f>INDEX(Parameters!$B$31:$E$31,MATCH(I652,Parameters!$B$30:$E$30,0))</f>
        <v/>
      </c>
      <c r="L652" s="29">
        <f>K652*INDEX(Parameters!$B$66:$E$66,MATCH(I652,Parameters!$B$30:$E$30,0))/100*IF($F652="yes",Parameters!$C$49,Parameters!$B$49)</f>
        <v/>
      </c>
      <c r="M652" s="29">
        <f>K652*INDEX(Parameters!$B$67:$E$67,MATCH(I652,Parameters!$B$30:$E$30,0))/100*IF($F652="yes",Parameters!$C$49,Parameters!$B$49)</f>
        <v/>
      </c>
      <c r="N652" s="29">
        <f>K652*INDEX(Parameters!$B$68:$E$68,MATCH(I652,Parameters!$B$30:$E$30,0))/100*IF($F652="yes",Parameters!$C$49,Parameters!$B$49)</f>
        <v/>
      </c>
      <c r="O652" s="29">
        <f>K652*INDEX(Parameters!$B$69:$E$69,MATCH(I652,Parameters!$B$30:$E$30,0))/100*IF($F652="yes",Parameters!$C$49,Parameters!$B$49)</f>
        <v/>
      </c>
      <c r="P652" s="29">
        <f>K652*INDEX(Parameters!$B$70:$E$70,MATCH(I652,Parameters!$B$30:$E$30,0))/100*IF($F652="yes",Parameters!$C$49,Parameters!$B$49)</f>
        <v/>
      </c>
      <c r="Q652" s="29">
        <f>K652*INDEX(Parameters!$B$71:$E$71,MATCH(I652,Parameters!$B$30:$E$30,0))/100*IF($F652="yes",Parameters!$C$49,Parameters!$B$49)</f>
        <v/>
      </c>
      <c r="R652" s="29">
        <f>K652*INDEX(Parameters!$B$72:$E$72,MATCH(I652,Parameters!$B$30:$E$30,0))/100*IF($F652="yes",Parameters!$C$49,Parameters!$B$49)</f>
        <v/>
      </c>
      <c r="S652" s="29">
        <f>K652*INDEX(Parameters!$B$73:$E$73,MATCH(I652,Parameters!$B$30:$E$30,0))/100*IF($F652="yes",Parameters!$C$49,Parameters!$B$49)</f>
        <v/>
      </c>
      <c r="T652" s="29">
        <f>K652*INDEX(Parameters!$B$74:$E$74,MATCH(I652,Parameters!$B$30:$E$30,0))/100*IF($F652="yes",Parameters!$C$49,Parameters!$B$49)</f>
        <v/>
      </c>
      <c r="U652" s="29">
        <f>INDEX(Parameters!$B$32:$E$32,MATCH(I652,Parameters!$B$30:$E$30,0))*Parameters!$B$36/100*IF($F652="yes",Parameters!$E$49,Parameters!$D$49)</f>
        <v/>
      </c>
      <c r="V652" s="29">
        <f>U652*INDEX(Parameters!$B$99:$E$99,MATCH(I652,Parameters!$B$30:$E$30,0))</f>
        <v/>
      </c>
      <c r="W652" s="29">
        <f>U652*INDEX(Parameters!$B$100:$E$100,MATCH(I652,Parameters!$B$30:$E$30,0))</f>
        <v/>
      </c>
      <c r="X652" s="29">
        <f>U652*INDEX(Parameters!$B$101:$E$101,MATCH(I652,Parameters!$B$30:$E$30,0))</f>
        <v/>
      </c>
      <c r="Y652" s="29">
        <f>U652*INDEX(Parameters!$B$102:$E$102,MATCH(I652,Parameters!$B$30:$E$30,0))</f>
        <v/>
      </c>
      <c r="Z652" s="29">
        <f>U652*INDEX(Parameters!$B$103:$E$103,MATCH(I652,Parameters!$B$30:$E$30,0))</f>
        <v/>
      </c>
      <c r="AA652" s="29">
        <f>U652*INDEX(Parameters!$B$104:$E$104,MATCH(I652,Parameters!$B$30:$E$30,0))</f>
        <v/>
      </c>
      <c r="AB652" s="29">
        <f>U652*Parameters!$B$39</f>
        <v/>
      </c>
      <c r="AC652">
        <f>J652</f>
        <v/>
      </c>
      <c r="AD652">
        <f>IF(J652=1,Parameters!$B$40,Parameters!$B$41)</f>
        <v/>
      </c>
      <c r="AE652" s="29">
        <f>AC652*O652+(1-AC652)*L652</f>
        <v/>
      </c>
      <c r="AF652" s="29">
        <f>AC652*P652+(1-AC652)*M652</f>
        <v/>
      </c>
      <c r="AG652" s="29">
        <f>AC652*Q652+(1-AC652)*N652</f>
        <v/>
      </c>
      <c r="AH652" s="29">
        <f>AD652*O652+(1-AD652)*L652</f>
        <v/>
      </c>
      <c r="AI652" s="29">
        <f>AD652*P652+(1-AD652)*M652</f>
        <v/>
      </c>
      <c r="AJ652" s="29">
        <f>AD652*Q652+(1-AD652)*N652</f>
        <v/>
      </c>
      <c r="AK652" s="29">
        <f>AC652*V652+(1-AC652)*U652</f>
        <v/>
      </c>
      <c r="AL652" s="29">
        <f>AC652*W652+(1-AC652)*U652</f>
        <v/>
      </c>
      <c r="AM652" s="29">
        <f>AC652*X652+(1-AC652)*U652</f>
        <v/>
      </c>
      <c r="AN652" s="29">
        <f>AD652*V652+(1-AD652)*U652</f>
        <v/>
      </c>
      <c r="AO652" s="29">
        <f>AD652*W652+(1-AD652)*U652</f>
        <v/>
      </c>
      <c r="AP652" s="29">
        <f>AD652*X652+(1-AD652)*U652</f>
        <v/>
      </c>
      <c r="AQ652">
        <f>IF(OR(Scenario!$B$5="Any",Scenario!$B$5=A652),1,0)</f>
        <v/>
      </c>
      <c r="AR652">
        <f>IF(OR(Scenario!$B$6="Any",Scenario!$B$6=B652),1,0)</f>
        <v/>
      </c>
      <c r="AS652">
        <f>IF(OR(Scenario!$B$7="Any",Scenario!$B$7=C652),1,0)</f>
        <v/>
      </c>
      <c r="AT652">
        <f>IF(OR(Scenario!$B$8="Any",Scenario!$B$8=D652),1,0)</f>
        <v/>
      </c>
      <c r="AU652">
        <f>IF(OR(Scenario!$B$9="Any",Scenario!$B$9=E652),1,0)</f>
        <v/>
      </c>
      <c r="AV652">
        <f>IF(OR(Scenario!$B$10="Any",Scenario!$B$10=F652),1,0)</f>
        <v/>
      </c>
      <c r="AW652">
        <f>G652*AQ652*AR652*AS652*AT652*AU652*AV652</f>
        <v/>
      </c>
      <c r="AX652">
        <f>IF(Scenario!$B$11="mean",L652,IF(Scenario!$B$11="5th pct",M652,N652))</f>
        <v/>
      </c>
      <c r="AY652">
        <f>IF(Scenario!$B$11="mean",O652,IF(Scenario!$B$11="5th pct",P652,Q652))</f>
        <v/>
      </c>
      <c r="AZ652">
        <f>IF(Scenario!$B$11="mean",R652,IF(Scenario!$B$11="5th pct",S652,T652))</f>
        <v/>
      </c>
      <c r="BA652">
        <f>IF(Scenario!$B$11="mean",AE652,IF(Scenario!$B$11="5th pct",AF652,AG652))</f>
        <v/>
      </c>
      <c r="BB652">
        <f>IF(Scenario!$B$11="mean",AH652,IF(Scenario!$B$11="5th pct",AI652,AJ652))</f>
        <v/>
      </c>
      <c r="BC652">
        <f>U652</f>
        <v/>
      </c>
      <c r="BD652">
        <f>IF(Scenario!$B$11="mean",V652,IF(Scenario!$B$11="5th pct",W652,X652))</f>
        <v/>
      </c>
      <c r="BE652">
        <f>IF(Scenario!$B$11="mean",Y652,IF(Scenario!$B$11="5th pct",Z652,AA652))</f>
        <v/>
      </c>
      <c r="BF652">
        <f>IF(Scenario!$B$11="mean",AK652,IF(Scenario!$B$11="5th pct",AL652,AM652))</f>
        <v/>
      </c>
      <c r="BG652">
        <f>IF(Scenario!$B$11="mean",AN652,IF(Scenario!$B$11="5th pct",AO652,AP652))</f>
        <v/>
      </c>
    </row>
    <row r="653">
      <c r="A653" s="7" t="inlineStr">
        <is>
          <t>M</t>
        </is>
      </c>
      <c r="B653" s="7" t="inlineStr">
        <is>
          <t>65-74</t>
        </is>
      </c>
      <c r="C653" s="7" t="inlineStr">
        <is>
          <t>132-154</t>
        </is>
      </c>
      <c r="D653" s="7" t="inlineStr">
        <is>
          <t>1.0-1.5</t>
        </is>
      </c>
      <c r="E653" s="7" t="inlineStr">
        <is>
          <t>low parox</t>
        </is>
      </c>
      <c r="F653" s="7" t="inlineStr">
        <is>
          <t>yes</t>
        </is>
      </c>
      <c r="G653" s="30">
        <f>Parameters!$B$6*Parameters!$B$7*Parameters!$D$11/SUM(Parameters!$B$11:$G$11)*Parameters!$I$21*Parameters!$B$51*Parameters!$B$46</f>
        <v/>
      </c>
      <c r="H653" s="31">
        <f>(140-Parameters!$B$25)*Parameters!$D$26*0.45359237*1/(72*Parameters!$C$27)</f>
        <v/>
      </c>
      <c r="I653" s="7">
        <f>IF(H653&gt;80,"&gt;80",IF(H653&gt;50,"50-80",IF(H653&gt;=25,"25-50","&lt;25")))</f>
        <v/>
      </c>
      <c r="J653" s="7">
        <f>IF(((B653="80+")+0+(OR(D653="1.5-2.0",D653="&gt;=2.0")))&gt;=2,1,0)</f>
        <v/>
      </c>
      <c r="K653" s="32">
        <f>INDEX(Parameters!$B$31:$E$31,MATCH(I653,Parameters!$B$30:$E$30,0))</f>
        <v/>
      </c>
      <c r="L653" s="33">
        <f>K653*INDEX(Parameters!$B$66:$E$66,MATCH(I653,Parameters!$B$30:$E$30,0))/100*IF($F653="yes",Parameters!$C$49,Parameters!$B$49)</f>
        <v/>
      </c>
      <c r="M653" s="33">
        <f>K653*INDEX(Parameters!$B$67:$E$67,MATCH(I653,Parameters!$B$30:$E$30,0))/100*IF($F653="yes",Parameters!$C$49,Parameters!$B$49)</f>
        <v/>
      </c>
      <c r="N653" s="33">
        <f>K653*INDEX(Parameters!$B$68:$E$68,MATCH(I653,Parameters!$B$30:$E$30,0))/100*IF($F653="yes",Parameters!$C$49,Parameters!$B$49)</f>
        <v/>
      </c>
      <c r="O653" s="33">
        <f>K653*INDEX(Parameters!$B$69:$E$69,MATCH(I653,Parameters!$B$30:$E$30,0))/100*IF($F653="yes",Parameters!$C$49,Parameters!$B$49)</f>
        <v/>
      </c>
      <c r="P653" s="33">
        <f>K653*INDEX(Parameters!$B$70:$E$70,MATCH(I653,Parameters!$B$30:$E$30,0))/100*IF($F653="yes",Parameters!$C$49,Parameters!$B$49)</f>
        <v/>
      </c>
      <c r="Q653" s="33">
        <f>K653*INDEX(Parameters!$B$71:$E$71,MATCH(I653,Parameters!$B$30:$E$30,0))/100*IF($F653="yes",Parameters!$C$49,Parameters!$B$49)</f>
        <v/>
      </c>
      <c r="R653" s="33">
        <f>K653*INDEX(Parameters!$B$72:$E$72,MATCH(I653,Parameters!$B$30:$E$30,0))/100*IF($F653="yes",Parameters!$C$49,Parameters!$B$49)</f>
        <v/>
      </c>
      <c r="S653" s="33">
        <f>K653*INDEX(Parameters!$B$73:$E$73,MATCH(I653,Parameters!$B$30:$E$30,0))/100*IF($F653="yes",Parameters!$C$49,Parameters!$B$49)</f>
        <v/>
      </c>
      <c r="T653" s="33">
        <f>K653*INDEX(Parameters!$B$74:$E$74,MATCH(I653,Parameters!$B$30:$E$30,0))/100*IF($F653="yes",Parameters!$C$49,Parameters!$B$49)</f>
        <v/>
      </c>
      <c r="U653" s="33">
        <f>INDEX(Parameters!$B$32:$E$32,MATCH(I653,Parameters!$B$30:$E$30,0))*Parameters!$B$36/100*IF($F653="yes",Parameters!$E$49,Parameters!$D$49)</f>
        <v/>
      </c>
      <c r="V653" s="33">
        <f>U653*INDEX(Parameters!$B$99:$E$99,MATCH(I653,Parameters!$B$30:$E$30,0))</f>
        <v/>
      </c>
      <c r="W653" s="33">
        <f>U653*INDEX(Parameters!$B$100:$E$100,MATCH(I653,Parameters!$B$30:$E$30,0))</f>
        <v/>
      </c>
      <c r="X653" s="33">
        <f>U653*INDEX(Parameters!$B$101:$E$101,MATCH(I653,Parameters!$B$30:$E$30,0))</f>
        <v/>
      </c>
      <c r="Y653" s="33">
        <f>U653*INDEX(Parameters!$B$102:$E$102,MATCH(I653,Parameters!$B$30:$E$30,0))</f>
        <v/>
      </c>
      <c r="Z653" s="33">
        <f>U653*INDEX(Parameters!$B$103:$E$103,MATCH(I653,Parameters!$B$30:$E$30,0))</f>
        <v/>
      </c>
      <c r="AA653" s="33">
        <f>U653*INDEX(Parameters!$B$104:$E$104,MATCH(I653,Parameters!$B$30:$E$30,0))</f>
        <v/>
      </c>
      <c r="AB653" s="33">
        <f>U653*Parameters!$B$39</f>
        <v/>
      </c>
      <c r="AC653" s="7">
        <f>J653</f>
        <v/>
      </c>
      <c r="AD653" s="7">
        <f>IF(J653=1,Parameters!$B$40,Parameters!$B$41)</f>
        <v/>
      </c>
      <c r="AE653" s="33">
        <f>AC653*O653+(1-AC653)*L653</f>
        <v/>
      </c>
      <c r="AF653" s="33">
        <f>AC653*P653+(1-AC653)*M653</f>
        <v/>
      </c>
      <c r="AG653" s="33">
        <f>AC653*Q653+(1-AC653)*N653</f>
        <v/>
      </c>
      <c r="AH653" s="33">
        <f>AD653*O653+(1-AD653)*L653</f>
        <v/>
      </c>
      <c r="AI653" s="33">
        <f>AD653*P653+(1-AD653)*M653</f>
        <v/>
      </c>
      <c r="AJ653" s="33">
        <f>AD653*Q653+(1-AD653)*N653</f>
        <v/>
      </c>
      <c r="AK653" s="33">
        <f>AC653*V653+(1-AC653)*U653</f>
        <v/>
      </c>
      <c r="AL653" s="33">
        <f>AC653*W653+(1-AC653)*U653</f>
        <v/>
      </c>
      <c r="AM653" s="33">
        <f>AC653*X653+(1-AC653)*U653</f>
        <v/>
      </c>
      <c r="AN653" s="33">
        <f>AD653*V653+(1-AD653)*U653</f>
        <v/>
      </c>
      <c r="AO653" s="33">
        <f>AD653*W653+(1-AD653)*U653</f>
        <v/>
      </c>
      <c r="AP653" s="33">
        <f>AD653*X653+(1-AD653)*U653</f>
        <v/>
      </c>
      <c r="AQ653" s="7">
        <f>IF(OR(Scenario!$B$5="Any",Scenario!$B$5=A653),1,0)</f>
        <v/>
      </c>
      <c r="AR653" s="7">
        <f>IF(OR(Scenario!$B$6="Any",Scenario!$B$6=B653),1,0)</f>
        <v/>
      </c>
      <c r="AS653" s="7">
        <f>IF(OR(Scenario!$B$7="Any",Scenario!$B$7=C653),1,0)</f>
        <v/>
      </c>
      <c r="AT653" s="7">
        <f>IF(OR(Scenario!$B$8="Any",Scenario!$B$8=D653),1,0)</f>
        <v/>
      </c>
      <c r="AU653" s="7">
        <f>IF(OR(Scenario!$B$9="Any",Scenario!$B$9=E653),1,0)</f>
        <v/>
      </c>
      <c r="AV653" s="7">
        <f>IF(OR(Scenario!$B$10="Any",Scenario!$B$10=F653),1,0)</f>
        <v/>
      </c>
      <c r="AW653" s="7">
        <f>G653*AQ653*AR653*AS653*AT653*AU653*AV653</f>
        <v/>
      </c>
      <c r="AX653" s="7">
        <f>IF(Scenario!$B$11="mean",L653,IF(Scenario!$B$11="5th pct",M653,N653))</f>
        <v/>
      </c>
      <c r="AY653" s="7">
        <f>IF(Scenario!$B$11="mean",O653,IF(Scenario!$B$11="5th pct",P653,Q653))</f>
        <v/>
      </c>
      <c r="AZ653" s="7">
        <f>IF(Scenario!$B$11="mean",R653,IF(Scenario!$B$11="5th pct",S653,T653))</f>
        <v/>
      </c>
      <c r="BA653" s="7">
        <f>IF(Scenario!$B$11="mean",AE653,IF(Scenario!$B$11="5th pct",AF653,AG653))</f>
        <v/>
      </c>
      <c r="BB653" s="7">
        <f>IF(Scenario!$B$11="mean",AH653,IF(Scenario!$B$11="5th pct",AI653,AJ653))</f>
        <v/>
      </c>
      <c r="BC653" s="7">
        <f>U653</f>
        <v/>
      </c>
      <c r="BD653" s="7">
        <f>IF(Scenario!$B$11="mean",V653,IF(Scenario!$B$11="5th pct",W653,X653))</f>
        <v/>
      </c>
      <c r="BE653" s="7">
        <f>IF(Scenario!$B$11="mean",Y653,IF(Scenario!$B$11="5th pct",Z653,AA653))</f>
        <v/>
      </c>
      <c r="BF653" s="7">
        <f>IF(Scenario!$B$11="mean",AK653,IF(Scenario!$B$11="5th pct",AL653,AM653))</f>
        <v/>
      </c>
      <c r="BG653" s="7">
        <f>IF(Scenario!$B$11="mean",AN653,IF(Scenario!$B$11="5th pct",AO653,AP653))</f>
        <v/>
      </c>
    </row>
    <row r="654">
      <c r="A654" t="inlineStr">
        <is>
          <t>M</t>
        </is>
      </c>
      <c r="B654" t="inlineStr">
        <is>
          <t>65-74</t>
        </is>
      </c>
      <c r="C654" t="inlineStr">
        <is>
          <t>132-154</t>
        </is>
      </c>
      <c r="D654" t="inlineStr">
        <is>
          <t>1.0-1.5</t>
        </is>
      </c>
      <c r="E654" t="inlineStr">
        <is>
          <t>high parox</t>
        </is>
      </c>
      <c r="F654" t="inlineStr">
        <is>
          <t>no</t>
        </is>
      </c>
      <c r="G654" s="26">
        <f>Parameters!$B$6*Parameters!$B$7*Parameters!$D$11/SUM(Parameters!$B$11:$G$11)*Parameters!$I$21*Parameters!$B$52*(1-Parameters!$B$46)</f>
        <v/>
      </c>
      <c r="H654" s="27">
        <f>(140-Parameters!$B$25)*Parameters!$D$26*0.45359237*1/(72*Parameters!$C$27)</f>
        <v/>
      </c>
      <c r="I654">
        <f>IF(H654&gt;80,"&gt;80",IF(H654&gt;50,"50-80",IF(H654&gt;=25,"25-50","&lt;25")))</f>
        <v/>
      </c>
      <c r="J654">
        <f>IF(((B654="80+")+0+(OR(D654="1.5-2.0",D654="&gt;=2.0")))&gt;=2,1,0)</f>
        <v/>
      </c>
      <c r="K654" s="28">
        <f>INDEX(Parameters!$B$31:$E$31,MATCH(I654,Parameters!$B$30:$E$30,0))</f>
        <v/>
      </c>
      <c r="L654" s="29">
        <f>K654*INDEX(Parameters!$B$75:$E$75,MATCH(I654,Parameters!$B$30:$E$30,0))/100*IF($F654="yes",Parameters!$C$49,Parameters!$B$49)</f>
        <v/>
      </c>
      <c r="M654" s="29">
        <f>K654*INDEX(Parameters!$B$76:$E$76,MATCH(I654,Parameters!$B$30:$E$30,0))/100*IF($F654="yes",Parameters!$C$49,Parameters!$B$49)</f>
        <v/>
      </c>
      <c r="N654" s="29">
        <f>K654*INDEX(Parameters!$B$77:$E$77,MATCH(I654,Parameters!$B$30:$E$30,0))/100*IF($F654="yes",Parameters!$C$49,Parameters!$B$49)</f>
        <v/>
      </c>
      <c r="O654" s="29">
        <f>K654*INDEX(Parameters!$B$78:$E$78,MATCH(I654,Parameters!$B$30:$E$30,0))/100*IF($F654="yes",Parameters!$C$49,Parameters!$B$49)</f>
        <v/>
      </c>
      <c r="P654" s="29">
        <f>K654*INDEX(Parameters!$B$79:$E$79,MATCH(I654,Parameters!$B$30:$E$30,0))/100*IF($F654="yes",Parameters!$C$49,Parameters!$B$49)</f>
        <v/>
      </c>
      <c r="Q654" s="29">
        <f>K654*INDEX(Parameters!$B$80:$E$80,MATCH(I654,Parameters!$B$30:$E$30,0))/100*IF($F654="yes",Parameters!$C$49,Parameters!$B$49)</f>
        <v/>
      </c>
      <c r="R654" s="29">
        <f>K654*INDEX(Parameters!$B$81:$E$81,MATCH(I654,Parameters!$B$30:$E$30,0))/100*IF($F654="yes",Parameters!$C$49,Parameters!$B$49)</f>
        <v/>
      </c>
      <c r="S654" s="29">
        <f>K654*INDEX(Parameters!$B$82:$E$82,MATCH(I654,Parameters!$B$30:$E$30,0))/100*IF($F654="yes",Parameters!$C$49,Parameters!$B$49)</f>
        <v/>
      </c>
      <c r="T654" s="29">
        <f>K654*INDEX(Parameters!$B$83:$E$83,MATCH(I654,Parameters!$B$30:$E$30,0))/100*IF($F654="yes",Parameters!$C$49,Parameters!$B$49)</f>
        <v/>
      </c>
      <c r="U654" s="29">
        <f>INDEX(Parameters!$B$32:$E$32,MATCH(I654,Parameters!$B$30:$E$30,0))*Parameters!$B$36/100*IF($F654="yes",Parameters!$E$49,Parameters!$D$49)</f>
        <v/>
      </c>
      <c r="V654" s="29">
        <f>U654*INDEX(Parameters!$B$99:$E$99,MATCH(I654,Parameters!$B$30:$E$30,0))</f>
        <v/>
      </c>
      <c r="W654" s="29">
        <f>U654*INDEX(Parameters!$B$100:$E$100,MATCH(I654,Parameters!$B$30:$E$30,0))</f>
        <v/>
      </c>
      <c r="X654" s="29">
        <f>U654*INDEX(Parameters!$B$101:$E$101,MATCH(I654,Parameters!$B$30:$E$30,0))</f>
        <v/>
      </c>
      <c r="Y654" s="29">
        <f>U654*INDEX(Parameters!$B$102:$E$102,MATCH(I654,Parameters!$B$30:$E$30,0))</f>
        <v/>
      </c>
      <c r="Z654" s="29">
        <f>U654*INDEX(Parameters!$B$103:$E$103,MATCH(I654,Parameters!$B$30:$E$30,0))</f>
        <v/>
      </c>
      <c r="AA654" s="29">
        <f>U654*INDEX(Parameters!$B$104:$E$104,MATCH(I654,Parameters!$B$30:$E$30,0))</f>
        <v/>
      </c>
      <c r="AB654" s="29">
        <f>U654*Parameters!$B$39</f>
        <v/>
      </c>
      <c r="AC654">
        <f>J654</f>
        <v/>
      </c>
      <c r="AD654">
        <f>IF(J654=1,Parameters!$B$40,Parameters!$B$41)</f>
        <v/>
      </c>
      <c r="AE654" s="29">
        <f>AC654*O654+(1-AC654)*L654</f>
        <v/>
      </c>
      <c r="AF654" s="29">
        <f>AC654*P654+(1-AC654)*M654</f>
        <v/>
      </c>
      <c r="AG654" s="29">
        <f>AC654*Q654+(1-AC654)*N654</f>
        <v/>
      </c>
      <c r="AH654" s="29">
        <f>AD654*O654+(1-AD654)*L654</f>
        <v/>
      </c>
      <c r="AI654" s="29">
        <f>AD654*P654+(1-AD654)*M654</f>
        <v/>
      </c>
      <c r="AJ654" s="29">
        <f>AD654*Q654+(1-AD654)*N654</f>
        <v/>
      </c>
      <c r="AK654" s="29">
        <f>AC654*V654+(1-AC654)*U654</f>
        <v/>
      </c>
      <c r="AL654" s="29">
        <f>AC654*W654+(1-AC654)*U654</f>
        <v/>
      </c>
      <c r="AM654" s="29">
        <f>AC654*X654+(1-AC654)*U654</f>
        <v/>
      </c>
      <c r="AN654" s="29">
        <f>AD654*V654+(1-AD654)*U654</f>
        <v/>
      </c>
      <c r="AO654" s="29">
        <f>AD654*W654+(1-AD654)*U654</f>
        <v/>
      </c>
      <c r="AP654" s="29">
        <f>AD654*X654+(1-AD654)*U654</f>
        <v/>
      </c>
      <c r="AQ654">
        <f>IF(OR(Scenario!$B$5="Any",Scenario!$B$5=A654),1,0)</f>
        <v/>
      </c>
      <c r="AR654">
        <f>IF(OR(Scenario!$B$6="Any",Scenario!$B$6=B654),1,0)</f>
        <v/>
      </c>
      <c r="AS654">
        <f>IF(OR(Scenario!$B$7="Any",Scenario!$B$7=C654),1,0)</f>
        <v/>
      </c>
      <c r="AT654">
        <f>IF(OR(Scenario!$B$8="Any",Scenario!$B$8=D654),1,0)</f>
        <v/>
      </c>
      <c r="AU654">
        <f>IF(OR(Scenario!$B$9="Any",Scenario!$B$9=E654),1,0)</f>
        <v/>
      </c>
      <c r="AV654">
        <f>IF(OR(Scenario!$B$10="Any",Scenario!$B$10=F654),1,0)</f>
        <v/>
      </c>
      <c r="AW654">
        <f>G654*AQ654*AR654*AS654*AT654*AU654*AV654</f>
        <v/>
      </c>
      <c r="AX654">
        <f>IF(Scenario!$B$11="mean",L654,IF(Scenario!$B$11="5th pct",M654,N654))</f>
        <v/>
      </c>
      <c r="AY654">
        <f>IF(Scenario!$B$11="mean",O654,IF(Scenario!$B$11="5th pct",P654,Q654))</f>
        <v/>
      </c>
      <c r="AZ654">
        <f>IF(Scenario!$B$11="mean",R654,IF(Scenario!$B$11="5th pct",S654,T654))</f>
        <v/>
      </c>
      <c r="BA654">
        <f>IF(Scenario!$B$11="mean",AE654,IF(Scenario!$B$11="5th pct",AF654,AG654))</f>
        <v/>
      </c>
      <c r="BB654">
        <f>IF(Scenario!$B$11="mean",AH654,IF(Scenario!$B$11="5th pct",AI654,AJ654))</f>
        <v/>
      </c>
      <c r="BC654">
        <f>U654</f>
        <v/>
      </c>
      <c r="BD654">
        <f>IF(Scenario!$B$11="mean",V654,IF(Scenario!$B$11="5th pct",W654,X654))</f>
        <v/>
      </c>
      <c r="BE654">
        <f>IF(Scenario!$B$11="mean",Y654,IF(Scenario!$B$11="5th pct",Z654,AA654))</f>
        <v/>
      </c>
      <c r="BF654">
        <f>IF(Scenario!$B$11="mean",AK654,IF(Scenario!$B$11="5th pct",AL654,AM654))</f>
        <v/>
      </c>
      <c r="BG654">
        <f>IF(Scenario!$B$11="mean",AN654,IF(Scenario!$B$11="5th pct",AO654,AP654))</f>
        <v/>
      </c>
    </row>
    <row r="655">
      <c r="A655" s="7" t="inlineStr">
        <is>
          <t>M</t>
        </is>
      </c>
      <c r="B655" s="7" t="inlineStr">
        <is>
          <t>65-74</t>
        </is>
      </c>
      <c r="C655" s="7" t="inlineStr">
        <is>
          <t>132-154</t>
        </is>
      </c>
      <c r="D655" s="7" t="inlineStr">
        <is>
          <t>1.0-1.5</t>
        </is>
      </c>
      <c r="E655" s="7" t="inlineStr">
        <is>
          <t>high parox</t>
        </is>
      </c>
      <c r="F655" s="7" t="inlineStr">
        <is>
          <t>yes</t>
        </is>
      </c>
      <c r="G655" s="30">
        <f>Parameters!$B$6*Parameters!$B$7*Parameters!$D$11/SUM(Parameters!$B$11:$G$11)*Parameters!$I$21*Parameters!$B$52*Parameters!$B$46</f>
        <v/>
      </c>
      <c r="H655" s="31">
        <f>(140-Parameters!$B$25)*Parameters!$D$26*0.45359237*1/(72*Parameters!$C$27)</f>
        <v/>
      </c>
      <c r="I655" s="7">
        <f>IF(H655&gt;80,"&gt;80",IF(H655&gt;50,"50-80",IF(H655&gt;=25,"25-50","&lt;25")))</f>
        <v/>
      </c>
      <c r="J655" s="7">
        <f>IF(((B655="80+")+0+(OR(D655="1.5-2.0",D655="&gt;=2.0")))&gt;=2,1,0)</f>
        <v/>
      </c>
      <c r="K655" s="32">
        <f>INDEX(Parameters!$B$31:$E$31,MATCH(I655,Parameters!$B$30:$E$30,0))</f>
        <v/>
      </c>
      <c r="L655" s="33">
        <f>K655*INDEX(Parameters!$B$75:$E$75,MATCH(I655,Parameters!$B$30:$E$30,0))/100*IF($F655="yes",Parameters!$C$49,Parameters!$B$49)</f>
        <v/>
      </c>
      <c r="M655" s="33">
        <f>K655*INDEX(Parameters!$B$76:$E$76,MATCH(I655,Parameters!$B$30:$E$30,0))/100*IF($F655="yes",Parameters!$C$49,Parameters!$B$49)</f>
        <v/>
      </c>
      <c r="N655" s="33">
        <f>K655*INDEX(Parameters!$B$77:$E$77,MATCH(I655,Parameters!$B$30:$E$30,0))/100*IF($F655="yes",Parameters!$C$49,Parameters!$B$49)</f>
        <v/>
      </c>
      <c r="O655" s="33">
        <f>K655*INDEX(Parameters!$B$78:$E$78,MATCH(I655,Parameters!$B$30:$E$30,0))/100*IF($F655="yes",Parameters!$C$49,Parameters!$B$49)</f>
        <v/>
      </c>
      <c r="P655" s="33">
        <f>K655*INDEX(Parameters!$B$79:$E$79,MATCH(I655,Parameters!$B$30:$E$30,0))/100*IF($F655="yes",Parameters!$C$49,Parameters!$B$49)</f>
        <v/>
      </c>
      <c r="Q655" s="33">
        <f>K655*INDEX(Parameters!$B$80:$E$80,MATCH(I655,Parameters!$B$30:$E$30,0))/100*IF($F655="yes",Parameters!$C$49,Parameters!$B$49)</f>
        <v/>
      </c>
      <c r="R655" s="33">
        <f>K655*INDEX(Parameters!$B$81:$E$81,MATCH(I655,Parameters!$B$30:$E$30,0))/100*IF($F655="yes",Parameters!$C$49,Parameters!$B$49)</f>
        <v/>
      </c>
      <c r="S655" s="33">
        <f>K655*INDEX(Parameters!$B$82:$E$82,MATCH(I655,Parameters!$B$30:$E$30,0))/100*IF($F655="yes",Parameters!$C$49,Parameters!$B$49)</f>
        <v/>
      </c>
      <c r="T655" s="33">
        <f>K655*INDEX(Parameters!$B$83:$E$83,MATCH(I655,Parameters!$B$30:$E$30,0))/100*IF($F655="yes",Parameters!$C$49,Parameters!$B$49)</f>
        <v/>
      </c>
      <c r="U655" s="33">
        <f>INDEX(Parameters!$B$32:$E$32,MATCH(I655,Parameters!$B$30:$E$30,0))*Parameters!$B$36/100*IF($F655="yes",Parameters!$E$49,Parameters!$D$49)</f>
        <v/>
      </c>
      <c r="V655" s="33">
        <f>U655*INDEX(Parameters!$B$99:$E$99,MATCH(I655,Parameters!$B$30:$E$30,0))</f>
        <v/>
      </c>
      <c r="W655" s="33">
        <f>U655*INDEX(Parameters!$B$100:$E$100,MATCH(I655,Parameters!$B$30:$E$30,0))</f>
        <v/>
      </c>
      <c r="X655" s="33">
        <f>U655*INDEX(Parameters!$B$101:$E$101,MATCH(I655,Parameters!$B$30:$E$30,0))</f>
        <v/>
      </c>
      <c r="Y655" s="33">
        <f>U655*INDEX(Parameters!$B$102:$E$102,MATCH(I655,Parameters!$B$30:$E$30,0))</f>
        <v/>
      </c>
      <c r="Z655" s="33">
        <f>U655*INDEX(Parameters!$B$103:$E$103,MATCH(I655,Parameters!$B$30:$E$30,0))</f>
        <v/>
      </c>
      <c r="AA655" s="33">
        <f>U655*INDEX(Parameters!$B$104:$E$104,MATCH(I655,Parameters!$B$30:$E$30,0))</f>
        <v/>
      </c>
      <c r="AB655" s="33">
        <f>U655*Parameters!$B$39</f>
        <v/>
      </c>
      <c r="AC655" s="7">
        <f>J655</f>
        <v/>
      </c>
      <c r="AD655" s="7">
        <f>IF(J655=1,Parameters!$B$40,Parameters!$B$41)</f>
        <v/>
      </c>
      <c r="AE655" s="33">
        <f>AC655*O655+(1-AC655)*L655</f>
        <v/>
      </c>
      <c r="AF655" s="33">
        <f>AC655*P655+(1-AC655)*M655</f>
        <v/>
      </c>
      <c r="AG655" s="33">
        <f>AC655*Q655+(1-AC655)*N655</f>
        <v/>
      </c>
      <c r="AH655" s="33">
        <f>AD655*O655+(1-AD655)*L655</f>
        <v/>
      </c>
      <c r="AI655" s="33">
        <f>AD655*P655+(1-AD655)*M655</f>
        <v/>
      </c>
      <c r="AJ655" s="33">
        <f>AD655*Q655+(1-AD655)*N655</f>
        <v/>
      </c>
      <c r="AK655" s="33">
        <f>AC655*V655+(1-AC655)*U655</f>
        <v/>
      </c>
      <c r="AL655" s="33">
        <f>AC655*W655+(1-AC655)*U655</f>
        <v/>
      </c>
      <c r="AM655" s="33">
        <f>AC655*X655+(1-AC655)*U655</f>
        <v/>
      </c>
      <c r="AN655" s="33">
        <f>AD655*V655+(1-AD655)*U655</f>
        <v/>
      </c>
      <c r="AO655" s="33">
        <f>AD655*W655+(1-AD655)*U655</f>
        <v/>
      </c>
      <c r="AP655" s="33">
        <f>AD655*X655+(1-AD655)*U655</f>
        <v/>
      </c>
      <c r="AQ655" s="7">
        <f>IF(OR(Scenario!$B$5="Any",Scenario!$B$5=A655),1,0)</f>
        <v/>
      </c>
      <c r="AR655" s="7">
        <f>IF(OR(Scenario!$B$6="Any",Scenario!$B$6=B655),1,0)</f>
        <v/>
      </c>
      <c r="AS655" s="7">
        <f>IF(OR(Scenario!$B$7="Any",Scenario!$B$7=C655),1,0)</f>
        <v/>
      </c>
      <c r="AT655" s="7">
        <f>IF(OR(Scenario!$B$8="Any",Scenario!$B$8=D655),1,0)</f>
        <v/>
      </c>
      <c r="AU655" s="7">
        <f>IF(OR(Scenario!$B$9="Any",Scenario!$B$9=E655),1,0)</f>
        <v/>
      </c>
      <c r="AV655" s="7">
        <f>IF(OR(Scenario!$B$10="Any",Scenario!$B$10=F655),1,0)</f>
        <v/>
      </c>
      <c r="AW655" s="7">
        <f>G655*AQ655*AR655*AS655*AT655*AU655*AV655</f>
        <v/>
      </c>
      <c r="AX655" s="7">
        <f>IF(Scenario!$B$11="mean",L655,IF(Scenario!$B$11="5th pct",M655,N655))</f>
        <v/>
      </c>
      <c r="AY655" s="7">
        <f>IF(Scenario!$B$11="mean",O655,IF(Scenario!$B$11="5th pct",P655,Q655))</f>
        <v/>
      </c>
      <c r="AZ655" s="7">
        <f>IF(Scenario!$B$11="mean",R655,IF(Scenario!$B$11="5th pct",S655,T655))</f>
        <v/>
      </c>
      <c r="BA655" s="7">
        <f>IF(Scenario!$B$11="mean",AE655,IF(Scenario!$B$11="5th pct",AF655,AG655))</f>
        <v/>
      </c>
      <c r="BB655" s="7">
        <f>IF(Scenario!$B$11="mean",AH655,IF(Scenario!$B$11="5th pct",AI655,AJ655))</f>
        <v/>
      </c>
      <c r="BC655" s="7">
        <f>U655</f>
        <v/>
      </c>
      <c r="BD655" s="7">
        <f>IF(Scenario!$B$11="mean",V655,IF(Scenario!$B$11="5th pct",W655,X655))</f>
        <v/>
      </c>
      <c r="BE655" s="7">
        <f>IF(Scenario!$B$11="mean",Y655,IF(Scenario!$B$11="5th pct",Z655,AA655))</f>
        <v/>
      </c>
      <c r="BF655" s="7">
        <f>IF(Scenario!$B$11="mean",AK655,IF(Scenario!$B$11="5th pct",AL655,AM655))</f>
        <v/>
      </c>
      <c r="BG655" s="7">
        <f>IF(Scenario!$B$11="mean",AN655,IF(Scenario!$B$11="5th pct",AO655,AP655))</f>
        <v/>
      </c>
    </row>
    <row r="656">
      <c r="A656" t="inlineStr">
        <is>
          <t>M</t>
        </is>
      </c>
      <c r="B656" t="inlineStr">
        <is>
          <t>65-74</t>
        </is>
      </c>
      <c r="C656" t="inlineStr">
        <is>
          <t>132-154</t>
        </is>
      </c>
      <c r="D656" t="inlineStr">
        <is>
          <t>1.0-1.5</t>
        </is>
      </c>
      <c r="E656" t="inlineStr">
        <is>
          <t>persistent</t>
        </is>
      </c>
      <c r="F656" t="inlineStr">
        <is>
          <t>no</t>
        </is>
      </c>
      <c r="G656" s="26">
        <f>Parameters!$B$6*Parameters!$B$7*Parameters!$D$11/SUM(Parameters!$B$11:$G$11)*Parameters!$I$21*Parameters!$B$53*(1-Parameters!$B$46)</f>
        <v/>
      </c>
      <c r="H656" s="27">
        <f>(140-Parameters!$B$25)*Parameters!$D$26*0.45359237*1/(72*Parameters!$C$27)</f>
        <v/>
      </c>
      <c r="I656">
        <f>IF(H656&gt;80,"&gt;80",IF(H656&gt;50,"50-80",IF(H656&gt;=25,"25-50","&lt;25")))</f>
        <v/>
      </c>
      <c r="J656">
        <f>IF(((B656="80+")+0+(OR(D656="1.5-2.0",D656="&gt;=2.0")))&gt;=2,1,0)</f>
        <v/>
      </c>
      <c r="K656" s="28">
        <f>INDEX(Parameters!$B$31:$E$31,MATCH(I656,Parameters!$B$30:$E$30,0))</f>
        <v/>
      </c>
      <c r="L656" s="29">
        <f>K656*INDEX(Parameters!$B$84:$E$84,MATCH(I656,Parameters!$B$30:$E$30,0))/100*IF($F656="yes",Parameters!$C$49,Parameters!$B$49)</f>
        <v/>
      </c>
      <c r="M656" s="29">
        <f>K656*INDEX(Parameters!$B$85:$E$85,MATCH(I656,Parameters!$B$30:$E$30,0))/100*IF($F656="yes",Parameters!$C$49,Parameters!$B$49)</f>
        <v/>
      </c>
      <c r="N656" s="29">
        <f>K656*INDEX(Parameters!$B$86:$E$86,MATCH(I656,Parameters!$B$30:$E$30,0))/100*IF($F656="yes",Parameters!$C$49,Parameters!$B$49)</f>
        <v/>
      </c>
      <c r="O656" s="29">
        <f>K656*INDEX(Parameters!$B$87:$E$87,MATCH(I656,Parameters!$B$30:$E$30,0))/100*IF($F656="yes",Parameters!$C$49,Parameters!$B$49)</f>
        <v/>
      </c>
      <c r="P656" s="29">
        <f>K656*INDEX(Parameters!$B$88:$E$88,MATCH(I656,Parameters!$B$30:$E$30,0))/100*IF($F656="yes",Parameters!$C$49,Parameters!$B$49)</f>
        <v/>
      </c>
      <c r="Q656" s="29">
        <f>K656*INDEX(Parameters!$B$89:$E$89,MATCH(I656,Parameters!$B$30:$E$30,0))/100*IF($F656="yes",Parameters!$C$49,Parameters!$B$49)</f>
        <v/>
      </c>
      <c r="R656" s="29">
        <f>K656*INDEX(Parameters!$B$90:$E$90,MATCH(I656,Parameters!$B$30:$E$30,0))/100*IF($F656="yes",Parameters!$C$49,Parameters!$B$49)</f>
        <v/>
      </c>
      <c r="S656" s="29">
        <f>K656*INDEX(Parameters!$B$91:$E$91,MATCH(I656,Parameters!$B$30:$E$30,0))/100*IF($F656="yes",Parameters!$C$49,Parameters!$B$49)</f>
        <v/>
      </c>
      <c r="T656" s="29">
        <f>K656*INDEX(Parameters!$B$92:$E$92,MATCH(I656,Parameters!$B$30:$E$30,0))/100*IF($F656="yes",Parameters!$C$49,Parameters!$B$49)</f>
        <v/>
      </c>
      <c r="U656" s="29">
        <f>INDEX(Parameters!$B$32:$E$32,MATCH(I656,Parameters!$B$30:$E$30,0))*Parameters!$B$36/100*IF($F656="yes",Parameters!$E$49,Parameters!$D$49)</f>
        <v/>
      </c>
      <c r="V656" s="29">
        <f>U656*INDEX(Parameters!$B$99:$E$99,MATCH(I656,Parameters!$B$30:$E$30,0))</f>
        <v/>
      </c>
      <c r="W656" s="29">
        <f>U656*INDEX(Parameters!$B$100:$E$100,MATCH(I656,Parameters!$B$30:$E$30,0))</f>
        <v/>
      </c>
      <c r="X656" s="29">
        <f>U656*INDEX(Parameters!$B$101:$E$101,MATCH(I656,Parameters!$B$30:$E$30,0))</f>
        <v/>
      </c>
      <c r="Y656" s="29">
        <f>U656*INDEX(Parameters!$B$102:$E$102,MATCH(I656,Parameters!$B$30:$E$30,0))</f>
        <v/>
      </c>
      <c r="Z656" s="29">
        <f>U656*INDEX(Parameters!$B$103:$E$103,MATCH(I656,Parameters!$B$30:$E$30,0))</f>
        <v/>
      </c>
      <c r="AA656" s="29">
        <f>U656*INDEX(Parameters!$B$104:$E$104,MATCH(I656,Parameters!$B$30:$E$30,0))</f>
        <v/>
      </c>
      <c r="AB656" s="29">
        <f>U656*Parameters!$B$39</f>
        <v/>
      </c>
      <c r="AC656">
        <f>J656</f>
        <v/>
      </c>
      <c r="AD656">
        <f>IF(J656=1,Parameters!$B$40,Parameters!$B$41)</f>
        <v/>
      </c>
      <c r="AE656" s="29">
        <f>AC656*O656+(1-AC656)*L656</f>
        <v/>
      </c>
      <c r="AF656" s="29">
        <f>AC656*P656+(1-AC656)*M656</f>
        <v/>
      </c>
      <c r="AG656" s="29">
        <f>AC656*Q656+(1-AC656)*N656</f>
        <v/>
      </c>
      <c r="AH656" s="29">
        <f>AD656*O656+(1-AD656)*L656</f>
        <v/>
      </c>
      <c r="AI656" s="29">
        <f>AD656*P656+(1-AD656)*M656</f>
        <v/>
      </c>
      <c r="AJ656" s="29">
        <f>AD656*Q656+(1-AD656)*N656</f>
        <v/>
      </c>
      <c r="AK656" s="29">
        <f>AC656*V656+(1-AC656)*U656</f>
        <v/>
      </c>
      <c r="AL656" s="29">
        <f>AC656*W656+(1-AC656)*U656</f>
        <v/>
      </c>
      <c r="AM656" s="29">
        <f>AC656*X656+(1-AC656)*U656</f>
        <v/>
      </c>
      <c r="AN656" s="29">
        <f>AD656*V656+(1-AD656)*U656</f>
        <v/>
      </c>
      <c r="AO656" s="29">
        <f>AD656*W656+(1-AD656)*U656</f>
        <v/>
      </c>
      <c r="AP656" s="29">
        <f>AD656*X656+(1-AD656)*U656</f>
        <v/>
      </c>
      <c r="AQ656">
        <f>IF(OR(Scenario!$B$5="Any",Scenario!$B$5=A656),1,0)</f>
        <v/>
      </c>
      <c r="AR656">
        <f>IF(OR(Scenario!$B$6="Any",Scenario!$B$6=B656),1,0)</f>
        <v/>
      </c>
      <c r="AS656">
        <f>IF(OR(Scenario!$B$7="Any",Scenario!$B$7=C656),1,0)</f>
        <v/>
      </c>
      <c r="AT656">
        <f>IF(OR(Scenario!$B$8="Any",Scenario!$B$8=D656),1,0)</f>
        <v/>
      </c>
      <c r="AU656">
        <f>IF(OR(Scenario!$B$9="Any",Scenario!$B$9=E656),1,0)</f>
        <v/>
      </c>
      <c r="AV656">
        <f>IF(OR(Scenario!$B$10="Any",Scenario!$B$10=F656),1,0)</f>
        <v/>
      </c>
      <c r="AW656">
        <f>G656*AQ656*AR656*AS656*AT656*AU656*AV656</f>
        <v/>
      </c>
      <c r="AX656">
        <f>IF(Scenario!$B$11="mean",L656,IF(Scenario!$B$11="5th pct",M656,N656))</f>
        <v/>
      </c>
      <c r="AY656">
        <f>IF(Scenario!$B$11="mean",O656,IF(Scenario!$B$11="5th pct",P656,Q656))</f>
        <v/>
      </c>
      <c r="AZ656">
        <f>IF(Scenario!$B$11="mean",R656,IF(Scenario!$B$11="5th pct",S656,T656))</f>
        <v/>
      </c>
      <c r="BA656">
        <f>IF(Scenario!$B$11="mean",AE656,IF(Scenario!$B$11="5th pct",AF656,AG656))</f>
        <v/>
      </c>
      <c r="BB656">
        <f>IF(Scenario!$B$11="mean",AH656,IF(Scenario!$B$11="5th pct",AI656,AJ656))</f>
        <v/>
      </c>
      <c r="BC656">
        <f>U656</f>
        <v/>
      </c>
      <c r="BD656">
        <f>IF(Scenario!$B$11="mean",V656,IF(Scenario!$B$11="5th pct",W656,X656))</f>
        <v/>
      </c>
      <c r="BE656">
        <f>IF(Scenario!$B$11="mean",Y656,IF(Scenario!$B$11="5th pct",Z656,AA656))</f>
        <v/>
      </c>
      <c r="BF656">
        <f>IF(Scenario!$B$11="mean",AK656,IF(Scenario!$B$11="5th pct",AL656,AM656))</f>
        <v/>
      </c>
      <c r="BG656">
        <f>IF(Scenario!$B$11="mean",AN656,IF(Scenario!$B$11="5th pct",AO656,AP656))</f>
        <v/>
      </c>
    </row>
    <row r="657">
      <c r="A657" s="7" t="inlineStr">
        <is>
          <t>M</t>
        </is>
      </c>
      <c r="B657" s="7" t="inlineStr">
        <is>
          <t>65-74</t>
        </is>
      </c>
      <c r="C657" s="7" t="inlineStr">
        <is>
          <t>132-154</t>
        </is>
      </c>
      <c r="D657" s="7" t="inlineStr">
        <is>
          <t>1.0-1.5</t>
        </is>
      </c>
      <c r="E657" s="7" t="inlineStr">
        <is>
          <t>persistent</t>
        </is>
      </c>
      <c r="F657" s="7" t="inlineStr">
        <is>
          <t>yes</t>
        </is>
      </c>
      <c r="G657" s="30">
        <f>Parameters!$B$6*Parameters!$B$7*Parameters!$D$11/SUM(Parameters!$B$11:$G$11)*Parameters!$I$21*Parameters!$B$53*Parameters!$B$46</f>
        <v/>
      </c>
      <c r="H657" s="31">
        <f>(140-Parameters!$B$25)*Parameters!$D$26*0.45359237*1/(72*Parameters!$C$27)</f>
        <v/>
      </c>
      <c r="I657" s="7">
        <f>IF(H657&gt;80,"&gt;80",IF(H657&gt;50,"50-80",IF(H657&gt;=25,"25-50","&lt;25")))</f>
        <v/>
      </c>
      <c r="J657" s="7">
        <f>IF(((B657="80+")+0+(OR(D657="1.5-2.0",D657="&gt;=2.0")))&gt;=2,1,0)</f>
        <v/>
      </c>
      <c r="K657" s="32">
        <f>INDEX(Parameters!$B$31:$E$31,MATCH(I657,Parameters!$B$30:$E$30,0))</f>
        <v/>
      </c>
      <c r="L657" s="33">
        <f>K657*INDEX(Parameters!$B$84:$E$84,MATCH(I657,Parameters!$B$30:$E$30,0))/100*IF($F657="yes",Parameters!$C$49,Parameters!$B$49)</f>
        <v/>
      </c>
      <c r="M657" s="33">
        <f>K657*INDEX(Parameters!$B$85:$E$85,MATCH(I657,Parameters!$B$30:$E$30,0))/100*IF($F657="yes",Parameters!$C$49,Parameters!$B$49)</f>
        <v/>
      </c>
      <c r="N657" s="33">
        <f>K657*INDEX(Parameters!$B$86:$E$86,MATCH(I657,Parameters!$B$30:$E$30,0))/100*IF($F657="yes",Parameters!$C$49,Parameters!$B$49)</f>
        <v/>
      </c>
      <c r="O657" s="33">
        <f>K657*INDEX(Parameters!$B$87:$E$87,MATCH(I657,Parameters!$B$30:$E$30,0))/100*IF($F657="yes",Parameters!$C$49,Parameters!$B$49)</f>
        <v/>
      </c>
      <c r="P657" s="33">
        <f>K657*INDEX(Parameters!$B$88:$E$88,MATCH(I657,Parameters!$B$30:$E$30,0))/100*IF($F657="yes",Parameters!$C$49,Parameters!$B$49)</f>
        <v/>
      </c>
      <c r="Q657" s="33">
        <f>K657*INDEX(Parameters!$B$89:$E$89,MATCH(I657,Parameters!$B$30:$E$30,0))/100*IF($F657="yes",Parameters!$C$49,Parameters!$B$49)</f>
        <v/>
      </c>
      <c r="R657" s="33">
        <f>K657*INDEX(Parameters!$B$90:$E$90,MATCH(I657,Parameters!$B$30:$E$30,0))/100*IF($F657="yes",Parameters!$C$49,Parameters!$B$49)</f>
        <v/>
      </c>
      <c r="S657" s="33">
        <f>K657*INDEX(Parameters!$B$91:$E$91,MATCH(I657,Parameters!$B$30:$E$30,0))/100*IF($F657="yes",Parameters!$C$49,Parameters!$B$49)</f>
        <v/>
      </c>
      <c r="T657" s="33">
        <f>K657*INDEX(Parameters!$B$92:$E$92,MATCH(I657,Parameters!$B$30:$E$30,0))/100*IF($F657="yes",Parameters!$C$49,Parameters!$B$49)</f>
        <v/>
      </c>
      <c r="U657" s="33">
        <f>INDEX(Parameters!$B$32:$E$32,MATCH(I657,Parameters!$B$30:$E$30,0))*Parameters!$B$36/100*IF($F657="yes",Parameters!$E$49,Parameters!$D$49)</f>
        <v/>
      </c>
      <c r="V657" s="33">
        <f>U657*INDEX(Parameters!$B$99:$E$99,MATCH(I657,Parameters!$B$30:$E$30,0))</f>
        <v/>
      </c>
      <c r="W657" s="33">
        <f>U657*INDEX(Parameters!$B$100:$E$100,MATCH(I657,Parameters!$B$30:$E$30,0))</f>
        <v/>
      </c>
      <c r="X657" s="33">
        <f>U657*INDEX(Parameters!$B$101:$E$101,MATCH(I657,Parameters!$B$30:$E$30,0))</f>
        <v/>
      </c>
      <c r="Y657" s="33">
        <f>U657*INDEX(Parameters!$B$102:$E$102,MATCH(I657,Parameters!$B$30:$E$30,0))</f>
        <v/>
      </c>
      <c r="Z657" s="33">
        <f>U657*INDEX(Parameters!$B$103:$E$103,MATCH(I657,Parameters!$B$30:$E$30,0))</f>
        <v/>
      </c>
      <c r="AA657" s="33">
        <f>U657*INDEX(Parameters!$B$104:$E$104,MATCH(I657,Parameters!$B$30:$E$30,0))</f>
        <v/>
      </c>
      <c r="AB657" s="33">
        <f>U657*Parameters!$B$39</f>
        <v/>
      </c>
      <c r="AC657" s="7">
        <f>J657</f>
        <v/>
      </c>
      <c r="AD657" s="7">
        <f>IF(J657=1,Parameters!$B$40,Parameters!$B$41)</f>
        <v/>
      </c>
      <c r="AE657" s="33">
        <f>AC657*O657+(1-AC657)*L657</f>
        <v/>
      </c>
      <c r="AF657" s="33">
        <f>AC657*P657+(1-AC657)*M657</f>
        <v/>
      </c>
      <c r="AG657" s="33">
        <f>AC657*Q657+(1-AC657)*N657</f>
        <v/>
      </c>
      <c r="AH657" s="33">
        <f>AD657*O657+(1-AD657)*L657</f>
        <v/>
      </c>
      <c r="AI657" s="33">
        <f>AD657*P657+(1-AD657)*M657</f>
        <v/>
      </c>
      <c r="AJ657" s="33">
        <f>AD657*Q657+(1-AD657)*N657</f>
        <v/>
      </c>
      <c r="AK657" s="33">
        <f>AC657*V657+(1-AC657)*U657</f>
        <v/>
      </c>
      <c r="AL657" s="33">
        <f>AC657*W657+(1-AC657)*U657</f>
        <v/>
      </c>
      <c r="AM657" s="33">
        <f>AC657*X657+(1-AC657)*U657</f>
        <v/>
      </c>
      <c r="AN657" s="33">
        <f>AD657*V657+(1-AD657)*U657</f>
        <v/>
      </c>
      <c r="AO657" s="33">
        <f>AD657*W657+(1-AD657)*U657</f>
        <v/>
      </c>
      <c r="AP657" s="33">
        <f>AD657*X657+(1-AD657)*U657</f>
        <v/>
      </c>
      <c r="AQ657" s="7">
        <f>IF(OR(Scenario!$B$5="Any",Scenario!$B$5=A657),1,0)</f>
        <v/>
      </c>
      <c r="AR657" s="7">
        <f>IF(OR(Scenario!$B$6="Any",Scenario!$B$6=B657),1,0)</f>
        <v/>
      </c>
      <c r="AS657" s="7">
        <f>IF(OR(Scenario!$B$7="Any",Scenario!$B$7=C657),1,0)</f>
        <v/>
      </c>
      <c r="AT657" s="7">
        <f>IF(OR(Scenario!$B$8="Any",Scenario!$B$8=D657),1,0)</f>
        <v/>
      </c>
      <c r="AU657" s="7">
        <f>IF(OR(Scenario!$B$9="Any",Scenario!$B$9=E657),1,0)</f>
        <v/>
      </c>
      <c r="AV657" s="7">
        <f>IF(OR(Scenario!$B$10="Any",Scenario!$B$10=F657),1,0)</f>
        <v/>
      </c>
      <c r="AW657" s="7">
        <f>G657*AQ657*AR657*AS657*AT657*AU657*AV657</f>
        <v/>
      </c>
      <c r="AX657" s="7">
        <f>IF(Scenario!$B$11="mean",L657,IF(Scenario!$B$11="5th pct",M657,N657))</f>
        <v/>
      </c>
      <c r="AY657" s="7">
        <f>IF(Scenario!$B$11="mean",O657,IF(Scenario!$B$11="5th pct",P657,Q657))</f>
        <v/>
      </c>
      <c r="AZ657" s="7">
        <f>IF(Scenario!$B$11="mean",R657,IF(Scenario!$B$11="5th pct",S657,T657))</f>
        <v/>
      </c>
      <c r="BA657" s="7">
        <f>IF(Scenario!$B$11="mean",AE657,IF(Scenario!$B$11="5th pct",AF657,AG657))</f>
        <v/>
      </c>
      <c r="BB657" s="7">
        <f>IF(Scenario!$B$11="mean",AH657,IF(Scenario!$B$11="5th pct",AI657,AJ657))</f>
        <v/>
      </c>
      <c r="BC657" s="7">
        <f>U657</f>
        <v/>
      </c>
      <c r="BD657" s="7">
        <f>IF(Scenario!$B$11="mean",V657,IF(Scenario!$B$11="5th pct",W657,X657))</f>
        <v/>
      </c>
      <c r="BE657" s="7">
        <f>IF(Scenario!$B$11="mean",Y657,IF(Scenario!$B$11="5th pct",Z657,AA657))</f>
        <v/>
      </c>
      <c r="BF657" s="7">
        <f>IF(Scenario!$B$11="mean",AK657,IF(Scenario!$B$11="5th pct",AL657,AM657))</f>
        <v/>
      </c>
      <c r="BG657" s="7">
        <f>IF(Scenario!$B$11="mean",AN657,IF(Scenario!$B$11="5th pct",AO657,AP657))</f>
        <v/>
      </c>
    </row>
    <row r="658">
      <c r="A658" t="inlineStr">
        <is>
          <t>M</t>
        </is>
      </c>
      <c r="B658" t="inlineStr">
        <is>
          <t>65-74</t>
        </is>
      </c>
      <c r="C658" t="inlineStr">
        <is>
          <t>132-154</t>
        </is>
      </c>
      <c r="D658" t="inlineStr">
        <is>
          <t>1.5-2.0</t>
        </is>
      </c>
      <c r="E658" t="inlineStr">
        <is>
          <t>subclinical</t>
        </is>
      </c>
      <c r="F658" t="inlineStr">
        <is>
          <t>no</t>
        </is>
      </c>
      <c r="G658" s="26">
        <f>Parameters!$B$6*Parameters!$B$7*Parameters!$D$11/SUM(Parameters!$B$11:$G$11)*Parameters!$J$21*Parameters!$B$50*(1-Parameters!$B$46)</f>
        <v/>
      </c>
      <c r="H658" s="27">
        <f>(140-Parameters!$B$25)*Parameters!$D$26*0.45359237*1/(72*Parameters!$D$27)</f>
        <v/>
      </c>
      <c r="I658">
        <f>IF(H658&gt;80,"&gt;80",IF(H658&gt;50,"50-80",IF(H658&gt;=25,"25-50","&lt;25")))</f>
        <v/>
      </c>
      <c r="J658">
        <f>IF(((B658="80+")+0+(OR(D658="1.5-2.0",D658="&gt;=2.0")))&gt;=2,1,0)</f>
        <v/>
      </c>
      <c r="K658" s="28">
        <f>INDEX(Parameters!$B$31:$E$31,MATCH(I658,Parameters!$B$30:$E$30,0))</f>
        <v/>
      </c>
      <c r="L658" s="29">
        <f>K658*INDEX(Parameters!$B$57:$E$57,MATCH(I658,Parameters!$B$30:$E$30,0))/100*IF($F658="yes",Parameters!$C$49,Parameters!$B$49)</f>
        <v/>
      </c>
      <c r="M658" s="29">
        <f>K658*INDEX(Parameters!$B$58:$E$58,MATCH(I658,Parameters!$B$30:$E$30,0))/100*IF($F658="yes",Parameters!$C$49,Parameters!$B$49)</f>
        <v/>
      </c>
      <c r="N658" s="29">
        <f>K658*INDEX(Parameters!$B$59:$E$59,MATCH(I658,Parameters!$B$30:$E$30,0))/100*IF($F658="yes",Parameters!$C$49,Parameters!$B$49)</f>
        <v/>
      </c>
      <c r="O658" s="29">
        <f>K658*INDEX(Parameters!$B$60:$E$60,MATCH(I658,Parameters!$B$30:$E$30,0))/100*IF($F658="yes",Parameters!$C$49,Parameters!$B$49)</f>
        <v/>
      </c>
      <c r="P658" s="29">
        <f>K658*INDEX(Parameters!$B$61:$E$61,MATCH(I658,Parameters!$B$30:$E$30,0))/100*IF($F658="yes",Parameters!$C$49,Parameters!$B$49)</f>
        <v/>
      </c>
      <c r="Q658" s="29">
        <f>K658*INDEX(Parameters!$B$62:$E$62,MATCH(I658,Parameters!$B$30:$E$30,0))/100*IF($F658="yes",Parameters!$C$49,Parameters!$B$49)</f>
        <v/>
      </c>
      <c r="R658" s="29">
        <f>K658*INDEX(Parameters!$B$63:$E$63,MATCH(I658,Parameters!$B$30:$E$30,0))/100*IF($F658="yes",Parameters!$C$49,Parameters!$B$49)</f>
        <v/>
      </c>
      <c r="S658" s="29">
        <f>K658*INDEX(Parameters!$B$64:$E$64,MATCH(I658,Parameters!$B$30:$E$30,0))/100*IF($F658="yes",Parameters!$C$49,Parameters!$B$49)</f>
        <v/>
      </c>
      <c r="T658" s="29">
        <f>K658*INDEX(Parameters!$B$65:$E$65,MATCH(I658,Parameters!$B$30:$E$30,0))/100*IF($F658="yes",Parameters!$C$49,Parameters!$B$49)</f>
        <v/>
      </c>
      <c r="U658" s="29">
        <f>INDEX(Parameters!$B$32:$E$32,MATCH(I658,Parameters!$B$30:$E$30,0))*Parameters!$B$36/100*IF($F658="yes",Parameters!$E$49,Parameters!$D$49)</f>
        <v/>
      </c>
      <c r="V658" s="29">
        <f>U658*INDEX(Parameters!$B$99:$E$99,MATCH(I658,Parameters!$B$30:$E$30,0))</f>
        <v/>
      </c>
      <c r="W658" s="29">
        <f>U658*INDEX(Parameters!$B$100:$E$100,MATCH(I658,Parameters!$B$30:$E$30,0))</f>
        <v/>
      </c>
      <c r="X658" s="29">
        <f>U658*INDEX(Parameters!$B$101:$E$101,MATCH(I658,Parameters!$B$30:$E$30,0))</f>
        <v/>
      </c>
      <c r="Y658" s="29">
        <f>U658*INDEX(Parameters!$B$102:$E$102,MATCH(I658,Parameters!$B$30:$E$30,0))</f>
        <v/>
      </c>
      <c r="Z658" s="29">
        <f>U658*INDEX(Parameters!$B$103:$E$103,MATCH(I658,Parameters!$B$30:$E$30,0))</f>
        <v/>
      </c>
      <c r="AA658" s="29">
        <f>U658*INDEX(Parameters!$B$104:$E$104,MATCH(I658,Parameters!$B$30:$E$30,0))</f>
        <v/>
      </c>
      <c r="AB658" s="29">
        <f>U658*Parameters!$B$39</f>
        <v/>
      </c>
      <c r="AC658">
        <f>J658</f>
        <v/>
      </c>
      <c r="AD658">
        <f>IF(J658=1,Parameters!$B$40,Parameters!$B$41)</f>
        <v/>
      </c>
      <c r="AE658" s="29">
        <f>AC658*O658+(1-AC658)*L658</f>
        <v/>
      </c>
      <c r="AF658" s="29">
        <f>AC658*P658+(1-AC658)*M658</f>
        <v/>
      </c>
      <c r="AG658" s="29">
        <f>AC658*Q658+(1-AC658)*N658</f>
        <v/>
      </c>
      <c r="AH658" s="29">
        <f>AD658*O658+(1-AD658)*L658</f>
        <v/>
      </c>
      <c r="AI658" s="29">
        <f>AD658*P658+(1-AD658)*M658</f>
        <v/>
      </c>
      <c r="AJ658" s="29">
        <f>AD658*Q658+(1-AD658)*N658</f>
        <v/>
      </c>
      <c r="AK658" s="29">
        <f>AC658*V658+(1-AC658)*U658</f>
        <v/>
      </c>
      <c r="AL658" s="29">
        <f>AC658*W658+(1-AC658)*U658</f>
        <v/>
      </c>
      <c r="AM658" s="29">
        <f>AC658*X658+(1-AC658)*U658</f>
        <v/>
      </c>
      <c r="AN658" s="29">
        <f>AD658*V658+(1-AD658)*U658</f>
        <v/>
      </c>
      <c r="AO658" s="29">
        <f>AD658*W658+(1-AD658)*U658</f>
        <v/>
      </c>
      <c r="AP658" s="29">
        <f>AD658*X658+(1-AD658)*U658</f>
        <v/>
      </c>
      <c r="AQ658">
        <f>IF(OR(Scenario!$B$5="Any",Scenario!$B$5=A658),1,0)</f>
        <v/>
      </c>
      <c r="AR658">
        <f>IF(OR(Scenario!$B$6="Any",Scenario!$B$6=B658),1,0)</f>
        <v/>
      </c>
      <c r="AS658">
        <f>IF(OR(Scenario!$B$7="Any",Scenario!$B$7=C658),1,0)</f>
        <v/>
      </c>
      <c r="AT658">
        <f>IF(OR(Scenario!$B$8="Any",Scenario!$B$8=D658),1,0)</f>
        <v/>
      </c>
      <c r="AU658">
        <f>IF(OR(Scenario!$B$9="Any",Scenario!$B$9=E658),1,0)</f>
        <v/>
      </c>
      <c r="AV658">
        <f>IF(OR(Scenario!$B$10="Any",Scenario!$B$10=F658),1,0)</f>
        <v/>
      </c>
      <c r="AW658">
        <f>G658*AQ658*AR658*AS658*AT658*AU658*AV658</f>
        <v/>
      </c>
      <c r="AX658">
        <f>IF(Scenario!$B$11="mean",L658,IF(Scenario!$B$11="5th pct",M658,N658))</f>
        <v/>
      </c>
      <c r="AY658">
        <f>IF(Scenario!$B$11="mean",O658,IF(Scenario!$B$11="5th pct",P658,Q658))</f>
        <v/>
      </c>
      <c r="AZ658">
        <f>IF(Scenario!$B$11="mean",R658,IF(Scenario!$B$11="5th pct",S658,T658))</f>
        <v/>
      </c>
      <c r="BA658">
        <f>IF(Scenario!$B$11="mean",AE658,IF(Scenario!$B$11="5th pct",AF658,AG658))</f>
        <v/>
      </c>
      <c r="BB658">
        <f>IF(Scenario!$B$11="mean",AH658,IF(Scenario!$B$11="5th pct",AI658,AJ658))</f>
        <v/>
      </c>
      <c r="BC658">
        <f>U658</f>
        <v/>
      </c>
      <c r="BD658">
        <f>IF(Scenario!$B$11="mean",V658,IF(Scenario!$B$11="5th pct",W658,X658))</f>
        <v/>
      </c>
      <c r="BE658">
        <f>IF(Scenario!$B$11="mean",Y658,IF(Scenario!$B$11="5th pct",Z658,AA658))</f>
        <v/>
      </c>
      <c r="BF658">
        <f>IF(Scenario!$B$11="mean",AK658,IF(Scenario!$B$11="5th pct",AL658,AM658))</f>
        <v/>
      </c>
      <c r="BG658">
        <f>IF(Scenario!$B$11="mean",AN658,IF(Scenario!$B$11="5th pct",AO658,AP658))</f>
        <v/>
      </c>
    </row>
    <row r="659">
      <c r="A659" s="7" t="inlineStr">
        <is>
          <t>M</t>
        </is>
      </c>
      <c r="B659" s="7" t="inlineStr">
        <is>
          <t>65-74</t>
        </is>
      </c>
      <c r="C659" s="7" t="inlineStr">
        <is>
          <t>132-154</t>
        </is>
      </c>
      <c r="D659" s="7" t="inlineStr">
        <is>
          <t>1.5-2.0</t>
        </is>
      </c>
      <c r="E659" s="7" t="inlineStr">
        <is>
          <t>subclinical</t>
        </is>
      </c>
      <c r="F659" s="7" t="inlineStr">
        <is>
          <t>yes</t>
        </is>
      </c>
      <c r="G659" s="30">
        <f>Parameters!$B$6*Parameters!$B$7*Parameters!$D$11/SUM(Parameters!$B$11:$G$11)*Parameters!$J$21*Parameters!$B$50*Parameters!$B$46</f>
        <v/>
      </c>
      <c r="H659" s="31">
        <f>(140-Parameters!$B$25)*Parameters!$D$26*0.45359237*1/(72*Parameters!$D$27)</f>
        <v/>
      </c>
      <c r="I659" s="7">
        <f>IF(H659&gt;80,"&gt;80",IF(H659&gt;50,"50-80",IF(H659&gt;=25,"25-50","&lt;25")))</f>
        <v/>
      </c>
      <c r="J659" s="7">
        <f>IF(((B659="80+")+0+(OR(D659="1.5-2.0",D659="&gt;=2.0")))&gt;=2,1,0)</f>
        <v/>
      </c>
      <c r="K659" s="32">
        <f>INDEX(Parameters!$B$31:$E$31,MATCH(I659,Parameters!$B$30:$E$30,0))</f>
        <v/>
      </c>
      <c r="L659" s="33">
        <f>K659*INDEX(Parameters!$B$57:$E$57,MATCH(I659,Parameters!$B$30:$E$30,0))/100*IF($F659="yes",Parameters!$C$49,Parameters!$B$49)</f>
        <v/>
      </c>
      <c r="M659" s="33">
        <f>K659*INDEX(Parameters!$B$58:$E$58,MATCH(I659,Parameters!$B$30:$E$30,0))/100*IF($F659="yes",Parameters!$C$49,Parameters!$B$49)</f>
        <v/>
      </c>
      <c r="N659" s="33">
        <f>K659*INDEX(Parameters!$B$59:$E$59,MATCH(I659,Parameters!$B$30:$E$30,0))/100*IF($F659="yes",Parameters!$C$49,Parameters!$B$49)</f>
        <v/>
      </c>
      <c r="O659" s="33">
        <f>K659*INDEX(Parameters!$B$60:$E$60,MATCH(I659,Parameters!$B$30:$E$30,0))/100*IF($F659="yes",Parameters!$C$49,Parameters!$B$49)</f>
        <v/>
      </c>
      <c r="P659" s="33">
        <f>K659*INDEX(Parameters!$B$61:$E$61,MATCH(I659,Parameters!$B$30:$E$30,0))/100*IF($F659="yes",Parameters!$C$49,Parameters!$B$49)</f>
        <v/>
      </c>
      <c r="Q659" s="33">
        <f>K659*INDEX(Parameters!$B$62:$E$62,MATCH(I659,Parameters!$B$30:$E$30,0))/100*IF($F659="yes",Parameters!$C$49,Parameters!$B$49)</f>
        <v/>
      </c>
      <c r="R659" s="33">
        <f>K659*INDEX(Parameters!$B$63:$E$63,MATCH(I659,Parameters!$B$30:$E$30,0))/100*IF($F659="yes",Parameters!$C$49,Parameters!$B$49)</f>
        <v/>
      </c>
      <c r="S659" s="33">
        <f>K659*INDEX(Parameters!$B$64:$E$64,MATCH(I659,Parameters!$B$30:$E$30,0))/100*IF($F659="yes",Parameters!$C$49,Parameters!$B$49)</f>
        <v/>
      </c>
      <c r="T659" s="33">
        <f>K659*INDEX(Parameters!$B$65:$E$65,MATCH(I659,Parameters!$B$30:$E$30,0))/100*IF($F659="yes",Parameters!$C$49,Parameters!$B$49)</f>
        <v/>
      </c>
      <c r="U659" s="33">
        <f>INDEX(Parameters!$B$32:$E$32,MATCH(I659,Parameters!$B$30:$E$30,0))*Parameters!$B$36/100*IF($F659="yes",Parameters!$E$49,Parameters!$D$49)</f>
        <v/>
      </c>
      <c r="V659" s="33">
        <f>U659*INDEX(Parameters!$B$99:$E$99,MATCH(I659,Parameters!$B$30:$E$30,0))</f>
        <v/>
      </c>
      <c r="W659" s="33">
        <f>U659*INDEX(Parameters!$B$100:$E$100,MATCH(I659,Parameters!$B$30:$E$30,0))</f>
        <v/>
      </c>
      <c r="X659" s="33">
        <f>U659*INDEX(Parameters!$B$101:$E$101,MATCH(I659,Parameters!$B$30:$E$30,0))</f>
        <v/>
      </c>
      <c r="Y659" s="33">
        <f>U659*INDEX(Parameters!$B$102:$E$102,MATCH(I659,Parameters!$B$30:$E$30,0))</f>
        <v/>
      </c>
      <c r="Z659" s="33">
        <f>U659*INDEX(Parameters!$B$103:$E$103,MATCH(I659,Parameters!$B$30:$E$30,0))</f>
        <v/>
      </c>
      <c r="AA659" s="33">
        <f>U659*INDEX(Parameters!$B$104:$E$104,MATCH(I659,Parameters!$B$30:$E$30,0))</f>
        <v/>
      </c>
      <c r="AB659" s="33">
        <f>U659*Parameters!$B$39</f>
        <v/>
      </c>
      <c r="AC659" s="7">
        <f>J659</f>
        <v/>
      </c>
      <c r="AD659" s="7">
        <f>IF(J659=1,Parameters!$B$40,Parameters!$B$41)</f>
        <v/>
      </c>
      <c r="AE659" s="33">
        <f>AC659*O659+(1-AC659)*L659</f>
        <v/>
      </c>
      <c r="AF659" s="33">
        <f>AC659*P659+(1-AC659)*M659</f>
        <v/>
      </c>
      <c r="AG659" s="33">
        <f>AC659*Q659+(1-AC659)*N659</f>
        <v/>
      </c>
      <c r="AH659" s="33">
        <f>AD659*O659+(1-AD659)*L659</f>
        <v/>
      </c>
      <c r="AI659" s="33">
        <f>AD659*P659+(1-AD659)*M659</f>
        <v/>
      </c>
      <c r="AJ659" s="33">
        <f>AD659*Q659+(1-AD659)*N659</f>
        <v/>
      </c>
      <c r="AK659" s="33">
        <f>AC659*V659+(1-AC659)*U659</f>
        <v/>
      </c>
      <c r="AL659" s="33">
        <f>AC659*W659+(1-AC659)*U659</f>
        <v/>
      </c>
      <c r="AM659" s="33">
        <f>AC659*X659+(1-AC659)*U659</f>
        <v/>
      </c>
      <c r="AN659" s="33">
        <f>AD659*V659+(1-AD659)*U659</f>
        <v/>
      </c>
      <c r="AO659" s="33">
        <f>AD659*W659+(1-AD659)*U659</f>
        <v/>
      </c>
      <c r="AP659" s="33">
        <f>AD659*X659+(1-AD659)*U659</f>
        <v/>
      </c>
      <c r="AQ659" s="7">
        <f>IF(OR(Scenario!$B$5="Any",Scenario!$B$5=A659),1,0)</f>
        <v/>
      </c>
      <c r="AR659" s="7">
        <f>IF(OR(Scenario!$B$6="Any",Scenario!$B$6=B659),1,0)</f>
        <v/>
      </c>
      <c r="AS659" s="7">
        <f>IF(OR(Scenario!$B$7="Any",Scenario!$B$7=C659),1,0)</f>
        <v/>
      </c>
      <c r="AT659" s="7">
        <f>IF(OR(Scenario!$B$8="Any",Scenario!$B$8=D659),1,0)</f>
        <v/>
      </c>
      <c r="AU659" s="7">
        <f>IF(OR(Scenario!$B$9="Any",Scenario!$B$9=E659),1,0)</f>
        <v/>
      </c>
      <c r="AV659" s="7">
        <f>IF(OR(Scenario!$B$10="Any",Scenario!$B$10=F659),1,0)</f>
        <v/>
      </c>
      <c r="AW659" s="7">
        <f>G659*AQ659*AR659*AS659*AT659*AU659*AV659</f>
        <v/>
      </c>
      <c r="AX659" s="7">
        <f>IF(Scenario!$B$11="mean",L659,IF(Scenario!$B$11="5th pct",M659,N659))</f>
        <v/>
      </c>
      <c r="AY659" s="7">
        <f>IF(Scenario!$B$11="mean",O659,IF(Scenario!$B$11="5th pct",P659,Q659))</f>
        <v/>
      </c>
      <c r="AZ659" s="7">
        <f>IF(Scenario!$B$11="mean",R659,IF(Scenario!$B$11="5th pct",S659,T659))</f>
        <v/>
      </c>
      <c r="BA659" s="7">
        <f>IF(Scenario!$B$11="mean",AE659,IF(Scenario!$B$11="5th pct",AF659,AG659))</f>
        <v/>
      </c>
      <c r="BB659" s="7">
        <f>IF(Scenario!$B$11="mean",AH659,IF(Scenario!$B$11="5th pct",AI659,AJ659))</f>
        <v/>
      </c>
      <c r="BC659" s="7">
        <f>U659</f>
        <v/>
      </c>
      <c r="BD659" s="7">
        <f>IF(Scenario!$B$11="mean",V659,IF(Scenario!$B$11="5th pct",W659,X659))</f>
        <v/>
      </c>
      <c r="BE659" s="7">
        <f>IF(Scenario!$B$11="mean",Y659,IF(Scenario!$B$11="5th pct",Z659,AA659))</f>
        <v/>
      </c>
      <c r="BF659" s="7">
        <f>IF(Scenario!$B$11="mean",AK659,IF(Scenario!$B$11="5th pct",AL659,AM659))</f>
        <v/>
      </c>
      <c r="BG659" s="7">
        <f>IF(Scenario!$B$11="mean",AN659,IF(Scenario!$B$11="5th pct",AO659,AP659))</f>
        <v/>
      </c>
    </row>
    <row r="660">
      <c r="A660" t="inlineStr">
        <is>
          <t>M</t>
        </is>
      </c>
      <c r="B660" t="inlineStr">
        <is>
          <t>65-74</t>
        </is>
      </c>
      <c r="C660" t="inlineStr">
        <is>
          <t>132-154</t>
        </is>
      </c>
      <c r="D660" t="inlineStr">
        <is>
          <t>1.5-2.0</t>
        </is>
      </c>
      <c r="E660" t="inlineStr">
        <is>
          <t>low parox</t>
        </is>
      </c>
      <c r="F660" t="inlineStr">
        <is>
          <t>no</t>
        </is>
      </c>
      <c r="G660" s="26">
        <f>Parameters!$B$6*Parameters!$B$7*Parameters!$D$11/SUM(Parameters!$B$11:$G$11)*Parameters!$J$21*Parameters!$B$51*(1-Parameters!$B$46)</f>
        <v/>
      </c>
      <c r="H660" s="27">
        <f>(140-Parameters!$B$25)*Parameters!$D$26*0.45359237*1/(72*Parameters!$D$27)</f>
        <v/>
      </c>
      <c r="I660">
        <f>IF(H660&gt;80,"&gt;80",IF(H660&gt;50,"50-80",IF(H660&gt;=25,"25-50","&lt;25")))</f>
        <v/>
      </c>
      <c r="J660">
        <f>IF(((B660="80+")+0+(OR(D660="1.5-2.0",D660="&gt;=2.0")))&gt;=2,1,0)</f>
        <v/>
      </c>
      <c r="K660" s="28">
        <f>INDEX(Parameters!$B$31:$E$31,MATCH(I660,Parameters!$B$30:$E$30,0))</f>
        <v/>
      </c>
      <c r="L660" s="29">
        <f>K660*INDEX(Parameters!$B$66:$E$66,MATCH(I660,Parameters!$B$30:$E$30,0))/100*IF($F660="yes",Parameters!$C$49,Parameters!$B$49)</f>
        <v/>
      </c>
      <c r="M660" s="29">
        <f>K660*INDEX(Parameters!$B$67:$E$67,MATCH(I660,Parameters!$B$30:$E$30,0))/100*IF($F660="yes",Parameters!$C$49,Parameters!$B$49)</f>
        <v/>
      </c>
      <c r="N660" s="29">
        <f>K660*INDEX(Parameters!$B$68:$E$68,MATCH(I660,Parameters!$B$30:$E$30,0))/100*IF($F660="yes",Parameters!$C$49,Parameters!$B$49)</f>
        <v/>
      </c>
      <c r="O660" s="29">
        <f>K660*INDEX(Parameters!$B$69:$E$69,MATCH(I660,Parameters!$B$30:$E$30,0))/100*IF($F660="yes",Parameters!$C$49,Parameters!$B$49)</f>
        <v/>
      </c>
      <c r="P660" s="29">
        <f>K660*INDEX(Parameters!$B$70:$E$70,MATCH(I660,Parameters!$B$30:$E$30,0))/100*IF($F660="yes",Parameters!$C$49,Parameters!$B$49)</f>
        <v/>
      </c>
      <c r="Q660" s="29">
        <f>K660*INDEX(Parameters!$B$71:$E$71,MATCH(I660,Parameters!$B$30:$E$30,0))/100*IF($F660="yes",Parameters!$C$49,Parameters!$B$49)</f>
        <v/>
      </c>
      <c r="R660" s="29">
        <f>K660*INDEX(Parameters!$B$72:$E$72,MATCH(I660,Parameters!$B$30:$E$30,0))/100*IF($F660="yes",Parameters!$C$49,Parameters!$B$49)</f>
        <v/>
      </c>
      <c r="S660" s="29">
        <f>K660*INDEX(Parameters!$B$73:$E$73,MATCH(I660,Parameters!$B$30:$E$30,0))/100*IF($F660="yes",Parameters!$C$49,Parameters!$B$49)</f>
        <v/>
      </c>
      <c r="T660" s="29">
        <f>K660*INDEX(Parameters!$B$74:$E$74,MATCH(I660,Parameters!$B$30:$E$30,0))/100*IF($F660="yes",Parameters!$C$49,Parameters!$B$49)</f>
        <v/>
      </c>
      <c r="U660" s="29">
        <f>INDEX(Parameters!$B$32:$E$32,MATCH(I660,Parameters!$B$30:$E$30,0))*Parameters!$B$36/100*IF($F660="yes",Parameters!$E$49,Parameters!$D$49)</f>
        <v/>
      </c>
      <c r="V660" s="29">
        <f>U660*INDEX(Parameters!$B$99:$E$99,MATCH(I660,Parameters!$B$30:$E$30,0))</f>
        <v/>
      </c>
      <c r="W660" s="29">
        <f>U660*INDEX(Parameters!$B$100:$E$100,MATCH(I660,Parameters!$B$30:$E$30,0))</f>
        <v/>
      </c>
      <c r="X660" s="29">
        <f>U660*INDEX(Parameters!$B$101:$E$101,MATCH(I660,Parameters!$B$30:$E$30,0))</f>
        <v/>
      </c>
      <c r="Y660" s="29">
        <f>U660*INDEX(Parameters!$B$102:$E$102,MATCH(I660,Parameters!$B$30:$E$30,0))</f>
        <v/>
      </c>
      <c r="Z660" s="29">
        <f>U660*INDEX(Parameters!$B$103:$E$103,MATCH(I660,Parameters!$B$30:$E$30,0))</f>
        <v/>
      </c>
      <c r="AA660" s="29">
        <f>U660*INDEX(Parameters!$B$104:$E$104,MATCH(I660,Parameters!$B$30:$E$30,0))</f>
        <v/>
      </c>
      <c r="AB660" s="29">
        <f>U660*Parameters!$B$39</f>
        <v/>
      </c>
      <c r="AC660">
        <f>J660</f>
        <v/>
      </c>
      <c r="AD660">
        <f>IF(J660=1,Parameters!$B$40,Parameters!$B$41)</f>
        <v/>
      </c>
      <c r="AE660" s="29">
        <f>AC660*O660+(1-AC660)*L660</f>
        <v/>
      </c>
      <c r="AF660" s="29">
        <f>AC660*P660+(1-AC660)*M660</f>
        <v/>
      </c>
      <c r="AG660" s="29">
        <f>AC660*Q660+(1-AC660)*N660</f>
        <v/>
      </c>
      <c r="AH660" s="29">
        <f>AD660*O660+(1-AD660)*L660</f>
        <v/>
      </c>
      <c r="AI660" s="29">
        <f>AD660*P660+(1-AD660)*M660</f>
        <v/>
      </c>
      <c r="AJ660" s="29">
        <f>AD660*Q660+(1-AD660)*N660</f>
        <v/>
      </c>
      <c r="AK660" s="29">
        <f>AC660*V660+(1-AC660)*U660</f>
        <v/>
      </c>
      <c r="AL660" s="29">
        <f>AC660*W660+(1-AC660)*U660</f>
        <v/>
      </c>
      <c r="AM660" s="29">
        <f>AC660*X660+(1-AC660)*U660</f>
        <v/>
      </c>
      <c r="AN660" s="29">
        <f>AD660*V660+(1-AD660)*U660</f>
        <v/>
      </c>
      <c r="AO660" s="29">
        <f>AD660*W660+(1-AD660)*U660</f>
        <v/>
      </c>
      <c r="AP660" s="29">
        <f>AD660*X660+(1-AD660)*U660</f>
        <v/>
      </c>
      <c r="AQ660">
        <f>IF(OR(Scenario!$B$5="Any",Scenario!$B$5=A660),1,0)</f>
        <v/>
      </c>
      <c r="AR660">
        <f>IF(OR(Scenario!$B$6="Any",Scenario!$B$6=B660),1,0)</f>
        <v/>
      </c>
      <c r="AS660">
        <f>IF(OR(Scenario!$B$7="Any",Scenario!$B$7=C660),1,0)</f>
        <v/>
      </c>
      <c r="AT660">
        <f>IF(OR(Scenario!$B$8="Any",Scenario!$B$8=D660),1,0)</f>
        <v/>
      </c>
      <c r="AU660">
        <f>IF(OR(Scenario!$B$9="Any",Scenario!$B$9=E660),1,0)</f>
        <v/>
      </c>
      <c r="AV660">
        <f>IF(OR(Scenario!$B$10="Any",Scenario!$B$10=F660),1,0)</f>
        <v/>
      </c>
      <c r="AW660">
        <f>G660*AQ660*AR660*AS660*AT660*AU660*AV660</f>
        <v/>
      </c>
      <c r="AX660">
        <f>IF(Scenario!$B$11="mean",L660,IF(Scenario!$B$11="5th pct",M660,N660))</f>
        <v/>
      </c>
      <c r="AY660">
        <f>IF(Scenario!$B$11="mean",O660,IF(Scenario!$B$11="5th pct",P660,Q660))</f>
        <v/>
      </c>
      <c r="AZ660">
        <f>IF(Scenario!$B$11="mean",R660,IF(Scenario!$B$11="5th pct",S660,T660))</f>
        <v/>
      </c>
      <c r="BA660">
        <f>IF(Scenario!$B$11="mean",AE660,IF(Scenario!$B$11="5th pct",AF660,AG660))</f>
        <v/>
      </c>
      <c r="BB660">
        <f>IF(Scenario!$B$11="mean",AH660,IF(Scenario!$B$11="5th pct",AI660,AJ660))</f>
        <v/>
      </c>
      <c r="BC660">
        <f>U660</f>
        <v/>
      </c>
      <c r="BD660">
        <f>IF(Scenario!$B$11="mean",V660,IF(Scenario!$B$11="5th pct",W660,X660))</f>
        <v/>
      </c>
      <c r="BE660">
        <f>IF(Scenario!$B$11="mean",Y660,IF(Scenario!$B$11="5th pct",Z660,AA660))</f>
        <v/>
      </c>
      <c r="BF660">
        <f>IF(Scenario!$B$11="mean",AK660,IF(Scenario!$B$11="5th pct",AL660,AM660))</f>
        <v/>
      </c>
      <c r="BG660">
        <f>IF(Scenario!$B$11="mean",AN660,IF(Scenario!$B$11="5th pct",AO660,AP660))</f>
        <v/>
      </c>
    </row>
    <row r="661">
      <c r="A661" s="7" t="inlineStr">
        <is>
          <t>M</t>
        </is>
      </c>
      <c r="B661" s="7" t="inlineStr">
        <is>
          <t>65-74</t>
        </is>
      </c>
      <c r="C661" s="7" t="inlineStr">
        <is>
          <t>132-154</t>
        </is>
      </c>
      <c r="D661" s="7" t="inlineStr">
        <is>
          <t>1.5-2.0</t>
        </is>
      </c>
      <c r="E661" s="7" t="inlineStr">
        <is>
          <t>low parox</t>
        </is>
      </c>
      <c r="F661" s="7" t="inlineStr">
        <is>
          <t>yes</t>
        </is>
      </c>
      <c r="G661" s="30">
        <f>Parameters!$B$6*Parameters!$B$7*Parameters!$D$11/SUM(Parameters!$B$11:$G$11)*Parameters!$J$21*Parameters!$B$51*Parameters!$B$46</f>
        <v/>
      </c>
      <c r="H661" s="31">
        <f>(140-Parameters!$B$25)*Parameters!$D$26*0.45359237*1/(72*Parameters!$D$27)</f>
        <v/>
      </c>
      <c r="I661" s="7">
        <f>IF(H661&gt;80,"&gt;80",IF(H661&gt;50,"50-80",IF(H661&gt;=25,"25-50","&lt;25")))</f>
        <v/>
      </c>
      <c r="J661" s="7">
        <f>IF(((B661="80+")+0+(OR(D661="1.5-2.0",D661="&gt;=2.0")))&gt;=2,1,0)</f>
        <v/>
      </c>
      <c r="K661" s="32">
        <f>INDEX(Parameters!$B$31:$E$31,MATCH(I661,Parameters!$B$30:$E$30,0))</f>
        <v/>
      </c>
      <c r="L661" s="33">
        <f>K661*INDEX(Parameters!$B$66:$E$66,MATCH(I661,Parameters!$B$30:$E$30,0))/100*IF($F661="yes",Parameters!$C$49,Parameters!$B$49)</f>
        <v/>
      </c>
      <c r="M661" s="33">
        <f>K661*INDEX(Parameters!$B$67:$E$67,MATCH(I661,Parameters!$B$30:$E$30,0))/100*IF($F661="yes",Parameters!$C$49,Parameters!$B$49)</f>
        <v/>
      </c>
      <c r="N661" s="33">
        <f>K661*INDEX(Parameters!$B$68:$E$68,MATCH(I661,Parameters!$B$30:$E$30,0))/100*IF($F661="yes",Parameters!$C$49,Parameters!$B$49)</f>
        <v/>
      </c>
      <c r="O661" s="33">
        <f>K661*INDEX(Parameters!$B$69:$E$69,MATCH(I661,Parameters!$B$30:$E$30,0))/100*IF($F661="yes",Parameters!$C$49,Parameters!$B$49)</f>
        <v/>
      </c>
      <c r="P661" s="33">
        <f>K661*INDEX(Parameters!$B$70:$E$70,MATCH(I661,Parameters!$B$30:$E$30,0))/100*IF($F661="yes",Parameters!$C$49,Parameters!$B$49)</f>
        <v/>
      </c>
      <c r="Q661" s="33">
        <f>K661*INDEX(Parameters!$B$71:$E$71,MATCH(I661,Parameters!$B$30:$E$30,0))/100*IF($F661="yes",Parameters!$C$49,Parameters!$B$49)</f>
        <v/>
      </c>
      <c r="R661" s="33">
        <f>K661*INDEX(Parameters!$B$72:$E$72,MATCH(I661,Parameters!$B$30:$E$30,0))/100*IF($F661="yes",Parameters!$C$49,Parameters!$B$49)</f>
        <v/>
      </c>
      <c r="S661" s="33">
        <f>K661*INDEX(Parameters!$B$73:$E$73,MATCH(I661,Parameters!$B$30:$E$30,0))/100*IF($F661="yes",Parameters!$C$49,Parameters!$B$49)</f>
        <v/>
      </c>
      <c r="T661" s="33">
        <f>K661*INDEX(Parameters!$B$74:$E$74,MATCH(I661,Parameters!$B$30:$E$30,0))/100*IF($F661="yes",Parameters!$C$49,Parameters!$B$49)</f>
        <v/>
      </c>
      <c r="U661" s="33">
        <f>INDEX(Parameters!$B$32:$E$32,MATCH(I661,Parameters!$B$30:$E$30,0))*Parameters!$B$36/100*IF($F661="yes",Parameters!$E$49,Parameters!$D$49)</f>
        <v/>
      </c>
      <c r="V661" s="33">
        <f>U661*INDEX(Parameters!$B$99:$E$99,MATCH(I661,Parameters!$B$30:$E$30,0))</f>
        <v/>
      </c>
      <c r="W661" s="33">
        <f>U661*INDEX(Parameters!$B$100:$E$100,MATCH(I661,Parameters!$B$30:$E$30,0))</f>
        <v/>
      </c>
      <c r="X661" s="33">
        <f>U661*INDEX(Parameters!$B$101:$E$101,MATCH(I661,Parameters!$B$30:$E$30,0))</f>
        <v/>
      </c>
      <c r="Y661" s="33">
        <f>U661*INDEX(Parameters!$B$102:$E$102,MATCH(I661,Parameters!$B$30:$E$30,0))</f>
        <v/>
      </c>
      <c r="Z661" s="33">
        <f>U661*INDEX(Parameters!$B$103:$E$103,MATCH(I661,Parameters!$B$30:$E$30,0))</f>
        <v/>
      </c>
      <c r="AA661" s="33">
        <f>U661*INDEX(Parameters!$B$104:$E$104,MATCH(I661,Parameters!$B$30:$E$30,0))</f>
        <v/>
      </c>
      <c r="AB661" s="33">
        <f>U661*Parameters!$B$39</f>
        <v/>
      </c>
      <c r="AC661" s="7">
        <f>J661</f>
        <v/>
      </c>
      <c r="AD661" s="7">
        <f>IF(J661=1,Parameters!$B$40,Parameters!$B$41)</f>
        <v/>
      </c>
      <c r="AE661" s="33">
        <f>AC661*O661+(1-AC661)*L661</f>
        <v/>
      </c>
      <c r="AF661" s="33">
        <f>AC661*P661+(1-AC661)*M661</f>
        <v/>
      </c>
      <c r="AG661" s="33">
        <f>AC661*Q661+(1-AC661)*N661</f>
        <v/>
      </c>
      <c r="AH661" s="33">
        <f>AD661*O661+(1-AD661)*L661</f>
        <v/>
      </c>
      <c r="AI661" s="33">
        <f>AD661*P661+(1-AD661)*M661</f>
        <v/>
      </c>
      <c r="AJ661" s="33">
        <f>AD661*Q661+(1-AD661)*N661</f>
        <v/>
      </c>
      <c r="AK661" s="33">
        <f>AC661*V661+(1-AC661)*U661</f>
        <v/>
      </c>
      <c r="AL661" s="33">
        <f>AC661*W661+(1-AC661)*U661</f>
        <v/>
      </c>
      <c r="AM661" s="33">
        <f>AC661*X661+(1-AC661)*U661</f>
        <v/>
      </c>
      <c r="AN661" s="33">
        <f>AD661*V661+(1-AD661)*U661</f>
        <v/>
      </c>
      <c r="AO661" s="33">
        <f>AD661*W661+(1-AD661)*U661</f>
        <v/>
      </c>
      <c r="AP661" s="33">
        <f>AD661*X661+(1-AD661)*U661</f>
        <v/>
      </c>
      <c r="AQ661" s="7">
        <f>IF(OR(Scenario!$B$5="Any",Scenario!$B$5=A661),1,0)</f>
        <v/>
      </c>
      <c r="AR661" s="7">
        <f>IF(OR(Scenario!$B$6="Any",Scenario!$B$6=B661),1,0)</f>
        <v/>
      </c>
      <c r="AS661" s="7">
        <f>IF(OR(Scenario!$B$7="Any",Scenario!$B$7=C661),1,0)</f>
        <v/>
      </c>
      <c r="AT661" s="7">
        <f>IF(OR(Scenario!$B$8="Any",Scenario!$B$8=D661),1,0)</f>
        <v/>
      </c>
      <c r="AU661" s="7">
        <f>IF(OR(Scenario!$B$9="Any",Scenario!$B$9=E661),1,0)</f>
        <v/>
      </c>
      <c r="AV661" s="7">
        <f>IF(OR(Scenario!$B$10="Any",Scenario!$B$10=F661),1,0)</f>
        <v/>
      </c>
      <c r="AW661" s="7">
        <f>G661*AQ661*AR661*AS661*AT661*AU661*AV661</f>
        <v/>
      </c>
      <c r="AX661" s="7">
        <f>IF(Scenario!$B$11="mean",L661,IF(Scenario!$B$11="5th pct",M661,N661))</f>
        <v/>
      </c>
      <c r="AY661" s="7">
        <f>IF(Scenario!$B$11="mean",O661,IF(Scenario!$B$11="5th pct",P661,Q661))</f>
        <v/>
      </c>
      <c r="AZ661" s="7">
        <f>IF(Scenario!$B$11="mean",R661,IF(Scenario!$B$11="5th pct",S661,T661))</f>
        <v/>
      </c>
      <c r="BA661" s="7">
        <f>IF(Scenario!$B$11="mean",AE661,IF(Scenario!$B$11="5th pct",AF661,AG661))</f>
        <v/>
      </c>
      <c r="BB661" s="7">
        <f>IF(Scenario!$B$11="mean",AH661,IF(Scenario!$B$11="5th pct",AI661,AJ661))</f>
        <v/>
      </c>
      <c r="BC661" s="7">
        <f>U661</f>
        <v/>
      </c>
      <c r="BD661" s="7">
        <f>IF(Scenario!$B$11="mean",V661,IF(Scenario!$B$11="5th pct",W661,X661))</f>
        <v/>
      </c>
      <c r="BE661" s="7">
        <f>IF(Scenario!$B$11="mean",Y661,IF(Scenario!$B$11="5th pct",Z661,AA661))</f>
        <v/>
      </c>
      <c r="BF661" s="7">
        <f>IF(Scenario!$B$11="mean",AK661,IF(Scenario!$B$11="5th pct",AL661,AM661))</f>
        <v/>
      </c>
      <c r="BG661" s="7">
        <f>IF(Scenario!$B$11="mean",AN661,IF(Scenario!$B$11="5th pct",AO661,AP661))</f>
        <v/>
      </c>
    </row>
    <row r="662">
      <c r="A662" t="inlineStr">
        <is>
          <t>M</t>
        </is>
      </c>
      <c r="B662" t="inlineStr">
        <is>
          <t>65-74</t>
        </is>
      </c>
      <c r="C662" t="inlineStr">
        <is>
          <t>132-154</t>
        </is>
      </c>
      <c r="D662" t="inlineStr">
        <is>
          <t>1.5-2.0</t>
        </is>
      </c>
      <c r="E662" t="inlineStr">
        <is>
          <t>high parox</t>
        </is>
      </c>
      <c r="F662" t="inlineStr">
        <is>
          <t>no</t>
        </is>
      </c>
      <c r="G662" s="26">
        <f>Parameters!$B$6*Parameters!$B$7*Parameters!$D$11/SUM(Parameters!$B$11:$G$11)*Parameters!$J$21*Parameters!$B$52*(1-Parameters!$B$46)</f>
        <v/>
      </c>
      <c r="H662" s="27">
        <f>(140-Parameters!$B$25)*Parameters!$D$26*0.45359237*1/(72*Parameters!$D$27)</f>
        <v/>
      </c>
      <c r="I662">
        <f>IF(H662&gt;80,"&gt;80",IF(H662&gt;50,"50-80",IF(H662&gt;=25,"25-50","&lt;25")))</f>
        <v/>
      </c>
      <c r="J662">
        <f>IF(((B662="80+")+0+(OR(D662="1.5-2.0",D662="&gt;=2.0")))&gt;=2,1,0)</f>
        <v/>
      </c>
      <c r="K662" s="28">
        <f>INDEX(Parameters!$B$31:$E$31,MATCH(I662,Parameters!$B$30:$E$30,0))</f>
        <v/>
      </c>
      <c r="L662" s="29">
        <f>K662*INDEX(Parameters!$B$75:$E$75,MATCH(I662,Parameters!$B$30:$E$30,0))/100*IF($F662="yes",Parameters!$C$49,Parameters!$B$49)</f>
        <v/>
      </c>
      <c r="M662" s="29">
        <f>K662*INDEX(Parameters!$B$76:$E$76,MATCH(I662,Parameters!$B$30:$E$30,0))/100*IF($F662="yes",Parameters!$C$49,Parameters!$B$49)</f>
        <v/>
      </c>
      <c r="N662" s="29">
        <f>K662*INDEX(Parameters!$B$77:$E$77,MATCH(I662,Parameters!$B$30:$E$30,0))/100*IF($F662="yes",Parameters!$C$49,Parameters!$B$49)</f>
        <v/>
      </c>
      <c r="O662" s="29">
        <f>K662*INDEX(Parameters!$B$78:$E$78,MATCH(I662,Parameters!$B$30:$E$30,0))/100*IF($F662="yes",Parameters!$C$49,Parameters!$B$49)</f>
        <v/>
      </c>
      <c r="P662" s="29">
        <f>K662*INDEX(Parameters!$B$79:$E$79,MATCH(I662,Parameters!$B$30:$E$30,0))/100*IF($F662="yes",Parameters!$C$49,Parameters!$B$49)</f>
        <v/>
      </c>
      <c r="Q662" s="29">
        <f>K662*INDEX(Parameters!$B$80:$E$80,MATCH(I662,Parameters!$B$30:$E$30,0))/100*IF($F662="yes",Parameters!$C$49,Parameters!$B$49)</f>
        <v/>
      </c>
      <c r="R662" s="29">
        <f>K662*INDEX(Parameters!$B$81:$E$81,MATCH(I662,Parameters!$B$30:$E$30,0))/100*IF($F662="yes",Parameters!$C$49,Parameters!$B$49)</f>
        <v/>
      </c>
      <c r="S662" s="29">
        <f>K662*INDEX(Parameters!$B$82:$E$82,MATCH(I662,Parameters!$B$30:$E$30,0))/100*IF($F662="yes",Parameters!$C$49,Parameters!$B$49)</f>
        <v/>
      </c>
      <c r="T662" s="29">
        <f>K662*INDEX(Parameters!$B$83:$E$83,MATCH(I662,Parameters!$B$30:$E$30,0))/100*IF($F662="yes",Parameters!$C$49,Parameters!$B$49)</f>
        <v/>
      </c>
      <c r="U662" s="29">
        <f>INDEX(Parameters!$B$32:$E$32,MATCH(I662,Parameters!$B$30:$E$30,0))*Parameters!$B$36/100*IF($F662="yes",Parameters!$E$49,Parameters!$D$49)</f>
        <v/>
      </c>
      <c r="V662" s="29">
        <f>U662*INDEX(Parameters!$B$99:$E$99,MATCH(I662,Parameters!$B$30:$E$30,0))</f>
        <v/>
      </c>
      <c r="W662" s="29">
        <f>U662*INDEX(Parameters!$B$100:$E$100,MATCH(I662,Parameters!$B$30:$E$30,0))</f>
        <v/>
      </c>
      <c r="X662" s="29">
        <f>U662*INDEX(Parameters!$B$101:$E$101,MATCH(I662,Parameters!$B$30:$E$30,0))</f>
        <v/>
      </c>
      <c r="Y662" s="29">
        <f>U662*INDEX(Parameters!$B$102:$E$102,MATCH(I662,Parameters!$B$30:$E$30,0))</f>
        <v/>
      </c>
      <c r="Z662" s="29">
        <f>U662*INDEX(Parameters!$B$103:$E$103,MATCH(I662,Parameters!$B$30:$E$30,0))</f>
        <v/>
      </c>
      <c r="AA662" s="29">
        <f>U662*INDEX(Parameters!$B$104:$E$104,MATCH(I662,Parameters!$B$30:$E$30,0))</f>
        <v/>
      </c>
      <c r="AB662" s="29">
        <f>U662*Parameters!$B$39</f>
        <v/>
      </c>
      <c r="AC662">
        <f>J662</f>
        <v/>
      </c>
      <c r="AD662">
        <f>IF(J662=1,Parameters!$B$40,Parameters!$B$41)</f>
        <v/>
      </c>
      <c r="AE662" s="29">
        <f>AC662*O662+(1-AC662)*L662</f>
        <v/>
      </c>
      <c r="AF662" s="29">
        <f>AC662*P662+(1-AC662)*M662</f>
        <v/>
      </c>
      <c r="AG662" s="29">
        <f>AC662*Q662+(1-AC662)*N662</f>
        <v/>
      </c>
      <c r="AH662" s="29">
        <f>AD662*O662+(1-AD662)*L662</f>
        <v/>
      </c>
      <c r="AI662" s="29">
        <f>AD662*P662+(1-AD662)*M662</f>
        <v/>
      </c>
      <c r="AJ662" s="29">
        <f>AD662*Q662+(1-AD662)*N662</f>
        <v/>
      </c>
      <c r="AK662" s="29">
        <f>AC662*V662+(1-AC662)*U662</f>
        <v/>
      </c>
      <c r="AL662" s="29">
        <f>AC662*W662+(1-AC662)*U662</f>
        <v/>
      </c>
      <c r="AM662" s="29">
        <f>AC662*X662+(1-AC662)*U662</f>
        <v/>
      </c>
      <c r="AN662" s="29">
        <f>AD662*V662+(1-AD662)*U662</f>
        <v/>
      </c>
      <c r="AO662" s="29">
        <f>AD662*W662+(1-AD662)*U662</f>
        <v/>
      </c>
      <c r="AP662" s="29">
        <f>AD662*X662+(1-AD662)*U662</f>
        <v/>
      </c>
      <c r="AQ662">
        <f>IF(OR(Scenario!$B$5="Any",Scenario!$B$5=A662),1,0)</f>
        <v/>
      </c>
      <c r="AR662">
        <f>IF(OR(Scenario!$B$6="Any",Scenario!$B$6=B662),1,0)</f>
        <v/>
      </c>
      <c r="AS662">
        <f>IF(OR(Scenario!$B$7="Any",Scenario!$B$7=C662),1,0)</f>
        <v/>
      </c>
      <c r="AT662">
        <f>IF(OR(Scenario!$B$8="Any",Scenario!$B$8=D662),1,0)</f>
        <v/>
      </c>
      <c r="AU662">
        <f>IF(OR(Scenario!$B$9="Any",Scenario!$B$9=E662),1,0)</f>
        <v/>
      </c>
      <c r="AV662">
        <f>IF(OR(Scenario!$B$10="Any",Scenario!$B$10=F662),1,0)</f>
        <v/>
      </c>
      <c r="AW662">
        <f>G662*AQ662*AR662*AS662*AT662*AU662*AV662</f>
        <v/>
      </c>
      <c r="AX662">
        <f>IF(Scenario!$B$11="mean",L662,IF(Scenario!$B$11="5th pct",M662,N662))</f>
        <v/>
      </c>
      <c r="AY662">
        <f>IF(Scenario!$B$11="mean",O662,IF(Scenario!$B$11="5th pct",P662,Q662))</f>
        <v/>
      </c>
      <c r="AZ662">
        <f>IF(Scenario!$B$11="mean",R662,IF(Scenario!$B$11="5th pct",S662,T662))</f>
        <v/>
      </c>
      <c r="BA662">
        <f>IF(Scenario!$B$11="mean",AE662,IF(Scenario!$B$11="5th pct",AF662,AG662))</f>
        <v/>
      </c>
      <c r="BB662">
        <f>IF(Scenario!$B$11="mean",AH662,IF(Scenario!$B$11="5th pct",AI662,AJ662))</f>
        <v/>
      </c>
      <c r="BC662">
        <f>U662</f>
        <v/>
      </c>
      <c r="BD662">
        <f>IF(Scenario!$B$11="mean",V662,IF(Scenario!$B$11="5th pct",W662,X662))</f>
        <v/>
      </c>
      <c r="BE662">
        <f>IF(Scenario!$B$11="mean",Y662,IF(Scenario!$B$11="5th pct",Z662,AA662))</f>
        <v/>
      </c>
      <c r="BF662">
        <f>IF(Scenario!$B$11="mean",AK662,IF(Scenario!$B$11="5th pct",AL662,AM662))</f>
        <v/>
      </c>
      <c r="BG662">
        <f>IF(Scenario!$B$11="mean",AN662,IF(Scenario!$B$11="5th pct",AO662,AP662))</f>
        <v/>
      </c>
    </row>
    <row r="663">
      <c r="A663" s="7" t="inlineStr">
        <is>
          <t>M</t>
        </is>
      </c>
      <c r="B663" s="7" t="inlineStr">
        <is>
          <t>65-74</t>
        </is>
      </c>
      <c r="C663" s="7" t="inlineStr">
        <is>
          <t>132-154</t>
        </is>
      </c>
      <c r="D663" s="7" t="inlineStr">
        <is>
          <t>1.5-2.0</t>
        </is>
      </c>
      <c r="E663" s="7" t="inlineStr">
        <is>
          <t>high parox</t>
        </is>
      </c>
      <c r="F663" s="7" t="inlineStr">
        <is>
          <t>yes</t>
        </is>
      </c>
      <c r="G663" s="30">
        <f>Parameters!$B$6*Parameters!$B$7*Parameters!$D$11/SUM(Parameters!$B$11:$G$11)*Parameters!$J$21*Parameters!$B$52*Parameters!$B$46</f>
        <v/>
      </c>
      <c r="H663" s="31">
        <f>(140-Parameters!$B$25)*Parameters!$D$26*0.45359237*1/(72*Parameters!$D$27)</f>
        <v/>
      </c>
      <c r="I663" s="7">
        <f>IF(H663&gt;80,"&gt;80",IF(H663&gt;50,"50-80",IF(H663&gt;=25,"25-50","&lt;25")))</f>
        <v/>
      </c>
      <c r="J663" s="7">
        <f>IF(((B663="80+")+0+(OR(D663="1.5-2.0",D663="&gt;=2.0")))&gt;=2,1,0)</f>
        <v/>
      </c>
      <c r="K663" s="32">
        <f>INDEX(Parameters!$B$31:$E$31,MATCH(I663,Parameters!$B$30:$E$30,0))</f>
        <v/>
      </c>
      <c r="L663" s="33">
        <f>K663*INDEX(Parameters!$B$75:$E$75,MATCH(I663,Parameters!$B$30:$E$30,0))/100*IF($F663="yes",Parameters!$C$49,Parameters!$B$49)</f>
        <v/>
      </c>
      <c r="M663" s="33">
        <f>K663*INDEX(Parameters!$B$76:$E$76,MATCH(I663,Parameters!$B$30:$E$30,0))/100*IF($F663="yes",Parameters!$C$49,Parameters!$B$49)</f>
        <v/>
      </c>
      <c r="N663" s="33">
        <f>K663*INDEX(Parameters!$B$77:$E$77,MATCH(I663,Parameters!$B$30:$E$30,0))/100*IF($F663="yes",Parameters!$C$49,Parameters!$B$49)</f>
        <v/>
      </c>
      <c r="O663" s="33">
        <f>K663*INDEX(Parameters!$B$78:$E$78,MATCH(I663,Parameters!$B$30:$E$30,0))/100*IF($F663="yes",Parameters!$C$49,Parameters!$B$49)</f>
        <v/>
      </c>
      <c r="P663" s="33">
        <f>K663*INDEX(Parameters!$B$79:$E$79,MATCH(I663,Parameters!$B$30:$E$30,0))/100*IF($F663="yes",Parameters!$C$49,Parameters!$B$49)</f>
        <v/>
      </c>
      <c r="Q663" s="33">
        <f>K663*INDEX(Parameters!$B$80:$E$80,MATCH(I663,Parameters!$B$30:$E$30,0))/100*IF($F663="yes",Parameters!$C$49,Parameters!$B$49)</f>
        <v/>
      </c>
      <c r="R663" s="33">
        <f>K663*INDEX(Parameters!$B$81:$E$81,MATCH(I663,Parameters!$B$30:$E$30,0))/100*IF($F663="yes",Parameters!$C$49,Parameters!$B$49)</f>
        <v/>
      </c>
      <c r="S663" s="33">
        <f>K663*INDEX(Parameters!$B$82:$E$82,MATCH(I663,Parameters!$B$30:$E$30,0))/100*IF($F663="yes",Parameters!$C$49,Parameters!$B$49)</f>
        <v/>
      </c>
      <c r="T663" s="33">
        <f>K663*INDEX(Parameters!$B$83:$E$83,MATCH(I663,Parameters!$B$30:$E$30,0))/100*IF($F663="yes",Parameters!$C$49,Parameters!$B$49)</f>
        <v/>
      </c>
      <c r="U663" s="33">
        <f>INDEX(Parameters!$B$32:$E$32,MATCH(I663,Parameters!$B$30:$E$30,0))*Parameters!$B$36/100*IF($F663="yes",Parameters!$E$49,Parameters!$D$49)</f>
        <v/>
      </c>
      <c r="V663" s="33">
        <f>U663*INDEX(Parameters!$B$99:$E$99,MATCH(I663,Parameters!$B$30:$E$30,0))</f>
        <v/>
      </c>
      <c r="W663" s="33">
        <f>U663*INDEX(Parameters!$B$100:$E$100,MATCH(I663,Parameters!$B$30:$E$30,0))</f>
        <v/>
      </c>
      <c r="X663" s="33">
        <f>U663*INDEX(Parameters!$B$101:$E$101,MATCH(I663,Parameters!$B$30:$E$30,0))</f>
        <v/>
      </c>
      <c r="Y663" s="33">
        <f>U663*INDEX(Parameters!$B$102:$E$102,MATCH(I663,Parameters!$B$30:$E$30,0))</f>
        <v/>
      </c>
      <c r="Z663" s="33">
        <f>U663*INDEX(Parameters!$B$103:$E$103,MATCH(I663,Parameters!$B$30:$E$30,0))</f>
        <v/>
      </c>
      <c r="AA663" s="33">
        <f>U663*INDEX(Parameters!$B$104:$E$104,MATCH(I663,Parameters!$B$30:$E$30,0))</f>
        <v/>
      </c>
      <c r="AB663" s="33">
        <f>U663*Parameters!$B$39</f>
        <v/>
      </c>
      <c r="AC663" s="7">
        <f>J663</f>
        <v/>
      </c>
      <c r="AD663" s="7">
        <f>IF(J663=1,Parameters!$B$40,Parameters!$B$41)</f>
        <v/>
      </c>
      <c r="AE663" s="33">
        <f>AC663*O663+(1-AC663)*L663</f>
        <v/>
      </c>
      <c r="AF663" s="33">
        <f>AC663*P663+(1-AC663)*M663</f>
        <v/>
      </c>
      <c r="AG663" s="33">
        <f>AC663*Q663+(1-AC663)*N663</f>
        <v/>
      </c>
      <c r="AH663" s="33">
        <f>AD663*O663+(1-AD663)*L663</f>
        <v/>
      </c>
      <c r="AI663" s="33">
        <f>AD663*P663+(1-AD663)*M663</f>
        <v/>
      </c>
      <c r="AJ663" s="33">
        <f>AD663*Q663+(1-AD663)*N663</f>
        <v/>
      </c>
      <c r="AK663" s="33">
        <f>AC663*V663+(1-AC663)*U663</f>
        <v/>
      </c>
      <c r="AL663" s="33">
        <f>AC663*W663+(1-AC663)*U663</f>
        <v/>
      </c>
      <c r="AM663" s="33">
        <f>AC663*X663+(1-AC663)*U663</f>
        <v/>
      </c>
      <c r="AN663" s="33">
        <f>AD663*V663+(1-AD663)*U663</f>
        <v/>
      </c>
      <c r="AO663" s="33">
        <f>AD663*W663+(1-AD663)*U663</f>
        <v/>
      </c>
      <c r="AP663" s="33">
        <f>AD663*X663+(1-AD663)*U663</f>
        <v/>
      </c>
      <c r="AQ663" s="7">
        <f>IF(OR(Scenario!$B$5="Any",Scenario!$B$5=A663),1,0)</f>
        <v/>
      </c>
      <c r="AR663" s="7">
        <f>IF(OR(Scenario!$B$6="Any",Scenario!$B$6=B663),1,0)</f>
        <v/>
      </c>
      <c r="AS663" s="7">
        <f>IF(OR(Scenario!$B$7="Any",Scenario!$B$7=C663),1,0)</f>
        <v/>
      </c>
      <c r="AT663" s="7">
        <f>IF(OR(Scenario!$B$8="Any",Scenario!$B$8=D663),1,0)</f>
        <v/>
      </c>
      <c r="AU663" s="7">
        <f>IF(OR(Scenario!$B$9="Any",Scenario!$B$9=E663),1,0)</f>
        <v/>
      </c>
      <c r="AV663" s="7">
        <f>IF(OR(Scenario!$B$10="Any",Scenario!$B$10=F663),1,0)</f>
        <v/>
      </c>
      <c r="AW663" s="7">
        <f>G663*AQ663*AR663*AS663*AT663*AU663*AV663</f>
        <v/>
      </c>
      <c r="AX663" s="7">
        <f>IF(Scenario!$B$11="mean",L663,IF(Scenario!$B$11="5th pct",M663,N663))</f>
        <v/>
      </c>
      <c r="AY663" s="7">
        <f>IF(Scenario!$B$11="mean",O663,IF(Scenario!$B$11="5th pct",P663,Q663))</f>
        <v/>
      </c>
      <c r="AZ663" s="7">
        <f>IF(Scenario!$B$11="mean",R663,IF(Scenario!$B$11="5th pct",S663,T663))</f>
        <v/>
      </c>
      <c r="BA663" s="7">
        <f>IF(Scenario!$B$11="mean",AE663,IF(Scenario!$B$11="5th pct",AF663,AG663))</f>
        <v/>
      </c>
      <c r="BB663" s="7">
        <f>IF(Scenario!$B$11="mean",AH663,IF(Scenario!$B$11="5th pct",AI663,AJ663))</f>
        <v/>
      </c>
      <c r="BC663" s="7">
        <f>U663</f>
        <v/>
      </c>
      <c r="BD663" s="7">
        <f>IF(Scenario!$B$11="mean",V663,IF(Scenario!$B$11="5th pct",W663,X663))</f>
        <v/>
      </c>
      <c r="BE663" s="7">
        <f>IF(Scenario!$B$11="mean",Y663,IF(Scenario!$B$11="5th pct",Z663,AA663))</f>
        <v/>
      </c>
      <c r="BF663" s="7">
        <f>IF(Scenario!$B$11="mean",AK663,IF(Scenario!$B$11="5th pct",AL663,AM663))</f>
        <v/>
      </c>
      <c r="BG663" s="7">
        <f>IF(Scenario!$B$11="mean",AN663,IF(Scenario!$B$11="5th pct",AO663,AP663))</f>
        <v/>
      </c>
    </row>
    <row r="664">
      <c r="A664" t="inlineStr">
        <is>
          <t>M</t>
        </is>
      </c>
      <c r="B664" t="inlineStr">
        <is>
          <t>65-74</t>
        </is>
      </c>
      <c r="C664" t="inlineStr">
        <is>
          <t>132-154</t>
        </is>
      </c>
      <c r="D664" t="inlineStr">
        <is>
          <t>1.5-2.0</t>
        </is>
      </c>
      <c r="E664" t="inlineStr">
        <is>
          <t>persistent</t>
        </is>
      </c>
      <c r="F664" t="inlineStr">
        <is>
          <t>no</t>
        </is>
      </c>
      <c r="G664" s="26">
        <f>Parameters!$B$6*Parameters!$B$7*Parameters!$D$11/SUM(Parameters!$B$11:$G$11)*Parameters!$J$21*Parameters!$B$53*(1-Parameters!$B$46)</f>
        <v/>
      </c>
      <c r="H664" s="27">
        <f>(140-Parameters!$B$25)*Parameters!$D$26*0.45359237*1/(72*Parameters!$D$27)</f>
        <v/>
      </c>
      <c r="I664">
        <f>IF(H664&gt;80,"&gt;80",IF(H664&gt;50,"50-80",IF(H664&gt;=25,"25-50","&lt;25")))</f>
        <v/>
      </c>
      <c r="J664">
        <f>IF(((B664="80+")+0+(OR(D664="1.5-2.0",D664="&gt;=2.0")))&gt;=2,1,0)</f>
        <v/>
      </c>
      <c r="K664" s="28">
        <f>INDEX(Parameters!$B$31:$E$31,MATCH(I664,Parameters!$B$30:$E$30,0))</f>
        <v/>
      </c>
      <c r="L664" s="29">
        <f>K664*INDEX(Parameters!$B$84:$E$84,MATCH(I664,Parameters!$B$30:$E$30,0))/100*IF($F664="yes",Parameters!$C$49,Parameters!$B$49)</f>
        <v/>
      </c>
      <c r="M664" s="29">
        <f>K664*INDEX(Parameters!$B$85:$E$85,MATCH(I664,Parameters!$B$30:$E$30,0))/100*IF($F664="yes",Parameters!$C$49,Parameters!$B$49)</f>
        <v/>
      </c>
      <c r="N664" s="29">
        <f>K664*INDEX(Parameters!$B$86:$E$86,MATCH(I664,Parameters!$B$30:$E$30,0))/100*IF($F664="yes",Parameters!$C$49,Parameters!$B$49)</f>
        <v/>
      </c>
      <c r="O664" s="29">
        <f>K664*INDEX(Parameters!$B$87:$E$87,MATCH(I664,Parameters!$B$30:$E$30,0))/100*IF($F664="yes",Parameters!$C$49,Parameters!$B$49)</f>
        <v/>
      </c>
      <c r="P664" s="29">
        <f>K664*INDEX(Parameters!$B$88:$E$88,MATCH(I664,Parameters!$B$30:$E$30,0))/100*IF($F664="yes",Parameters!$C$49,Parameters!$B$49)</f>
        <v/>
      </c>
      <c r="Q664" s="29">
        <f>K664*INDEX(Parameters!$B$89:$E$89,MATCH(I664,Parameters!$B$30:$E$30,0))/100*IF($F664="yes",Parameters!$C$49,Parameters!$B$49)</f>
        <v/>
      </c>
      <c r="R664" s="29">
        <f>K664*INDEX(Parameters!$B$90:$E$90,MATCH(I664,Parameters!$B$30:$E$30,0))/100*IF($F664="yes",Parameters!$C$49,Parameters!$B$49)</f>
        <v/>
      </c>
      <c r="S664" s="29">
        <f>K664*INDEX(Parameters!$B$91:$E$91,MATCH(I664,Parameters!$B$30:$E$30,0))/100*IF($F664="yes",Parameters!$C$49,Parameters!$B$49)</f>
        <v/>
      </c>
      <c r="T664" s="29">
        <f>K664*INDEX(Parameters!$B$92:$E$92,MATCH(I664,Parameters!$B$30:$E$30,0))/100*IF($F664="yes",Parameters!$C$49,Parameters!$B$49)</f>
        <v/>
      </c>
      <c r="U664" s="29">
        <f>INDEX(Parameters!$B$32:$E$32,MATCH(I664,Parameters!$B$30:$E$30,0))*Parameters!$B$36/100*IF($F664="yes",Parameters!$E$49,Parameters!$D$49)</f>
        <v/>
      </c>
      <c r="V664" s="29">
        <f>U664*INDEX(Parameters!$B$99:$E$99,MATCH(I664,Parameters!$B$30:$E$30,0))</f>
        <v/>
      </c>
      <c r="W664" s="29">
        <f>U664*INDEX(Parameters!$B$100:$E$100,MATCH(I664,Parameters!$B$30:$E$30,0))</f>
        <v/>
      </c>
      <c r="X664" s="29">
        <f>U664*INDEX(Parameters!$B$101:$E$101,MATCH(I664,Parameters!$B$30:$E$30,0))</f>
        <v/>
      </c>
      <c r="Y664" s="29">
        <f>U664*INDEX(Parameters!$B$102:$E$102,MATCH(I664,Parameters!$B$30:$E$30,0))</f>
        <v/>
      </c>
      <c r="Z664" s="29">
        <f>U664*INDEX(Parameters!$B$103:$E$103,MATCH(I664,Parameters!$B$30:$E$30,0))</f>
        <v/>
      </c>
      <c r="AA664" s="29">
        <f>U664*INDEX(Parameters!$B$104:$E$104,MATCH(I664,Parameters!$B$30:$E$30,0))</f>
        <v/>
      </c>
      <c r="AB664" s="29">
        <f>U664*Parameters!$B$39</f>
        <v/>
      </c>
      <c r="AC664">
        <f>J664</f>
        <v/>
      </c>
      <c r="AD664">
        <f>IF(J664=1,Parameters!$B$40,Parameters!$B$41)</f>
        <v/>
      </c>
      <c r="AE664" s="29">
        <f>AC664*O664+(1-AC664)*L664</f>
        <v/>
      </c>
      <c r="AF664" s="29">
        <f>AC664*P664+(1-AC664)*M664</f>
        <v/>
      </c>
      <c r="AG664" s="29">
        <f>AC664*Q664+(1-AC664)*N664</f>
        <v/>
      </c>
      <c r="AH664" s="29">
        <f>AD664*O664+(1-AD664)*L664</f>
        <v/>
      </c>
      <c r="AI664" s="29">
        <f>AD664*P664+(1-AD664)*M664</f>
        <v/>
      </c>
      <c r="AJ664" s="29">
        <f>AD664*Q664+(1-AD664)*N664</f>
        <v/>
      </c>
      <c r="AK664" s="29">
        <f>AC664*V664+(1-AC664)*U664</f>
        <v/>
      </c>
      <c r="AL664" s="29">
        <f>AC664*W664+(1-AC664)*U664</f>
        <v/>
      </c>
      <c r="AM664" s="29">
        <f>AC664*X664+(1-AC664)*U664</f>
        <v/>
      </c>
      <c r="AN664" s="29">
        <f>AD664*V664+(1-AD664)*U664</f>
        <v/>
      </c>
      <c r="AO664" s="29">
        <f>AD664*W664+(1-AD664)*U664</f>
        <v/>
      </c>
      <c r="AP664" s="29">
        <f>AD664*X664+(1-AD664)*U664</f>
        <v/>
      </c>
      <c r="AQ664">
        <f>IF(OR(Scenario!$B$5="Any",Scenario!$B$5=A664),1,0)</f>
        <v/>
      </c>
      <c r="AR664">
        <f>IF(OR(Scenario!$B$6="Any",Scenario!$B$6=B664),1,0)</f>
        <v/>
      </c>
      <c r="AS664">
        <f>IF(OR(Scenario!$B$7="Any",Scenario!$B$7=C664),1,0)</f>
        <v/>
      </c>
      <c r="AT664">
        <f>IF(OR(Scenario!$B$8="Any",Scenario!$B$8=D664),1,0)</f>
        <v/>
      </c>
      <c r="AU664">
        <f>IF(OR(Scenario!$B$9="Any",Scenario!$B$9=E664),1,0)</f>
        <v/>
      </c>
      <c r="AV664">
        <f>IF(OR(Scenario!$B$10="Any",Scenario!$B$10=F664),1,0)</f>
        <v/>
      </c>
      <c r="AW664">
        <f>G664*AQ664*AR664*AS664*AT664*AU664*AV664</f>
        <v/>
      </c>
      <c r="AX664">
        <f>IF(Scenario!$B$11="mean",L664,IF(Scenario!$B$11="5th pct",M664,N664))</f>
        <v/>
      </c>
      <c r="AY664">
        <f>IF(Scenario!$B$11="mean",O664,IF(Scenario!$B$11="5th pct",P664,Q664))</f>
        <v/>
      </c>
      <c r="AZ664">
        <f>IF(Scenario!$B$11="mean",R664,IF(Scenario!$B$11="5th pct",S664,T664))</f>
        <v/>
      </c>
      <c r="BA664">
        <f>IF(Scenario!$B$11="mean",AE664,IF(Scenario!$B$11="5th pct",AF664,AG664))</f>
        <v/>
      </c>
      <c r="BB664">
        <f>IF(Scenario!$B$11="mean",AH664,IF(Scenario!$B$11="5th pct",AI664,AJ664))</f>
        <v/>
      </c>
      <c r="BC664">
        <f>U664</f>
        <v/>
      </c>
      <c r="BD664">
        <f>IF(Scenario!$B$11="mean",V664,IF(Scenario!$B$11="5th pct",W664,X664))</f>
        <v/>
      </c>
      <c r="BE664">
        <f>IF(Scenario!$B$11="mean",Y664,IF(Scenario!$B$11="5th pct",Z664,AA664))</f>
        <v/>
      </c>
      <c r="BF664">
        <f>IF(Scenario!$B$11="mean",AK664,IF(Scenario!$B$11="5th pct",AL664,AM664))</f>
        <v/>
      </c>
      <c r="BG664">
        <f>IF(Scenario!$B$11="mean",AN664,IF(Scenario!$B$11="5th pct",AO664,AP664))</f>
        <v/>
      </c>
    </row>
    <row r="665">
      <c r="A665" s="7" t="inlineStr">
        <is>
          <t>M</t>
        </is>
      </c>
      <c r="B665" s="7" t="inlineStr">
        <is>
          <t>65-74</t>
        </is>
      </c>
      <c r="C665" s="7" t="inlineStr">
        <is>
          <t>132-154</t>
        </is>
      </c>
      <c r="D665" s="7" t="inlineStr">
        <is>
          <t>1.5-2.0</t>
        </is>
      </c>
      <c r="E665" s="7" t="inlineStr">
        <is>
          <t>persistent</t>
        </is>
      </c>
      <c r="F665" s="7" t="inlineStr">
        <is>
          <t>yes</t>
        </is>
      </c>
      <c r="G665" s="30">
        <f>Parameters!$B$6*Parameters!$B$7*Parameters!$D$11/SUM(Parameters!$B$11:$G$11)*Parameters!$J$21*Parameters!$B$53*Parameters!$B$46</f>
        <v/>
      </c>
      <c r="H665" s="31">
        <f>(140-Parameters!$B$25)*Parameters!$D$26*0.45359237*1/(72*Parameters!$D$27)</f>
        <v/>
      </c>
      <c r="I665" s="7">
        <f>IF(H665&gt;80,"&gt;80",IF(H665&gt;50,"50-80",IF(H665&gt;=25,"25-50","&lt;25")))</f>
        <v/>
      </c>
      <c r="J665" s="7">
        <f>IF(((B665="80+")+0+(OR(D665="1.5-2.0",D665="&gt;=2.0")))&gt;=2,1,0)</f>
        <v/>
      </c>
      <c r="K665" s="32">
        <f>INDEX(Parameters!$B$31:$E$31,MATCH(I665,Parameters!$B$30:$E$30,0))</f>
        <v/>
      </c>
      <c r="L665" s="33">
        <f>K665*INDEX(Parameters!$B$84:$E$84,MATCH(I665,Parameters!$B$30:$E$30,0))/100*IF($F665="yes",Parameters!$C$49,Parameters!$B$49)</f>
        <v/>
      </c>
      <c r="M665" s="33">
        <f>K665*INDEX(Parameters!$B$85:$E$85,MATCH(I665,Parameters!$B$30:$E$30,0))/100*IF($F665="yes",Parameters!$C$49,Parameters!$B$49)</f>
        <v/>
      </c>
      <c r="N665" s="33">
        <f>K665*INDEX(Parameters!$B$86:$E$86,MATCH(I665,Parameters!$B$30:$E$30,0))/100*IF($F665="yes",Parameters!$C$49,Parameters!$B$49)</f>
        <v/>
      </c>
      <c r="O665" s="33">
        <f>K665*INDEX(Parameters!$B$87:$E$87,MATCH(I665,Parameters!$B$30:$E$30,0))/100*IF($F665="yes",Parameters!$C$49,Parameters!$B$49)</f>
        <v/>
      </c>
      <c r="P665" s="33">
        <f>K665*INDEX(Parameters!$B$88:$E$88,MATCH(I665,Parameters!$B$30:$E$30,0))/100*IF($F665="yes",Parameters!$C$49,Parameters!$B$49)</f>
        <v/>
      </c>
      <c r="Q665" s="33">
        <f>K665*INDEX(Parameters!$B$89:$E$89,MATCH(I665,Parameters!$B$30:$E$30,0))/100*IF($F665="yes",Parameters!$C$49,Parameters!$B$49)</f>
        <v/>
      </c>
      <c r="R665" s="33">
        <f>K665*INDEX(Parameters!$B$90:$E$90,MATCH(I665,Parameters!$B$30:$E$30,0))/100*IF($F665="yes",Parameters!$C$49,Parameters!$B$49)</f>
        <v/>
      </c>
      <c r="S665" s="33">
        <f>K665*INDEX(Parameters!$B$91:$E$91,MATCH(I665,Parameters!$B$30:$E$30,0))/100*IF($F665="yes",Parameters!$C$49,Parameters!$B$49)</f>
        <v/>
      </c>
      <c r="T665" s="33">
        <f>K665*INDEX(Parameters!$B$92:$E$92,MATCH(I665,Parameters!$B$30:$E$30,0))/100*IF($F665="yes",Parameters!$C$49,Parameters!$B$49)</f>
        <v/>
      </c>
      <c r="U665" s="33">
        <f>INDEX(Parameters!$B$32:$E$32,MATCH(I665,Parameters!$B$30:$E$30,0))*Parameters!$B$36/100*IF($F665="yes",Parameters!$E$49,Parameters!$D$49)</f>
        <v/>
      </c>
      <c r="V665" s="33">
        <f>U665*INDEX(Parameters!$B$99:$E$99,MATCH(I665,Parameters!$B$30:$E$30,0))</f>
        <v/>
      </c>
      <c r="W665" s="33">
        <f>U665*INDEX(Parameters!$B$100:$E$100,MATCH(I665,Parameters!$B$30:$E$30,0))</f>
        <v/>
      </c>
      <c r="X665" s="33">
        <f>U665*INDEX(Parameters!$B$101:$E$101,MATCH(I665,Parameters!$B$30:$E$30,0))</f>
        <v/>
      </c>
      <c r="Y665" s="33">
        <f>U665*INDEX(Parameters!$B$102:$E$102,MATCH(I665,Parameters!$B$30:$E$30,0))</f>
        <v/>
      </c>
      <c r="Z665" s="33">
        <f>U665*INDEX(Parameters!$B$103:$E$103,MATCH(I665,Parameters!$B$30:$E$30,0))</f>
        <v/>
      </c>
      <c r="AA665" s="33">
        <f>U665*INDEX(Parameters!$B$104:$E$104,MATCH(I665,Parameters!$B$30:$E$30,0))</f>
        <v/>
      </c>
      <c r="AB665" s="33">
        <f>U665*Parameters!$B$39</f>
        <v/>
      </c>
      <c r="AC665" s="7">
        <f>J665</f>
        <v/>
      </c>
      <c r="AD665" s="7">
        <f>IF(J665=1,Parameters!$B$40,Parameters!$B$41)</f>
        <v/>
      </c>
      <c r="AE665" s="33">
        <f>AC665*O665+(1-AC665)*L665</f>
        <v/>
      </c>
      <c r="AF665" s="33">
        <f>AC665*P665+(1-AC665)*M665</f>
        <v/>
      </c>
      <c r="AG665" s="33">
        <f>AC665*Q665+(1-AC665)*N665</f>
        <v/>
      </c>
      <c r="AH665" s="33">
        <f>AD665*O665+(1-AD665)*L665</f>
        <v/>
      </c>
      <c r="AI665" s="33">
        <f>AD665*P665+(1-AD665)*M665</f>
        <v/>
      </c>
      <c r="AJ665" s="33">
        <f>AD665*Q665+(1-AD665)*N665</f>
        <v/>
      </c>
      <c r="AK665" s="33">
        <f>AC665*V665+(1-AC665)*U665</f>
        <v/>
      </c>
      <c r="AL665" s="33">
        <f>AC665*W665+(1-AC665)*U665</f>
        <v/>
      </c>
      <c r="AM665" s="33">
        <f>AC665*X665+(1-AC665)*U665</f>
        <v/>
      </c>
      <c r="AN665" s="33">
        <f>AD665*V665+(1-AD665)*U665</f>
        <v/>
      </c>
      <c r="AO665" s="33">
        <f>AD665*W665+(1-AD665)*U665</f>
        <v/>
      </c>
      <c r="AP665" s="33">
        <f>AD665*X665+(1-AD665)*U665</f>
        <v/>
      </c>
      <c r="AQ665" s="7">
        <f>IF(OR(Scenario!$B$5="Any",Scenario!$B$5=A665),1,0)</f>
        <v/>
      </c>
      <c r="AR665" s="7">
        <f>IF(OR(Scenario!$B$6="Any",Scenario!$B$6=B665),1,0)</f>
        <v/>
      </c>
      <c r="AS665" s="7">
        <f>IF(OR(Scenario!$B$7="Any",Scenario!$B$7=C665),1,0)</f>
        <v/>
      </c>
      <c r="AT665" s="7">
        <f>IF(OR(Scenario!$B$8="Any",Scenario!$B$8=D665),1,0)</f>
        <v/>
      </c>
      <c r="AU665" s="7">
        <f>IF(OR(Scenario!$B$9="Any",Scenario!$B$9=E665),1,0)</f>
        <v/>
      </c>
      <c r="AV665" s="7">
        <f>IF(OR(Scenario!$B$10="Any",Scenario!$B$10=F665),1,0)</f>
        <v/>
      </c>
      <c r="AW665" s="7">
        <f>G665*AQ665*AR665*AS665*AT665*AU665*AV665</f>
        <v/>
      </c>
      <c r="AX665" s="7">
        <f>IF(Scenario!$B$11="mean",L665,IF(Scenario!$B$11="5th pct",M665,N665))</f>
        <v/>
      </c>
      <c r="AY665" s="7">
        <f>IF(Scenario!$B$11="mean",O665,IF(Scenario!$B$11="5th pct",P665,Q665))</f>
        <v/>
      </c>
      <c r="AZ665" s="7">
        <f>IF(Scenario!$B$11="mean",R665,IF(Scenario!$B$11="5th pct",S665,T665))</f>
        <v/>
      </c>
      <c r="BA665" s="7">
        <f>IF(Scenario!$B$11="mean",AE665,IF(Scenario!$B$11="5th pct",AF665,AG665))</f>
        <v/>
      </c>
      <c r="BB665" s="7">
        <f>IF(Scenario!$B$11="mean",AH665,IF(Scenario!$B$11="5th pct",AI665,AJ665))</f>
        <v/>
      </c>
      <c r="BC665" s="7">
        <f>U665</f>
        <v/>
      </c>
      <c r="BD665" s="7">
        <f>IF(Scenario!$B$11="mean",V665,IF(Scenario!$B$11="5th pct",W665,X665))</f>
        <v/>
      </c>
      <c r="BE665" s="7">
        <f>IF(Scenario!$B$11="mean",Y665,IF(Scenario!$B$11="5th pct",Z665,AA665))</f>
        <v/>
      </c>
      <c r="BF665" s="7">
        <f>IF(Scenario!$B$11="mean",AK665,IF(Scenario!$B$11="5th pct",AL665,AM665))</f>
        <v/>
      </c>
      <c r="BG665" s="7">
        <f>IF(Scenario!$B$11="mean",AN665,IF(Scenario!$B$11="5th pct",AO665,AP665))</f>
        <v/>
      </c>
    </row>
    <row r="666">
      <c r="A666" t="inlineStr">
        <is>
          <t>M</t>
        </is>
      </c>
      <c r="B666" t="inlineStr">
        <is>
          <t>65-74</t>
        </is>
      </c>
      <c r="C666" t="inlineStr">
        <is>
          <t>132-154</t>
        </is>
      </c>
      <c r="D666" t="inlineStr">
        <is>
          <t>&gt;=2.0</t>
        </is>
      </c>
      <c r="E666" t="inlineStr">
        <is>
          <t>subclinical</t>
        </is>
      </c>
      <c r="F666" t="inlineStr">
        <is>
          <t>no</t>
        </is>
      </c>
      <c r="G666" s="26">
        <f>Parameters!$B$6*Parameters!$B$7*Parameters!$D$11/SUM(Parameters!$B$11:$G$11)*Parameters!$K$21*Parameters!$B$50*(1-Parameters!$B$46)</f>
        <v/>
      </c>
      <c r="H666" s="27">
        <f>(140-Parameters!$B$25)*Parameters!$D$26*0.45359237*1/(72*Parameters!$E$27)</f>
        <v/>
      </c>
      <c r="I666">
        <f>IF(H666&gt;80,"&gt;80",IF(H666&gt;50,"50-80",IF(H666&gt;=25,"25-50","&lt;25")))</f>
        <v/>
      </c>
      <c r="J666">
        <f>IF(((B666="80+")+0+(OR(D666="1.5-2.0",D666="&gt;=2.0")))&gt;=2,1,0)</f>
        <v/>
      </c>
      <c r="K666" s="28">
        <f>INDEX(Parameters!$B$31:$E$31,MATCH(I666,Parameters!$B$30:$E$30,0))</f>
        <v/>
      </c>
      <c r="L666" s="29">
        <f>K666*INDEX(Parameters!$B$57:$E$57,MATCH(I666,Parameters!$B$30:$E$30,0))/100*IF($F666="yes",Parameters!$C$49,Parameters!$B$49)</f>
        <v/>
      </c>
      <c r="M666" s="29">
        <f>K666*INDEX(Parameters!$B$58:$E$58,MATCH(I666,Parameters!$B$30:$E$30,0))/100*IF($F666="yes",Parameters!$C$49,Parameters!$B$49)</f>
        <v/>
      </c>
      <c r="N666" s="29">
        <f>K666*INDEX(Parameters!$B$59:$E$59,MATCH(I666,Parameters!$B$30:$E$30,0))/100*IF($F666="yes",Parameters!$C$49,Parameters!$B$49)</f>
        <v/>
      </c>
      <c r="O666" s="29">
        <f>K666*INDEX(Parameters!$B$60:$E$60,MATCH(I666,Parameters!$B$30:$E$30,0))/100*IF($F666="yes",Parameters!$C$49,Parameters!$B$49)</f>
        <v/>
      </c>
      <c r="P666" s="29">
        <f>K666*INDEX(Parameters!$B$61:$E$61,MATCH(I666,Parameters!$B$30:$E$30,0))/100*IF($F666="yes",Parameters!$C$49,Parameters!$B$49)</f>
        <v/>
      </c>
      <c r="Q666" s="29">
        <f>K666*INDEX(Parameters!$B$62:$E$62,MATCH(I666,Parameters!$B$30:$E$30,0))/100*IF($F666="yes",Parameters!$C$49,Parameters!$B$49)</f>
        <v/>
      </c>
      <c r="R666" s="29">
        <f>K666*INDEX(Parameters!$B$63:$E$63,MATCH(I666,Parameters!$B$30:$E$30,0))/100*IF($F666="yes",Parameters!$C$49,Parameters!$B$49)</f>
        <v/>
      </c>
      <c r="S666" s="29">
        <f>K666*INDEX(Parameters!$B$64:$E$64,MATCH(I666,Parameters!$B$30:$E$30,0))/100*IF($F666="yes",Parameters!$C$49,Parameters!$B$49)</f>
        <v/>
      </c>
      <c r="T666" s="29">
        <f>K666*INDEX(Parameters!$B$65:$E$65,MATCH(I666,Parameters!$B$30:$E$30,0))/100*IF($F666="yes",Parameters!$C$49,Parameters!$B$49)</f>
        <v/>
      </c>
      <c r="U666" s="29">
        <f>INDEX(Parameters!$B$32:$E$32,MATCH(I666,Parameters!$B$30:$E$30,0))*Parameters!$B$36/100*IF($F666="yes",Parameters!$E$49,Parameters!$D$49)</f>
        <v/>
      </c>
      <c r="V666" s="29">
        <f>U666*INDEX(Parameters!$B$99:$E$99,MATCH(I666,Parameters!$B$30:$E$30,0))</f>
        <v/>
      </c>
      <c r="W666" s="29">
        <f>U666*INDEX(Parameters!$B$100:$E$100,MATCH(I666,Parameters!$B$30:$E$30,0))</f>
        <v/>
      </c>
      <c r="X666" s="29">
        <f>U666*INDEX(Parameters!$B$101:$E$101,MATCH(I666,Parameters!$B$30:$E$30,0))</f>
        <v/>
      </c>
      <c r="Y666" s="29">
        <f>U666*INDEX(Parameters!$B$102:$E$102,MATCH(I666,Parameters!$B$30:$E$30,0))</f>
        <v/>
      </c>
      <c r="Z666" s="29">
        <f>U666*INDEX(Parameters!$B$103:$E$103,MATCH(I666,Parameters!$B$30:$E$30,0))</f>
        <v/>
      </c>
      <c r="AA666" s="29">
        <f>U666*INDEX(Parameters!$B$104:$E$104,MATCH(I666,Parameters!$B$30:$E$30,0))</f>
        <v/>
      </c>
      <c r="AB666" s="29">
        <f>U666*Parameters!$B$39</f>
        <v/>
      </c>
      <c r="AC666">
        <f>J666</f>
        <v/>
      </c>
      <c r="AD666">
        <f>IF(J666=1,Parameters!$B$40,Parameters!$B$41)</f>
        <v/>
      </c>
      <c r="AE666" s="29">
        <f>AC666*O666+(1-AC666)*L666</f>
        <v/>
      </c>
      <c r="AF666" s="29">
        <f>AC666*P666+(1-AC666)*M666</f>
        <v/>
      </c>
      <c r="AG666" s="29">
        <f>AC666*Q666+(1-AC666)*N666</f>
        <v/>
      </c>
      <c r="AH666" s="29">
        <f>AD666*O666+(1-AD666)*L666</f>
        <v/>
      </c>
      <c r="AI666" s="29">
        <f>AD666*P666+(1-AD666)*M666</f>
        <v/>
      </c>
      <c r="AJ666" s="29">
        <f>AD666*Q666+(1-AD666)*N666</f>
        <v/>
      </c>
      <c r="AK666" s="29">
        <f>AC666*V666+(1-AC666)*U666</f>
        <v/>
      </c>
      <c r="AL666" s="29">
        <f>AC666*W666+(1-AC666)*U666</f>
        <v/>
      </c>
      <c r="AM666" s="29">
        <f>AC666*X666+(1-AC666)*U666</f>
        <v/>
      </c>
      <c r="AN666" s="29">
        <f>AD666*V666+(1-AD666)*U666</f>
        <v/>
      </c>
      <c r="AO666" s="29">
        <f>AD666*W666+(1-AD666)*U666</f>
        <v/>
      </c>
      <c r="AP666" s="29">
        <f>AD666*X666+(1-AD666)*U666</f>
        <v/>
      </c>
      <c r="AQ666">
        <f>IF(OR(Scenario!$B$5="Any",Scenario!$B$5=A666),1,0)</f>
        <v/>
      </c>
      <c r="AR666">
        <f>IF(OR(Scenario!$B$6="Any",Scenario!$B$6=B666),1,0)</f>
        <v/>
      </c>
      <c r="AS666">
        <f>IF(OR(Scenario!$B$7="Any",Scenario!$B$7=C666),1,0)</f>
        <v/>
      </c>
      <c r="AT666">
        <f>IF(OR(Scenario!$B$8="Any",Scenario!$B$8=D666),1,0)</f>
        <v/>
      </c>
      <c r="AU666">
        <f>IF(OR(Scenario!$B$9="Any",Scenario!$B$9=E666),1,0)</f>
        <v/>
      </c>
      <c r="AV666">
        <f>IF(OR(Scenario!$B$10="Any",Scenario!$B$10=F666),1,0)</f>
        <v/>
      </c>
      <c r="AW666">
        <f>G666*AQ666*AR666*AS666*AT666*AU666*AV666</f>
        <v/>
      </c>
      <c r="AX666">
        <f>IF(Scenario!$B$11="mean",L666,IF(Scenario!$B$11="5th pct",M666,N666))</f>
        <v/>
      </c>
      <c r="AY666">
        <f>IF(Scenario!$B$11="mean",O666,IF(Scenario!$B$11="5th pct",P666,Q666))</f>
        <v/>
      </c>
      <c r="AZ666">
        <f>IF(Scenario!$B$11="mean",R666,IF(Scenario!$B$11="5th pct",S666,T666))</f>
        <v/>
      </c>
      <c r="BA666">
        <f>IF(Scenario!$B$11="mean",AE666,IF(Scenario!$B$11="5th pct",AF666,AG666))</f>
        <v/>
      </c>
      <c r="BB666">
        <f>IF(Scenario!$B$11="mean",AH666,IF(Scenario!$B$11="5th pct",AI666,AJ666))</f>
        <v/>
      </c>
      <c r="BC666">
        <f>U666</f>
        <v/>
      </c>
      <c r="BD666">
        <f>IF(Scenario!$B$11="mean",V666,IF(Scenario!$B$11="5th pct",W666,X666))</f>
        <v/>
      </c>
      <c r="BE666">
        <f>IF(Scenario!$B$11="mean",Y666,IF(Scenario!$B$11="5th pct",Z666,AA666))</f>
        <v/>
      </c>
      <c r="BF666">
        <f>IF(Scenario!$B$11="mean",AK666,IF(Scenario!$B$11="5th pct",AL666,AM666))</f>
        <v/>
      </c>
      <c r="BG666">
        <f>IF(Scenario!$B$11="mean",AN666,IF(Scenario!$B$11="5th pct",AO666,AP666))</f>
        <v/>
      </c>
    </row>
    <row r="667">
      <c r="A667" s="7" t="inlineStr">
        <is>
          <t>M</t>
        </is>
      </c>
      <c r="B667" s="7" t="inlineStr">
        <is>
          <t>65-74</t>
        </is>
      </c>
      <c r="C667" s="7" t="inlineStr">
        <is>
          <t>132-154</t>
        </is>
      </c>
      <c r="D667" s="7" t="inlineStr">
        <is>
          <t>&gt;=2.0</t>
        </is>
      </c>
      <c r="E667" s="7" t="inlineStr">
        <is>
          <t>subclinical</t>
        </is>
      </c>
      <c r="F667" s="7" t="inlineStr">
        <is>
          <t>yes</t>
        </is>
      </c>
      <c r="G667" s="30">
        <f>Parameters!$B$6*Parameters!$B$7*Parameters!$D$11/SUM(Parameters!$B$11:$G$11)*Parameters!$K$21*Parameters!$B$50*Parameters!$B$46</f>
        <v/>
      </c>
      <c r="H667" s="31">
        <f>(140-Parameters!$B$25)*Parameters!$D$26*0.45359237*1/(72*Parameters!$E$27)</f>
        <v/>
      </c>
      <c r="I667" s="7">
        <f>IF(H667&gt;80,"&gt;80",IF(H667&gt;50,"50-80",IF(H667&gt;=25,"25-50","&lt;25")))</f>
        <v/>
      </c>
      <c r="J667" s="7">
        <f>IF(((B667="80+")+0+(OR(D667="1.5-2.0",D667="&gt;=2.0")))&gt;=2,1,0)</f>
        <v/>
      </c>
      <c r="K667" s="32">
        <f>INDEX(Parameters!$B$31:$E$31,MATCH(I667,Parameters!$B$30:$E$30,0))</f>
        <v/>
      </c>
      <c r="L667" s="33">
        <f>K667*INDEX(Parameters!$B$57:$E$57,MATCH(I667,Parameters!$B$30:$E$30,0))/100*IF($F667="yes",Parameters!$C$49,Parameters!$B$49)</f>
        <v/>
      </c>
      <c r="M667" s="33">
        <f>K667*INDEX(Parameters!$B$58:$E$58,MATCH(I667,Parameters!$B$30:$E$30,0))/100*IF($F667="yes",Parameters!$C$49,Parameters!$B$49)</f>
        <v/>
      </c>
      <c r="N667" s="33">
        <f>K667*INDEX(Parameters!$B$59:$E$59,MATCH(I667,Parameters!$B$30:$E$30,0))/100*IF($F667="yes",Parameters!$C$49,Parameters!$B$49)</f>
        <v/>
      </c>
      <c r="O667" s="33">
        <f>K667*INDEX(Parameters!$B$60:$E$60,MATCH(I667,Parameters!$B$30:$E$30,0))/100*IF($F667="yes",Parameters!$C$49,Parameters!$B$49)</f>
        <v/>
      </c>
      <c r="P667" s="33">
        <f>K667*INDEX(Parameters!$B$61:$E$61,MATCH(I667,Parameters!$B$30:$E$30,0))/100*IF($F667="yes",Parameters!$C$49,Parameters!$B$49)</f>
        <v/>
      </c>
      <c r="Q667" s="33">
        <f>K667*INDEX(Parameters!$B$62:$E$62,MATCH(I667,Parameters!$B$30:$E$30,0))/100*IF($F667="yes",Parameters!$C$49,Parameters!$B$49)</f>
        <v/>
      </c>
      <c r="R667" s="33">
        <f>K667*INDEX(Parameters!$B$63:$E$63,MATCH(I667,Parameters!$B$30:$E$30,0))/100*IF($F667="yes",Parameters!$C$49,Parameters!$B$49)</f>
        <v/>
      </c>
      <c r="S667" s="33">
        <f>K667*INDEX(Parameters!$B$64:$E$64,MATCH(I667,Parameters!$B$30:$E$30,0))/100*IF($F667="yes",Parameters!$C$49,Parameters!$B$49)</f>
        <v/>
      </c>
      <c r="T667" s="33">
        <f>K667*INDEX(Parameters!$B$65:$E$65,MATCH(I667,Parameters!$B$30:$E$30,0))/100*IF($F667="yes",Parameters!$C$49,Parameters!$B$49)</f>
        <v/>
      </c>
      <c r="U667" s="33">
        <f>INDEX(Parameters!$B$32:$E$32,MATCH(I667,Parameters!$B$30:$E$30,0))*Parameters!$B$36/100*IF($F667="yes",Parameters!$E$49,Parameters!$D$49)</f>
        <v/>
      </c>
      <c r="V667" s="33">
        <f>U667*INDEX(Parameters!$B$99:$E$99,MATCH(I667,Parameters!$B$30:$E$30,0))</f>
        <v/>
      </c>
      <c r="W667" s="33">
        <f>U667*INDEX(Parameters!$B$100:$E$100,MATCH(I667,Parameters!$B$30:$E$30,0))</f>
        <v/>
      </c>
      <c r="X667" s="33">
        <f>U667*INDEX(Parameters!$B$101:$E$101,MATCH(I667,Parameters!$B$30:$E$30,0))</f>
        <v/>
      </c>
      <c r="Y667" s="33">
        <f>U667*INDEX(Parameters!$B$102:$E$102,MATCH(I667,Parameters!$B$30:$E$30,0))</f>
        <v/>
      </c>
      <c r="Z667" s="33">
        <f>U667*INDEX(Parameters!$B$103:$E$103,MATCH(I667,Parameters!$B$30:$E$30,0))</f>
        <v/>
      </c>
      <c r="AA667" s="33">
        <f>U667*INDEX(Parameters!$B$104:$E$104,MATCH(I667,Parameters!$B$30:$E$30,0))</f>
        <v/>
      </c>
      <c r="AB667" s="33">
        <f>U667*Parameters!$B$39</f>
        <v/>
      </c>
      <c r="AC667" s="7">
        <f>J667</f>
        <v/>
      </c>
      <c r="AD667" s="7">
        <f>IF(J667=1,Parameters!$B$40,Parameters!$B$41)</f>
        <v/>
      </c>
      <c r="AE667" s="33">
        <f>AC667*O667+(1-AC667)*L667</f>
        <v/>
      </c>
      <c r="AF667" s="33">
        <f>AC667*P667+(1-AC667)*M667</f>
        <v/>
      </c>
      <c r="AG667" s="33">
        <f>AC667*Q667+(1-AC667)*N667</f>
        <v/>
      </c>
      <c r="AH667" s="33">
        <f>AD667*O667+(1-AD667)*L667</f>
        <v/>
      </c>
      <c r="AI667" s="33">
        <f>AD667*P667+(1-AD667)*M667</f>
        <v/>
      </c>
      <c r="AJ667" s="33">
        <f>AD667*Q667+(1-AD667)*N667</f>
        <v/>
      </c>
      <c r="AK667" s="33">
        <f>AC667*V667+(1-AC667)*U667</f>
        <v/>
      </c>
      <c r="AL667" s="33">
        <f>AC667*W667+(1-AC667)*U667</f>
        <v/>
      </c>
      <c r="AM667" s="33">
        <f>AC667*X667+(1-AC667)*U667</f>
        <v/>
      </c>
      <c r="AN667" s="33">
        <f>AD667*V667+(1-AD667)*U667</f>
        <v/>
      </c>
      <c r="AO667" s="33">
        <f>AD667*W667+(1-AD667)*U667</f>
        <v/>
      </c>
      <c r="AP667" s="33">
        <f>AD667*X667+(1-AD667)*U667</f>
        <v/>
      </c>
      <c r="AQ667" s="7">
        <f>IF(OR(Scenario!$B$5="Any",Scenario!$B$5=A667),1,0)</f>
        <v/>
      </c>
      <c r="AR667" s="7">
        <f>IF(OR(Scenario!$B$6="Any",Scenario!$B$6=B667),1,0)</f>
        <v/>
      </c>
      <c r="AS667" s="7">
        <f>IF(OR(Scenario!$B$7="Any",Scenario!$B$7=C667),1,0)</f>
        <v/>
      </c>
      <c r="AT667" s="7">
        <f>IF(OR(Scenario!$B$8="Any",Scenario!$B$8=D667),1,0)</f>
        <v/>
      </c>
      <c r="AU667" s="7">
        <f>IF(OR(Scenario!$B$9="Any",Scenario!$B$9=E667),1,0)</f>
        <v/>
      </c>
      <c r="AV667" s="7">
        <f>IF(OR(Scenario!$B$10="Any",Scenario!$B$10=F667),1,0)</f>
        <v/>
      </c>
      <c r="AW667" s="7">
        <f>G667*AQ667*AR667*AS667*AT667*AU667*AV667</f>
        <v/>
      </c>
      <c r="AX667" s="7">
        <f>IF(Scenario!$B$11="mean",L667,IF(Scenario!$B$11="5th pct",M667,N667))</f>
        <v/>
      </c>
      <c r="AY667" s="7">
        <f>IF(Scenario!$B$11="mean",O667,IF(Scenario!$B$11="5th pct",P667,Q667))</f>
        <v/>
      </c>
      <c r="AZ667" s="7">
        <f>IF(Scenario!$B$11="mean",R667,IF(Scenario!$B$11="5th pct",S667,T667))</f>
        <v/>
      </c>
      <c r="BA667" s="7">
        <f>IF(Scenario!$B$11="mean",AE667,IF(Scenario!$B$11="5th pct",AF667,AG667))</f>
        <v/>
      </c>
      <c r="BB667" s="7">
        <f>IF(Scenario!$B$11="mean",AH667,IF(Scenario!$B$11="5th pct",AI667,AJ667))</f>
        <v/>
      </c>
      <c r="BC667" s="7">
        <f>U667</f>
        <v/>
      </c>
      <c r="BD667" s="7">
        <f>IF(Scenario!$B$11="mean",V667,IF(Scenario!$B$11="5th pct",W667,X667))</f>
        <v/>
      </c>
      <c r="BE667" s="7">
        <f>IF(Scenario!$B$11="mean",Y667,IF(Scenario!$B$11="5th pct",Z667,AA667))</f>
        <v/>
      </c>
      <c r="BF667" s="7">
        <f>IF(Scenario!$B$11="mean",AK667,IF(Scenario!$B$11="5th pct",AL667,AM667))</f>
        <v/>
      </c>
      <c r="BG667" s="7">
        <f>IF(Scenario!$B$11="mean",AN667,IF(Scenario!$B$11="5th pct",AO667,AP667))</f>
        <v/>
      </c>
    </row>
    <row r="668">
      <c r="A668" t="inlineStr">
        <is>
          <t>M</t>
        </is>
      </c>
      <c r="B668" t="inlineStr">
        <is>
          <t>65-74</t>
        </is>
      </c>
      <c r="C668" t="inlineStr">
        <is>
          <t>132-154</t>
        </is>
      </c>
      <c r="D668" t="inlineStr">
        <is>
          <t>&gt;=2.0</t>
        </is>
      </c>
      <c r="E668" t="inlineStr">
        <is>
          <t>low parox</t>
        </is>
      </c>
      <c r="F668" t="inlineStr">
        <is>
          <t>no</t>
        </is>
      </c>
      <c r="G668" s="26">
        <f>Parameters!$B$6*Parameters!$B$7*Parameters!$D$11/SUM(Parameters!$B$11:$G$11)*Parameters!$K$21*Parameters!$B$51*(1-Parameters!$B$46)</f>
        <v/>
      </c>
      <c r="H668" s="27">
        <f>(140-Parameters!$B$25)*Parameters!$D$26*0.45359237*1/(72*Parameters!$E$27)</f>
        <v/>
      </c>
      <c r="I668">
        <f>IF(H668&gt;80,"&gt;80",IF(H668&gt;50,"50-80",IF(H668&gt;=25,"25-50","&lt;25")))</f>
        <v/>
      </c>
      <c r="J668">
        <f>IF(((B668="80+")+0+(OR(D668="1.5-2.0",D668="&gt;=2.0")))&gt;=2,1,0)</f>
        <v/>
      </c>
      <c r="K668" s="28">
        <f>INDEX(Parameters!$B$31:$E$31,MATCH(I668,Parameters!$B$30:$E$30,0))</f>
        <v/>
      </c>
      <c r="L668" s="29">
        <f>K668*INDEX(Parameters!$B$66:$E$66,MATCH(I668,Parameters!$B$30:$E$30,0))/100*IF($F668="yes",Parameters!$C$49,Parameters!$B$49)</f>
        <v/>
      </c>
      <c r="M668" s="29">
        <f>K668*INDEX(Parameters!$B$67:$E$67,MATCH(I668,Parameters!$B$30:$E$30,0))/100*IF($F668="yes",Parameters!$C$49,Parameters!$B$49)</f>
        <v/>
      </c>
      <c r="N668" s="29">
        <f>K668*INDEX(Parameters!$B$68:$E$68,MATCH(I668,Parameters!$B$30:$E$30,0))/100*IF($F668="yes",Parameters!$C$49,Parameters!$B$49)</f>
        <v/>
      </c>
      <c r="O668" s="29">
        <f>K668*INDEX(Parameters!$B$69:$E$69,MATCH(I668,Parameters!$B$30:$E$30,0))/100*IF($F668="yes",Parameters!$C$49,Parameters!$B$49)</f>
        <v/>
      </c>
      <c r="P668" s="29">
        <f>K668*INDEX(Parameters!$B$70:$E$70,MATCH(I668,Parameters!$B$30:$E$30,0))/100*IF($F668="yes",Parameters!$C$49,Parameters!$B$49)</f>
        <v/>
      </c>
      <c r="Q668" s="29">
        <f>K668*INDEX(Parameters!$B$71:$E$71,MATCH(I668,Parameters!$B$30:$E$30,0))/100*IF($F668="yes",Parameters!$C$49,Parameters!$B$49)</f>
        <v/>
      </c>
      <c r="R668" s="29">
        <f>K668*INDEX(Parameters!$B$72:$E$72,MATCH(I668,Parameters!$B$30:$E$30,0))/100*IF($F668="yes",Parameters!$C$49,Parameters!$B$49)</f>
        <v/>
      </c>
      <c r="S668" s="29">
        <f>K668*INDEX(Parameters!$B$73:$E$73,MATCH(I668,Parameters!$B$30:$E$30,0))/100*IF($F668="yes",Parameters!$C$49,Parameters!$B$49)</f>
        <v/>
      </c>
      <c r="T668" s="29">
        <f>K668*INDEX(Parameters!$B$74:$E$74,MATCH(I668,Parameters!$B$30:$E$30,0))/100*IF($F668="yes",Parameters!$C$49,Parameters!$B$49)</f>
        <v/>
      </c>
      <c r="U668" s="29">
        <f>INDEX(Parameters!$B$32:$E$32,MATCH(I668,Parameters!$B$30:$E$30,0))*Parameters!$B$36/100*IF($F668="yes",Parameters!$E$49,Parameters!$D$49)</f>
        <v/>
      </c>
      <c r="V668" s="29">
        <f>U668*INDEX(Parameters!$B$99:$E$99,MATCH(I668,Parameters!$B$30:$E$30,0))</f>
        <v/>
      </c>
      <c r="W668" s="29">
        <f>U668*INDEX(Parameters!$B$100:$E$100,MATCH(I668,Parameters!$B$30:$E$30,0))</f>
        <v/>
      </c>
      <c r="X668" s="29">
        <f>U668*INDEX(Parameters!$B$101:$E$101,MATCH(I668,Parameters!$B$30:$E$30,0))</f>
        <v/>
      </c>
      <c r="Y668" s="29">
        <f>U668*INDEX(Parameters!$B$102:$E$102,MATCH(I668,Parameters!$B$30:$E$30,0))</f>
        <v/>
      </c>
      <c r="Z668" s="29">
        <f>U668*INDEX(Parameters!$B$103:$E$103,MATCH(I668,Parameters!$B$30:$E$30,0))</f>
        <v/>
      </c>
      <c r="AA668" s="29">
        <f>U668*INDEX(Parameters!$B$104:$E$104,MATCH(I668,Parameters!$B$30:$E$30,0))</f>
        <v/>
      </c>
      <c r="AB668" s="29">
        <f>U668*Parameters!$B$39</f>
        <v/>
      </c>
      <c r="AC668">
        <f>J668</f>
        <v/>
      </c>
      <c r="AD668">
        <f>IF(J668=1,Parameters!$B$40,Parameters!$B$41)</f>
        <v/>
      </c>
      <c r="AE668" s="29">
        <f>AC668*O668+(1-AC668)*L668</f>
        <v/>
      </c>
      <c r="AF668" s="29">
        <f>AC668*P668+(1-AC668)*M668</f>
        <v/>
      </c>
      <c r="AG668" s="29">
        <f>AC668*Q668+(1-AC668)*N668</f>
        <v/>
      </c>
      <c r="AH668" s="29">
        <f>AD668*O668+(1-AD668)*L668</f>
        <v/>
      </c>
      <c r="AI668" s="29">
        <f>AD668*P668+(1-AD668)*M668</f>
        <v/>
      </c>
      <c r="AJ668" s="29">
        <f>AD668*Q668+(1-AD668)*N668</f>
        <v/>
      </c>
      <c r="AK668" s="29">
        <f>AC668*V668+(1-AC668)*U668</f>
        <v/>
      </c>
      <c r="AL668" s="29">
        <f>AC668*W668+(1-AC668)*U668</f>
        <v/>
      </c>
      <c r="AM668" s="29">
        <f>AC668*X668+(1-AC668)*U668</f>
        <v/>
      </c>
      <c r="AN668" s="29">
        <f>AD668*V668+(1-AD668)*U668</f>
        <v/>
      </c>
      <c r="AO668" s="29">
        <f>AD668*W668+(1-AD668)*U668</f>
        <v/>
      </c>
      <c r="AP668" s="29">
        <f>AD668*X668+(1-AD668)*U668</f>
        <v/>
      </c>
      <c r="AQ668">
        <f>IF(OR(Scenario!$B$5="Any",Scenario!$B$5=A668),1,0)</f>
        <v/>
      </c>
      <c r="AR668">
        <f>IF(OR(Scenario!$B$6="Any",Scenario!$B$6=B668),1,0)</f>
        <v/>
      </c>
      <c r="AS668">
        <f>IF(OR(Scenario!$B$7="Any",Scenario!$B$7=C668),1,0)</f>
        <v/>
      </c>
      <c r="AT668">
        <f>IF(OR(Scenario!$B$8="Any",Scenario!$B$8=D668),1,0)</f>
        <v/>
      </c>
      <c r="AU668">
        <f>IF(OR(Scenario!$B$9="Any",Scenario!$B$9=E668),1,0)</f>
        <v/>
      </c>
      <c r="AV668">
        <f>IF(OR(Scenario!$B$10="Any",Scenario!$B$10=F668),1,0)</f>
        <v/>
      </c>
      <c r="AW668">
        <f>G668*AQ668*AR668*AS668*AT668*AU668*AV668</f>
        <v/>
      </c>
      <c r="AX668">
        <f>IF(Scenario!$B$11="mean",L668,IF(Scenario!$B$11="5th pct",M668,N668))</f>
        <v/>
      </c>
      <c r="AY668">
        <f>IF(Scenario!$B$11="mean",O668,IF(Scenario!$B$11="5th pct",P668,Q668))</f>
        <v/>
      </c>
      <c r="AZ668">
        <f>IF(Scenario!$B$11="mean",R668,IF(Scenario!$B$11="5th pct",S668,T668))</f>
        <v/>
      </c>
      <c r="BA668">
        <f>IF(Scenario!$B$11="mean",AE668,IF(Scenario!$B$11="5th pct",AF668,AG668))</f>
        <v/>
      </c>
      <c r="BB668">
        <f>IF(Scenario!$B$11="mean",AH668,IF(Scenario!$B$11="5th pct",AI668,AJ668))</f>
        <v/>
      </c>
      <c r="BC668">
        <f>U668</f>
        <v/>
      </c>
      <c r="BD668">
        <f>IF(Scenario!$B$11="mean",V668,IF(Scenario!$B$11="5th pct",W668,X668))</f>
        <v/>
      </c>
      <c r="BE668">
        <f>IF(Scenario!$B$11="mean",Y668,IF(Scenario!$B$11="5th pct",Z668,AA668))</f>
        <v/>
      </c>
      <c r="BF668">
        <f>IF(Scenario!$B$11="mean",AK668,IF(Scenario!$B$11="5th pct",AL668,AM668))</f>
        <v/>
      </c>
      <c r="BG668">
        <f>IF(Scenario!$B$11="mean",AN668,IF(Scenario!$B$11="5th pct",AO668,AP668))</f>
        <v/>
      </c>
    </row>
    <row r="669">
      <c r="A669" s="7" t="inlineStr">
        <is>
          <t>M</t>
        </is>
      </c>
      <c r="B669" s="7" t="inlineStr">
        <is>
          <t>65-74</t>
        </is>
      </c>
      <c r="C669" s="7" t="inlineStr">
        <is>
          <t>132-154</t>
        </is>
      </c>
      <c r="D669" s="7" t="inlineStr">
        <is>
          <t>&gt;=2.0</t>
        </is>
      </c>
      <c r="E669" s="7" t="inlineStr">
        <is>
          <t>low parox</t>
        </is>
      </c>
      <c r="F669" s="7" t="inlineStr">
        <is>
          <t>yes</t>
        </is>
      </c>
      <c r="G669" s="30">
        <f>Parameters!$B$6*Parameters!$B$7*Parameters!$D$11/SUM(Parameters!$B$11:$G$11)*Parameters!$K$21*Parameters!$B$51*Parameters!$B$46</f>
        <v/>
      </c>
      <c r="H669" s="31">
        <f>(140-Parameters!$B$25)*Parameters!$D$26*0.45359237*1/(72*Parameters!$E$27)</f>
        <v/>
      </c>
      <c r="I669" s="7">
        <f>IF(H669&gt;80,"&gt;80",IF(H669&gt;50,"50-80",IF(H669&gt;=25,"25-50","&lt;25")))</f>
        <v/>
      </c>
      <c r="J669" s="7">
        <f>IF(((B669="80+")+0+(OR(D669="1.5-2.0",D669="&gt;=2.0")))&gt;=2,1,0)</f>
        <v/>
      </c>
      <c r="K669" s="32">
        <f>INDEX(Parameters!$B$31:$E$31,MATCH(I669,Parameters!$B$30:$E$30,0))</f>
        <v/>
      </c>
      <c r="L669" s="33">
        <f>K669*INDEX(Parameters!$B$66:$E$66,MATCH(I669,Parameters!$B$30:$E$30,0))/100*IF($F669="yes",Parameters!$C$49,Parameters!$B$49)</f>
        <v/>
      </c>
      <c r="M669" s="33">
        <f>K669*INDEX(Parameters!$B$67:$E$67,MATCH(I669,Parameters!$B$30:$E$30,0))/100*IF($F669="yes",Parameters!$C$49,Parameters!$B$49)</f>
        <v/>
      </c>
      <c r="N669" s="33">
        <f>K669*INDEX(Parameters!$B$68:$E$68,MATCH(I669,Parameters!$B$30:$E$30,0))/100*IF($F669="yes",Parameters!$C$49,Parameters!$B$49)</f>
        <v/>
      </c>
      <c r="O669" s="33">
        <f>K669*INDEX(Parameters!$B$69:$E$69,MATCH(I669,Parameters!$B$30:$E$30,0))/100*IF($F669="yes",Parameters!$C$49,Parameters!$B$49)</f>
        <v/>
      </c>
      <c r="P669" s="33">
        <f>K669*INDEX(Parameters!$B$70:$E$70,MATCH(I669,Parameters!$B$30:$E$30,0))/100*IF($F669="yes",Parameters!$C$49,Parameters!$B$49)</f>
        <v/>
      </c>
      <c r="Q669" s="33">
        <f>K669*INDEX(Parameters!$B$71:$E$71,MATCH(I669,Parameters!$B$30:$E$30,0))/100*IF($F669="yes",Parameters!$C$49,Parameters!$B$49)</f>
        <v/>
      </c>
      <c r="R669" s="33">
        <f>K669*INDEX(Parameters!$B$72:$E$72,MATCH(I669,Parameters!$B$30:$E$30,0))/100*IF($F669="yes",Parameters!$C$49,Parameters!$B$49)</f>
        <v/>
      </c>
      <c r="S669" s="33">
        <f>K669*INDEX(Parameters!$B$73:$E$73,MATCH(I669,Parameters!$B$30:$E$30,0))/100*IF($F669="yes",Parameters!$C$49,Parameters!$B$49)</f>
        <v/>
      </c>
      <c r="T669" s="33">
        <f>K669*INDEX(Parameters!$B$74:$E$74,MATCH(I669,Parameters!$B$30:$E$30,0))/100*IF($F669="yes",Parameters!$C$49,Parameters!$B$49)</f>
        <v/>
      </c>
      <c r="U669" s="33">
        <f>INDEX(Parameters!$B$32:$E$32,MATCH(I669,Parameters!$B$30:$E$30,0))*Parameters!$B$36/100*IF($F669="yes",Parameters!$E$49,Parameters!$D$49)</f>
        <v/>
      </c>
      <c r="V669" s="33">
        <f>U669*INDEX(Parameters!$B$99:$E$99,MATCH(I669,Parameters!$B$30:$E$30,0))</f>
        <v/>
      </c>
      <c r="W669" s="33">
        <f>U669*INDEX(Parameters!$B$100:$E$100,MATCH(I669,Parameters!$B$30:$E$30,0))</f>
        <v/>
      </c>
      <c r="X669" s="33">
        <f>U669*INDEX(Parameters!$B$101:$E$101,MATCH(I669,Parameters!$B$30:$E$30,0))</f>
        <v/>
      </c>
      <c r="Y669" s="33">
        <f>U669*INDEX(Parameters!$B$102:$E$102,MATCH(I669,Parameters!$B$30:$E$30,0))</f>
        <v/>
      </c>
      <c r="Z669" s="33">
        <f>U669*INDEX(Parameters!$B$103:$E$103,MATCH(I669,Parameters!$B$30:$E$30,0))</f>
        <v/>
      </c>
      <c r="AA669" s="33">
        <f>U669*INDEX(Parameters!$B$104:$E$104,MATCH(I669,Parameters!$B$30:$E$30,0))</f>
        <v/>
      </c>
      <c r="AB669" s="33">
        <f>U669*Parameters!$B$39</f>
        <v/>
      </c>
      <c r="AC669" s="7">
        <f>J669</f>
        <v/>
      </c>
      <c r="AD669" s="7">
        <f>IF(J669=1,Parameters!$B$40,Parameters!$B$41)</f>
        <v/>
      </c>
      <c r="AE669" s="33">
        <f>AC669*O669+(1-AC669)*L669</f>
        <v/>
      </c>
      <c r="AF669" s="33">
        <f>AC669*P669+(1-AC669)*M669</f>
        <v/>
      </c>
      <c r="AG669" s="33">
        <f>AC669*Q669+(1-AC669)*N669</f>
        <v/>
      </c>
      <c r="AH669" s="33">
        <f>AD669*O669+(1-AD669)*L669</f>
        <v/>
      </c>
      <c r="AI669" s="33">
        <f>AD669*P669+(1-AD669)*M669</f>
        <v/>
      </c>
      <c r="AJ669" s="33">
        <f>AD669*Q669+(1-AD669)*N669</f>
        <v/>
      </c>
      <c r="AK669" s="33">
        <f>AC669*V669+(1-AC669)*U669</f>
        <v/>
      </c>
      <c r="AL669" s="33">
        <f>AC669*W669+(1-AC669)*U669</f>
        <v/>
      </c>
      <c r="AM669" s="33">
        <f>AC669*X669+(1-AC669)*U669</f>
        <v/>
      </c>
      <c r="AN669" s="33">
        <f>AD669*V669+(1-AD669)*U669</f>
        <v/>
      </c>
      <c r="AO669" s="33">
        <f>AD669*W669+(1-AD669)*U669</f>
        <v/>
      </c>
      <c r="AP669" s="33">
        <f>AD669*X669+(1-AD669)*U669</f>
        <v/>
      </c>
      <c r="AQ669" s="7">
        <f>IF(OR(Scenario!$B$5="Any",Scenario!$B$5=A669),1,0)</f>
        <v/>
      </c>
      <c r="AR669" s="7">
        <f>IF(OR(Scenario!$B$6="Any",Scenario!$B$6=B669),1,0)</f>
        <v/>
      </c>
      <c r="AS669" s="7">
        <f>IF(OR(Scenario!$B$7="Any",Scenario!$B$7=C669),1,0)</f>
        <v/>
      </c>
      <c r="AT669" s="7">
        <f>IF(OR(Scenario!$B$8="Any",Scenario!$B$8=D669),1,0)</f>
        <v/>
      </c>
      <c r="AU669" s="7">
        <f>IF(OR(Scenario!$B$9="Any",Scenario!$B$9=E669),1,0)</f>
        <v/>
      </c>
      <c r="AV669" s="7">
        <f>IF(OR(Scenario!$B$10="Any",Scenario!$B$10=F669),1,0)</f>
        <v/>
      </c>
      <c r="AW669" s="7">
        <f>G669*AQ669*AR669*AS669*AT669*AU669*AV669</f>
        <v/>
      </c>
      <c r="AX669" s="7">
        <f>IF(Scenario!$B$11="mean",L669,IF(Scenario!$B$11="5th pct",M669,N669))</f>
        <v/>
      </c>
      <c r="AY669" s="7">
        <f>IF(Scenario!$B$11="mean",O669,IF(Scenario!$B$11="5th pct",P669,Q669))</f>
        <v/>
      </c>
      <c r="AZ669" s="7">
        <f>IF(Scenario!$B$11="mean",R669,IF(Scenario!$B$11="5th pct",S669,T669))</f>
        <v/>
      </c>
      <c r="BA669" s="7">
        <f>IF(Scenario!$B$11="mean",AE669,IF(Scenario!$B$11="5th pct",AF669,AG669))</f>
        <v/>
      </c>
      <c r="BB669" s="7">
        <f>IF(Scenario!$B$11="mean",AH669,IF(Scenario!$B$11="5th pct",AI669,AJ669))</f>
        <v/>
      </c>
      <c r="BC669" s="7">
        <f>U669</f>
        <v/>
      </c>
      <c r="BD669" s="7">
        <f>IF(Scenario!$B$11="mean",V669,IF(Scenario!$B$11="5th pct",W669,X669))</f>
        <v/>
      </c>
      <c r="BE669" s="7">
        <f>IF(Scenario!$B$11="mean",Y669,IF(Scenario!$B$11="5th pct",Z669,AA669))</f>
        <v/>
      </c>
      <c r="BF669" s="7">
        <f>IF(Scenario!$B$11="mean",AK669,IF(Scenario!$B$11="5th pct",AL669,AM669))</f>
        <v/>
      </c>
      <c r="BG669" s="7">
        <f>IF(Scenario!$B$11="mean",AN669,IF(Scenario!$B$11="5th pct",AO669,AP669))</f>
        <v/>
      </c>
    </row>
    <row r="670">
      <c r="A670" t="inlineStr">
        <is>
          <t>M</t>
        </is>
      </c>
      <c r="B670" t="inlineStr">
        <is>
          <t>65-74</t>
        </is>
      </c>
      <c r="C670" t="inlineStr">
        <is>
          <t>132-154</t>
        </is>
      </c>
      <c r="D670" t="inlineStr">
        <is>
          <t>&gt;=2.0</t>
        </is>
      </c>
      <c r="E670" t="inlineStr">
        <is>
          <t>high parox</t>
        </is>
      </c>
      <c r="F670" t="inlineStr">
        <is>
          <t>no</t>
        </is>
      </c>
      <c r="G670" s="26">
        <f>Parameters!$B$6*Parameters!$B$7*Parameters!$D$11/SUM(Parameters!$B$11:$G$11)*Parameters!$K$21*Parameters!$B$52*(1-Parameters!$B$46)</f>
        <v/>
      </c>
      <c r="H670" s="27">
        <f>(140-Parameters!$B$25)*Parameters!$D$26*0.45359237*1/(72*Parameters!$E$27)</f>
        <v/>
      </c>
      <c r="I670">
        <f>IF(H670&gt;80,"&gt;80",IF(H670&gt;50,"50-80",IF(H670&gt;=25,"25-50","&lt;25")))</f>
        <v/>
      </c>
      <c r="J670">
        <f>IF(((B670="80+")+0+(OR(D670="1.5-2.0",D670="&gt;=2.0")))&gt;=2,1,0)</f>
        <v/>
      </c>
      <c r="K670" s="28">
        <f>INDEX(Parameters!$B$31:$E$31,MATCH(I670,Parameters!$B$30:$E$30,0))</f>
        <v/>
      </c>
      <c r="L670" s="29">
        <f>K670*INDEX(Parameters!$B$75:$E$75,MATCH(I670,Parameters!$B$30:$E$30,0))/100*IF($F670="yes",Parameters!$C$49,Parameters!$B$49)</f>
        <v/>
      </c>
      <c r="M670" s="29">
        <f>K670*INDEX(Parameters!$B$76:$E$76,MATCH(I670,Parameters!$B$30:$E$30,0))/100*IF($F670="yes",Parameters!$C$49,Parameters!$B$49)</f>
        <v/>
      </c>
      <c r="N670" s="29">
        <f>K670*INDEX(Parameters!$B$77:$E$77,MATCH(I670,Parameters!$B$30:$E$30,0))/100*IF($F670="yes",Parameters!$C$49,Parameters!$B$49)</f>
        <v/>
      </c>
      <c r="O670" s="29">
        <f>K670*INDEX(Parameters!$B$78:$E$78,MATCH(I670,Parameters!$B$30:$E$30,0))/100*IF($F670="yes",Parameters!$C$49,Parameters!$B$49)</f>
        <v/>
      </c>
      <c r="P670" s="29">
        <f>K670*INDEX(Parameters!$B$79:$E$79,MATCH(I670,Parameters!$B$30:$E$30,0))/100*IF($F670="yes",Parameters!$C$49,Parameters!$B$49)</f>
        <v/>
      </c>
      <c r="Q670" s="29">
        <f>K670*INDEX(Parameters!$B$80:$E$80,MATCH(I670,Parameters!$B$30:$E$30,0))/100*IF($F670="yes",Parameters!$C$49,Parameters!$B$49)</f>
        <v/>
      </c>
      <c r="R670" s="29">
        <f>K670*INDEX(Parameters!$B$81:$E$81,MATCH(I670,Parameters!$B$30:$E$30,0))/100*IF($F670="yes",Parameters!$C$49,Parameters!$B$49)</f>
        <v/>
      </c>
      <c r="S670" s="29">
        <f>K670*INDEX(Parameters!$B$82:$E$82,MATCH(I670,Parameters!$B$30:$E$30,0))/100*IF($F670="yes",Parameters!$C$49,Parameters!$B$49)</f>
        <v/>
      </c>
      <c r="T670" s="29">
        <f>K670*INDEX(Parameters!$B$83:$E$83,MATCH(I670,Parameters!$B$30:$E$30,0))/100*IF($F670="yes",Parameters!$C$49,Parameters!$B$49)</f>
        <v/>
      </c>
      <c r="U670" s="29">
        <f>INDEX(Parameters!$B$32:$E$32,MATCH(I670,Parameters!$B$30:$E$30,0))*Parameters!$B$36/100*IF($F670="yes",Parameters!$E$49,Parameters!$D$49)</f>
        <v/>
      </c>
      <c r="V670" s="29">
        <f>U670*INDEX(Parameters!$B$99:$E$99,MATCH(I670,Parameters!$B$30:$E$30,0))</f>
        <v/>
      </c>
      <c r="W670" s="29">
        <f>U670*INDEX(Parameters!$B$100:$E$100,MATCH(I670,Parameters!$B$30:$E$30,0))</f>
        <v/>
      </c>
      <c r="X670" s="29">
        <f>U670*INDEX(Parameters!$B$101:$E$101,MATCH(I670,Parameters!$B$30:$E$30,0))</f>
        <v/>
      </c>
      <c r="Y670" s="29">
        <f>U670*INDEX(Parameters!$B$102:$E$102,MATCH(I670,Parameters!$B$30:$E$30,0))</f>
        <v/>
      </c>
      <c r="Z670" s="29">
        <f>U670*INDEX(Parameters!$B$103:$E$103,MATCH(I670,Parameters!$B$30:$E$30,0))</f>
        <v/>
      </c>
      <c r="AA670" s="29">
        <f>U670*INDEX(Parameters!$B$104:$E$104,MATCH(I670,Parameters!$B$30:$E$30,0))</f>
        <v/>
      </c>
      <c r="AB670" s="29">
        <f>U670*Parameters!$B$39</f>
        <v/>
      </c>
      <c r="AC670">
        <f>J670</f>
        <v/>
      </c>
      <c r="AD670">
        <f>IF(J670=1,Parameters!$B$40,Parameters!$B$41)</f>
        <v/>
      </c>
      <c r="AE670" s="29">
        <f>AC670*O670+(1-AC670)*L670</f>
        <v/>
      </c>
      <c r="AF670" s="29">
        <f>AC670*P670+(1-AC670)*M670</f>
        <v/>
      </c>
      <c r="AG670" s="29">
        <f>AC670*Q670+(1-AC670)*N670</f>
        <v/>
      </c>
      <c r="AH670" s="29">
        <f>AD670*O670+(1-AD670)*L670</f>
        <v/>
      </c>
      <c r="AI670" s="29">
        <f>AD670*P670+(1-AD670)*M670</f>
        <v/>
      </c>
      <c r="AJ670" s="29">
        <f>AD670*Q670+(1-AD670)*N670</f>
        <v/>
      </c>
      <c r="AK670" s="29">
        <f>AC670*V670+(1-AC670)*U670</f>
        <v/>
      </c>
      <c r="AL670" s="29">
        <f>AC670*W670+(1-AC670)*U670</f>
        <v/>
      </c>
      <c r="AM670" s="29">
        <f>AC670*X670+(1-AC670)*U670</f>
        <v/>
      </c>
      <c r="AN670" s="29">
        <f>AD670*V670+(1-AD670)*U670</f>
        <v/>
      </c>
      <c r="AO670" s="29">
        <f>AD670*W670+(1-AD670)*U670</f>
        <v/>
      </c>
      <c r="AP670" s="29">
        <f>AD670*X670+(1-AD670)*U670</f>
        <v/>
      </c>
      <c r="AQ670">
        <f>IF(OR(Scenario!$B$5="Any",Scenario!$B$5=A670),1,0)</f>
        <v/>
      </c>
      <c r="AR670">
        <f>IF(OR(Scenario!$B$6="Any",Scenario!$B$6=B670),1,0)</f>
        <v/>
      </c>
      <c r="AS670">
        <f>IF(OR(Scenario!$B$7="Any",Scenario!$B$7=C670),1,0)</f>
        <v/>
      </c>
      <c r="AT670">
        <f>IF(OR(Scenario!$B$8="Any",Scenario!$B$8=D670),1,0)</f>
        <v/>
      </c>
      <c r="AU670">
        <f>IF(OR(Scenario!$B$9="Any",Scenario!$B$9=E670),1,0)</f>
        <v/>
      </c>
      <c r="AV670">
        <f>IF(OR(Scenario!$B$10="Any",Scenario!$B$10=F670),1,0)</f>
        <v/>
      </c>
      <c r="AW670">
        <f>G670*AQ670*AR670*AS670*AT670*AU670*AV670</f>
        <v/>
      </c>
      <c r="AX670">
        <f>IF(Scenario!$B$11="mean",L670,IF(Scenario!$B$11="5th pct",M670,N670))</f>
        <v/>
      </c>
      <c r="AY670">
        <f>IF(Scenario!$B$11="mean",O670,IF(Scenario!$B$11="5th pct",P670,Q670))</f>
        <v/>
      </c>
      <c r="AZ670">
        <f>IF(Scenario!$B$11="mean",R670,IF(Scenario!$B$11="5th pct",S670,T670))</f>
        <v/>
      </c>
      <c r="BA670">
        <f>IF(Scenario!$B$11="mean",AE670,IF(Scenario!$B$11="5th pct",AF670,AG670))</f>
        <v/>
      </c>
      <c r="BB670">
        <f>IF(Scenario!$B$11="mean",AH670,IF(Scenario!$B$11="5th pct",AI670,AJ670))</f>
        <v/>
      </c>
      <c r="BC670">
        <f>U670</f>
        <v/>
      </c>
      <c r="BD670">
        <f>IF(Scenario!$B$11="mean",V670,IF(Scenario!$B$11="5th pct",W670,X670))</f>
        <v/>
      </c>
      <c r="BE670">
        <f>IF(Scenario!$B$11="mean",Y670,IF(Scenario!$B$11="5th pct",Z670,AA670))</f>
        <v/>
      </c>
      <c r="BF670">
        <f>IF(Scenario!$B$11="mean",AK670,IF(Scenario!$B$11="5th pct",AL670,AM670))</f>
        <v/>
      </c>
      <c r="BG670">
        <f>IF(Scenario!$B$11="mean",AN670,IF(Scenario!$B$11="5th pct",AO670,AP670))</f>
        <v/>
      </c>
    </row>
    <row r="671">
      <c r="A671" s="7" t="inlineStr">
        <is>
          <t>M</t>
        </is>
      </c>
      <c r="B671" s="7" t="inlineStr">
        <is>
          <t>65-74</t>
        </is>
      </c>
      <c r="C671" s="7" t="inlineStr">
        <is>
          <t>132-154</t>
        </is>
      </c>
      <c r="D671" s="7" t="inlineStr">
        <is>
          <t>&gt;=2.0</t>
        </is>
      </c>
      <c r="E671" s="7" t="inlineStr">
        <is>
          <t>high parox</t>
        </is>
      </c>
      <c r="F671" s="7" t="inlineStr">
        <is>
          <t>yes</t>
        </is>
      </c>
      <c r="G671" s="30">
        <f>Parameters!$B$6*Parameters!$B$7*Parameters!$D$11/SUM(Parameters!$B$11:$G$11)*Parameters!$K$21*Parameters!$B$52*Parameters!$B$46</f>
        <v/>
      </c>
      <c r="H671" s="31">
        <f>(140-Parameters!$B$25)*Parameters!$D$26*0.45359237*1/(72*Parameters!$E$27)</f>
        <v/>
      </c>
      <c r="I671" s="7">
        <f>IF(H671&gt;80,"&gt;80",IF(H671&gt;50,"50-80",IF(H671&gt;=25,"25-50","&lt;25")))</f>
        <v/>
      </c>
      <c r="J671" s="7">
        <f>IF(((B671="80+")+0+(OR(D671="1.5-2.0",D671="&gt;=2.0")))&gt;=2,1,0)</f>
        <v/>
      </c>
      <c r="K671" s="32">
        <f>INDEX(Parameters!$B$31:$E$31,MATCH(I671,Parameters!$B$30:$E$30,0))</f>
        <v/>
      </c>
      <c r="L671" s="33">
        <f>K671*INDEX(Parameters!$B$75:$E$75,MATCH(I671,Parameters!$B$30:$E$30,0))/100*IF($F671="yes",Parameters!$C$49,Parameters!$B$49)</f>
        <v/>
      </c>
      <c r="M671" s="33">
        <f>K671*INDEX(Parameters!$B$76:$E$76,MATCH(I671,Parameters!$B$30:$E$30,0))/100*IF($F671="yes",Parameters!$C$49,Parameters!$B$49)</f>
        <v/>
      </c>
      <c r="N671" s="33">
        <f>K671*INDEX(Parameters!$B$77:$E$77,MATCH(I671,Parameters!$B$30:$E$30,0))/100*IF($F671="yes",Parameters!$C$49,Parameters!$B$49)</f>
        <v/>
      </c>
      <c r="O671" s="33">
        <f>K671*INDEX(Parameters!$B$78:$E$78,MATCH(I671,Parameters!$B$30:$E$30,0))/100*IF($F671="yes",Parameters!$C$49,Parameters!$B$49)</f>
        <v/>
      </c>
      <c r="P671" s="33">
        <f>K671*INDEX(Parameters!$B$79:$E$79,MATCH(I671,Parameters!$B$30:$E$30,0))/100*IF($F671="yes",Parameters!$C$49,Parameters!$B$49)</f>
        <v/>
      </c>
      <c r="Q671" s="33">
        <f>K671*INDEX(Parameters!$B$80:$E$80,MATCH(I671,Parameters!$B$30:$E$30,0))/100*IF($F671="yes",Parameters!$C$49,Parameters!$B$49)</f>
        <v/>
      </c>
      <c r="R671" s="33">
        <f>K671*INDEX(Parameters!$B$81:$E$81,MATCH(I671,Parameters!$B$30:$E$30,0))/100*IF($F671="yes",Parameters!$C$49,Parameters!$B$49)</f>
        <v/>
      </c>
      <c r="S671" s="33">
        <f>K671*INDEX(Parameters!$B$82:$E$82,MATCH(I671,Parameters!$B$30:$E$30,0))/100*IF($F671="yes",Parameters!$C$49,Parameters!$B$49)</f>
        <v/>
      </c>
      <c r="T671" s="33">
        <f>K671*INDEX(Parameters!$B$83:$E$83,MATCH(I671,Parameters!$B$30:$E$30,0))/100*IF($F671="yes",Parameters!$C$49,Parameters!$B$49)</f>
        <v/>
      </c>
      <c r="U671" s="33">
        <f>INDEX(Parameters!$B$32:$E$32,MATCH(I671,Parameters!$B$30:$E$30,0))*Parameters!$B$36/100*IF($F671="yes",Parameters!$E$49,Parameters!$D$49)</f>
        <v/>
      </c>
      <c r="V671" s="33">
        <f>U671*INDEX(Parameters!$B$99:$E$99,MATCH(I671,Parameters!$B$30:$E$30,0))</f>
        <v/>
      </c>
      <c r="W671" s="33">
        <f>U671*INDEX(Parameters!$B$100:$E$100,MATCH(I671,Parameters!$B$30:$E$30,0))</f>
        <v/>
      </c>
      <c r="X671" s="33">
        <f>U671*INDEX(Parameters!$B$101:$E$101,MATCH(I671,Parameters!$B$30:$E$30,0))</f>
        <v/>
      </c>
      <c r="Y671" s="33">
        <f>U671*INDEX(Parameters!$B$102:$E$102,MATCH(I671,Parameters!$B$30:$E$30,0))</f>
        <v/>
      </c>
      <c r="Z671" s="33">
        <f>U671*INDEX(Parameters!$B$103:$E$103,MATCH(I671,Parameters!$B$30:$E$30,0))</f>
        <v/>
      </c>
      <c r="AA671" s="33">
        <f>U671*INDEX(Parameters!$B$104:$E$104,MATCH(I671,Parameters!$B$30:$E$30,0))</f>
        <v/>
      </c>
      <c r="AB671" s="33">
        <f>U671*Parameters!$B$39</f>
        <v/>
      </c>
      <c r="AC671" s="7">
        <f>J671</f>
        <v/>
      </c>
      <c r="AD671" s="7">
        <f>IF(J671=1,Parameters!$B$40,Parameters!$B$41)</f>
        <v/>
      </c>
      <c r="AE671" s="33">
        <f>AC671*O671+(1-AC671)*L671</f>
        <v/>
      </c>
      <c r="AF671" s="33">
        <f>AC671*P671+(1-AC671)*M671</f>
        <v/>
      </c>
      <c r="AG671" s="33">
        <f>AC671*Q671+(1-AC671)*N671</f>
        <v/>
      </c>
      <c r="AH671" s="33">
        <f>AD671*O671+(1-AD671)*L671</f>
        <v/>
      </c>
      <c r="AI671" s="33">
        <f>AD671*P671+(1-AD671)*M671</f>
        <v/>
      </c>
      <c r="AJ671" s="33">
        <f>AD671*Q671+(1-AD671)*N671</f>
        <v/>
      </c>
      <c r="AK671" s="33">
        <f>AC671*V671+(1-AC671)*U671</f>
        <v/>
      </c>
      <c r="AL671" s="33">
        <f>AC671*W671+(1-AC671)*U671</f>
        <v/>
      </c>
      <c r="AM671" s="33">
        <f>AC671*X671+(1-AC671)*U671</f>
        <v/>
      </c>
      <c r="AN671" s="33">
        <f>AD671*V671+(1-AD671)*U671</f>
        <v/>
      </c>
      <c r="AO671" s="33">
        <f>AD671*W671+(1-AD671)*U671</f>
        <v/>
      </c>
      <c r="AP671" s="33">
        <f>AD671*X671+(1-AD671)*U671</f>
        <v/>
      </c>
      <c r="AQ671" s="7">
        <f>IF(OR(Scenario!$B$5="Any",Scenario!$B$5=A671),1,0)</f>
        <v/>
      </c>
      <c r="AR671" s="7">
        <f>IF(OR(Scenario!$B$6="Any",Scenario!$B$6=B671),1,0)</f>
        <v/>
      </c>
      <c r="AS671" s="7">
        <f>IF(OR(Scenario!$B$7="Any",Scenario!$B$7=C671),1,0)</f>
        <v/>
      </c>
      <c r="AT671" s="7">
        <f>IF(OR(Scenario!$B$8="Any",Scenario!$B$8=D671),1,0)</f>
        <v/>
      </c>
      <c r="AU671" s="7">
        <f>IF(OR(Scenario!$B$9="Any",Scenario!$B$9=E671),1,0)</f>
        <v/>
      </c>
      <c r="AV671" s="7">
        <f>IF(OR(Scenario!$B$10="Any",Scenario!$B$10=F671),1,0)</f>
        <v/>
      </c>
      <c r="AW671" s="7">
        <f>G671*AQ671*AR671*AS671*AT671*AU671*AV671</f>
        <v/>
      </c>
      <c r="AX671" s="7">
        <f>IF(Scenario!$B$11="mean",L671,IF(Scenario!$B$11="5th pct",M671,N671))</f>
        <v/>
      </c>
      <c r="AY671" s="7">
        <f>IF(Scenario!$B$11="mean",O671,IF(Scenario!$B$11="5th pct",P671,Q671))</f>
        <v/>
      </c>
      <c r="AZ671" s="7">
        <f>IF(Scenario!$B$11="mean",R671,IF(Scenario!$B$11="5th pct",S671,T671))</f>
        <v/>
      </c>
      <c r="BA671" s="7">
        <f>IF(Scenario!$B$11="mean",AE671,IF(Scenario!$B$11="5th pct",AF671,AG671))</f>
        <v/>
      </c>
      <c r="BB671" s="7">
        <f>IF(Scenario!$B$11="mean",AH671,IF(Scenario!$B$11="5th pct",AI671,AJ671))</f>
        <v/>
      </c>
      <c r="BC671" s="7">
        <f>U671</f>
        <v/>
      </c>
      <c r="BD671" s="7">
        <f>IF(Scenario!$B$11="mean",V671,IF(Scenario!$B$11="5th pct",W671,X671))</f>
        <v/>
      </c>
      <c r="BE671" s="7">
        <f>IF(Scenario!$B$11="mean",Y671,IF(Scenario!$B$11="5th pct",Z671,AA671))</f>
        <v/>
      </c>
      <c r="BF671" s="7">
        <f>IF(Scenario!$B$11="mean",AK671,IF(Scenario!$B$11="5th pct",AL671,AM671))</f>
        <v/>
      </c>
      <c r="BG671" s="7">
        <f>IF(Scenario!$B$11="mean",AN671,IF(Scenario!$B$11="5th pct",AO671,AP671))</f>
        <v/>
      </c>
    </row>
    <row r="672">
      <c r="A672" t="inlineStr">
        <is>
          <t>M</t>
        </is>
      </c>
      <c r="B672" t="inlineStr">
        <is>
          <t>65-74</t>
        </is>
      </c>
      <c r="C672" t="inlineStr">
        <is>
          <t>132-154</t>
        </is>
      </c>
      <c r="D672" t="inlineStr">
        <is>
          <t>&gt;=2.0</t>
        </is>
      </c>
      <c r="E672" t="inlineStr">
        <is>
          <t>persistent</t>
        </is>
      </c>
      <c r="F672" t="inlineStr">
        <is>
          <t>no</t>
        </is>
      </c>
      <c r="G672" s="26">
        <f>Parameters!$B$6*Parameters!$B$7*Parameters!$D$11/SUM(Parameters!$B$11:$G$11)*Parameters!$K$21*Parameters!$B$53*(1-Parameters!$B$46)</f>
        <v/>
      </c>
      <c r="H672" s="27">
        <f>(140-Parameters!$B$25)*Parameters!$D$26*0.45359237*1/(72*Parameters!$E$27)</f>
        <v/>
      </c>
      <c r="I672">
        <f>IF(H672&gt;80,"&gt;80",IF(H672&gt;50,"50-80",IF(H672&gt;=25,"25-50","&lt;25")))</f>
        <v/>
      </c>
      <c r="J672">
        <f>IF(((B672="80+")+0+(OR(D672="1.5-2.0",D672="&gt;=2.0")))&gt;=2,1,0)</f>
        <v/>
      </c>
      <c r="K672" s="28">
        <f>INDEX(Parameters!$B$31:$E$31,MATCH(I672,Parameters!$B$30:$E$30,0))</f>
        <v/>
      </c>
      <c r="L672" s="29">
        <f>K672*INDEX(Parameters!$B$84:$E$84,MATCH(I672,Parameters!$B$30:$E$30,0))/100*IF($F672="yes",Parameters!$C$49,Parameters!$B$49)</f>
        <v/>
      </c>
      <c r="M672" s="29">
        <f>K672*INDEX(Parameters!$B$85:$E$85,MATCH(I672,Parameters!$B$30:$E$30,0))/100*IF($F672="yes",Parameters!$C$49,Parameters!$B$49)</f>
        <v/>
      </c>
      <c r="N672" s="29">
        <f>K672*INDEX(Parameters!$B$86:$E$86,MATCH(I672,Parameters!$B$30:$E$30,0))/100*IF($F672="yes",Parameters!$C$49,Parameters!$B$49)</f>
        <v/>
      </c>
      <c r="O672" s="29">
        <f>K672*INDEX(Parameters!$B$87:$E$87,MATCH(I672,Parameters!$B$30:$E$30,0))/100*IF($F672="yes",Parameters!$C$49,Parameters!$B$49)</f>
        <v/>
      </c>
      <c r="P672" s="29">
        <f>K672*INDEX(Parameters!$B$88:$E$88,MATCH(I672,Parameters!$B$30:$E$30,0))/100*IF($F672="yes",Parameters!$C$49,Parameters!$B$49)</f>
        <v/>
      </c>
      <c r="Q672" s="29">
        <f>K672*INDEX(Parameters!$B$89:$E$89,MATCH(I672,Parameters!$B$30:$E$30,0))/100*IF($F672="yes",Parameters!$C$49,Parameters!$B$49)</f>
        <v/>
      </c>
      <c r="R672" s="29">
        <f>K672*INDEX(Parameters!$B$90:$E$90,MATCH(I672,Parameters!$B$30:$E$30,0))/100*IF($F672="yes",Parameters!$C$49,Parameters!$B$49)</f>
        <v/>
      </c>
      <c r="S672" s="29">
        <f>K672*INDEX(Parameters!$B$91:$E$91,MATCH(I672,Parameters!$B$30:$E$30,0))/100*IF($F672="yes",Parameters!$C$49,Parameters!$B$49)</f>
        <v/>
      </c>
      <c r="T672" s="29">
        <f>K672*INDEX(Parameters!$B$92:$E$92,MATCH(I672,Parameters!$B$30:$E$30,0))/100*IF($F672="yes",Parameters!$C$49,Parameters!$B$49)</f>
        <v/>
      </c>
      <c r="U672" s="29">
        <f>INDEX(Parameters!$B$32:$E$32,MATCH(I672,Parameters!$B$30:$E$30,0))*Parameters!$B$36/100*IF($F672="yes",Parameters!$E$49,Parameters!$D$49)</f>
        <v/>
      </c>
      <c r="V672" s="29">
        <f>U672*INDEX(Parameters!$B$99:$E$99,MATCH(I672,Parameters!$B$30:$E$30,0))</f>
        <v/>
      </c>
      <c r="W672" s="29">
        <f>U672*INDEX(Parameters!$B$100:$E$100,MATCH(I672,Parameters!$B$30:$E$30,0))</f>
        <v/>
      </c>
      <c r="X672" s="29">
        <f>U672*INDEX(Parameters!$B$101:$E$101,MATCH(I672,Parameters!$B$30:$E$30,0))</f>
        <v/>
      </c>
      <c r="Y672" s="29">
        <f>U672*INDEX(Parameters!$B$102:$E$102,MATCH(I672,Parameters!$B$30:$E$30,0))</f>
        <v/>
      </c>
      <c r="Z672" s="29">
        <f>U672*INDEX(Parameters!$B$103:$E$103,MATCH(I672,Parameters!$B$30:$E$30,0))</f>
        <v/>
      </c>
      <c r="AA672" s="29">
        <f>U672*INDEX(Parameters!$B$104:$E$104,MATCH(I672,Parameters!$B$30:$E$30,0))</f>
        <v/>
      </c>
      <c r="AB672" s="29">
        <f>U672*Parameters!$B$39</f>
        <v/>
      </c>
      <c r="AC672">
        <f>J672</f>
        <v/>
      </c>
      <c r="AD672">
        <f>IF(J672=1,Parameters!$B$40,Parameters!$B$41)</f>
        <v/>
      </c>
      <c r="AE672" s="29">
        <f>AC672*O672+(1-AC672)*L672</f>
        <v/>
      </c>
      <c r="AF672" s="29">
        <f>AC672*P672+(1-AC672)*M672</f>
        <v/>
      </c>
      <c r="AG672" s="29">
        <f>AC672*Q672+(1-AC672)*N672</f>
        <v/>
      </c>
      <c r="AH672" s="29">
        <f>AD672*O672+(1-AD672)*L672</f>
        <v/>
      </c>
      <c r="AI672" s="29">
        <f>AD672*P672+(1-AD672)*M672</f>
        <v/>
      </c>
      <c r="AJ672" s="29">
        <f>AD672*Q672+(1-AD672)*N672</f>
        <v/>
      </c>
      <c r="AK672" s="29">
        <f>AC672*V672+(1-AC672)*U672</f>
        <v/>
      </c>
      <c r="AL672" s="29">
        <f>AC672*W672+(1-AC672)*U672</f>
        <v/>
      </c>
      <c r="AM672" s="29">
        <f>AC672*X672+(1-AC672)*U672</f>
        <v/>
      </c>
      <c r="AN672" s="29">
        <f>AD672*V672+(1-AD672)*U672</f>
        <v/>
      </c>
      <c r="AO672" s="29">
        <f>AD672*W672+(1-AD672)*U672</f>
        <v/>
      </c>
      <c r="AP672" s="29">
        <f>AD672*X672+(1-AD672)*U672</f>
        <v/>
      </c>
      <c r="AQ672">
        <f>IF(OR(Scenario!$B$5="Any",Scenario!$B$5=A672),1,0)</f>
        <v/>
      </c>
      <c r="AR672">
        <f>IF(OR(Scenario!$B$6="Any",Scenario!$B$6=B672),1,0)</f>
        <v/>
      </c>
      <c r="AS672">
        <f>IF(OR(Scenario!$B$7="Any",Scenario!$B$7=C672),1,0)</f>
        <v/>
      </c>
      <c r="AT672">
        <f>IF(OR(Scenario!$B$8="Any",Scenario!$B$8=D672),1,0)</f>
        <v/>
      </c>
      <c r="AU672">
        <f>IF(OR(Scenario!$B$9="Any",Scenario!$B$9=E672),1,0)</f>
        <v/>
      </c>
      <c r="AV672">
        <f>IF(OR(Scenario!$B$10="Any",Scenario!$B$10=F672),1,0)</f>
        <v/>
      </c>
      <c r="AW672">
        <f>G672*AQ672*AR672*AS672*AT672*AU672*AV672</f>
        <v/>
      </c>
      <c r="AX672">
        <f>IF(Scenario!$B$11="mean",L672,IF(Scenario!$B$11="5th pct",M672,N672))</f>
        <v/>
      </c>
      <c r="AY672">
        <f>IF(Scenario!$B$11="mean",O672,IF(Scenario!$B$11="5th pct",P672,Q672))</f>
        <v/>
      </c>
      <c r="AZ672">
        <f>IF(Scenario!$B$11="mean",R672,IF(Scenario!$B$11="5th pct",S672,T672))</f>
        <v/>
      </c>
      <c r="BA672">
        <f>IF(Scenario!$B$11="mean",AE672,IF(Scenario!$B$11="5th pct",AF672,AG672))</f>
        <v/>
      </c>
      <c r="BB672">
        <f>IF(Scenario!$B$11="mean",AH672,IF(Scenario!$B$11="5th pct",AI672,AJ672))</f>
        <v/>
      </c>
      <c r="BC672">
        <f>U672</f>
        <v/>
      </c>
      <c r="BD672">
        <f>IF(Scenario!$B$11="mean",V672,IF(Scenario!$B$11="5th pct",W672,X672))</f>
        <v/>
      </c>
      <c r="BE672">
        <f>IF(Scenario!$B$11="mean",Y672,IF(Scenario!$B$11="5th pct",Z672,AA672))</f>
        <v/>
      </c>
      <c r="BF672">
        <f>IF(Scenario!$B$11="mean",AK672,IF(Scenario!$B$11="5th pct",AL672,AM672))</f>
        <v/>
      </c>
      <c r="BG672">
        <f>IF(Scenario!$B$11="mean",AN672,IF(Scenario!$B$11="5th pct",AO672,AP672))</f>
        <v/>
      </c>
    </row>
    <row r="673">
      <c r="A673" s="7" t="inlineStr">
        <is>
          <t>M</t>
        </is>
      </c>
      <c r="B673" s="7" t="inlineStr">
        <is>
          <t>65-74</t>
        </is>
      </c>
      <c r="C673" s="7" t="inlineStr">
        <is>
          <t>132-154</t>
        </is>
      </c>
      <c r="D673" s="7" t="inlineStr">
        <is>
          <t>&gt;=2.0</t>
        </is>
      </c>
      <c r="E673" s="7" t="inlineStr">
        <is>
          <t>persistent</t>
        </is>
      </c>
      <c r="F673" s="7" t="inlineStr">
        <is>
          <t>yes</t>
        </is>
      </c>
      <c r="G673" s="30">
        <f>Parameters!$B$6*Parameters!$B$7*Parameters!$D$11/SUM(Parameters!$B$11:$G$11)*Parameters!$K$21*Parameters!$B$53*Parameters!$B$46</f>
        <v/>
      </c>
      <c r="H673" s="31">
        <f>(140-Parameters!$B$25)*Parameters!$D$26*0.45359237*1/(72*Parameters!$E$27)</f>
        <v/>
      </c>
      <c r="I673" s="7">
        <f>IF(H673&gt;80,"&gt;80",IF(H673&gt;50,"50-80",IF(H673&gt;=25,"25-50","&lt;25")))</f>
        <v/>
      </c>
      <c r="J673" s="7">
        <f>IF(((B673="80+")+0+(OR(D673="1.5-2.0",D673="&gt;=2.0")))&gt;=2,1,0)</f>
        <v/>
      </c>
      <c r="K673" s="32">
        <f>INDEX(Parameters!$B$31:$E$31,MATCH(I673,Parameters!$B$30:$E$30,0))</f>
        <v/>
      </c>
      <c r="L673" s="33">
        <f>K673*INDEX(Parameters!$B$84:$E$84,MATCH(I673,Parameters!$B$30:$E$30,0))/100*IF($F673="yes",Parameters!$C$49,Parameters!$B$49)</f>
        <v/>
      </c>
      <c r="M673" s="33">
        <f>K673*INDEX(Parameters!$B$85:$E$85,MATCH(I673,Parameters!$B$30:$E$30,0))/100*IF($F673="yes",Parameters!$C$49,Parameters!$B$49)</f>
        <v/>
      </c>
      <c r="N673" s="33">
        <f>K673*INDEX(Parameters!$B$86:$E$86,MATCH(I673,Parameters!$B$30:$E$30,0))/100*IF($F673="yes",Parameters!$C$49,Parameters!$B$49)</f>
        <v/>
      </c>
      <c r="O673" s="33">
        <f>K673*INDEX(Parameters!$B$87:$E$87,MATCH(I673,Parameters!$B$30:$E$30,0))/100*IF($F673="yes",Parameters!$C$49,Parameters!$B$49)</f>
        <v/>
      </c>
      <c r="P673" s="33">
        <f>K673*INDEX(Parameters!$B$88:$E$88,MATCH(I673,Parameters!$B$30:$E$30,0))/100*IF($F673="yes",Parameters!$C$49,Parameters!$B$49)</f>
        <v/>
      </c>
      <c r="Q673" s="33">
        <f>K673*INDEX(Parameters!$B$89:$E$89,MATCH(I673,Parameters!$B$30:$E$30,0))/100*IF($F673="yes",Parameters!$C$49,Parameters!$B$49)</f>
        <v/>
      </c>
      <c r="R673" s="33">
        <f>K673*INDEX(Parameters!$B$90:$E$90,MATCH(I673,Parameters!$B$30:$E$30,0))/100*IF($F673="yes",Parameters!$C$49,Parameters!$B$49)</f>
        <v/>
      </c>
      <c r="S673" s="33">
        <f>K673*INDEX(Parameters!$B$91:$E$91,MATCH(I673,Parameters!$B$30:$E$30,0))/100*IF($F673="yes",Parameters!$C$49,Parameters!$B$49)</f>
        <v/>
      </c>
      <c r="T673" s="33">
        <f>K673*INDEX(Parameters!$B$92:$E$92,MATCH(I673,Parameters!$B$30:$E$30,0))/100*IF($F673="yes",Parameters!$C$49,Parameters!$B$49)</f>
        <v/>
      </c>
      <c r="U673" s="33">
        <f>INDEX(Parameters!$B$32:$E$32,MATCH(I673,Parameters!$B$30:$E$30,0))*Parameters!$B$36/100*IF($F673="yes",Parameters!$E$49,Parameters!$D$49)</f>
        <v/>
      </c>
      <c r="V673" s="33">
        <f>U673*INDEX(Parameters!$B$99:$E$99,MATCH(I673,Parameters!$B$30:$E$30,0))</f>
        <v/>
      </c>
      <c r="W673" s="33">
        <f>U673*INDEX(Parameters!$B$100:$E$100,MATCH(I673,Parameters!$B$30:$E$30,0))</f>
        <v/>
      </c>
      <c r="X673" s="33">
        <f>U673*INDEX(Parameters!$B$101:$E$101,MATCH(I673,Parameters!$B$30:$E$30,0))</f>
        <v/>
      </c>
      <c r="Y673" s="33">
        <f>U673*INDEX(Parameters!$B$102:$E$102,MATCH(I673,Parameters!$B$30:$E$30,0))</f>
        <v/>
      </c>
      <c r="Z673" s="33">
        <f>U673*INDEX(Parameters!$B$103:$E$103,MATCH(I673,Parameters!$B$30:$E$30,0))</f>
        <v/>
      </c>
      <c r="AA673" s="33">
        <f>U673*INDEX(Parameters!$B$104:$E$104,MATCH(I673,Parameters!$B$30:$E$30,0))</f>
        <v/>
      </c>
      <c r="AB673" s="33">
        <f>U673*Parameters!$B$39</f>
        <v/>
      </c>
      <c r="AC673" s="7">
        <f>J673</f>
        <v/>
      </c>
      <c r="AD673" s="7">
        <f>IF(J673=1,Parameters!$B$40,Parameters!$B$41)</f>
        <v/>
      </c>
      <c r="AE673" s="33">
        <f>AC673*O673+(1-AC673)*L673</f>
        <v/>
      </c>
      <c r="AF673" s="33">
        <f>AC673*P673+(1-AC673)*M673</f>
        <v/>
      </c>
      <c r="AG673" s="33">
        <f>AC673*Q673+(1-AC673)*N673</f>
        <v/>
      </c>
      <c r="AH673" s="33">
        <f>AD673*O673+(1-AD673)*L673</f>
        <v/>
      </c>
      <c r="AI673" s="33">
        <f>AD673*P673+(1-AD673)*M673</f>
        <v/>
      </c>
      <c r="AJ673" s="33">
        <f>AD673*Q673+(1-AD673)*N673</f>
        <v/>
      </c>
      <c r="AK673" s="33">
        <f>AC673*V673+(1-AC673)*U673</f>
        <v/>
      </c>
      <c r="AL673" s="33">
        <f>AC673*W673+(1-AC673)*U673</f>
        <v/>
      </c>
      <c r="AM673" s="33">
        <f>AC673*X673+(1-AC673)*U673</f>
        <v/>
      </c>
      <c r="AN673" s="33">
        <f>AD673*V673+(1-AD673)*U673</f>
        <v/>
      </c>
      <c r="AO673" s="33">
        <f>AD673*W673+(1-AD673)*U673</f>
        <v/>
      </c>
      <c r="AP673" s="33">
        <f>AD673*X673+(1-AD673)*U673</f>
        <v/>
      </c>
      <c r="AQ673" s="7">
        <f>IF(OR(Scenario!$B$5="Any",Scenario!$B$5=A673),1,0)</f>
        <v/>
      </c>
      <c r="AR673" s="7">
        <f>IF(OR(Scenario!$B$6="Any",Scenario!$B$6=B673),1,0)</f>
        <v/>
      </c>
      <c r="AS673" s="7">
        <f>IF(OR(Scenario!$B$7="Any",Scenario!$B$7=C673),1,0)</f>
        <v/>
      </c>
      <c r="AT673" s="7">
        <f>IF(OR(Scenario!$B$8="Any",Scenario!$B$8=D673),1,0)</f>
        <v/>
      </c>
      <c r="AU673" s="7">
        <f>IF(OR(Scenario!$B$9="Any",Scenario!$B$9=E673),1,0)</f>
        <v/>
      </c>
      <c r="AV673" s="7">
        <f>IF(OR(Scenario!$B$10="Any",Scenario!$B$10=F673),1,0)</f>
        <v/>
      </c>
      <c r="AW673" s="7">
        <f>G673*AQ673*AR673*AS673*AT673*AU673*AV673</f>
        <v/>
      </c>
      <c r="AX673" s="7">
        <f>IF(Scenario!$B$11="mean",L673,IF(Scenario!$B$11="5th pct",M673,N673))</f>
        <v/>
      </c>
      <c r="AY673" s="7">
        <f>IF(Scenario!$B$11="mean",O673,IF(Scenario!$B$11="5th pct",P673,Q673))</f>
        <v/>
      </c>
      <c r="AZ673" s="7">
        <f>IF(Scenario!$B$11="mean",R673,IF(Scenario!$B$11="5th pct",S673,T673))</f>
        <v/>
      </c>
      <c r="BA673" s="7">
        <f>IF(Scenario!$B$11="mean",AE673,IF(Scenario!$B$11="5th pct",AF673,AG673))</f>
        <v/>
      </c>
      <c r="BB673" s="7">
        <f>IF(Scenario!$B$11="mean",AH673,IF(Scenario!$B$11="5th pct",AI673,AJ673))</f>
        <v/>
      </c>
      <c r="BC673" s="7">
        <f>U673</f>
        <v/>
      </c>
      <c r="BD673" s="7">
        <f>IF(Scenario!$B$11="mean",V673,IF(Scenario!$B$11="5th pct",W673,X673))</f>
        <v/>
      </c>
      <c r="BE673" s="7">
        <f>IF(Scenario!$B$11="mean",Y673,IF(Scenario!$B$11="5th pct",Z673,AA673))</f>
        <v/>
      </c>
      <c r="BF673" s="7">
        <f>IF(Scenario!$B$11="mean",AK673,IF(Scenario!$B$11="5th pct",AL673,AM673))</f>
        <v/>
      </c>
      <c r="BG673" s="7">
        <f>IF(Scenario!$B$11="mean",AN673,IF(Scenario!$B$11="5th pct",AO673,AP673))</f>
        <v/>
      </c>
    </row>
    <row r="674">
      <c r="A674" t="inlineStr">
        <is>
          <t>M</t>
        </is>
      </c>
      <c r="B674" t="inlineStr">
        <is>
          <t>65-74</t>
        </is>
      </c>
      <c r="C674" t="inlineStr">
        <is>
          <t>154-176</t>
        </is>
      </c>
      <c r="D674" t="inlineStr">
        <is>
          <t>&lt;1.0</t>
        </is>
      </c>
      <c r="E674" t="inlineStr">
        <is>
          <t>subclinical</t>
        </is>
      </c>
      <c r="F674" t="inlineStr">
        <is>
          <t>no</t>
        </is>
      </c>
      <c r="G674" s="26">
        <f>Parameters!$B$6*Parameters!$B$7*Parameters!$E$11/SUM(Parameters!$B$11:$G$11)*Parameters!$H$21*Parameters!$B$50*(1-Parameters!$B$46)</f>
        <v/>
      </c>
      <c r="H674" s="27">
        <f>(140-Parameters!$B$25)*Parameters!$E$26*0.45359237*1/(72*Parameters!$B$27)</f>
        <v/>
      </c>
      <c r="I674">
        <f>IF(H674&gt;80,"&gt;80",IF(H674&gt;50,"50-80",IF(H674&gt;=25,"25-50","&lt;25")))</f>
        <v/>
      </c>
      <c r="J674">
        <f>IF(((B674="80+")+0+(OR(D674="1.5-2.0",D674="&gt;=2.0")))&gt;=2,1,0)</f>
        <v/>
      </c>
      <c r="K674" s="28">
        <f>INDEX(Parameters!$B$31:$E$31,MATCH(I674,Parameters!$B$30:$E$30,0))</f>
        <v/>
      </c>
      <c r="L674" s="29">
        <f>K674*INDEX(Parameters!$B$57:$E$57,MATCH(I674,Parameters!$B$30:$E$30,0))/100*IF($F674="yes",Parameters!$C$49,Parameters!$B$49)</f>
        <v/>
      </c>
      <c r="M674" s="29">
        <f>K674*INDEX(Parameters!$B$58:$E$58,MATCH(I674,Parameters!$B$30:$E$30,0))/100*IF($F674="yes",Parameters!$C$49,Parameters!$B$49)</f>
        <v/>
      </c>
      <c r="N674" s="29">
        <f>K674*INDEX(Parameters!$B$59:$E$59,MATCH(I674,Parameters!$B$30:$E$30,0))/100*IF($F674="yes",Parameters!$C$49,Parameters!$B$49)</f>
        <v/>
      </c>
      <c r="O674" s="29">
        <f>K674*INDEX(Parameters!$B$60:$E$60,MATCH(I674,Parameters!$B$30:$E$30,0))/100*IF($F674="yes",Parameters!$C$49,Parameters!$B$49)</f>
        <v/>
      </c>
      <c r="P674" s="29">
        <f>K674*INDEX(Parameters!$B$61:$E$61,MATCH(I674,Parameters!$B$30:$E$30,0))/100*IF($F674="yes",Parameters!$C$49,Parameters!$B$49)</f>
        <v/>
      </c>
      <c r="Q674" s="29">
        <f>K674*INDEX(Parameters!$B$62:$E$62,MATCH(I674,Parameters!$B$30:$E$30,0))/100*IF($F674="yes",Parameters!$C$49,Parameters!$B$49)</f>
        <v/>
      </c>
      <c r="R674" s="29">
        <f>K674*INDEX(Parameters!$B$63:$E$63,MATCH(I674,Parameters!$B$30:$E$30,0))/100*IF($F674="yes",Parameters!$C$49,Parameters!$B$49)</f>
        <v/>
      </c>
      <c r="S674" s="29">
        <f>K674*INDEX(Parameters!$B$64:$E$64,MATCH(I674,Parameters!$B$30:$E$30,0))/100*IF($F674="yes",Parameters!$C$49,Parameters!$B$49)</f>
        <v/>
      </c>
      <c r="T674" s="29">
        <f>K674*INDEX(Parameters!$B$65:$E$65,MATCH(I674,Parameters!$B$30:$E$30,0))/100*IF($F674="yes",Parameters!$C$49,Parameters!$B$49)</f>
        <v/>
      </c>
      <c r="U674" s="29">
        <f>INDEX(Parameters!$B$32:$E$32,MATCH(I674,Parameters!$B$30:$E$30,0))*Parameters!$B$36/100*IF($F674="yes",Parameters!$E$49,Parameters!$D$49)</f>
        <v/>
      </c>
      <c r="V674" s="29">
        <f>U674*INDEX(Parameters!$B$99:$E$99,MATCH(I674,Parameters!$B$30:$E$30,0))</f>
        <v/>
      </c>
      <c r="W674" s="29">
        <f>U674*INDEX(Parameters!$B$100:$E$100,MATCH(I674,Parameters!$B$30:$E$30,0))</f>
        <v/>
      </c>
      <c r="X674" s="29">
        <f>U674*INDEX(Parameters!$B$101:$E$101,MATCH(I674,Parameters!$B$30:$E$30,0))</f>
        <v/>
      </c>
      <c r="Y674" s="29">
        <f>U674*INDEX(Parameters!$B$102:$E$102,MATCH(I674,Parameters!$B$30:$E$30,0))</f>
        <v/>
      </c>
      <c r="Z674" s="29">
        <f>U674*INDEX(Parameters!$B$103:$E$103,MATCH(I674,Parameters!$B$30:$E$30,0))</f>
        <v/>
      </c>
      <c r="AA674" s="29">
        <f>U674*INDEX(Parameters!$B$104:$E$104,MATCH(I674,Parameters!$B$30:$E$30,0))</f>
        <v/>
      </c>
      <c r="AB674" s="29">
        <f>U674*Parameters!$B$39</f>
        <v/>
      </c>
      <c r="AC674">
        <f>J674</f>
        <v/>
      </c>
      <c r="AD674">
        <f>IF(J674=1,Parameters!$B$40,Parameters!$B$41)</f>
        <v/>
      </c>
      <c r="AE674" s="29">
        <f>AC674*O674+(1-AC674)*L674</f>
        <v/>
      </c>
      <c r="AF674" s="29">
        <f>AC674*P674+(1-AC674)*M674</f>
        <v/>
      </c>
      <c r="AG674" s="29">
        <f>AC674*Q674+(1-AC674)*N674</f>
        <v/>
      </c>
      <c r="AH674" s="29">
        <f>AD674*O674+(1-AD674)*L674</f>
        <v/>
      </c>
      <c r="AI674" s="29">
        <f>AD674*P674+(1-AD674)*M674</f>
        <v/>
      </c>
      <c r="AJ674" s="29">
        <f>AD674*Q674+(1-AD674)*N674</f>
        <v/>
      </c>
      <c r="AK674" s="29">
        <f>AC674*V674+(1-AC674)*U674</f>
        <v/>
      </c>
      <c r="AL674" s="29">
        <f>AC674*W674+(1-AC674)*U674</f>
        <v/>
      </c>
      <c r="AM674" s="29">
        <f>AC674*X674+(1-AC674)*U674</f>
        <v/>
      </c>
      <c r="AN674" s="29">
        <f>AD674*V674+(1-AD674)*U674</f>
        <v/>
      </c>
      <c r="AO674" s="29">
        <f>AD674*W674+(1-AD674)*U674</f>
        <v/>
      </c>
      <c r="AP674" s="29">
        <f>AD674*X674+(1-AD674)*U674</f>
        <v/>
      </c>
      <c r="AQ674">
        <f>IF(OR(Scenario!$B$5="Any",Scenario!$B$5=A674),1,0)</f>
        <v/>
      </c>
      <c r="AR674">
        <f>IF(OR(Scenario!$B$6="Any",Scenario!$B$6=B674),1,0)</f>
        <v/>
      </c>
      <c r="AS674">
        <f>IF(OR(Scenario!$B$7="Any",Scenario!$B$7=C674),1,0)</f>
        <v/>
      </c>
      <c r="AT674">
        <f>IF(OR(Scenario!$B$8="Any",Scenario!$B$8=D674),1,0)</f>
        <v/>
      </c>
      <c r="AU674">
        <f>IF(OR(Scenario!$B$9="Any",Scenario!$B$9=E674),1,0)</f>
        <v/>
      </c>
      <c r="AV674">
        <f>IF(OR(Scenario!$B$10="Any",Scenario!$B$10=F674),1,0)</f>
        <v/>
      </c>
      <c r="AW674">
        <f>G674*AQ674*AR674*AS674*AT674*AU674*AV674</f>
        <v/>
      </c>
      <c r="AX674">
        <f>IF(Scenario!$B$11="mean",L674,IF(Scenario!$B$11="5th pct",M674,N674))</f>
        <v/>
      </c>
      <c r="AY674">
        <f>IF(Scenario!$B$11="mean",O674,IF(Scenario!$B$11="5th pct",P674,Q674))</f>
        <v/>
      </c>
      <c r="AZ674">
        <f>IF(Scenario!$B$11="mean",R674,IF(Scenario!$B$11="5th pct",S674,T674))</f>
        <v/>
      </c>
      <c r="BA674">
        <f>IF(Scenario!$B$11="mean",AE674,IF(Scenario!$B$11="5th pct",AF674,AG674))</f>
        <v/>
      </c>
      <c r="BB674">
        <f>IF(Scenario!$B$11="mean",AH674,IF(Scenario!$B$11="5th pct",AI674,AJ674))</f>
        <v/>
      </c>
      <c r="BC674">
        <f>U674</f>
        <v/>
      </c>
      <c r="BD674">
        <f>IF(Scenario!$B$11="mean",V674,IF(Scenario!$B$11="5th pct",W674,X674))</f>
        <v/>
      </c>
      <c r="BE674">
        <f>IF(Scenario!$B$11="mean",Y674,IF(Scenario!$B$11="5th pct",Z674,AA674))</f>
        <v/>
      </c>
      <c r="BF674">
        <f>IF(Scenario!$B$11="mean",AK674,IF(Scenario!$B$11="5th pct",AL674,AM674))</f>
        <v/>
      </c>
      <c r="BG674">
        <f>IF(Scenario!$B$11="mean",AN674,IF(Scenario!$B$11="5th pct",AO674,AP674))</f>
        <v/>
      </c>
    </row>
    <row r="675">
      <c r="A675" s="7" t="inlineStr">
        <is>
          <t>M</t>
        </is>
      </c>
      <c r="B675" s="7" t="inlineStr">
        <is>
          <t>65-74</t>
        </is>
      </c>
      <c r="C675" s="7" t="inlineStr">
        <is>
          <t>154-176</t>
        </is>
      </c>
      <c r="D675" s="7" t="inlineStr">
        <is>
          <t>&lt;1.0</t>
        </is>
      </c>
      <c r="E675" s="7" t="inlineStr">
        <is>
          <t>subclinical</t>
        </is>
      </c>
      <c r="F675" s="7" t="inlineStr">
        <is>
          <t>yes</t>
        </is>
      </c>
      <c r="G675" s="30">
        <f>Parameters!$B$6*Parameters!$B$7*Parameters!$E$11/SUM(Parameters!$B$11:$G$11)*Parameters!$H$21*Parameters!$B$50*Parameters!$B$46</f>
        <v/>
      </c>
      <c r="H675" s="31">
        <f>(140-Parameters!$B$25)*Parameters!$E$26*0.45359237*1/(72*Parameters!$B$27)</f>
        <v/>
      </c>
      <c r="I675" s="7">
        <f>IF(H675&gt;80,"&gt;80",IF(H675&gt;50,"50-80",IF(H675&gt;=25,"25-50","&lt;25")))</f>
        <v/>
      </c>
      <c r="J675" s="7">
        <f>IF(((B675="80+")+0+(OR(D675="1.5-2.0",D675="&gt;=2.0")))&gt;=2,1,0)</f>
        <v/>
      </c>
      <c r="K675" s="32">
        <f>INDEX(Parameters!$B$31:$E$31,MATCH(I675,Parameters!$B$30:$E$30,0))</f>
        <v/>
      </c>
      <c r="L675" s="33">
        <f>K675*INDEX(Parameters!$B$57:$E$57,MATCH(I675,Parameters!$B$30:$E$30,0))/100*IF($F675="yes",Parameters!$C$49,Parameters!$B$49)</f>
        <v/>
      </c>
      <c r="M675" s="33">
        <f>K675*INDEX(Parameters!$B$58:$E$58,MATCH(I675,Parameters!$B$30:$E$30,0))/100*IF($F675="yes",Parameters!$C$49,Parameters!$B$49)</f>
        <v/>
      </c>
      <c r="N675" s="33">
        <f>K675*INDEX(Parameters!$B$59:$E$59,MATCH(I675,Parameters!$B$30:$E$30,0))/100*IF($F675="yes",Parameters!$C$49,Parameters!$B$49)</f>
        <v/>
      </c>
      <c r="O675" s="33">
        <f>K675*INDEX(Parameters!$B$60:$E$60,MATCH(I675,Parameters!$B$30:$E$30,0))/100*IF($F675="yes",Parameters!$C$49,Parameters!$B$49)</f>
        <v/>
      </c>
      <c r="P675" s="33">
        <f>K675*INDEX(Parameters!$B$61:$E$61,MATCH(I675,Parameters!$B$30:$E$30,0))/100*IF($F675="yes",Parameters!$C$49,Parameters!$B$49)</f>
        <v/>
      </c>
      <c r="Q675" s="33">
        <f>K675*INDEX(Parameters!$B$62:$E$62,MATCH(I675,Parameters!$B$30:$E$30,0))/100*IF($F675="yes",Parameters!$C$49,Parameters!$B$49)</f>
        <v/>
      </c>
      <c r="R675" s="33">
        <f>K675*INDEX(Parameters!$B$63:$E$63,MATCH(I675,Parameters!$B$30:$E$30,0))/100*IF($F675="yes",Parameters!$C$49,Parameters!$B$49)</f>
        <v/>
      </c>
      <c r="S675" s="33">
        <f>K675*INDEX(Parameters!$B$64:$E$64,MATCH(I675,Parameters!$B$30:$E$30,0))/100*IF($F675="yes",Parameters!$C$49,Parameters!$B$49)</f>
        <v/>
      </c>
      <c r="T675" s="33">
        <f>K675*INDEX(Parameters!$B$65:$E$65,MATCH(I675,Parameters!$B$30:$E$30,0))/100*IF($F675="yes",Parameters!$C$49,Parameters!$B$49)</f>
        <v/>
      </c>
      <c r="U675" s="33">
        <f>INDEX(Parameters!$B$32:$E$32,MATCH(I675,Parameters!$B$30:$E$30,0))*Parameters!$B$36/100*IF($F675="yes",Parameters!$E$49,Parameters!$D$49)</f>
        <v/>
      </c>
      <c r="V675" s="33">
        <f>U675*INDEX(Parameters!$B$99:$E$99,MATCH(I675,Parameters!$B$30:$E$30,0))</f>
        <v/>
      </c>
      <c r="W675" s="33">
        <f>U675*INDEX(Parameters!$B$100:$E$100,MATCH(I675,Parameters!$B$30:$E$30,0))</f>
        <v/>
      </c>
      <c r="X675" s="33">
        <f>U675*INDEX(Parameters!$B$101:$E$101,MATCH(I675,Parameters!$B$30:$E$30,0))</f>
        <v/>
      </c>
      <c r="Y675" s="33">
        <f>U675*INDEX(Parameters!$B$102:$E$102,MATCH(I675,Parameters!$B$30:$E$30,0))</f>
        <v/>
      </c>
      <c r="Z675" s="33">
        <f>U675*INDEX(Parameters!$B$103:$E$103,MATCH(I675,Parameters!$B$30:$E$30,0))</f>
        <v/>
      </c>
      <c r="AA675" s="33">
        <f>U675*INDEX(Parameters!$B$104:$E$104,MATCH(I675,Parameters!$B$30:$E$30,0))</f>
        <v/>
      </c>
      <c r="AB675" s="33">
        <f>U675*Parameters!$B$39</f>
        <v/>
      </c>
      <c r="AC675" s="7">
        <f>J675</f>
        <v/>
      </c>
      <c r="AD675" s="7">
        <f>IF(J675=1,Parameters!$B$40,Parameters!$B$41)</f>
        <v/>
      </c>
      <c r="AE675" s="33">
        <f>AC675*O675+(1-AC675)*L675</f>
        <v/>
      </c>
      <c r="AF675" s="33">
        <f>AC675*P675+(1-AC675)*M675</f>
        <v/>
      </c>
      <c r="AG675" s="33">
        <f>AC675*Q675+(1-AC675)*N675</f>
        <v/>
      </c>
      <c r="AH675" s="33">
        <f>AD675*O675+(1-AD675)*L675</f>
        <v/>
      </c>
      <c r="AI675" s="33">
        <f>AD675*P675+(1-AD675)*M675</f>
        <v/>
      </c>
      <c r="AJ675" s="33">
        <f>AD675*Q675+(1-AD675)*N675</f>
        <v/>
      </c>
      <c r="AK675" s="33">
        <f>AC675*V675+(1-AC675)*U675</f>
        <v/>
      </c>
      <c r="AL675" s="33">
        <f>AC675*W675+(1-AC675)*U675</f>
        <v/>
      </c>
      <c r="AM675" s="33">
        <f>AC675*X675+(1-AC675)*U675</f>
        <v/>
      </c>
      <c r="AN675" s="33">
        <f>AD675*V675+(1-AD675)*U675</f>
        <v/>
      </c>
      <c r="AO675" s="33">
        <f>AD675*W675+(1-AD675)*U675</f>
        <v/>
      </c>
      <c r="AP675" s="33">
        <f>AD675*X675+(1-AD675)*U675</f>
        <v/>
      </c>
      <c r="AQ675" s="7">
        <f>IF(OR(Scenario!$B$5="Any",Scenario!$B$5=A675),1,0)</f>
        <v/>
      </c>
      <c r="AR675" s="7">
        <f>IF(OR(Scenario!$B$6="Any",Scenario!$B$6=B675),1,0)</f>
        <v/>
      </c>
      <c r="AS675" s="7">
        <f>IF(OR(Scenario!$B$7="Any",Scenario!$B$7=C675),1,0)</f>
        <v/>
      </c>
      <c r="AT675" s="7">
        <f>IF(OR(Scenario!$B$8="Any",Scenario!$B$8=D675),1,0)</f>
        <v/>
      </c>
      <c r="AU675" s="7">
        <f>IF(OR(Scenario!$B$9="Any",Scenario!$B$9=E675),1,0)</f>
        <v/>
      </c>
      <c r="AV675" s="7">
        <f>IF(OR(Scenario!$B$10="Any",Scenario!$B$10=F675),1,0)</f>
        <v/>
      </c>
      <c r="AW675" s="7">
        <f>G675*AQ675*AR675*AS675*AT675*AU675*AV675</f>
        <v/>
      </c>
      <c r="AX675" s="7">
        <f>IF(Scenario!$B$11="mean",L675,IF(Scenario!$B$11="5th pct",M675,N675))</f>
        <v/>
      </c>
      <c r="AY675" s="7">
        <f>IF(Scenario!$B$11="mean",O675,IF(Scenario!$B$11="5th pct",P675,Q675))</f>
        <v/>
      </c>
      <c r="AZ675" s="7">
        <f>IF(Scenario!$B$11="mean",R675,IF(Scenario!$B$11="5th pct",S675,T675))</f>
        <v/>
      </c>
      <c r="BA675" s="7">
        <f>IF(Scenario!$B$11="mean",AE675,IF(Scenario!$B$11="5th pct",AF675,AG675))</f>
        <v/>
      </c>
      <c r="BB675" s="7">
        <f>IF(Scenario!$B$11="mean",AH675,IF(Scenario!$B$11="5th pct",AI675,AJ675))</f>
        <v/>
      </c>
      <c r="BC675" s="7">
        <f>U675</f>
        <v/>
      </c>
      <c r="BD675" s="7">
        <f>IF(Scenario!$B$11="mean",V675,IF(Scenario!$B$11="5th pct",W675,X675))</f>
        <v/>
      </c>
      <c r="BE675" s="7">
        <f>IF(Scenario!$B$11="mean",Y675,IF(Scenario!$B$11="5th pct",Z675,AA675))</f>
        <v/>
      </c>
      <c r="BF675" s="7">
        <f>IF(Scenario!$B$11="mean",AK675,IF(Scenario!$B$11="5th pct",AL675,AM675))</f>
        <v/>
      </c>
      <c r="BG675" s="7">
        <f>IF(Scenario!$B$11="mean",AN675,IF(Scenario!$B$11="5th pct",AO675,AP675))</f>
        <v/>
      </c>
    </row>
    <row r="676">
      <c r="A676" t="inlineStr">
        <is>
          <t>M</t>
        </is>
      </c>
      <c r="B676" t="inlineStr">
        <is>
          <t>65-74</t>
        </is>
      </c>
      <c r="C676" t="inlineStr">
        <is>
          <t>154-176</t>
        </is>
      </c>
      <c r="D676" t="inlineStr">
        <is>
          <t>&lt;1.0</t>
        </is>
      </c>
      <c r="E676" t="inlineStr">
        <is>
          <t>low parox</t>
        </is>
      </c>
      <c r="F676" t="inlineStr">
        <is>
          <t>no</t>
        </is>
      </c>
      <c r="G676" s="26">
        <f>Parameters!$B$6*Parameters!$B$7*Parameters!$E$11/SUM(Parameters!$B$11:$G$11)*Parameters!$H$21*Parameters!$B$51*(1-Parameters!$B$46)</f>
        <v/>
      </c>
      <c r="H676" s="27">
        <f>(140-Parameters!$B$25)*Parameters!$E$26*0.45359237*1/(72*Parameters!$B$27)</f>
        <v/>
      </c>
      <c r="I676">
        <f>IF(H676&gt;80,"&gt;80",IF(H676&gt;50,"50-80",IF(H676&gt;=25,"25-50","&lt;25")))</f>
        <v/>
      </c>
      <c r="J676">
        <f>IF(((B676="80+")+0+(OR(D676="1.5-2.0",D676="&gt;=2.0")))&gt;=2,1,0)</f>
        <v/>
      </c>
      <c r="K676" s="28">
        <f>INDEX(Parameters!$B$31:$E$31,MATCH(I676,Parameters!$B$30:$E$30,0))</f>
        <v/>
      </c>
      <c r="L676" s="29">
        <f>K676*INDEX(Parameters!$B$66:$E$66,MATCH(I676,Parameters!$B$30:$E$30,0))/100*IF($F676="yes",Parameters!$C$49,Parameters!$B$49)</f>
        <v/>
      </c>
      <c r="M676" s="29">
        <f>K676*INDEX(Parameters!$B$67:$E$67,MATCH(I676,Parameters!$B$30:$E$30,0))/100*IF($F676="yes",Parameters!$C$49,Parameters!$B$49)</f>
        <v/>
      </c>
      <c r="N676" s="29">
        <f>K676*INDEX(Parameters!$B$68:$E$68,MATCH(I676,Parameters!$B$30:$E$30,0))/100*IF($F676="yes",Parameters!$C$49,Parameters!$B$49)</f>
        <v/>
      </c>
      <c r="O676" s="29">
        <f>K676*INDEX(Parameters!$B$69:$E$69,MATCH(I676,Parameters!$B$30:$E$30,0))/100*IF($F676="yes",Parameters!$C$49,Parameters!$B$49)</f>
        <v/>
      </c>
      <c r="P676" s="29">
        <f>K676*INDEX(Parameters!$B$70:$E$70,MATCH(I676,Parameters!$B$30:$E$30,0))/100*IF($F676="yes",Parameters!$C$49,Parameters!$B$49)</f>
        <v/>
      </c>
      <c r="Q676" s="29">
        <f>K676*INDEX(Parameters!$B$71:$E$71,MATCH(I676,Parameters!$B$30:$E$30,0))/100*IF($F676="yes",Parameters!$C$49,Parameters!$B$49)</f>
        <v/>
      </c>
      <c r="R676" s="29">
        <f>K676*INDEX(Parameters!$B$72:$E$72,MATCH(I676,Parameters!$B$30:$E$30,0))/100*IF($F676="yes",Parameters!$C$49,Parameters!$B$49)</f>
        <v/>
      </c>
      <c r="S676" s="29">
        <f>K676*INDEX(Parameters!$B$73:$E$73,MATCH(I676,Parameters!$B$30:$E$30,0))/100*IF($F676="yes",Parameters!$C$49,Parameters!$B$49)</f>
        <v/>
      </c>
      <c r="T676" s="29">
        <f>K676*INDEX(Parameters!$B$74:$E$74,MATCH(I676,Parameters!$B$30:$E$30,0))/100*IF($F676="yes",Parameters!$C$49,Parameters!$B$49)</f>
        <v/>
      </c>
      <c r="U676" s="29">
        <f>INDEX(Parameters!$B$32:$E$32,MATCH(I676,Parameters!$B$30:$E$30,0))*Parameters!$B$36/100*IF($F676="yes",Parameters!$E$49,Parameters!$D$49)</f>
        <v/>
      </c>
      <c r="V676" s="29">
        <f>U676*INDEX(Parameters!$B$99:$E$99,MATCH(I676,Parameters!$B$30:$E$30,0))</f>
        <v/>
      </c>
      <c r="W676" s="29">
        <f>U676*INDEX(Parameters!$B$100:$E$100,MATCH(I676,Parameters!$B$30:$E$30,0))</f>
        <v/>
      </c>
      <c r="X676" s="29">
        <f>U676*INDEX(Parameters!$B$101:$E$101,MATCH(I676,Parameters!$B$30:$E$30,0))</f>
        <v/>
      </c>
      <c r="Y676" s="29">
        <f>U676*INDEX(Parameters!$B$102:$E$102,MATCH(I676,Parameters!$B$30:$E$30,0))</f>
        <v/>
      </c>
      <c r="Z676" s="29">
        <f>U676*INDEX(Parameters!$B$103:$E$103,MATCH(I676,Parameters!$B$30:$E$30,0))</f>
        <v/>
      </c>
      <c r="AA676" s="29">
        <f>U676*INDEX(Parameters!$B$104:$E$104,MATCH(I676,Parameters!$B$30:$E$30,0))</f>
        <v/>
      </c>
      <c r="AB676" s="29">
        <f>U676*Parameters!$B$39</f>
        <v/>
      </c>
      <c r="AC676">
        <f>J676</f>
        <v/>
      </c>
      <c r="AD676">
        <f>IF(J676=1,Parameters!$B$40,Parameters!$B$41)</f>
        <v/>
      </c>
      <c r="AE676" s="29">
        <f>AC676*O676+(1-AC676)*L676</f>
        <v/>
      </c>
      <c r="AF676" s="29">
        <f>AC676*P676+(1-AC676)*M676</f>
        <v/>
      </c>
      <c r="AG676" s="29">
        <f>AC676*Q676+(1-AC676)*N676</f>
        <v/>
      </c>
      <c r="AH676" s="29">
        <f>AD676*O676+(1-AD676)*L676</f>
        <v/>
      </c>
      <c r="AI676" s="29">
        <f>AD676*P676+(1-AD676)*M676</f>
        <v/>
      </c>
      <c r="AJ676" s="29">
        <f>AD676*Q676+(1-AD676)*N676</f>
        <v/>
      </c>
      <c r="AK676" s="29">
        <f>AC676*V676+(1-AC676)*U676</f>
        <v/>
      </c>
      <c r="AL676" s="29">
        <f>AC676*W676+(1-AC676)*U676</f>
        <v/>
      </c>
      <c r="AM676" s="29">
        <f>AC676*X676+(1-AC676)*U676</f>
        <v/>
      </c>
      <c r="AN676" s="29">
        <f>AD676*V676+(1-AD676)*U676</f>
        <v/>
      </c>
      <c r="AO676" s="29">
        <f>AD676*W676+(1-AD676)*U676</f>
        <v/>
      </c>
      <c r="AP676" s="29">
        <f>AD676*X676+(1-AD676)*U676</f>
        <v/>
      </c>
      <c r="AQ676">
        <f>IF(OR(Scenario!$B$5="Any",Scenario!$B$5=A676),1,0)</f>
        <v/>
      </c>
      <c r="AR676">
        <f>IF(OR(Scenario!$B$6="Any",Scenario!$B$6=B676),1,0)</f>
        <v/>
      </c>
      <c r="AS676">
        <f>IF(OR(Scenario!$B$7="Any",Scenario!$B$7=C676),1,0)</f>
        <v/>
      </c>
      <c r="AT676">
        <f>IF(OR(Scenario!$B$8="Any",Scenario!$B$8=D676),1,0)</f>
        <v/>
      </c>
      <c r="AU676">
        <f>IF(OR(Scenario!$B$9="Any",Scenario!$B$9=E676),1,0)</f>
        <v/>
      </c>
      <c r="AV676">
        <f>IF(OR(Scenario!$B$10="Any",Scenario!$B$10=F676),1,0)</f>
        <v/>
      </c>
      <c r="AW676">
        <f>G676*AQ676*AR676*AS676*AT676*AU676*AV676</f>
        <v/>
      </c>
      <c r="AX676">
        <f>IF(Scenario!$B$11="mean",L676,IF(Scenario!$B$11="5th pct",M676,N676))</f>
        <v/>
      </c>
      <c r="AY676">
        <f>IF(Scenario!$B$11="mean",O676,IF(Scenario!$B$11="5th pct",P676,Q676))</f>
        <v/>
      </c>
      <c r="AZ676">
        <f>IF(Scenario!$B$11="mean",R676,IF(Scenario!$B$11="5th pct",S676,T676))</f>
        <v/>
      </c>
      <c r="BA676">
        <f>IF(Scenario!$B$11="mean",AE676,IF(Scenario!$B$11="5th pct",AF676,AG676))</f>
        <v/>
      </c>
      <c r="BB676">
        <f>IF(Scenario!$B$11="mean",AH676,IF(Scenario!$B$11="5th pct",AI676,AJ676))</f>
        <v/>
      </c>
      <c r="BC676">
        <f>U676</f>
        <v/>
      </c>
      <c r="BD676">
        <f>IF(Scenario!$B$11="mean",V676,IF(Scenario!$B$11="5th pct",W676,X676))</f>
        <v/>
      </c>
      <c r="BE676">
        <f>IF(Scenario!$B$11="mean",Y676,IF(Scenario!$B$11="5th pct",Z676,AA676))</f>
        <v/>
      </c>
      <c r="BF676">
        <f>IF(Scenario!$B$11="mean",AK676,IF(Scenario!$B$11="5th pct",AL676,AM676))</f>
        <v/>
      </c>
      <c r="BG676">
        <f>IF(Scenario!$B$11="mean",AN676,IF(Scenario!$B$11="5th pct",AO676,AP676))</f>
        <v/>
      </c>
    </row>
    <row r="677">
      <c r="A677" s="7" t="inlineStr">
        <is>
          <t>M</t>
        </is>
      </c>
      <c r="B677" s="7" t="inlineStr">
        <is>
          <t>65-74</t>
        </is>
      </c>
      <c r="C677" s="7" t="inlineStr">
        <is>
          <t>154-176</t>
        </is>
      </c>
      <c r="D677" s="7" t="inlineStr">
        <is>
          <t>&lt;1.0</t>
        </is>
      </c>
      <c r="E677" s="7" t="inlineStr">
        <is>
          <t>low parox</t>
        </is>
      </c>
      <c r="F677" s="7" t="inlineStr">
        <is>
          <t>yes</t>
        </is>
      </c>
      <c r="G677" s="30">
        <f>Parameters!$B$6*Parameters!$B$7*Parameters!$E$11/SUM(Parameters!$B$11:$G$11)*Parameters!$H$21*Parameters!$B$51*Parameters!$B$46</f>
        <v/>
      </c>
      <c r="H677" s="31">
        <f>(140-Parameters!$B$25)*Parameters!$E$26*0.45359237*1/(72*Parameters!$B$27)</f>
        <v/>
      </c>
      <c r="I677" s="7">
        <f>IF(H677&gt;80,"&gt;80",IF(H677&gt;50,"50-80",IF(H677&gt;=25,"25-50","&lt;25")))</f>
        <v/>
      </c>
      <c r="J677" s="7">
        <f>IF(((B677="80+")+0+(OR(D677="1.5-2.0",D677="&gt;=2.0")))&gt;=2,1,0)</f>
        <v/>
      </c>
      <c r="K677" s="32">
        <f>INDEX(Parameters!$B$31:$E$31,MATCH(I677,Parameters!$B$30:$E$30,0))</f>
        <v/>
      </c>
      <c r="L677" s="33">
        <f>K677*INDEX(Parameters!$B$66:$E$66,MATCH(I677,Parameters!$B$30:$E$30,0))/100*IF($F677="yes",Parameters!$C$49,Parameters!$B$49)</f>
        <v/>
      </c>
      <c r="M677" s="33">
        <f>K677*INDEX(Parameters!$B$67:$E$67,MATCH(I677,Parameters!$B$30:$E$30,0))/100*IF($F677="yes",Parameters!$C$49,Parameters!$B$49)</f>
        <v/>
      </c>
      <c r="N677" s="33">
        <f>K677*INDEX(Parameters!$B$68:$E$68,MATCH(I677,Parameters!$B$30:$E$30,0))/100*IF($F677="yes",Parameters!$C$49,Parameters!$B$49)</f>
        <v/>
      </c>
      <c r="O677" s="33">
        <f>K677*INDEX(Parameters!$B$69:$E$69,MATCH(I677,Parameters!$B$30:$E$30,0))/100*IF($F677="yes",Parameters!$C$49,Parameters!$B$49)</f>
        <v/>
      </c>
      <c r="P677" s="33">
        <f>K677*INDEX(Parameters!$B$70:$E$70,MATCH(I677,Parameters!$B$30:$E$30,0))/100*IF($F677="yes",Parameters!$C$49,Parameters!$B$49)</f>
        <v/>
      </c>
      <c r="Q677" s="33">
        <f>K677*INDEX(Parameters!$B$71:$E$71,MATCH(I677,Parameters!$B$30:$E$30,0))/100*IF($F677="yes",Parameters!$C$49,Parameters!$B$49)</f>
        <v/>
      </c>
      <c r="R677" s="33">
        <f>K677*INDEX(Parameters!$B$72:$E$72,MATCH(I677,Parameters!$B$30:$E$30,0))/100*IF($F677="yes",Parameters!$C$49,Parameters!$B$49)</f>
        <v/>
      </c>
      <c r="S677" s="33">
        <f>K677*INDEX(Parameters!$B$73:$E$73,MATCH(I677,Parameters!$B$30:$E$30,0))/100*IF($F677="yes",Parameters!$C$49,Parameters!$B$49)</f>
        <v/>
      </c>
      <c r="T677" s="33">
        <f>K677*INDEX(Parameters!$B$74:$E$74,MATCH(I677,Parameters!$B$30:$E$30,0))/100*IF($F677="yes",Parameters!$C$49,Parameters!$B$49)</f>
        <v/>
      </c>
      <c r="U677" s="33">
        <f>INDEX(Parameters!$B$32:$E$32,MATCH(I677,Parameters!$B$30:$E$30,0))*Parameters!$B$36/100*IF($F677="yes",Parameters!$E$49,Parameters!$D$49)</f>
        <v/>
      </c>
      <c r="V677" s="33">
        <f>U677*INDEX(Parameters!$B$99:$E$99,MATCH(I677,Parameters!$B$30:$E$30,0))</f>
        <v/>
      </c>
      <c r="W677" s="33">
        <f>U677*INDEX(Parameters!$B$100:$E$100,MATCH(I677,Parameters!$B$30:$E$30,0))</f>
        <v/>
      </c>
      <c r="X677" s="33">
        <f>U677*INDEX(Parameters!$B$101:$E$101,MATCH(I677,Parameters!$B$30:$E$30,0))</f>
        <v/>
      </c>
      <c r="Y677" s="33">
        <f>U677*INDEX(Parameters!$B$102:$E$102,MATCH(I677,Parameters!$B$30:$E$30,0))</f>
        <v/>
      </c>
      <c r="Z677" s="33">
        <f>U677*INDEX(Parameters!$B$103:$E$103,MATCH(I677,Parameters!$B$30:$E$30,0))</f>
        <v/>
      </c>
      <c r="AA677" s="33">
        <f>U677*INDEX(Parameters!$B$104:$E$104,MATCH(I677,Parameters!$B$30:$E$30,0))</f>
        <v/>
      </c>
      <c r="AB677" s="33">
        <f>U677*Parameters!$B$39</f>
        <v/>
      </c>
      <c r="AC677" s="7">
        <f>J677</f>
        <v/>
      </c>
      <c r="AD677" s="7">
        <f>IF(J677=1,Parameters!$B$40,Parameters!$B$41)</f>
        <v/>
      </c>
      <c r="AE677" s="33">
        <f>AC677*O677+(1-AC677)*L677</f>
        <v/>
      </c>
      <c r="AF677" s="33">
        <f>AC677*P677+(1-AC677)*M677</f>
        <v/>
      </c>
      <c r="AG677" s="33">
        <f>AC677*Q677+(1-AC677)*N677</f>
        <v/>
      </c>
      <c r="AH677" s="33">
        <f>AD677*O677+(1-AD677)*L677</f>
        <v/>
      </c>
      <c r="AI677" s="33">
        <f>AD677*P677+(1-AD677)*M677</f>
        <v/>
      </c>
      <c r="AJ677" s="33">
        <f>AD677*Q677+(1-AD677)*N677</f>
        <v/>
      </c>
      <c r="AK677" s="33">
        <f>AC677*V677+(1-AC677)*U677</f>
        <v/>
      </c>
      <c r="AL677" s="33">
        <f>AC677*W677+(1-AC677)*U677</f>
        <v/>
      </c>
      <c r="AM677" s="33">
        <f>AC677*X677+(1-AC677)*U677</f>
        <v/>
      </c>
      <c r="AN677" s="33">
        <f>AD677*V677+(1-AD677)*U677</f>
        <v/>
      </c>
      <c r="AO677" s="33">
        <f>AD677*W677+(1-AD677)*U677</f>
        <v/>
      </c>
      <c r="AP677" s="33">
        <f>AD677*X677+(1-AD677)*U677</f>
        <v/>
      </c>
      <c r="AQ677" s="7">
        <f>IF(OR(Scenario!$B$5="Any",Scenario!$B$5=A677),1,0)</f>
        <v/>
      </c>
      <c r="AR677" s="7">
        <f>IF(OR(Scenario!$B$6="Any",Scenario!$B$6=B677),1,0)</f>
        <v/>
      </c>
      <c r="AS677" s="7">
        <f>IF(OR(Scenario!$B$7="Any",Scenario!$B$7=C677),1,0)</f>
        <v/>
      </c>
      <c r="AT677" s="7">
        <f>IF(OR(Scenario!$B$8="Any",Scenario!$B$8=D677),1,0)</f>
        <v/>
      </c>
      <c r="AU677" s="7">
        <f>IF(OR(Scenario!$B$9="Any",Scenario!$B$9=E677),1,0)</f>
        <v/>
      </c>
      <c r="AV677" s="7">
        <f>IF(OR(Scenario!$B$10="Any",Scenario!$B$10=F677),1,0)</f>
        <v/>
      </c>
      <c r="AW677" s="7">
        <f>G677*AQ677*AR677*AS677*AT677*AU677*AV677</f>
        <v/>
      </c>
      <c r="AX677" s="7">
        <f>IF(Scenario!$B$11="mean",L677,IF(Scenario!$B$11="5th pct",M677,N677))</f>
        <v/>
      </c>
      <c r="AY677" s="7">
        <f>IF(Scenario!$B$11="mean",O677,IF(Scenario!$B$11="5th pct",P677,Q677))</f>
        <v/>
      </c>
      <c r="AZ677" s="7">
        <f>IF(Scenario!$B$11="mean",R677,IF(Scenario!$B$11="5th pct",S677,T677))</f>
        <v/>
      </c>
      <c r="BA677" s="7">
        <f>IF(Scenario!$B$11="mean",AE677,IF(Scenario!$B$11="5th pct",AF677,AG677))</f>
        <v/>
      </c>
      <c r="BB677" s="7">
        <f>IF(Scenario!$B$11="mean",AH677,IF(Scenario!$B$11="5th pct",AI677,AJ677))</f>
        <v/>
      </c>
      <c r="BC677" s="7">
        <f>U677</f>
        <v/>
      </c>
      <c r="BD677" s="7">
        <f>IF(Scenario!$B$11="mean",V677,IF(Scenario!$B$11="5th pct",W677,X677))</f>
        <v/>
      </c>
      <c r="BE677" s="7">
        <f>IF(Scenario!$B$11="mean",Y677,IF(Scenario!$B$11="5th pct",Z677,AA677))</f>
        <v/>
      </c>
      <c r="BF677" s="7">
        <f>IF(Scenario!$B$11="mean",AK677,IF(Scenario!$B$11="5th pct",AL677,AM677))</f>
        <v/>
      </c>
      <c r="BG677" s="7">
        <f>IF(Scenario!$B$11="mean",AN677,IF(Scenario!$B$11="5th pct",AO677,AP677))</f>
        <v/>
      </c>
    </row>
    <row r="678">
      <c r="A678" t="inlineStr">
        <is>
          <t>M</t>
        </is>
      </c>
      <c r="B678" t="inlineStr">
        <is>
          <t>65-74</t>
        </is>
      </c>
      <c r="C678" t="inlineStr">
        <is>
          <t>154-176</t>
        </is>
      </c>
      <c r="D678" t="inlineStr">
        <is>
          <t>&lt;1.0</t>
        </is>
      </c>
      <c r="E678" t="inlineStr">
        <is>
          <t>high parox</t>
        </is>
      </c>
      <c r="F678" t="inlineStr">
        <is>
          <t>no</t>
        </is>
      </c>
      <c r="G678" s="26">
        <f>Parameters!$B$6*Parameters!$B$7*Parameters!$E$11/SUM(Parameters!$B$11:$G$11)*Parameters!$H$21*Parameters!$B$52*(1-Parameters!$B$46)</f>
        <v/>
      </c>
      <c r="H678" s="27">
        <f>(140-Parameters!$B$25)*Parameters!$E$26*0.45359237*1/(72*Parameters!$B$27)</f>
        <v/>
      </c>
      <c r="I678">
        <f>IF(H678&gt;80,"&gt;80",IF(H678&gt;50,"50-80",IF(H678&gt;=25,"25-50","&lt;25")))</f>
        <v/>
      </c>
      <c r="J678">
        <f>IF(((B678="80+")+0+(OR(D678="1.5-2.0",D678="&gt;=2.0")))&gt;=2,1,0)</f>
        <v/>
      </c>
      <c r="K678" s="28">
        <f>INDEX(Parameters!$B$31:$E$31,MATCH(I678,Parameters!$B$30:$E$30,0))</f>
        <v/>
      </c>
      <c r="L678" s="29">
        <f>K678*INDEX(Parameters!$B$75:$E$75,MATCH(I678,Parameters!$B$30:$E$30,0))/100*IF($F678="yes",Parameters!$C$49,Parameters!$B$49)</f>
        <v/>
      </c>
      <c r="M678" s="29">
        <f>K678*INDEX(Parameters!$B$76:$E$76,MATCH(I678,Parameters!$B$30:$E$30,0))/100*IF($F678="yes",Parameters!$C$49,Parameters!$B$49)</f>
        <v/>
      </c>
      <c r="N678" s="29">
        <f>K678*INDEX(Parameters!$B$77:$E$77,MATCH(I678,Parameters!$B$30:$E$30,0))/100*IF($F678="yes",Parameters!$C$49,Parameters!$B$49)</f>
        <v/>
      </c>
      <c r="O678" s="29">
        <f>K678*INDEX(Parameters!$B$78:$E$78,MATCH(I678,Parameters!$B$30:$E$30,0))/100*IF($F678="yes",Parameters!$C$49,Parameters!$B$49)</f>
        <v/>
      </c>
      <c r="P678" s="29">
        <f>K678*INDEX(Parameters!$B$79:$E$79,MATCH(I678,Parameters!$B$30:$E$30,0))/100*IF($F678="yes",Parameters!$C$49,Parameters!$B$49)</f>
        <v/>
      </c>
      <c r="Q678" s="29">
        <f>K678*INDEX(Parameters!$B$80:$E$80,MATCH(I678,Parameters!$B$30:$E$30,0))/100*IF($F678="yes",Parameters!$C$49,Parameters!$B$49)</f>
        <v/>
      </c>
      <c r="R678" s="29">
        <f>K678*INDEX(Parameters!$B$81:$E$81,MATCH(I678,Parameters!$B$30:$E$30,0))/100*IF($F678="yes",Parameters!$C$49,Parameters!$B$49)</f>
        <v/>
      </c>
      <c r="S678" s="29">
        <f>K678*INDEX(Parameters!$B$82:$E$82,MATCH(I678,Parameters!$B$30:$E$30,0))/100*IF($F678="yes",Parameters!$C$49,Parameters!$B$49)</f>
        <v/>
      </c>
      <c r="T678" s="29">
        <f>K678*INDEX(Parameters!$B$83:$E$83,MATCH(I678,Parameters!$B$30:$E$30,0))/100*IF($F678="yes",Parameters!$C$49,Parameters!$B$49)</f>
        <v/>
      </c>
      <c r="U678" s="29">
        <f>INDEX(Parameters!$B$32:$E$32,MATCH(I678,Parameters!$B$30:$E$30,0))*Parameters!$B$36/100*IF($F678="yes",Parameters!$E$49,Parameters!$D$49)</f>
        <v/>
      </c>
      <c r="V678" s="29">
        <f>U678*INDEX(Parameters!$B$99:$E$99,MATCH(I678,Parameters!$B$30:$E$30,0))</f>
        <v/>
      </c>
      <c r="W678" s="29">
        <f>U678*INDEX(Parameters!$B$100:$E$100,MATCH(I678,Parameters!$B$30:$E$30,0))</f>
        <v/>
      </c>
      <c r="X678" s="29">
        <f>U678*INDEX(Parameters!$B$101:$E$101,MATCH(I678,Parameters!$B$30:$E$30,0))</f>
        <v/>
      </c>
      <c r="Y678" s="29">
        <f>U678*INDEX(Parameters!$B$102:$E$102,MATCH(I678,Parameters!$B$30:$E$30,0))</f>
        <v/>
      </c>
      <c r="Z678" s="29">
        <f>U678*INDEX(Parameters!$B$103:$E$103,MATCH(I678,Parameters!$B$30:$E$30,0))</f>
        <v/>
      </c>
      <c r="AA678" s="29">
        <f>U678*INDEX(Parameters!$B$104:$E$104,MATCH(I678,Parameters!$B$30:$E$30,0))</f>
        <v/>
      </c>
      <c r="AB678" s="29">
        <f>U678*Parameters!$B$39</f>
        <v/>
      </c>
      <c r="AC678">
        <f>J678</f>
        <v/>
      </c>
      <c r="AD678">
        <f>IF(J678=1,Parameters!$B$40,Parameters!$B$41)</f>
        <v/>
      </c>
      <c r="AE678" s="29">
        <f>AC678*O678+(1-AC678)*L678</f>
        <v/>
      </c>
      <c r="AF678" s="29">
        <f>AC678*P678+(1-AC678)*M678</f>
        <v/>
      </c>
      <c r="AG678" s="29">
        <f>AC678*Q678+(1-AC678)*N678</f>
        <v/>
      </c>
      <c r="AH678" s="29">
        <f>AD678*O678+(1-AD678)*L678</f>
        <v/>
      </c>
      <c r="AI678" s="29">
        <f>AD678*P678+(1-AD678)*M678</f>
        <v/>
      </c>
      <c r="AJ678" s="29">
        <f>AD678*Q678+(1-AD678)*N678</f>
        <v/>
      </c>
      <c r="AK678" s="29">
        <f>AC678*V678+(1-AC678)*U678</f>
        <v/>
      </c>
      <c r="AL678" s="29">
        <f>AC678*W678+(1-AC678)*U678</f>
        <v/>
      </c>
      <c r="AM678" s="29">
        <f>AC678*X678+(1-AC678)*U678</f>
        <v/>
      </c>
      <c r="AN678" s="29">
        <f>AD678*V678+(1-AD678)*U678</f>
        <v/>
      </c>
      <c r="AO678" s="29">
        <f>AD678*W678+(1-AD678)*U678</f>
        <v/>
      </c>
      <c r="AP678" s="29">
        <f>AD678*X678+(1-AD678)*U678</f>
        <v/>
      </c>
      <c r="AQ678">
        <f>IF(OR(Scenario!$B$5="Any",Scenario!$B$5=A678),1,0)</f>
        <v/>
      </c>
      <c r="AR678">
        <f>IF(OR(Scenario!$B$6="Any",Scenario!$B$6=B678),1,0)</f>
        <v/>
      </c>
      <c r="AS678">
        <f>IF(OR(Scenario!$B$7="Any",Scenario!$B$7=C678),1,0)</f>
        <v/>
      </c>
      <c r="AT678">
        <f>IF(OR(Scenario!$B$8="Any",Scenario!$B$8=D678),1,0)</f>
        <v/>
      </c>
      <c r="AU678">
        <f>IF(OR(Scenario!$B$9="Any",Scenario!$B$9=E678),1,0)</f>
        <v/>
      </c>
      <c r="AV678">
        <f>IF(OR(Scenario!$B$10="Any",Scenario!$B$10=F678),1,0)</f>
        <v/>
      </c>
      <c r="AW678">
        <f>G678*AQ678*AR678*AS678*AT678*AU678*AV678</f>
        <v/>
      </c>
      <c r="AX678">
        <f>IF(Scenario!$B$11="mean",L678,IF(Scenario!$B$11="5th pct",M678,N678))</f>
        <v/>
      </c>
      <c r="AY678">
        <f>IF(Scenario!$B$11="mean",O678,IF(Scenario!$B$11="5th pct",P678,Q678))</f>
        <v/>
      </c>
      <c r="AZ678">
        <f>IF(Scenario!$B$11="mean",R678,IF(Scenario!$B$11="5th pct",S678,T678))</f>
        <v/>
      </c>
      <c r="BA678">
        <f>IF(Scenario!$B$11="mean",AE678,IF(Scenario!$B$11="5th pct",AF678,AG678))</f>
        <v/>
      </c>
      <c r="BB678">
        <f>IF(Scenario!$B$11="mean",AH678,IF(Scenario!$B$11="5th pct",AI678,AJ678))</f>
        <v/>
      </c>
      <c r="BC678">
        <f>U678</f>
        <v/>
      </c>
      <c r="BD678">
        <f>IF(Scenario!$B$11="mean",V678,IF(Scenario!$B$11="5th pct",W678,X678))</f>
        <v/>
      </c>
      <c r="BE678">
        <f>IF(Scenario!$B$11="mean",Y678,IF(Scenario!$B$11="5th pct",Z678,AA678))</f>
        <v/>
      </c>
      <c r="BF678">
        <f>IF(Scenario!$B$11="mean",AK678,IF(Scenario!$B$11="5th pct",AL678,AM678))</f>
        <v/>
      </c>
      <c r="BG678">
        <f>IF(Scenario!$B$11="mean",AN678,IF(Scenario!$B$11="5th pct",AO678,AP678))</f>
        <v/>
      </c>
    </row>
    <row r="679">
      <c r="A679" s="7" t="inlineStr">
        <is>
          <t>M</t>
        </is>
      </c>
      <c r="B679" s="7" t="inlineStr">
        <is>
          <t>65-74</t>
        </is>
      </c>
      <c r="C679" s="7" t="inlineStr">
        <is>
          <t>154-176</t>
        </is>
      </c>
      <c r="D679" s="7" t="inlineStr">
        <is>
          <t>&lt;1.0</t>
        </is>
      </c>
      <c r="E679" s="7" t="inlineStr">
        <is>
          <t>high parox</t>
        </is>
      </c>
      <c r="F679" s="7" t="inlineStr">
        <is>
          <t>yes</t>
        </is>
      </c>
      <c r="G679" s="30">
        <f>Parameters!$B$6*Parameters!$B$7*Parameters!$E$11/SUM(Parameters!$B$11:$G$11)*Parameters!$H$21*Parameters!$B$52*Parameters!$B$46</f>
        <v/>
      </c>
      <c r="H679" s="31">
        <f>(140-Parameters!$B$25)*Parameters!$E$26*0.45359237*1/(72*Parameters!$B$27)</f>
        <v/>
      </c>
      <c r="I679" s="7">
        <f>IF(H679&gt;80,"&gt;80",IF(H679&gt;50,"50-80",IF(H679&gt;=25,"25-50","&lt;25")))</f>
        <v/>
      </c>
      <c r="J679" s="7">
        <f>IF(((B679="80+")+0+(OR(D679="1.5-2.0",D679="&gt;=2.0")))&gt;=2,1,0)</f>
        <v/>
      </c>
      <c r="K679" s="32">
        <f>INDEX(Parameters!$B$31:$E$31,MATCH(I679,Parameters!$B$30:$E$30,0))</f>
        <v/>
      </c>
      <c r="L679" s="33">
        <f>K679*INDEX(Parameters!$B$75:$E$75,MATCH(I679,Parameters!$B$30:$E$30,0))/100*IF($F679="yes",Parameters!$C$49,Parameters!$B$49)</f>
        <v/>
      </c>
      <c r="M679" s="33">
        <f>K679*INDEX(Parameters!$B$76:$E$76,MATCH(I679,Parameters!$B$30:$E$30,0))/100*IF($F679="yes",Parameters!$C$49,Parameters!$B$49)</f>
        <v/>
      </c>
      <c r="N679" s="33">
        <f>K679*INDEX(Parameters!$B$77:$E$77,MATCH(I679,Parameters!$B$30:$E$30,0))/100*IF($F679="yes",Parameters!$C$49,Parameters!$B$49)</f>
        <v/>
      </c>
      <c r="O679" s="33">
        <f>K679*INDEX(Parameters!$B$78:$E$78,MATCH(I679,Parameters!$B$30:$E$30,0))/100*IF($F679="yes",Parameters!$C$49,Parameters!$B$49)</f>
        <v/>
      </c>
      <c r="P679" s="33">
        <f>K679*INDEX(Parameters!$B$79:$E$79,MATCH(I679,Parameters!$B$30:$E$30,0))/100*IF($F679="yes",Parameters!$C$49,Parameters!$B$49)</f>
        <v/>
      </c>
      <c r="Q679" s="33">
        <f>K679*INDEX(Parameters!$B$80:$E$80,MATCH(I679,Parameters!$B$30:$E$30,0))/100*IF($F679="yes",Parameters!$C$49,Parameters!$B$49)</f>
        <v/>
      </c>
      <c r="R679" s="33">
        <f>K679*INDEX(Parameters!$B$81:$E$81,MATCH(I679,Parameters!$B$30:$E$30,0))/100*IF($F679="yes",Parameters!$C$49,Parameters!$B$49)</f>
        <v/>
      </c>
      <c r="S679" s="33">
        <f>K679*INDEX(Parameters!$B$82:$E$82,MATCH(I679,Parameters!$B$30:$E$30,0))/100*IF($F679="yes",Parameters!$C$49,Parameters!$B$49)</f>
        <v/>
      </c>
      <c r="T679" s="33">
        <f>K679*INDEX(Parameters!$B$83:$E$83,MATCH(I679,Parameters!$B$30:$E$30,0))/100*IF($F679="yes",Parameters!$C$49,Parameters!$B$49)</f>
        <v/>
      </c>
      <c r="U679" s="33">
        <f>INDEX(Parameters!$B$32:$E$32,MATCH(I679,Parameters!$B$30:$E$30,0))*Parameters!$B$36/100*IF($F679="yes",Parameters!$E$49,Parameters!$D$49)</f>
        <v/>
      </c>
      <c r="V679" s="33">
        <f>U679*INDEX(Parameters!$B$99:$E$99,MATCH(I679,Parameters!$B$30:$E$30,0))</f>
        <v/>
      </c>
      <c r="W679" s="33">
        <f>U679*INDEX(Parameters!$B$100:$E$100,MATCH(I679,Parameters!$B$30:$E$30,0))</f>
        <v/>
      </c>
      <c r="X679" s="33">
        <f>U679*INDEX(Parameters!$B$101:$E$101,MATCH(I679,Parameters!$B$30:$E$30,0))</f>
        <v/>
      </c>
      <c r="Y679" s="33">
        <f>U679*INDEX(Parameters!$B$102:$E$102,MATCH(I679,Parameters!$B$30:$E$30,0))</f>
        <v/>
      </c>
      <c r="Z679" s="33">
        <f>U679*INDEX(Parameters!$B$103:$E$103,MATCH(I679,Parameters!$B$30:$E$30,0))</f>
        <v/>
      </c>
      <c r="AA679" s="33">
        <f>U679*INDEX(Parameters!$B$104:$E$104,MATCH(I679,Parameters!$B$30:$E$30,0))</f>
        <v/>
      </c>
      <c r="AB679" s="33">
        <f>U679*Parameters!$B$39</f>
        <v/>
      </c>
      <c r="AC679" s="7">
        <f>J679</f>
        <v/>
      </c>
      <c r="AD679" s="7">
        <f>IF(J679=1,Parameters!$B$40,Parameters!$B$41)</f>
        <v/>
      </c>
      <c r="AE679" s="33">
        <f>AC679*O679+(1-AC679)*L679</f>
        <v/>
      </c>
      <c r="AF679" s="33">
        <f>AC679*P679+(1-AC679)*M679</f>
        <v/>
      </c>
      <c r="AG679" s="33">
        <f>AC679*Q679+(1-AC679)*N679</f>
        <v/>
      </c>
      <c r="AH679" s="33">
        <f>AD679*O679+(1-AD679)*L679</f>
        <v/>
      </c>
      <c r="AI679" s="33">
        <f>AD679*P679+(1-AD679)*M679</f>
        <v/>
      </c>
      <c r="AJ679" s="33">
        <f>AD679*Q679+(1-AD679)*N679</f>
        <v/>
      </c>
      <c r="AK679" s="33">
        <f>AC679*V679+(1-AC679)*U679</f>
        <v/>
      </c>
      <c r="AL679" s="33">
        <f>AC679*W679+(1-AC679)*U679</f>
        <v/>
      </c>
      <c r="AM679" s="33">
        <f>AC679*X679+(1-AC679)*U679</f>
        <v/>
      </c>
      <c r="AN679" s="33">
        <f>AD679*V679+(1-AD679)*U679</f>
        <v/>
      </c>
      <c r="AO679" s="33">
        <f>AD679*W679+(1-AD679)*U679</f>
        <v/>
      </c>
      <c r="AP679" s="33">
        <f>AD679*X679+(1-AD679)*U679</f>
        <v/>
      </c>
      <c r="AQ679" s="7">
        <f>IF(OR(Scenario!$B$5="Any",Scenario!$B$5=A679),1,0)</f>
        <v/>
      </c>
      <c r="AR679" s="7">
        <f>IF(OR(Scenario!$B$6="Any",Scenario!$B$6=B679),1,0)</f>
        <v/>
      </c>
      <c r="AS679" s="7">
        <f>IF(OR(Scenario!$B$7="Any",Scenario!$B$7=C679),1,0)</f>
        <v/>
      </c>
      <c r="AT679" s="7">
        <f>IF(OR(Scenario!$B$8="Any",Scenario!$B$8=D679),1,0)</f>
        <v/>
      </c>
      <c r="AU679" s="7">
        <f>IF(OR(Scenario!$B$9="Any",Scenario!$B$9=E679),1,0)</f>
        <v/>
      </c>
      <c r="AV679" s="7">
        <f>IF(OR(Scenario!$B$10="Any",Scenario!$B$10=F679),1,0)</f>
        <v/>
      </c>
      <c r="AW679" s="7">
        <f>G679*AQ679*AR679*AS679*AT679*AU679*AV679</f>
        <v/>
      </c>
      <c r="AX679" s="7">
        <f>IF(Scenario!$B$11="mean",L679,IF(Scenario!$B$11="5th pct",M679,N679))</f>
        <v/>
      </c>
      <c r="AY679" s="7">
        <f>IF(Scenario!$B$11="mean",O679,IF(Scenario!$B$11="5th pct",P679,Q679))</f>
        <v/>
      </c>
      <c r="AZ679" s="7">
        <f>IF(Scenario!$B$11="mean",R679,IF(Scenario!$B$11="5th pct",S679,T679))</f>
        <v/>
      </c>
      <c r="BA679" s="7">
        <f>IF(Scenario!$B$11="mean",AE679,IF(Scenario!$B$11="5th pct",AF679,AG679))</f>
        <v/>
      </c>
      <c r="BB679" s="7">
        <f>IF(Scenario!$B$11="mean",AH679,IF(Scenario!$B$11="5th pct",AI679,AJ679))</f>
        <v/>
      </c>
      <c r="BC679" s="7">
        <f>U679</f>
        <v/>
      </c>
      <c r="BD679" s="7">
        <f>IF(Scenario!$B$11="mean",V679,IF(Scenario!$B$11="5th pct",W679,X679))</f>
        <v/>
      </c>
      <c r="BE679" s="7">
        <f>IF(Scenario!$B$11="mean",Y679,IF(Scenario!$B$11="5th pct",Z679,AA679))</f>
        <v/>
      </c>
      <c r="BF679" s="7">
        <f>IF(Scenario!$B$11="mean",AK679,IF(Scenario!$B$11="5th pct",AL679,AM679))</f>
        <v/>
      </c>
      <c r="BG679" s="7">
        <f>IF(Scenario!$B$11="mean",AN679,IF(Scenario!$B$11="5th pct",AO679,AP679))</f>
        <v/>
      </c>
    </row>
    <row r="680">
      <c r="A680" t="inlineStr">
        <is>
          <t>M</t>
        </is>
      </c>
      <c r="B680" t="inlineStr">
        <is>
          <t>65-74</t>
        </is>
      </c>
      <c r="C680" t="inlineStr">
        <is>
          <t>154-176</t>
        </is>
      </c>
      <c r="D680" t="inlineStr">
        <is>
          <t>&lt;1.0</t>
        </is>
      </c>
      <c r="E680" t="inlineStr">
        <is>
          <t>persistent</t>
        </is>
      </c>
      <c r="F680" t="inlineStr">
        <is>
          <t>no</t>
        </is>
      </c>
      <c r="G680" s="26">
        <f>Parameters!$B$6*Parameters!$B$7*Parameters!$E$11/SUM(Parameters!$B$11:$G$11)*Parameters!$H$21*Parameters!$B$53*(1-Parameters!$B$46)</f>
        <v/>
      </c>
      <c r="H680" s="27">
        <f>(140-Parameters!$B$25)*Parameters!$E$26*0.45359237*1/(72*Parameters!$B$27)</f>
        <v/>
      </c>
      <c r="I680">
        <f>IF(H680&gt;80,"&gt;80",IF(H680&gt;50,"50-80",IF(H680&gt;=25,"25-50","&lt;25")))</f>
        <v/>
      </c>
      <c r="J680">
        <f>IF(((B680="80+")+0+(OR(D680="1.5-2.0",D680="&gt;=2.0")))&gt;=2,1,0)</f>
        <v/>
      </c>
      <c r="K680" s="28">
        <f>INDEX(Parameters!$B$31:$E$31,MATCH(I680,Parameters!$B$30:$E$30,0))</f>
        <v/>
      </c>
      <c r="L680" s="29">
        <f>K680*INDEX(Parameters!$B$84:$E$84,MATCH(I680,Parameters!$B$30:$E$30,0))/100*IF($F680="yes",Parameters!$C$49,Parameters!$B$49)</f>
        <v/>
      </c>
      <c r="M680" s="29">
        <f>K680*INDEX(Parameters!$B$85:$E$85,MATCH(I680,Parameters!$B$30:$E$30,0))/100*IF($F680="yes",Parameters!$C$49,Parameters!$B$49)</f>
        <v/>
      </c>
      <c r="N680" s="29">
        <f>K680*INDEX(Parameters!$B$86:$E$86,MATCH(I680,Parameters!$B$30:$E$30,0))/100*IF($F680="yes",Parameters!$C$49,Parameters!$B$49)</f>
        <v/>
      </c>
      <c r="O680" s="29">
        <f>K680*INDEX(Parameters!$B$87:$E$87,MATCH(I680,Parameters!$B$30:$E$30,0))/100*IF($F680="yes",Parameters!$C$49,Parameters!$B$49)</f>
        <v/>
      </c>
      <c r="P680" s="29">
        <f>K680*INDEX(Parameters!$B$88:$E$88,MATCH(I680,Parameters!$B$30:$E$30,0))/100*IF($F680="yes",Parameters!$C$49,Parameters!$B$49)</f>
        <v/>
      </c>
      <c r="Q680" s="29">
        <f>K680*INDEX(Parameters!$B$89:$E$89,MATCH(I680,Parameters!$B$30:$E$30,0))/100*IF($F680="yes",Parameters!$C$49,Parameters!$B$49)</f>
        <v/>
      </c>
      <c r="R680" s="29">
        <f>K680*INDEX(Parameters!$B$90:$E$90,MATCH(I680,Parameters!$B$30:$E$30,0))/100*IF($F680="yes",Parameters!$C$49,Parameters!$B$49)</f>
        <v/>
      </c>
      <c r="S680" s="29">
        <f>K680*INDEX(Parameters!$B$91:$E$91,MATCH(I680,Parameters!$B$30:$E$30,0))/100*IF($F680="yes",Parameters!$C$49,Parameters!$B$49)</f>
        <v/>
      </c>
      <c r="T680" s="29">
        <f>K680*INDEX(Parameters!$B$92:$E$92,MATCH(I680,Parameters!$B$30:$E$30,0))/100*IF($F680="yes",Parameters!$C$49,Parameters!$B$49)</f>
        <v/>
      </c>
      <c r="U680" s="29">
        <f>INDEX(Parameters!$B$32:$E$32,MATCH(I680,Parameters!$B$30:$E$30,0))*Parameters!$B$36/100*IF($F680="yes",Parameters!$E$49,Parameters!$D$49)</f>
        <v/>
      </c>
      <c r="V680" s="29">
        <f>U680*INDEX(Parameters!$B$99:$E$99,MATCH(I680,Parameters!$B$30:$E$30,0))</f>
        <v/>
      </c>
      <c r="W680" s="29">
        <f>U680*INDEX(Parameters!$B$100:$E$100,MATCH(I680,Parameters!$B$30:$E$30,0))</f>
        <v/>
      </c>
      <c r="X680" s="29">
        <f>U680*INDEX(Parameters!$B$101:$E$101,MATCH(I680,Parameters!$B$30:$E$30,0))</f>
        <v/>
      </c>
      <c r="Y680" s="29">
        <f>U680*INDEX(Parameters!$B$102:$E$102,MATCH(I680,Parameters!$B$30:$E$30,0))</f>
        <v/>
      </c>
      <c r="Z680" s="29">
        <f>U680*INDEX(Parameters!$B$103:$E$103,MATCH(I680,Parameters!$B$30:$E$30,0))</f>
        <v/>
      </c>
      <c r="AA680" s="29">
        <f>U680*INDEX(Parameters!$B$104:$E$104,MATCH(I680,Parameters!$B$30:$E$30,0))</f>
        <v/>
      </c>
      <c r="AB680" s="29">
        <f>U680*Parameters!$B$39</f>
        <v/>
      </c>
      <c r="AC680">
        <f>J680</f>
        <v/>
      </c>
      <c r="AD680">
        <f>IF(J680=1,Parameters!$B$40,Parameters!$B$41)</f>
        <v/>
      </c>
      <c r="AE680" s="29">
        <f>AC680*O680+(1-AC680)*L680</f>
        <v/>
      </c>
      <c r="AF680" s="29">
        <f>AC680*P680+(1-AC680)*M680</f>
        <v/>
      </c>
      <c r="AG680" s="29">
        <f>AC680*Q680+(1-AC680)*N680</f>
        <v/>
      </c>
      <c r="AH680" s="29">
        <f>AD680*O680+(1-AD680)*L680</f>
        <v/>
      </c>
      <c r="AI680" s="29">
        <f>AD680*P680+(1-AD680)*M680</f>
        <v/>
      </c>
      <c r="AJ680" s="29">
        <f>AD680*Q680+(1-AD680)*N680</f>
        <v/>
      </c>
      <c r="AK680" s="29">
        <f>AC680*V680+(1-AC680)*U680</f>
        <v/>
      </c>
      <c r="AL680" s="29">
        <f>AC680*W680+(1-AC680)*U680</f>
        <v/>
      </c>
      <c r="AM680" s="29">
        <f>AC680*X680+(1-AC680)*U680</f>
        <v/>
      </c>
      <c r="AN680" s="29">
        <f>AD680*V680+(1-AD680)*U680</f>
        <v/>
      </c>
      <c r="AO680" s="29">
        <f>AD680*W680+(1-AD680)*U680</f>
        <v/>
      </c>
      <c r="AP680" s="29">
        <f>AD680*X680+(1-AD680)*U680</f>
        <v/>
      </c>
      <c r="AQ680">
        <f>IF(OR(Scenario!$B$5="Any",Scenario!$B$5=A680),1,0)</f>
        <v/>
      </c>
      <c r="AR680">
        <f>IF(OR(Scenario!$B$6="Any",Scenario!$B$6=B680),1,0)</f>
        <v/>
      </c>
      <c r="AS680">
        <f>IF(OR(Scenario!$B$7="Any",Scenario!$B$7=C680),1,0)</f>
        <v/>
      </c>
      <c r="AT680">
        <f>IF(OR(Scenario!$B$8="Any",Scenario!$B$8=D680),1,0)</f>
        <v/>
      </c>
      <c r="AU680">
        <f>IF(OR(Scenario!$B$9="Any",Scenario!$B$9=E680),1,0)</f>
        <v/>
      </c>
      <c r="AV680">
        <f>IF(OR(Scenario!$B$10="Any",Scenario!$B$10=F680),1,0)</f>
        <v/>
      </c>
      <c r="AW680">
        <f>G680*AQ680*AR680*AS680*AT680*AU680*AV680</f>
        <v/>
      </c>
      <c r="AX680">
        <f>IF(Scenario!$B$11="mean",L680,IF(Scenario!$B$11="5th pct",M680,N680))</f>
        <v/>
      </c>
      <c r="AY680">
        <f>IF(Scenario!$B$11="mean",O680,IF(Scenario!$B$11="5th pct",P680,Q680))</f>
        <v/>
      </c>
      <c r="AZ680">
        <f>IF(Scenario!$B$11="mean",R680,IF(Scenario!$B$11="5th pct",S680,T680))</f>
        <v/>
      </c>
      <c r="BA680">
        <f>IF(Scenario!$B$11="mean",AE680,IF(Scenario!$B$11="5th pct",AF680,AG680))</f>
        <v/>
      </c>
      <c r="BB680">
        <f>IF(Scenario!$B$11="mean",AH680,IF(Scenario!$B$11="5th pct",AI680,AJ680))</f>
        <v/>
      </c>
      <c r="BC680">
        <f>U680</f>
        <v/>
      </c>
      <c r="BD680">
        <f>IF(Scenario!$B$11="mean",V680,IF(Scenario!$B$11="5th pct",W680,X680))</f>
        <v/>
      </c>
      <c r="BE680">
        <f>IF(Scenario!$B$11="mean",Y680,IF(Scenario!$B$11="5th pct",Z680,AA680))</f>
        <v/>
      </c>
      <c r="BF680">
        <f>IF(Scenario!$B$11="mean",AK680,IF(Scenario!$B$11="5th pct",AL680,AM680))</f>
        <v/>
      </c>
      <c r="BG680">
        <f>IF(Scenario!$B$11="mean",AN680,IF(Scenario!$B$11="5th pct",AO680,AP680))</f>
        <v/>
      </c>
    </row>
    <row r="681">
      <c r="A681" s="7" t="inlineStr">
        <is>
          <t>M</t>
        </is>
      </c>
      <c r="B681" s="7" t="inlineStr">
        <is>
          <t>65-74</t>
        </is>
      </c>
      <c r="C681" s="7" t="inlineStr">
        <is>
          <t>154-176</t>
        </is>
      </c>
      <c r="D681" s="7" t="inlineStr">
        <is>
          <t>&lt;1.0</t>
        </is>
      </c>
      <c r="E681" s="7" t="inlineStr">
        <is>
          <t>persistent</t>
        </is>
      </c>
      <c r="F681" s="7" t="inlineStr">
        <is>
          <t>yes</t>
        </is>
      </c>
      <c r="G681" s="30">
        <f>Parameters!$B$6*Parameters!$B$7*Parameters!$E$11/SUM(Parameters!$B$11:$G$11)*Parameters!$H$21*Parameters!$B$53*Parameters!$B$46</f>
        <v/>
      </c>
      <c r="H681" s="31">
        <f>(140-Parameters!$B$25)*Parameters!$E$26*0.45359237*1/(72*Parameters!$B$27)</f>
        <v/>
      </c>
      <c r="I681" s="7">
        <f>IF(H681&gt;80,"&gt;80",IF(H681&gt;50,"50-80",IF(H681&gt;=25,"25-50","&lt;25")))</f>
        <v/>
      </c>
      <c r="J681" s="7">
        <f>IF(((B681="80+")+0+(OR(D681="1.5-2.0",D681="&gt;=2.0")))&gt;=2,1,0)</f>
        <v/>
      </c>
      <c r="K681" s="32">
        <f>INDEX(Parameters!$B$31:$E$31,MATCH(I681,Parameters!$B$30:$E$30,0))</f>
        <v/>
      </c>
      <c r="L681" s="33">
        <f>K681*INDEX(Parameters!$B$84:$E$84,MATCH(I681,Parameters!$B$30:$E$30,0))/100*IF($F681="yes",Parameters!$C$49,Parameters!$B$49)</f>
        <v/>
      </c>
      <c r="M681" s="33">
        <f>K681*INDEX(Parameters!$B$85:$E$85,MATCH(I681,Parameters!$B$30:$E$30,0))/100*IF($F681="yes",Parameters!$C$49,Parameters!$B$49)</f>
        <v/>
      </c>
      <c r="N681" s="33">
        <f>K681*INDEX(Parameters!$B$86:$E$86,MATCH(I681,Parameters!$B$30:$E$30,0))/100*IF($F681="yes",Parameters!$C$49,Parameters!$B$49)</f>
        <v/>
      </c>
      <c r="O681" s="33">
        <f>K681*INDEX(Parameters!$B$87:$E$87,MATCH(I681,Parameters!$B$30:$E$30,0))/100*IF($F681="yes",Parameters!$C$49,Parameters!$B$49)</f>
        <v/>
      </c>
      <c r="P681" s="33">
        <f>K681*INDEX(Parameters!$B$88:$E$88,MATCH(I681,Parameters!$B$30:$E$30,0))/100*IF($F681="yes",Parameters!$C$49,Parameters!$B$49)</f>
        <v/>
      </c>
      <c r="Q681" s="33">
        <f>K681*INDEX(Parameters!$B$89:$E$89,MATCH(I681,Parameters!$B$30:$E$30,0))/100*IF($F681="yes",Parameters!$C$49,Parameters!$B$49)</f>
        <v/>
      </c>
      <c r="R681" s="33">
        <f>K681*INDEX(Parameters!$B$90:$E$90,MATCH(I681,Parameters!$B$30:$E$30,0))/100*IF($F681="yes",Parameters!$C$49,Parameters!$B$49)</f>
        <v/>
      </c>
      <c r="S681" s="33">
        <f>K681*INDEX(Parameters!$B$91:$E$91,MATCH(I681,Parameters!$B$30:$E$30,0))/100*IF($F681="yes",Parameters!$C$49,Parameters!$B$49)</f>
        <v/>
      </c>
      <c r="T681" s="33">
        <f>K681*INDEX(Parameters!$B$92:$E$92,MATCH(I681,Parameters!$B$30:$E$30,0))/100*IF($F681="yes",Parameters!$C$49,Parameters!$B$49)</f>
        <v/>
      </c>
      <c r="U681" s="33">
        <f>INDEX(Parameters!$B$32:$E$32,MATCH(I681,Parameters!$B$30:$E$30,0))*Parameters!$B$36/100*IF($F681="yes",Parameters!$E$49,Parameters!$D$49)</f>
        <v/>
      </c>
      <c r="V681" s="33">
        <f>U681*INDEX(Parameters!$B$99:$E$99,MATCH(I681,Parameters!$B$30:$E$30,0))</f>
        <v/>
      </c>
      <c r="W681" s="33">
        <f>U681*INDEX(Parameters!$B$100:$E$100,MATCH(I681,Parameters!$B$30:$E$30,0))</f>
        <v/>
      </c>
      <c r="X681" s="33">
        <f>U681*INDEX(Parameters!$B$101:$E$101,MATCH(I681,Parameters!$B$30:$E$30,0))</f>
        <v/>
      </c>
      <c r="Y681" s="33">
        <f>U681*INDEX(Parameters!$B$102:$E$102,MATCH(I681,Parameters!$B$30:$E$30,0))</f>
        <v/>
      </c>
      <c r="Z681" s="33">
        <f>U681*INDEX(Parameters!$B$103:$E$103,MATCH(I681,Parameters!$B$30:$E$30,0))</f>
        <v/>
      </c>
      <c r="AA681" s="33">
        <f>U681*INDEX(Parameters!$B$104:$E$104,MATCH(I681,Parameters!$B$30:$E$30,0))</f>
        <v/>
      </c>
      <c r="AB681" s="33">
        <f>U681*Parameters!$B$39</f>
        <v/>
      </c>
      <c r="AC681" s="7">
        <f>J681</f>
        <v/>
      </c>
      <c r="AD681" s="7">
        <f>IF(J681=1,Parameters!$B$40,Parameters!$B$41)</f>
        <v/>
      </c>
      <c r="AE681" s="33">
        <f>AC681*O681+(1-AC681)*L681</f>
        <v/>
      </c>
      <c r="AF681" s="33">
        <f>AC681*P681+(1-AC681)*M681</f>
        <v/>
      </c>
      <c r="AG681" s="33">
        <f>AC681*Q681+(1-AC681)*N681</f>
        <v/>
      </c>
      <c r="AH681" s="33">
        <f>AD681*O681+(1-AD681)*L681</f>
        <v/>
      </c>
      <c r="AI681" s="33">
        <f>AD681*P681+(1-AD681)*M681</f>
        <v/>
      </c>
      <c r="AJ681" s="33">
        <f>AD681*Q681+(1-AD681)*N681</f>
        <v/>
      </c>
      <c r="AK681" s="33">
        <f>AC681*V681+(1-AC681)*U681</f>
        <v/>
      </c>
      <c r="AL681" s="33">
        <f>AC681*W681+(1-AC681)*U681</f>
        <v/>
      </c>
      <c r="AM681" s="33">
        <f>AC681*X681+(1-AC681)*U681</f>
        <v/>
      </c>
      <c r="AN681" s="33">
        <f>AD681*V681+(1-AD681)*U681</f>
        <v/>
      </c>
      <c r="AO681" s="33">
        <f>AD681*W681+(1-AD681)*U681</f>
        <v/>
      </c>
      <c r="AP681" s="33">
        <f>AD681*X681+(1-AD681)*U681</f>
        <v/>
      </c>
      <c r="AQ681" s="7">
        <f>IF(OR(Scenario!$B$5="Any",Scenario!$B$5=A681),1,0)</f>
        <v/>
      </c>
      <c r="AR681" s="7">
        <f>IF(OR(Scenario!$B$6="Any",Scenario!$B$6=B681),1,0)</f>
        <v/>
      </c>
      <c r="AS681" s="7">
        <f>IF(OR(Scenario!$B$7="Any",Scenario!$B$7=C681),1,0)</f>
        <v/>
      </c>
      <c r="AT681" s="7">
        <f>IF(OR(Scenario!$B$8="Any",Scenario!$B$8=D681),1,0)</f>
        <v/>
      </c>
      <c r="AU681" s="7">
        <f>IF(OR(Scenario!$B$9="Any",Scenario!$B$9=E681),1,0)</f>
        <v/>
      </c>
      <c r="AV681" s="7">
        <f>IF(OR(Scenario!$B$10="Any",Scenario!$B$10=F681),1,0)</f>
        <v/>
      </c>
      <c r="AW681" s="7">
        <f>G681*AQ681*AR681*AS681*AT681*AU681*AV681</f>
        <v/>
      </c>
      <c r="AX681" s="7">
        <f>IF(Scenario!$B$11="mean",L681,IF(Scenario!$B$11="5th pct",M681,N681))</f>
        <v/>
      </c>
      <c r="AY681" s="7">
        <f>IF(Scenario!$B$11="mean",O681,IF(Scenario!$B$11="5th pct",P681,Q681))</f>
        <v/>
      </c>
      <c r="AZ681" s="7">
        <f>IF(Scenario!$B$11="mean",R681,IF(Scenario!$B$11="5th pct",S681,T681))</f>
        <v/>
      </c>
      <c r="BA681" s="7">
        <f>IF(Scenario!$B$11="mean",AE681,IF(Scenario!$B$11="5th pct",AF681,AG681))</f>
        <v/>
      </c>
      <c r="BB681" s="7">
        <f>IF(Scenario!$B$11="mean",AH681,IF(Scenario!$B$11="5th pct",AI681,AJ681))</f>
        <v/>
      </c>
      <c r="BC681" s="7">
        <f>U681</f>
        <v/>
      </c>
      <c r="BD681" s="7">
        <f>IF(Scenario!$B$11="mean",V681,IF(Scenario!$B$11="5th pct",W681,X681))</f>
        <v/>
      </c>
      <c r="BE681" s="7">
        <f>IF(Scenario!$B$11="mean",Y681,IF(Scenario!$B$11="5th pct",Z681,AA681))</f>
        <v/>
      </c>
      <c r="BF681" s="7">
        <f>IF(Scenario!$B$11="mean",AK681,IF(Scenario!$B$11="5th pct",AL681,AM681))</f>
        <v/>
      </c>
      <c r="BG681" s="7">
        <f>IF(Scenario!$B$11="mean",AN681,IF(Scenario!$B$11="5th pct",AO681,AP681))</f>
        <v/>
      </c>
    </row>
    <row r="682">
      <c r="A682" t="inlineStr">
        <is>
          <t>M</t>
        </is>
      </c>
      <c r="B682" t="inlineStr">
        <is>
          <t>65-74</t>
        </is>
      </c>
      <c r="C682" t="inlineStr">
        <is>
          <t>154-176</t>
        </is>
      </c>
      <c r="D682" t="inlineStr">
        <is>
          <t>1.0-1.5</t>
        </is>
      </c>
      <c r="E682" t="inlineStr">
        <is>
          <t>subclinical</t>
        </is>
      </c>
      <c r="F682" t="inlineStr">
        <is>
          <t>no</t>
        </is>
      </c>
      <c r="G682" s="26">
        <f>Parameters!$B$6*Parameters!$B$7*Parameters!$E$11/SUM(Parameters!$B$11:$G$11)*Parameters!$I$21*Parameters!$B$50*(1-Parameters!$B$46)</f>
        <v/>
      </c>
      <c r="H682" s="27">
        <f>(140-Parameters!$B$25)*Parameters!$E$26*0.45359237*1/(72*Parameters!$C$27)</f>
        <v/>
      </c>
      <c r="I682">
        <f>IF(H682&gt;80,"&gt;80",IF(H682&gt;50,"50-80",IF(H682&gt;=25,"25-50","&lt;25")))</f>
        <v/>
      </c>
      <c r="J682">
        <f>IF(((B682="80+")+0+(OR(D682="1.5-2.0",D682="&gt;=2.0")))&gt;=2,1,0)</f>
        <v/>
      </c>
      <c r="K682" s="28">
        <f>INDEX(Parameters!$B$31:$E$31,MATCH(I682,Parameters!$B$30:$E$30,0))</f>
        <v/>
      </c>
      <c r="L682" s="29">
        <f>K682*INDEX(Parameters!$B$57:$E$57,MATCH(I682,Parameters!$B$30:$E$30,0))/100*IF($F682="yes",Parameters!$C$49,Parameters!$B$49)</f>
        <v/>
      </c>
      <c r="M682" s="29">
        <f>K682*INDEX(Parameters!$B$58:$E$58,MATCH(I682,Parameters!$B$30:$E$30,0))/100*IF($F682="yes",Parameters!$C$49,Parameters!$B$49)</f>
        <v/>
      </c>
      <c r="N682" s="29">
        <f>K682*INDEX(Parameters!$B$59:$E$59,MATCH(I682,Parameters!$B$30:$E$30,0))/100*IF($F682="yes",Parameters!$C$49,Parameters!$B$49)</f>
        <v/>
      </c>
      <c r="O682" s="29">
        <f>K682*INDEX(Parameters!$B$60:$E$60,MATCH(I682,Parameters!$B$30:$E$30,0))/100*IF($F682="yes",Parameters!$C$49,Parameters!$B$49)</f>
        <v/>
      </c>
      <c r="P682" s="29">
        <f>K682*INDEX(Parameters!$B$61:$E$61,MATCH(I682,Parameters!$B$30:$E$30,0))/100*IF($F682="yes",Parameters!$C$49,Parameters!$B$49)</f>
        <v/>
      </c>
      <c r="Q682" s="29">
        <f>K682*INDEX(Parameters!$B$62:$E$62,MATCH(I682,Parameters!$B$30:$E$30,0))/100*IF($F682="yes",Parameters!$C$49,Parameters!$B$49)</f>
        <v/>
      </c>
      <c r="R682" s="29">
        <f>K682*INDEX(Parameters!$B$63:$E$63,MATCH(I682,Parameters!$B$30:$E$30,0))/100*IF($F682="yes",Parameters!$C$49,Parameters!$B$49)</f>
        <v/>
      </c>
      <c r="S682" s="29">
        <f>K682*INDEX(Parameters!$B$64:$E$64,MATCH(I682,Parameters!$B$30:$E$30,0))/100*IF($F682="yes",Parameters!$C$49,Parameters!$B$49)</f>
        <v/>
      </c>
      <c r="T682" s="29">
        <f>K682*INDEX(Parameters!$B$65:$E$65,MATCH(I682,Parameters!$B$30:$E$30,0))/100*IF($F682="yes",Parameters!$C$49,Parameters!$B$49)</f>
        <v/>
      </c>
      <c r="U682" s="29">
        <f>INDEX(Parameters!$B$32:$E$32,MATCH(I682,Parameters!$B$30:$E$30,0))*Parameters!$B$36/100*IF($F682="yes",Parameters!$E$49,Parameters!$D$49)</f>
        <v/>
      </c>
      <c r="V682" s="29">
        <f>U682*INDEX(Parameters!$B$99:$E$99,MATCH(I682,Parameters!$B$30:$E$30,0))</f>
        <v/>
      </c>
      <c r="W682" s="29">
        <f>U682*INDEX(Parameters!$B$100:$E$100,MATCH(I682,Parameters!$B$30:$E$30,0))</f>
        <v/>
      </c>
      <c r="X682" s="29">
        <f>U682*INDEX(Parameters!$B$101:$E$101,MATCH(I682,Parameters!$B$30:$E$30,0))</f>
        <v/>
      </c>
      <c r="Y682" s="29">
        <f>U682*INDEX(Parameters!$B$102:$E$102,MATCH(I682,Parameters!$B$30:$E$30,0))</f>
        <v/>
      </c>
      <c r="Z682" s="29">
        <f>U682*INDEX(Parameters!$B$103:$E$103,MATCH(I682,Parameters!$B$30:$E$30,0))</f>
        <v/>
      </c>
      <c r="AA682" s="29">
        <f>U682*INDEX(Parameters!$B$104:$E$104,MATCH(I682,Parameters!$B$30:$E$30,0))</f>
        <v/>
      </c>
      <c r="AB682" s="29">
        <f>U682*Parameters!$B$39</f>
        <v/>
      </c>
      <c r="AC682">
        <f>J682</f>
        <v/>
      </c>
      <c r="AD682">
        <f>IF(J682=1,Parameters!$B$40,Parameters!$B$41)</f>
        <v/>
      </c>
      <c r="AE682" s="29">
        <f>AC682*O682+(1-AC682)*L682</f>
        <v/>
      </c>
      <c r="AF682" s="29">
        <f>AC682*P682+(1-AC682)*M682</f>
        <v/>
      </c>
      <c r="AG682" s="29">
        <f>AC682*Q682+(1-AC682)*N682</f>
        <v/>
      </c>
      <c r="AH682" s="29">
        <f>AD682*O682+(1-AD682)*L682</f>
        <v/>
      </c>
      <c r="AI682" s="29">
        <f>AD682*P682+(1-AD682)*M682</f>
        <v/>
      </c>
      <c r="AJ682" s="29">
        <f>AD682*Q682+(1-AD682)*N682</f>
        <v/>
      </c>
      <c r="AK682" s="29">
        <f>AC682*V682+(1-AC682)*U682</f>
        <v/>
      </c>
      <c r="AL682" s="29">
        <f>AC682*W682+(1-AC682)*U682</f>
        <v/>
      </c>
      <c r="AM682" s="29">
        <f>AC682*X682+(1-AC682)*U682</f>
        <v/>
      </c>
      <c r="AN682" s="29">
        <f>AD682*V682+(1-AD682)*U682</f>
        <v/>
      </c>
      <c r="AO682" s="29">
        <f>AD682*W682+(1-AD682)*U682</f>
        <v/>
      </c>
      <c r="AP682" s="29">
        <f>AD682*X682+(1-AD682)*U682</f>
        <v/>
      </c>
      <c r="AQ682">
        <f>IF(OR(Scenario!$B$5="Any",Scenario!$B$5=A682),1,0)</f>
        <v/>
      </c>
      <c r="AR682">
        <f>IF(OR(Scenario!$B$6="Any",Scenario!$B$6=B682),1,0)</f>
        <v/>
      </c>
      <c r="AS682">
        <f>IF(OR(Scenario!$B$7="Any",Scenario!$B$7=C682),1,0)</f>
        <v/>
      </c>
      <c r="AT682">
        <f>IF(OR(Scenario!$B$8="Any",Scenario!$B$8=D682),1,0)</f>
        <v/>
      </c>
      <c r="AU682">
        <f>IF(OR(Scenario!$B$9="Any",Scenario!$B$9=E682),1,0)</f>
        <v/>
      </c>
      <c r="AV682">
        <f>IF(OR(Scenario!$B$10="Any",Scenario!$B$10=F682),1,0)</f>
        <v/>
      </c>
      <c r="AW682">
        <f>G682*AQ682*AR682*AS682*AT682*AU682*AV682</f>
        <v/>
      </c>
      <c r="AX682">
        <f>IF(Scenario!$B$11="mean",L682,IF(Scenario!$B$11="5th pct",M682,N682))</f>
        <v/>
      </c>
      <c r="AY682">
        <f>IF(Scenario!$B$11="mean",O682,IF(Scenario!$B$11="5th pct",P682,Q682))</f>
        <v/>
      </c>
      <c r="AZ682">
        <f>IF(Scenario!$B$11="mean",R682,IF(Scenario!$B$11="5th pct",S682,T682))</f>
        <v/>
      </c>
      <c r="BA682">
        <f>IF(Scenario!$B$11="mean",AE682,IF(Scenario!$B$11="5th pct",AF682,AG682))</f>
        <v/>
      </c>
      <c r="BB682">
        <f>IF(Scenario!$B$11="mean",AH682,IF(Scenario!$B$11="5th pct",AI682,AJ682))</f>
        <v/>
      </c>
      <c r="BC682">
        <f>U682</f>
        <v/>
      </c>
      <c r="BD682">
        <f>IF(Scenario!$B$11="mean",V682,IF(Scenario!$B$11="5th pct",W682,X682))</f>
        <v/>
      </c>
      <c r="BE682">
        <f>IF(Scenario!$B$11="mean",Y682,IF(Scenario!$B$11="5th pct",Z682,AA682))</f>
        <v/>
      </c>
      <c r="BF682">
        <f>IF(Scenario!$B$11="mean",AK682,IF(Scenario!$B$11="5th pct",AL682,AM682))</f>
        <v/>
      </c>
      <c r="BG682">
        <f>IF(Scenario!$B$11="mean",AN682,IF(Scenario!$B$11="5th pct",AO682,AP682))</f>
        <v/>
      </c>
    </row>
    <row r="683">
      <c r="A683" s="7" t="inlineStr">
        <is>
          <t>M</t>
        </is>
      </c>
      <c r="B683" s="7" t="inlineStr">
        <is>
          <t>65-74</t>
        </is>
      </c>
      <c r="C683" s="7" t="inlineStr">
        <is>
          <t>154-176</t>
        </is>
      </c>
      <c r="D683" s="7" t="inlineStr">
        <is>
          <t>1.0-1.5</t>
        </is>
      </c>
      <c r="E683" s="7" t="inlineStr">
        <is>
          <t>subclinical</t>
        </is>
      </c>
      <c r="F683" s="7" t="inlineStr">
        <is>
          <t>yes</t>
        </is>
      </c>
      <c r="G683" s="30">
        <f>Parameters!$B$6*Parameters!$B$7*Parameters!$E$11/SUM(Parameters!$B$11:$G$11)*Parameters!$I$21*Parameters!$B$50*Parameters!$B$46</f>
        <v/>
      </c>
      <c r="H683" s="31">
        <f>(140-Parameters!$B$25)*Parameters!$E$26*0.45359237*1/(72*Parameters!$C$27)</f>
        <v/>
      </c>
      <c r="I683" s="7">
        <f>IF(H683&gt;80,"&gt;80",IF(H683&gt;50,"50-80",IF(H683&gt;=25,"25-50","&lt;25")))</f>
        <v/>
      </c>
      <c r="J683" s="7">
        <f>IF(((B683="80+")+0+(OR(D683="1.5-2.0",D683="&gt;=2.0")))&gt;=2,1,0)</f>
        <v/>
      </c>
      <c r="K683" s="32">
        <f>INDEX(Parameters!$B$31:$E$31,MATCH(I683,Parameters!$B$30:$E$30,0))</f>
        <v/>
      </c>
      <c r="L683" s="33">
        <f>K683*INDEX(Parameters!$B$57:$E$57,MATCH(I683,Parameters!$B$30:$E$30,0))/100*IF($F683="yes",Parameters!$C$49,Parameters!$B$49)</f>
        <v/>
      </c>
      <c r="M683" s="33">
        <f>K683*INDEX(Parameters!$B$58:$E$58,MATCH(I683,Parameters!$B$30:$E$30,0))/100*IF($F683="yes",Parameters!$C$49,Parameters!$B$49)</f>
        <v/>
      </c>
      <c r="N683" s="33">
        <f>K683*INDEX(Parameters!$B$59:$E$59,MATCH(I683,Parameters!$B$30:$E$30,0))/100*IF($F683="yes",Parameters!$C$49,Parameters!$B$49)</f>
        <v/>
      </c>
      <c r="O683" s="33">
        <f>K683*INDEX(Parameters!$B$60:$E$60,MATCH(I683,Parameters!$B$30:$E$30,0))/100*IF($F683="yes",Parameters!$C$49,Parameters!$B$49)</f>
        <v/>
      </c>
      <c r="P683" s="33">
        <f>K683*INDEX(Parameters!$B$61:$E$61,MATCH(I683,Parameters!$B$30:$E$30,0))/100*IF($F683="yes",Parameters!$C$49,Parameters!$B$49)</f>
        <v/>
      </c>
      <c r="Q683" s="33">
        <f>K683*INDEX(Parameters!$B$62:$E$62,MATCH(I683,Parameters!$B$30:$E$30,0))/100*IF($F683="yes",Parameters!$C$49,Parameters!$B$49)</f>
        <v/>
      </c>
      <c r="R683" s="33">
        <f>K683*INDEX(Parameters!$B$63:$E$63,MATCH(I683,Parameters!$B$30:$E$30,0))/100*IF($F683="yes",Parameters!$C$49,Parameters!$B$49)</f>
        <v/>
      </c>
      <c r="S683" s="33">
        <f>K683*INDEX(Parameters!$B$64:$E$64,MATCH(I683,Parameters!$B$30:$E$30,0))/100*IF($F683="yes",Parameters!$C$49,Parameters!$B$49)</f>
        <v/>
      </c>
      <c r="T683" s="33">
        <f>K683*INDEX(Parameters!$B$65:$E$65,MATCH(I683,Parameters!$B$30:$E$30,0))/100*IF($F683="yes",Parameters!$C$49,Parameters!$B$49)</f>
        <v/>
      </c>
      <c r="U683" s="33">
        <f>INDEX(Parameters!$B$32:$E$32,MATCH(I683,Parameters!$B$30:$E$30,0))*Parameters!$B$36/100*IF($F683="yes",Parameters!$E$49,Parameters!$D$49)</f>
        <v/>
      </c>
      <c r="V683" s="33">
        <f>U683*INDEX(Parameters!$B$99:$E$99,MATCH(I683,Parameters!$B$30:$E$30,0))</f>
        <v/>
      </c>
      <c r="W683" s="33">
        <f>U683*INDEX(Parameters!$B$100:$E$100,MATCH(I683,Parameters!$B$30:$E$30,0))</f>
        <v/>
      </c>
      <c r="X683" s="33">
        <f>U683*INDEX(Parameters!$B$101:$E$101,MATCH(I683,Parameters!$B$30:$E$30,0))</f>
        <v/>
      </c>
      <c r="Y683" s="33">
        <f>U683*INDEX(Parameters!$B$102:$E$102,MATCH(I683,Parameters!$B$30:$E$30,0))</f>
        <v/>
      </c>
      <c r="Z683" s="33">
        <f>U683*INDEX(Parameters!$B$103:$E$103,MATCH(I683,Parameters!$B$30:$E$30,0))</f>
        <v/>
      </c>
      <c r="AA683" s="33">
        <f>U683*INDEX(Parameters!$B$104:$E$104,MATCH(I683,Parameters!$B$30:$E$30,0))</f>
        <v/>
      </c>
      <c r="AB683" s="33">
        <f>U683*Parameters!$B$39</f>
        <v/>
      </c>
      <c r="AC683" s="7">
        <f>J683</f>
        <v/>
      </c>
      <c r="AD683" s="7">
        <f>IF(J683=1,Parameters!$B$40,Parameters!$B$41)</f>
        <v/>
      </c>
      <c r="AE683" s="33">
        <f>AC683*O683+(1-AC683)*L683</f>
        <v/>
      </c>
      <c r="AF683" s="33">
        <f>AC683*P683+(1-AC683)*M683</f>
        <v/>
      </c>
      <c r="AG683" s="33">
        <f>AC683*Q683+(1-AC683)*N683</f>
        <v/>
      </c>
      <c r="AH683" s="33">
        <f>AD683*O683+(1-AD683)*L683</f>
        <v/>
      </c>
      <c r="AI683" s="33">
        <f>AD683*P683+(1-AD683)*M683</f>
        <v/>
      </c>
      <c r="AJ683" s="33">
        <f>AD683*Q683+(1-AD683)*N683</f>
        <v/>
      </c>
      <c r="AK683" s="33">
        <f>AC683*V683+(1-AC683)*U683</f>
        <v/>
      </c>
      <c r="AL683" s="33">
        <f>AC683*W683+(1-AC683)*U683</f>
        <v/>
      </c>
      <c r="AM683" s="33">
        <f>AC683*X683+(1-AC683)*U683</f>
        <v/>
      </c>
      <c r="AN683" s="33">
        <f>AD683*V683+(1-AD683)*U683</f>
        <v/>
      </c>
      <c r="AO683" s="33">
        <f>AD683*W683+(1-AD683)*U683</f>
        <v/>
      </c>
      <c r="AP683" s="33">
        <f>AD683*X683+(1-AD683)*U683</f>
        <v/>
      </c>
      <c r="AQ683" s="7">
        <f>IF(OR(Scenario!$B$5="Any",Scenario!$B$5=A683),1,0)</f>
        <v/>
      </c>
      <c r="AR683" s="7">
        <f>IF(OR(Scenario!$B$6="Any",Scenario!$B$6=B683),1,0)</f>
        <v/>
      </c>
      <c r="AS683" s="7">
        <f>IF(OR(Scenario!$B$7="Any",Scenario!$B$7=C683),1,0)</f>
        <v/>
      </c>
      <c r="AT683" s="7">
        <f>IF(OR(Scenario!$B$8="Any",Scenario!$B$8=D683),1,0)</f>
        <v/>
      </c>
      <c r="AU683" s="7">
        <f>IF(OR(Scenario!$B$9="Any",Scenario!$B$9=E683),1,0)</f>
        <v/>
      </c>
      <c r="AV683" s="7">
        <f>IF(OR(Scenario!$B$10="Any",Scenario!$B$10=F683),1,0)</f>
        <v/>
      </c>
      <c r="AW683" s="7">
        <f>G683*AQ683*AR683*AS683*AT683*AU683*AV683</f>
        <v/>
      </c>
      <c r="AX683" s="7">
        <f>IF(Scenario!$B$11="mean",L683,IF(Scenario!$B$11="5th pct",M683,N683))</f>
        <v/>
      </c>
      <c r="AY683" s="7">
        <f>IF(Scenario!$B$11="mean",O683,IF(Scenario!$B$11="5th pct",P683,Q683))</f>
        <v/>
      </c>
      <c r="AZ683" s="7">
        <f>IF(Scenario!$B$11="mean",R683,IF(Scenario!$B$11="5th pct",S683,T683))</f>
        <v/>
      </c>
      <c r="BA683" s="7">
        <f>IF(Scenario!$B$11="mean",AE683,IF(Scenario!$B$11="5th pct",AF683,AG683))</f>
        <v/>
      </c>
      <c r="BB683" s="7">
        <f>IF(Scenario!$B$11="mean",AH683,IF(Scenario!$B$11="5th pct",AI683,AJ683))</f>
        <v/>
      </c>
      <c r="BC683" s="7">
        <f>U683</f>
        <v/>
      </c>
      <c r="BD683" s="7">
        <f>IF(Scenario!$B$11="mean",V683,IF(Scenario!$B$11="5th pct",W683,X683))</f>
        <v/>
      </c>
      <c r="BE683" s="7">
        <f>IF(Scenario!$B$11="mean",Y683,IF(Scenario!$B$11="5th pct",Z683,AA683))</f>
        <v/>
      </c>
      <c r="BF683" s="7">
        <f>IF(Scenario!$B$11="mean",AK683,IF(Scenario!$B$11="5th pct",AL683,AM683))</f>
        <v/>
      </c>
      <c r="BG683" s="7">
        <f>IF(Scenario!$B$11="mean",AN683,IF(Scenario!$B$11="5th pct",AO683,AP683))</f>
        <v/>
      </c>
    </row>
    <row r="684">
      <c r="A684" t="inlineStr">
        <is>
          <t>M</t>
        </is>
      </c>
      <c r="B684" t="inlineStr">
        <is>
          <t>65-74</t>
        </is>
      </c>
      <c r="C684" t="inlineStr">
        <is>
          <t>154-176</t>
        </is>
      </c>
      <c r="D684" t="inlineStr">
        <is>
          <t>1.0-1.5</t>
        </is>
      </c>
      <c r="E684" t="inlineStr">
        <is>
          <t>low parox</t>
        </is>
      </c>
      <c r="F684" t="inlineStr">
        <is>
          <t>no</t>
        </is>
      </c>
      <c r="G684" s="26">
        <f>Parameters!$B$6*Parameters!$B$7*Parameters!$E$11/SUM(Parameters!$B$11:$G$11)*Parameters!$I$21*Parameters!$B$51*(1-Parameters!$B$46)</f>
        <v/>
      </c>
      <c r="H684" s="27">
        <f>(140-Parameters!$B$25)*Parameters!$E$26*0.45359237*1/(72*Parameters!$C$27)</f>
        <v/>
      </c>
      <c r="I684">
        <f>IF(H684&gt;80,"&gt;80",IF(H684&gt;50,"50-80",IF(H684&gt;=25,"25-50","&lt;25")))</f>
        <v/>
      </c>
      <c r="J684">
        <f>IF(((B684="80+")+0+(OR(D684="1.5-2.0",D684="&gt;=2.0")))&gt;=2,1,0)</f>
        <v/>
      </c>
      <c r="K684" s="28">
        <f>INDEX(Parameters!$B$31:$E$31,MATCH(I684,Parameters!$B$30:$E$30,0))</f>
        <v/>
      </c>
      <c r="L684" s="29">
        <f>K684*INDEX(Parameters!$B$66:$E$66,MATCH(I684,Parameters!$B$30:$E$30,0))/100*IF($F684="yes",Parameters!$C$49,Parameters!$B$49)</f>
        <v/>
      </c>
      <c r="M684" s="29">
        <f>K684*INDEX(Parameters!$B$67:$E$67,MATCH(I684,Parameters!$B$30:$E$30,0))/100*IF($F684="yes",Parameters!$C$49,Parameters!$B$49)</f>
        <v/>
      </c>
      <c r="N684" s="29">
        <f>K684*INDEX(Parameters!$B$68:$E$68,MATCH(I684,Parameters!$B$30:$E$30,0))/100*IF($F684="yes",Parameters!$C$49,Parameters!$B$49)</f>
        <v/>
      </c>
      <c r="O684" s="29">
        <f>K684*INDEX(Parameters!$B$69:$E$69,MATCH(I684,Parameters!$B$30:$E$30,0))/100*IF($F684="yes",Parameters!$C$49,Parameters!$B$49)</f>
        <v/>
      </c>
      <c r="P684" s="29">
        <f>K684*INDEX(Parameters!$B$70:$E$70,MATCH(I684,Parameters!$B$30:$E$30,0))/100*IF($F684="yes",Parameters!$C$49,Parameters!$B$49)</f>
        <v/>
      </c>
      <c r="Q684" s="29">
        <f>K684*INDEX(Parameters!$B$71:$E$71,MATCH(I684,Parameters!$B$30:$E$30,0))/100*IF($F684="yes",Parameters!$C$49,Parameters!$B$49)</f>
        <v/>
      </c>
      <c r="R684" s="29">
        <f>K684*INDEX(Parameters!$B$72:$E$72,MATCH(I684,Parameters!$B$30:$E$30,0))/100*IF($F684="yes",Parameters!$C$49,Parameters!$B$49)</f>
        <v/>
      </c>
      <c r="S684" s="29">
        <f>K684*INDEX(Parameters!$B$73:$E$73,MATCH(I684,Parameters!$B$30:$E$30,0))/100*IF($F684="yes",Parameters!$C$49,Parameters!$B$49)</f>
        <v/>
      </c>
      <c r="T684" s="29">
        <f>K684*INDEX(Parameters!$B$74:$E$74,MATCH(I684,Parameters!$B$30:$E$30,0))/100*IF($F684="yes",Parameters!$C$49,Parameters!$B$49)</f>
        <v/>
      </c>
      <c r="U684" s="29">
        <f>INDEX(Parameters!$B$32:$E$32,MATCH(I684,Parameters!$B$30:$E$30,0))*Parameters!$B$36/100*IF($F684="yes",Parameters!$E$49,Parameters!$D$49)</f>
        <v/>
      </c>
      <c r="V684" s="29">
        <f>U684*INDEX(Parameters!$B$99:$E$99,MATCH(I684,Parameters!$B$30:$E$30,0))</f>
        <v/>
      </c>
      <c r="W684" s="29">
        <f>U684*INDEX(Parameters!$B$100:$E$100,MATCH(I684,Parameters!$B$30:$E$30,0))</f>
        <v/>
      </c>
      <c r="X684" s="29">
        <f>U684*INDEX(Parameters!$B$101:$E$101,MATCH(I684,Parameters!$B$30:$E$30,0))</f>
        <v/>
      </c>
      <c r="Y684" s="29">
        <f>U684*INDEX(Parameters!$B$102:$E$102,MATCH(I684,Parameters!$B$30:$E$30,0))</f>
        <v/>
      </c>
      <c r="Z684" s="29">
        <f>U684*INDEX(Parameters!$B$103:$E$103,MATCH(I684,Parameters!$B$30:$E$30,0))</f>
        <v/>
      </c>
      <c r="AA684" s="29">
        <f>U684*INDEX(Parameters!$B$104:$E$104,MATCH(I684,Parameters!$B$30:$E$30,0))</f>
        <v/>
      </c>
      <c r="AB684" s="29">
        <f>U684*Parameters!$B$39</f>
        <v/>
      </c>
      <c r="AC684">
        <f>J684</f>
        <v/>
      </c>
      <c r="AD684">
        <f>IF(J684=1,Parameters!$B$40,Parameters!$B$41)</f>
        <v/>
      </c>
      <c r="AE684" s="29">
        <f>AC684*O684+(1-AC684)*L684</f>
        <v/>
      </c>
      <c r="AF684" s="29">
        <f>AC684*P684+(1-AC684)*M684</f>
        <v/>
      </c>
      <c r="AG684" s="29">
        <f>AC684*Q684+(1-AC684)*N684</f>
        <v/>
      </c>
      <c r="AH684" s="29">
        <f>AD684*O684+(1-AD684)*L684</f>
        <v/>
      </c>
      <c r="AI684" s="29">
        <f>AD684*P684+(1-AD684)*M684</f>
        <v/>
      </c>
      <c r="AJ684" s="29">
        <f>AD684*Q684+(1-AD684)*N684</f>
        <v/>
      </c>
      <c r="AK684" s="29">
        <f>AC684*V684+(1-AC684)*U684</f>
        <v/>
      </c>
      <c r="AL684" s="29">
        <f>AC684*W684+(1-AC684)*U684</f>
        <v/>
      </c>
      <c r="AM684" s="29">
        <f>AC684*X684+(1-AC684)*U684</f>
        <v/>
      </c>
      <c r="AN684" s="29">
        <f>AD684*V684+(1-AD684)*U684</f>
        <v/>
      </c>
      <c r="AO684" s="29">
        <f>AD684*W684+(1-AD684)*U684</f>
        <v/>
      </c>
      <c r="AP684" s="29">
        <f>AD684*X684+(1-AD684)*U684</f>
        <v/>
      </c>
      <c r="AQ684">
        <f>IF(OR(Scenario!$B$5="Any",Scenario!$B$5=A684),1,0)</f>
        <v/>
      </c>
      <c r="AR684">
        <f>IF(OR(Scenario!$B$6="Any",Scenario!$B$6=B684),1,0)</f>
        <v/>
      </c>
      <c r="AS684">
        <f>IF(OR(Scenario!$B$7="Any",Scenario!$B$7=C684),1,0)</f>
        <v/>
      </c>
      <c r="AT684">
        <f>IF(OR(Scenario!$B$8="Any",Scenario!$B$8=D684),1,0)</f>
        <v/>
      </c>
      <c r="AU684">
        <f>IF(OR(Scenario!$B$9="Any",Scenario!$B$9=E684),1,0)</f>
        <v/>
      </c>
      <c r="AV684">
        <f>IF(OR(Scenario!$B$10="Any",Scenario!$B$10=F684),1,0)</f>
        <v/>
      </c>
      <c r="AW684">
        <f>G684*AQ684*AR684*AS684*AT684*AU684*AV684</f>
        <v/>
      </c>
      <c r="AX684">
        <f>IF(Scenario!$B$11="mean",L684,IF(Scenario!$B$11="5th pct",M684,N684))</f>
        <v/>
      </c>
      <c r="AY684">
        <f>IF(Scenario!$B$11="mean",O684,IF(Scenario!$B$11="5th pct",P684,Q684))</f>
        <v/>
      </c>
      <c r="AZ684">
        <f>IF(Scenario!$B$11="mean",R684,IF(Scenario!$B$11="5th pct",S684,T684))</f>
        <v/>
      </c>
      <c r="BA684">
        <f>IF(Scenario!$B$11="mean",AE684,IF(Scenario!$B$11="5th pct",AF684,AG684))</f>
        <v/>
      </c>
      <c r="BB684">
        <f>IF(Scenario!$B$11="mean",AH684,IF(Scenario!$B$11="5th pct",AI684,AJ684))</f>
        <v/>
      </c>
      <c r="BC684">
        <f>U684</f>
        <v/>
      </c>
      <c r="BD684">
        <f>IF(Scenario!$B$11="mean",V684,IF(Scenario!$B$11="5th pct",W684,X684))</f>
        <v/>
      </c>
      <c r="BE684">
        <f>IF(Scenario!$B$11="mean",Y684,IF(Scenario!$B$11="5th pct",Z684,AA684))</f>
        <v/>
      </c>
      <c r="BF684">
        <f>IF(Scenario!$B$11="mean",AK684,IF(Scenario!$B$11="5th pct",AL684,AM684))</f>
        <v/>
      </c>
      <c r="BG684">
        <f>IF(Scenario!$B$11="mean",AN684,IF(Scenario!$B$11="5th pct",AO684,AP684))</f>
        <v/>
      </c>
    </row>
    <row r="685">
      <c r="A685" s="7" t="inlineStr">
        <is>
          <t>M</t>
        </is>
      </c>
      <c r="B685" s="7" t="inlineStr">
        <is>
          <t>65-74</t>
        </is>
      </c>
      <c r="C685" s="7" t="inlineStr">
        <is>
          <t>154-176</t>
        </is>
      </c>
      <c r="D685" s="7" t="inlineStr">
        <is>
          <t>1.0-1.5</t>
        </is>
      </c>
      <c r="E685" s="7" t="inlineStr">
        <is>
          <t>low parox</t>
        </is>
      </c>
      <c r="F685" s="7" t="inlineStr">
        <is>
          <t>yes</t>
        </is>
      </c>
      <c r="G685" s="30">
        <f>Parameters!$B$6*Parameters!$B$7*Parameters!$E$11/SUM(Parameters!$B$11:$G$11)*Parameters!$I$21*Parameters!$B$51*Parameters!$B$46</f>
        <v/>
      </c>
      <c r="H685" s="31">
        <f>(140-Parameters!$B$25)*Parameters!$E$26*0.45359237*1/(72*Parameters!$C$27)</f>
        <v/>
      </c>
      <c r="I685" s="7">
        <f>IF(H685&gt;80,"&gt;80",IF(H685&gt;50,"50-80",IF(H685&gt;=25,"25-50","&lt;25")))</f>
        <v/>
      </c>
      <c r="J685" s="7">
        <f>IF(((B685="80+")+0+(OR(D685="1.5-2.0",D685="&gt;=2.0")))&gt;=2,1,0)</f>
        <v/>
      </c>
      <c r="K685" s="32">
        <f>INDEX(Parameters!$B$31:$E$31,MATCH(I685,Parameters!$B$30:$E$30,0))</f>
        <v/>
      </c>
      <c r="L685" s="33">
        <f>K685*INDEX(Parameters!$B$66:$E$66,MATCH(I685,Parameters!$B$30:$E$30,0))/100*IF($F685="yes",Parameters!$C$49,Parameters!$B$49)</f>
        <v/>
      </c>
      <c r="M685" s="33">
        <f>K685*INDEX(Parameters!$B$67:$E$67,MATCH(I685,Parameters!$B$30:$E$30,0))/100*IF($F685="yes",Parameters!$C$49,Parameters!$B$49)</f>
        <v/>
      </c>
      <c r="N685" s="33">
        <f>K685*INDEX(Parameters!$B$68:$E$68,MATCH(I685,Parameters!$B$30:$E$30,0))/100*IF($F685="yes",Parameters!$C$49,Parameters!$B$49)</f>
        <v/>
      </c>
      <c r="O685" s="33">
        <f>K685*INDEX(Parameters!$B$69:$E$69,MATCH(I685,Parameters!$B$30:$E$30,0))/100*IF($F685="yes",Parameters!$C$49,Parameters!$B$49)</f>
        <v/>
      </c>
      <c r="P685" s="33">
        <f>K685*INDEX(Parameters!$B$70:$E$70,MATCH(I685,Parameters!$B$30:$E$30,0))/100*IF($F685="yes",Parameters!$C$49,Parameters!$B$49)</f>
        <v/>
      </c>
      <c r="Q685" s="33">
        <f>K685*INDEX(Parameters!$B$71:$E$71,MATCH(I685,Parameters!$B$30:$E$30,0))/100*IF($F685="yes",Parameters!$C$49,Parameters!$B$49)</f>
        <v/>
      </c>
      <c r="R685" s="33">
        <f>K685*INDEX(Parameters!$B$72:$E$72,MATCH(I685,Parameters!$B$30:$E$30,0))/100*IF($F685="yes",Parameters!$C$49,Parameters!$B$49)</f>
        <v/>
      </c>
      <c r="S685" s="33">
        <f>K685*INDEX(Parameters!$B$73:$E$73,MATCH(I685,Parameters!$B$30:$E$30,0))/100*IF($F685="yes",Parameters!$C$49,Parameters!$B$49)</f>
        <v/>
      </c>
      <c r="T685" s="33">
        <f>K685*INDEX(Parameters!$B$74:$E$74,MATCH(I685,Parameters!$B$30:$E$30,0))/100*IF($F685="yes",Parameters!$C$49,Parameters!$B$49)</f>
        <v/>
      </c>
      <c r="U685" s="33">
        <f>INDEX(Parameters!$B$32:$E$32,MATCH(I685,Parameters!$B$30:$E$30,0))*Parameters!$B$36/100*IF($F685="yes",Parameters!$E$49,Parameters!$D$49)</f>
        <v/>
      </c>
      <c r="V685" s="33">
        <f>U685*INDEX(Parameters!$B$99:$E$99,MATCH(I685,Parameters!$B$30:$E$30,0))</f>
        <v/>
      </c>
      <c r="W685" s="33">
        <f>U685*INDEX(Parameters!$B$100:$E$100,MATCH(I685,Parameters!$B$30:$E$30,0))</f>
        <v/>
      </c>
      <c r="X685" s="33">
        <f>U685*INDEX(Parameters!$B$101:$E$101,MATCH(I685,Parameters!$B$30:$E$30,0))</f>
        <v/>
      </c>
      <c r="Y685" s="33">
        <f>U685*INDEX(Parameters!$B$102:$E$102,MATCH(I685,Parameters!$B$30:$E$30,0))</f>
        <v/>
      </c>
      <c r="Z685" s="33">
        <f>U685*INDEX(Parameters!$B$103:$E$103,MATCH(I685,Parameters!$B$30:$E$30,0))</f>
        <v/>
      </c>
      <c r="AA685" s="33">
        <f>U685*INDEX(Parameters!$B$104:$E$104,MATCH(I685,Parameters!$B$30:$E$30,0))</f>
        <v/>
      </c>
      <c r="AB685" s="33">
        <f>U685*Parameters!$B$39</f>
        <v/>
      </c>
      <c r="AC685" s="7">
        <f>J685</f>
        <v/>
      </c>
      <c r="AD685" s="7">
        <f>IF(J685=1,Parameters!$B$40,Parameters!$B$41)</f>
        <v/>
      </c>
      <c r="AE685" s="33">
        <f>AC685*O685+(1-AC685)*L685</f>
        <v/>
      </c>
      <c r="AF685" s="33">
        <f>AC685*P685+(1-AC685)*M685</f>
        <v/>
      </c>
      <c r="AG685" s="33">
        <f>AC685*Q685+(1-AC685)*N685</f>
        <v/>
      </c>
      <c r="AH685" s="33">
        <f>AD685*O685+(1-AD685)*L685</f>
        <v/>
      </c>
      <c r="AI685" s="33">
        <f>AD685*P685+(1-AD685)*M685</f>
        <v/>
      </c>
      <c r="AJ685" s="33">
        <f>AD685*Q685+(1-AD685)*N685</f>
        <v/>
      </c>
      <c r="AK685" s="33">
        <f>AC685*V685+(1-AC685)*U685</f>
        <v/>
      </c>
      <c r="AL685" s="33">
        <f>AC685*W685+(1-AC685)*U685</f>
        <v/>
      </c>
      <c r="AM685" s="33">
        <f>AC685*X685+(1-AC685)*U685</f>
        <v/>
      </c>
      <c r="AN685" s="33">
        <f>AD685*V685+(1-AD685)*U685</f>
        <v/>
      </c>
      <c r="AO685" s="33">
        <f>AD685*W685+(1-AD685)*U685</f>
        <v/>
      </c>
      <c r="AP685" s="33">
        <f>AD685*X685+(1-AD685)*U685</f>
        <v/>
      </c>
      <c r="AQ685" s="7">
        <f>IF(OR(Scenario!$B$5="Any",Scenario!$B$5=A685),1,0)</f>
        <v/>
      </c>
      <c r="AR685" s="7">
        <f>IF(OR(Scenario!$B$6="Any",Scenario!$B$6=B685),1,0)</f>
        <v/>
      </c>
      <c r="AS685" s="7">
        <f>IF(OR(Scenario!$B$7="Any",Scenario!$B$7=C685),1,0)</f>
        <v/>
      </c>
      <c r="AT685" s="7">
        <f>IF(OR(Scenario!$B$8="Any",Scenario!$B$8=D685),1,0)</f>
        <v/>
      </c>
      <c r="AU685" s="7">
        <f>IF(OR(Scenario!$B$9="Any",Scenario!$B$9=E685),1,0)</f>
        <v/>
      </c>
      <c r="AV685" s="7">
        <f>IF(OR(Scenario!$B$10="Any",Scenario!$B$10=F685),1,0)</f>
        <v/>
      </c>
      <c r="AW685" s="7">
        <f>G685*AQ685*AR685*AS685*AT685*AU685*AV685</f>
        <v/>
      </c>
      <c r="AX685" s="7">
        <f>IF(Scenario!$B$11="mean",L685,IF(Scenario!$B$11="5th pct",M685,N685))</f>
        <v/>
      </c>
      <c r="AY685" s="7">
        <f>IF(Scenario!$B$11="mean",O685,IF(Scenario!$B$11="5th pct",P685,Q685))</f>
        <v/>
      </c>
      <c r="AZ685" s="7">
        <f>IF(Scenario!$B$11="mean",R685,IF(Scenario!$B$11="5th pct",S685,T685))</f>
        <v/>
      </c>
      <c r="BA685" s="7">
        <f>IF(Scenario!$B$11="mean",AE685,IF(Scenario!$B$11="5th pct",AF685,AG685))</f>
        <v/>
      </c>
      <c r="BB685" s="7">
        <f>IF(Scenario!$B$11="mean",AH685,IF(Scenario!$B$11="5th pct",AI685,AJ685))</f>
        <v/>
      </c>
      <c r="BC685" s="7">
        <f>U685</f>
        <v/>
      </c>
      <c r="BD685" s="7">
        <f>IF(Scenario!$B$11="mean",V685,IF(Scenario!$B$11="5th pct",W685,X685))</f>
        <v/>
      </c>
      <c r="BE685" s="7">
        <f>IF(Scenario!$B$11="mean",Y685,IF(Scenario!$B$11="5th pct",Z685,AA685))</f>
        <v/>
      </c>
      <c r="BF685" s="7">
        <f>IF(Scenario!$B$11="mean",AK685,IF(Scenario!$B$11="5th pct",AL685,AM685))</f>
        <v/>
      </c>
      <c r="BG685" s="7">
        <f>IF(Scenario!$B$11="mean",AN685,IF(Scenario!$B$11="5th pct",AO685,AP685))</f>
        <v/>
      </c>
    </row>
    <row r="686">
      <c r="A686" t="inlineStr">
        <is>
          <t>M</t>
        </is>
      </c>
      <c r="B686" t="inlineStr">
        <is>
          <t>65-74</t>
        </is>
      </c>
      <c r="C686" t="inlineStr">
        <is>
          <t>154-176</t>
        </is>
      </c>
      <c r="D686" t="inlineStr">
        <is>
          <t>1.0-1.5</t>
        </is>
      </c>
      <c r="E686" t="inlineStr">
        <is>
          <t>high parox</t>
        </is>
      </c>
      <c r="F686" t="inlineStr">
        <is>
          <t>no</t>
        </is>
      </c>
      <c r="G686" s="26">
        <f>Parameters!$B$6*Parameters!$B$7*Parameters!$E$11/SUM(Parameters!$B$11:$G$11)*Parameters!$I$21*Parameters!$B$52*(1-Parameters!$B$46)</f>
        <v/>
      </c>
      <c r="H686" s="27">
        <f>(140-Parameters!$B$25)*Parameters!$E$26*0.45359237*1/(72*Parameters!$C$27)</f>
        <v/>
      </c>
      <c r="I686">
        <f>IF(H686&gt;80,"&gt;80",IF(H686&gt;50,"50-80",IF(H686&gt;=25,"25-50","&lt;25")))</f>
        <v/>
      </c>
      <c r="J686">
        <f>IF(((B686="80+")+0+(OR(D686="1.5-2.0",D686="&gt;=2.0")))&gt;=2,1,0)</f>
        <v/>
      </c>
      <c r="K686" s="28">
        <f>INDEX(Parameters!$B$31:$E$31,MATCH(I686,Parameters!$B$30:$E$30,0))</f>
        <v/>
      </c>
      <c r="L686" s="29">
        <f>K686*INDEX(Parameters!$B$75:$E$75,MATCH(I686,Parameters!$B$30:$E$30,0))/100*IF($F686="yes",Parameters!$C$49,Parameters!$B$49)</f>
        <v/>
      </c>
      <c r="M686" s="29">
        <f>K686*INDEX(Parameters!$B$76:$E$76,MATCH(I686,Parameters!$B$30:$E$30,0))/100*IF($F686="yes",Parameters!$C$49,Parameters!$B$49)</f>
        <v/>
      </c>
      <c r="N686" s="29">
        <f>K686*INDEX(Parameters!$B$77:$E$77,MATCH(I686,Parameters!$B$30:$E$30,0))/100*IF($F686="yes",Parameters!$C$49,Parameters!$B$49)</f>
        <v/>
      </c>
      <c r="O686" s="29">
        <f>K686*INDEX(Parameters!$B$78:$E$78,MATCH(I686,Parameters!$B$30:$E$30,0))/100*IF($F686="yes",Parameters!$C$49,Parameters!$B$49)</f>
        <v/>
      </c>
      <c r="P686" s="29">
        <f>K686*INDEX(Parameters!$B$79:$E$79,MATCH(I686,Parameters!$B$30:$E$30,0))/100*IF($F686="yes",Parameters!$C$49,Parameters!$B$49)</f>
        <v/>
      </c>
      <c r="Q686" s="29">
        <f>K686*INDEX(Parameters!$B$80:$E$80,MATCH(I686,Parameters!$B$30:$E$30,0))/100*IF($F686="yes",Parameters!$C$49,Parameters!$B$49)</f>
        <v/>
      </c>
      <c r="R686" s="29">
        <f>K686*INDEX(Parameters!$B$81:$E$81,MATCH(I686,Parameters!$B$30:$E$30,0))/100*IF($F686="yes",Parameters!$C$49,Parameters!$B$49)</f>
        <v/>
      </c>
      <c r="S686" s="29">
        <f>K686*INDEX(Parameters!$B$82:$E$82,MATCH(I686,Parameters!$B$30:$E$30,0))/100*IF($F686="yes",Parameters!$C$49,Parameters!$B$49)</f>
        <v/>
      </c>
      <c r="T686" s="29">
        <f>K686*INDEX(Parameters!$B$83:$E$83,MATCH(I686,Parameters!$B$30:$E$30,0))/100*IF($F686="yes",Parameters!$C$49,Parameters!$B$49)</f>
        <v/>
      </c>
      <c r="U686" s="29">
        <f>INDEX(Parameters!$B$32:$E$32,MATCH(I686,Parameters!$B$30:$E$30,0))*Parameters!$B$36/100*IF($F686="yes",Parameters!$E$49,Parameters!$D$49)</f>
        <v/>
      </c>
      <c r="V686" s="29">
        <f>U686*INDEX(Parameters!$B$99:$E$99,MATCH(I686,Parameters!$B$30:$E$30,0))</f>
        <v/>
      </c>
      <c r="W686" s="29">
        <f>U686*INDEX(Parameters!$B$100:$E$100,MATCH(I686,Parameters!$B$30:$E$30,0))</f>
        <v/>
      </c>
      <c r="X686" s="29">
        <f>U686*INDEX(Parameters!$B$101:$E$101,MATCH(I686,Parameters!$B$30:$E$30,0))</f>
        <v/>
      </c>
      <c r="Y686" s="29">
        <f>U686*INDEX(Parameters!$B$102:$E$102,MATCH(I686,Parameters!$B$30:$E$30,0))</f>
        <v/>
      </c>
      <c r="Z686" s="29">
        <f>U686*INDEX(Parameters!$B$103:$E$103,MATCH(I686,Parameters!$B$30:$E$30,0))</f>
        <v/>
      </c>
      <c r="AA686" s="29">
        <f>U686*INDEX(Parameters!$B$104:$E$104,MATCH(I686,Parameters!$B$30:$E$30,0))</f>
        <v/>
      </c>
      <c r="AB686" s="29">
        <f>U686*Parameters!$B$39</f>
        <v/>
      </c>
      <c r="AC686">
        <f>J686</f>
        <v/>
      </c>
      <c r="AD686">
        <f>IF(J686=1,Parameters!$B$40,Parameters!$B$41)</f>
        <v/>
      </c>
      <c r="AE686" s="29">
        <f>AC686*O686+(1-AC686)*L686</f>
        <v/>
      </c>
      <c r="AF686" s="29">
        <f>AC686*P686+(1-AC686)*M686</f>
        <v/>
      </c>
      <c r="AG686" s="29">
        <f>AC686*Q686+(1-AC686)*N686</f>
        <v/>
      </c>
      <c r="AH686" s="29">
        <f>AD686*O686+(1-AD686)*L686</f>
        <v/>
      </c>
      <c r="AI686" s="29">
        <f>AD686*P686+(1-AD686)*M686</f>
        <v/>
      </c>
      <c r="AJ686" s="29">
        <f>AD686*Q686+(1-AD686)*N686</f>
        <v/>
      </c>
      <c r="AK686" s="29">
        <f>AC686*V686+(1-AC686)*U686</f>
        <v/>
      </c>
      <c r="AL686" s="29">
        <f>AC686*W686+(1-AC686)*U686</f>
        <v/>
      </c>
      <c r="AM686" s="29">
        <f>AC686*X686+(1-AC686)*U686</f>
        <v/>
      </c>
      <c r="AN686" s="29">
        <f>AD686*V686+(1-AD686)*U686</f>
        <v/>
      </c>
      <c r="AO686" s="29">
        <f>AD686*W686+(1-AD686)*U686</f>
        <v/>
      </c>
      <c r="AP686" s="29">
        <f>AD686*X686+(1-AD686)*U686</f>
        <v/>
      </c>
      <c r="AQ686">
        <f>IF(OR(Scenario!$B$5="Any",Scenario!$B$5=A686),1,0)</f>
        <v/>
      </c>
      <c r="AR686">
        <f>IF(OR(Scenario!$B$6="Any",Scenario!$B$6=B686),1,0)</f>
        <v/>
      </c>
      <c r="AS686">
        <f>IF(OR(Scenario!$B$7="Any",Scenario!$B$7=C686),1,0)</f>
        <v/>
      </c>
      <c r="AT686">
        <f>IF(OR(Scenario!$B$8="Any",Scenario!$B$8=D686),1,0)</f>
        <v/>
      </c>
      <c r="AU686">
        <f>IF(OR(Scenario!$B$9="Any",Scenario!$B$9=E686),1,0)</f>
        <v/>
      </c>
      <c r="AV686">
        <f>IF(OR(Scenario!$B$10="Any",Scenario!$B$10=F686),1,0)</f>
        <v/>
      </c>
      <c r="AW686">
        <f>G686*AQ686*AR686*AS686*AT686*AU686*AV686</f>
        <v/>
      </c>
      <c r="AX686">
        <f>IF(Scenario!$B$11="mean",L686,IF(Scenario!$B$11="5th pct",M686,N686))</f>
        <v/>
      </c>
      <c r="AY686">
        <f>IF(Scenario!$B$11="mean",O686,IF(Scenario!$B$11="5th pct",P686,Q686))</f>
        <v/>
      </c>
      <c r="AZ686">
        <f>IF(Scenario!$B$11="mean",R686,IF(Scenario!$B$11="5th pct",S686,T686))</f>
        <v/>
      </c>
      <c r="BA686">
        <f>IF(Scenario!$B$11="mean",AE686,IF(Scenario!$B$11="5th pct",AF686,AG686))</f>
        <v/>
      </c>
      <c r="BB686">
        <f>IF(Scenario!$B$11="mean",AH686,IF(Scenario!$B$11="5th pct",AI686,AJ686))</f>
        <v/>
      </c>
      <c r="BC686">
        <f>U686</f>
        <v/>
      </c>
      <c r="BD686">
        <f>IF(Scenario!$B$11="mean",V686,IF(Scenario!$B$11="5th pct",W686,X686))</f>
        <v/>
      </c>
      <c r="BE686">
        <f>IF(Scenario!$B$11="mean",Y686,IF(Scenario!$B$11="5th pct",Z686,AA686))</f>
        <v/>
      </c>
      <c r="BF686">
        <f>IF(Scenario!$B$11="mean",AK686,IF(Scenario!$B$11="5th pct",AL686,AM686))</f>
        <v/>
      </c>
      <c r="BG686">
        <f>IF(Scenario!$B$11="mean",AN686,IF(Scenario!$B$11="5th pct",AO686,AP686))</f>
        <v/>
      </c>
    </row>
    <row r="687">
      <c r="A687" s="7" t="inlineStr">
        <is>
          <t>M</t>
        </is>
      </c>
      <c r="B687" s="7" t="inlineStr">
        <is>
          <t>65-74</t>
        </is>
      </c>
      <c r="C687" s="7" t="inlineStr">
        <is>
          <t>154-176</t>
        </is>
      </c>
      <c r="D687" s="7" t="inlineStr">
        <is>
          <t>1.0-1.5</t>
        </is>
      </c>
      <c r="E687" s="7" t="inlineStr">
        <is>
          <t>high parox</t>
        </is>
      </c>
      <c r="F687" s="7" t="inlineStr">
        <is>
          <t>yes</t>
        </is>
      </c>
      <c r="G687" s="30">
        <f>Parameters!$B$6*Parameters!$B$7*Parameters!$E$11/SUM(Parameters!$B$11:$G$11)*Parameters!$I$21*Parameters!$B$52*Parameters!$B$46</f>
        <v/>
      </c>
      <c r="H687" s="31">
        <f>(140-Parameters!$B$25)*Parameters!$E$26*0.45359237*1/(72*Parameters!$C$27)</f>
        <v/>
      </c>
      <c r="I687" s="7">
        <f>IF(H687&gt;80,"&gt;80",IF(H687&gt;50,"50-80",IF(H687&gt;=25,"25-50","&lt;25")))</f>
        <v/>
      </c>
      <c r="J687" s="7">
        <f>IF(((B687="80+")+0+(OR(D687="1.5-2.0",D687="&gt;=2.0")))&gt;=2,1,0)</f>
        <v/>
      </c>
      <c r="K687" s="32">
        <f>INDEX(Parameters!$B$31:$E$31,MATCH(I687,Parameters!$B$30:$E$30,0))</f>
        <v/>
      </c>
      <c r="L687" s="33">
        <f>K687*INDEX(Parameters!$B$75:$E$75,MATCH(I687,Parameters!$B$30:$E$30,0))/100*IF($F687="yes",Parameters!$C$49,Parameters!$B$49)</f>
        <v/>
      </c>
      <c r="M687" s="33">
        <f>K687*INDEX(Parameters!$B$76:$E$76,MATCH(I687,Parameters!$B$30:$E$30,0))/100*IF($F687="yes",Parameters!$C$49,Parameters!$B$49)</f>
        <v/>
      </c>
      <c r="N687" s="33">
        <f>K687*INDEX(Parameters!$B$77:$E$77,MATCH(I687,Parameters!$B$30:$E$30,0))/100*IF($F687="yes",Parameters!$C$49,Parameters!$B$49)</f>
        <v/>
      </c>
      <c r="O687" s="33">
        <f>K687*INDEX(Parameters!$B$78:$E$78,MATCH(I687,Parameters!$B$30:$E$30,0))/100*IF($F687="yes",Parameters!$C$49,Parameters!$B$49)</f>
        <v/>
      </c>
      <c r="P687" s="33">
        <f>K687*INDEX(Parameters!$B$79:$E$79,MATCH(I687,Parameters!$B$30:$E$30,0))/100*IF($F687="yes",Parameters!$C$49,Parameters!$B$49)</f>
        <v/>
      </c>
      <c r="Q687" s="33">
        <f>K687*INDEX(Parameters!$B$80:$E$80,MATCH(I687,Parameters!$B$30:$E$30,0))/100*IF($F687="yes",Parameters!$C$49,Parameters!$B$49)</f>
        <v/>
      </c>
      <c r="R687" s="33">
        <f>K687*INDEX(Parameters!$B$81:$E$81,MATCH(I687,Parameters!$B$30:$E$30,0))/100*IF($F687="yes",Parameters!$C$49,Parameters!$B$49)</f>
        <v/>
      </c>
      <c r="S687" s="33">
        <f>K687*INDEX(Parameters!$B$82:$E$82,MATCH(I687,Parameters!$B$30:$E$30,0))/100*IF($F687="yes",Parameters!$C$49,Parameters!$B$49)</f>
        <v/>
      </c>
      <c r="T687" s="33">
        <f>K687*INDEX(Parameters!$B$83:$E$83,MATCH(I687,Parameters!$B$30:$E$30,0))/100*IF($F687="yes",Parameters!$C$49,Parameters!$B$49)</f>
        <v/>
      </c>
      <c r="U687" s="33">
        <f>INDEX(Parameters!$B$32:$E$32,MATCH(I687,Parameters!$B$30:$E$30,0))*Parameters!$B$36/100*IF($F687="yes",Parameters!$E$49,Parameters!$D$49)</f>
        <v/>
      </c>
      <c r="V687" s="33">
        <f>U687*INDEX(Parameters!$B$99:$E$99,MATCH(I687,Parameters!$B$30:$E$30,0))</f>
        <v/>
      </c>
      <c r="W687" s="33">
        <f>U687*INDEX(Parameters!$B$100:$E$100,MATCH(I687,Parameters!$B$30:$E$30,0))</f>
        <v/>
      </c>
      <c r="X687" s="33">
        <f>U687*INDEX(Parameters!$B$101:$E$101,MATCH(I687,Parameters!$B$30:$E$30,0))</f>
        <v/>
      </c>
      <c r="Y687" s="33">
        <f>U687*INDEX(Parameters!$B$102:$E$102,MATCH(I687,Parameters!$B$30:$E$30,0))</f>
        <v/>
      </c>
      <c r="Z687" s="33">
        <f>U687*INDEX(Parameters!$B$103:$E$103,MATCH(I687,Parameters!$B$30:$E$30,0))</f>
        <v/>
      </c>
      <c r="AA687" s="33">
        <f>U687*INDEX(Parameters!$B$104:$E$104,MATCH(I687,Parameters!$B$30:$E$30,0))</f>
        <v/>
      </c>
      <c r="AB687" s="33">
        <f>U687*Parameters!$B$39</f>
        <v/>
      </c>
      <c r="AC687" s="7">
        <f>J687</f>
        <v/>
      </c>
      <c r="AD687" s="7">
        <f>IF(J687=1,Parameters!$B$40,Parameters!$B$41)</f>
        <v/>
      </c>
      <c r="AE687" s="33">
        <f>AC687*O687+(1-AC687)*L687</f>
        <v/>
      </c>
      <c r="AF687" s="33">
        <f>AC687*P687+(1-AC687)*M687</f>
        <v/>
      </c>
      <c r="AG687" s="33">
        <f>AC687*Q687+(1-AC687)*N687</f>
        <v/>
      </c>
      <c r="AH687" s="33">
        <f>AD687*O687+(1-AD687)*L687</f>
        <v/>
      </c>
      <c r="AI687" s="33">
        <f>AD687*P687+(1-AD687)*M687</f>
        <v/>
      </c>
      <c r="AJ687" s="33">
        <f>AD687*Q687+(1-AD687)*N687</f>
        <v/>
      </c>
      <c r="AK687" s="33">
        <f>AC687*V687+(1-AC687)*U687</f>
        <v/>
      </c>
      <c r="AL687" s="33">
        <f>AC687*W687+(1-AC687)*U687</f>
        <v/>
      </c>
      <c r="AM687" s="33">
        <f>AC687*X687+(1-AC687)*U687</f>
        <v/>
      </c>
      <c r="AN687" s="33">
        <f>AD687*V687+(1-AD687)*U687</f>
        <v/>
      </c>
      <c r="AO687" s="33">
        <f>AD687*W687+(1-AD687)*U687</f>
        <v/>
      </c>
      <c r="AP687" s="33">
        <f>AD687*X687+(1-AD687)*U687</f>
        <v/>
      </c>
      <c r="AQ687" s="7">
        <f>IF(OR(Scenario!$B$5="Any",Scenario!$B$5=A687),1,0)</f>
        <v/>
      </c>
      <c r="AR687" s="7">
        <f>IF(OR(Scenario!$B$6="Any",Scenario!$B$6=B687),1,0)</f>
        <v/>
      </c>
      <c r="AS687" s="7">
        <f>IF(OR(Scenario!$B$7="Any",Scenario!$B$7=C687),1,0)</f>
        <v/>
      </c>
      <c r="AT687" s="7">
        <f>IF(OR(Scenario!$B$8="Any",Scenario!$B$8=D687),1,0)</f>
        <v/>
      </c>
      <c r="AU687" s="7">
        <f>IF(OR(Scenario!$B$9="Any",Scenario!$B$9=E687),1,0)</f>
        <v/>
      </c>
      <c r="AV687" s="7">
        <f>IF(OR(Scenario!$B$10="Any",Scenario!$B$10=F687),1,0)</f>
        <v/>
      </c>
      <c r="AW687" s="7">
        <f>G687*AQ687*AR687*AS687*AT687*AU687*AV687</f>
        <v/>
      </c>
      <c r="AX687" s="7">
        <f>IF(Scenario!$B$11="mean",L687,IF(Scenario!$B$11="5th pct",M687,N687))</f>
        <v/>
      </c>
      <c r="AY687" s="7">
        <f>IF(Scenario!$B$11="mean",O687,IF(Scenario!$B$11="5th pct",P687,Q687))</f>
        <v/>
      </c>
      <c r="AZ687" s="7">
        <f>IF(Scenario!$B$11="mean",R687,IF(Scenario!$B$11="5th pct",S687,T687))</f>
        <v/>
      </c>
      <c r="BA687" s="7">
        <f>IF(Scenario!$B$11="mean",AE687,IF(Scenario!$B$11="5th pct",AF687,AG687))</f>
        <v/>
      </c>
      <c r="BB687" s="7">
        <f>IF(Scenario!$B$11="mean",AH687,IF(Scenario!$B$11="5th pct",AI687,AJ687))</f>
        <v/>
      </c>
      <c r="BC687" s="7">
        <f>U687</f>
        <v/>
      </c>
      <c r="BD687" s="7">
        <f>IF(Scenario!$B$11="mean",V687,IF(Scenario!$B$11="5th pct",W687,X687))</f>
        <v/>
      </c>
      <c r="BE687" s="7">
        <f>IF(Scenario!$B$11="mean",Y687,IF(Scenario!$B$11="5th pct",Z687,AA687))</f>
        <v/>
      </c>
      <c r="BF687" s="7">
        <f>IF(Scenario!$B$11="mean",AK687,IF(Scenario!$B$11="5th pct",AL687,AM687))</f>
        <v/>
      </c>
      <c r="BG687" s="7">
        <f>IF(Scenario!$B$11="mean",AN687,IF(Scenario!$B$11="5th pct",AO687,AP687))</f>
        <v/>
      </c>
    </row>
    <row r="688">
      <c r="A688" t="inlineStr">
        <is>
          <t>M</t>
        </is>
      </c>
      <c r="B688" t="inlineStr">
        <is>
          <t>65-74</t>
        </is>
      </c>
      <c r="C688" t="inlineStr">
        <is>
          <t>154-176</t>
        </is>
      </c>
      <c r="D688" t="inlineStr">
        <is>
          <t>1.0-1.5</t>
        </is>
      </c>
      <c r="E688" t="inlineStr">
        <is>
          <t>persistent</t>
        </is>
      </c>
      <c r="F688" t="inlineStr">
        <is>
          <t>no</t>
        </is>
      </c>
      <c r="G688" s="26">
        <f>Parameters!$B$6*Parameters!$B$7*Parameters!$E$11/SUM(Parameters!$B$11:$G$11)*Parameters!$I$21*Parameters!$B$53*(1-Parameters!$B$46)</f>
        <v/>
      </c>
      <c r="H688" s="27">
        <f>(140-Parameters!$B$25)*Parameters!$E$26*0.45359237*1/(72*Parameters!$C$27)</f>
        <v/>
      </c>
      <c r="I688">
        <f>IF(H688&gt;80,"&gt;80",IF(H688&gt;50,"50-80",IF(H688&gt;=25,"25-50","&lt;25")))</f>
        <v/>
      </c>
      <c r="J688">
        <f>IF(((B688="80+")+0+(OR(D688="1.5-2.0",D688="&gt;=2.0")))&gt;=2,1,0)</f>
        <v/>
      </c>
      <c r="K688" s="28">
        <f>INDEX(Parameters!$B$31:$E$31,MATCH(I688,Parameters!$B$30:$E$30,0))</f>
        <v/>
      </c>
      <c r="L688" s="29">
        <f>K688*INDEX(Parameters!$B$84:$E$84,MATCH(I688,Parameters!$B$30:$E$30,0))/100*IF($F688="yes",Parameters!$C$49,Parameters!$B$49)</f>
        <v/>
      </c>
      <c r="M688" s="29">
        <f>K688*INDEX(Parameters!$B$85:$E$85,MATCH(I688,Parameters!$B$30:$E$30,0))/100*IF($F688="yes",Parameters!$C$49,Parameters!$B$49)</f>
        <v/>
      </c>
      <c r="N688" s="29">
        <f>K688*INDEX(Parameters!$B$86:$E$86,MATCH(I688,Parameters!$B$30:$E$30,0))/100*IF($F688="yes",Parameters!$C$49,Parameters!$B$49)</f>
        <v/>
      </c>
      <c r="O688" s="29">
        <f>K688*INDEX(Parameters!$B$87:$E$87,MATCH(I688,Parameters!$B$30:$E$30,0))/100*IF($F688="yes",Parameters!$C$49,Parameters!$B$49)</f>
        <v/>
      </c>
      <c r="P688" s="29">
        <f>K688*INDEX(Parameters!$B$88:$E$88,MATCH(I688,Parameters!$B$30:$E$30,0))/100*IF($F688="yes",Parameters!$C$49,Parameters!$B$49)</f>
        <v/>
      </c>
      <c r="Q688" s="29">
        <f>K688*INDEX(Parameters!$B$89:$E$89,MATCH(I688,Parameters!$B$30:$E$30,0))/100*IF($F688="yes",Parameters!$C$49,Parameters!$B$49)</f>
        <v/>
      </c>
      <c r="R688" s="29">
        <f>K688*INDEX(Parameters!$B$90:$E$90,MATCH(I688,Parameters!$B$30:$E$30,0))/100*IF($F688="yes",Parameters!$C$49,Parameters!$B$49)</f>
        <v/>
      </c>
      <c r="S688" s="29">
        <f>K688*INDEX(Parameters!$B$91:$E$91,MATCH(I688,Parameters!$B$30:$E$30,0))/100*IF($F688="yes",Parameters!$C$49,Parameters!$B$49)</f>
        <v/>
      </c>
      <c r="T688" s="29">
        <f>K688*INDEX(Parameters!$B$92:$E$92,MATCH(I688,Parameters!$B$30:$E$30,0))/100*IF($F688="yes",Parameters!$C$49,Parameters!$B$49)</f>
        <v/>
      </c>
      <c r="U688" s="29">
        <f>INDEX(Parameters!$B$32:$E$32,MATCH(I688,Parameters!$B$30:$E$30,0))*Parameters!$B$36/100*IF($F688="yes",Parameters!$E$49,Parameters!$D$49)</f>
        <v/>
      </c>
      <c r="V688" s="29">
        <f>U688*INDEX(Parameters!$B$99:$E$99,MATCH(I688,Parameters!$B$30:$E$30,0))</f>
        <v/>
      </c>
      <c r="W688" s="29">
        <f>U688*INDEX(Parameters!$B$100:$E$100,MATCH(I688,Parameters!$B$30:$E$30,0))</f>
        <v/>
      </c>
      <c r="X688" s="29">
        <f>U688*INDEX(Parameters!$B$101:$E$101,MATCH(I688,Parameters!$B$30:$E$30,0))</f>
        <v/>
      </c>
      <c r="Y688" s="29">
        <f>U688*INDEX(Parameters!$B$102:$E$102,MATCH(I688,Parameters!$B$30:$E$30,0))</f>
        <v/>
      </c>
      <c r="Z688" s="29">
        <f>U688*INDEX(Parameters!$B$103:$E$103,MATCH(I688,Parameters!$B$30:$E$30,0))</f>
        <v/>
      </c>
      <c r="AA688" s="29">
        <f>U688*INDEX(Parameters!$B$104:$E$104,MATCH(I688,Parameters!$B$30:$E$30,0))</f>
        <v/>
      </c>
      <c r="AB688" s="29">
        <f>U688*Parameters!$B$39</f>
        <v/>
      </c>
      <c r="AC688">
        <f>J688</f>
        <v/>
      </c>
      <c r="AD688">
        <f>IF(J688=1,Parameters!$B$40,Parameters!$B$41)</f>
        <v/>
      </c>
      <c r="AE688" s="29">
        <f>AC688*O688+(1-AC688)*L688</f>
        <v/>
      </c>
      <c r="AF688" s="29">
        <f>AC688*P688+(1-AC688)*M688</f>
        <v/>
      </c>
      <c r="AG688" s="29">
        <f>AC688*Q688+(1-AC688)*N688</f>
        <v/>
      </c>
      <c r="AH688" s="29">
        <f>AD688*O688+(1-AD688)*L688</f>
        <v/>
      </c>
      <c r="AI688" s="29">
        <f>AD688*P688+(1-AD688)*M688</f>
        <v/>
      </c>
      <c r="AJ688" s="29">
        <f>AD688*Q688+(1-AD688)*N688</f>
        <v/>
      </c>
      <c r="AK688" s="29">
        <f>AC688*V688+(1-AC688)*U688</f>
        <v/>
      </c>
      <c r="AL688" s="29">
        <f>AC688*W688+(1-AC688)*U688</f>
        <v/>
      </c>
      <c r="AM688" s="29">
        <f>AC688*X688+(1-AC688)*U688</f>
        <v/>
      </c>
      <c r="AN688" s="29">
        <f>AD688*V688+(1-AD688)*U688</f>
        <v/>
      </c>
      <c r="AO688" s="29">
        <f>AD688*W688+(1-AD688)*U688</f>
        <v/>
      </c>
      <c r="AP688" s="29">
        <f>AD688*X688+(1-AD688)*U688</f>
        <v/>
      </c>
      <c r="AQ688">
        <f>IF(OR(Scenario!$B$5="Any",Scenario!$B$5=A688),1,0)</f>
        <v/>
      </c>
      <c r="AR688">
        <f>IF(OR(Scenario!$B$6="Any",Scenario!$B$6=B688),1,0)</f>
        <v/>
      </c>
      <c r="AS688">
        <f>IF(OR(Scenario!$B$7="Any",Scenario!$B$7=C688),1,0)</f>
        <v/>
      </c>
      <c r="AT688">
        <f>IF(OR(Scenario!$B$8="Any",Scenario!$B$8=D688),1,0)</f>
        <v/>
      </c>
      <c r="AU688">
        <f>IF(OR(Scenario!$B$9="Any",Scenario!$B$9=E688),1,0)</f>
        <v/>
      </c>
      <c r="AV688">
        <f>IF(OR(Scenario!$B$10="Any",Scenario!$B$10=F688),1,0)</f>
        <v/>
      </c>
      <c r="AW688">
        <f>G688*AQ688*AR688*AS688*AT688*AU688*AV688</f>
        <v/>
      </c>
      <c r="AX688">
        <f>IF(Scenario!$B$11="mean",L688,IF(Scenario!$B$11="5th pct",M688,N688))</f>
        <v/>
      </c>
      <c r="AY688">
        <f>IF(Scenario!$B$11="mean",O688,IF(Scenario!$B$11="5th pct",P688,Q688))</f>
        <v/>
      </c>
      <c r="AZ688">
        <f>IF(Scenario!$B$11="mean",R688,IF(Scenario!$B$11="5th pct",S688,T688))</f>
        <v/>
      </c>
      <c r="BA688">
        <f>IF(Scenario!$B$11="mean",AE688,IF(Scenario!$B$11="5th pct",AF688,AG688))</f>
        <v/>
      </c>
      <c r="BB688">
        <f>IF(Scenario!$B$11="mean",AH688,IF(Scenario!$B$11="5th pct",AI688,AJ688))</f>
        <v/>
      </c>
      <c r="BC688">
        <f>U688</f>
        <v/>
      </c>
      <c r="BD688">
        <f>IF(Scenario!$B$11="mean",V688,IF(Scenario!$B$11="5th pct",W688,X688))</f>
        <v/>
      </c>
      <c r="BE688">
        <f>IF(Scenario!$B$11="mean",Y688,IF(Scenario!$B$11="5th pct",Z688,AA688))</f>
        <v/>
      </c>
      <c r="BF688">
        <f>IF(Scenario!$B$11="mean",AK688,IF(Scenario!$B$11="5th pct",AL688,AM688))</f>
        <v/>
      </c>
      <c r="BG688">
        <f>IF(Scenario!$B$11="mean",AN688,IF(Scenario!$B$11="5th pct",AO688,AP688))</f>
        <v/>
      </c>
    </row>
    <row r="689">
      <c r="A689" s="7" t="inlineStr">
        <is>
          <t>M</t>
        </is>
      </c>
      <c r="B689" s="7" t="inlineStr">
        <is>
          <t>65-74</t>
        </is>
      </c>
      <c r="C689" s="7" t="inlineStr">
        <is>
          <t>154-176</t>
        </is>
      </c>
      <c r="D689" s="7" t="inlineStr">
        <is>
          <t>1.0-1.5</t>
        </is>
      </c>
      <c r="E689" s="7" t="inlineStr">
        <is>
          <t>persistent</t>
        </is>
      </c>
      <c r="F689" s="7" t="inlineStr">
        <is>
          <t>yes</t>
        </is>
      </c>
      <c r="G689" s="30">
        <f>Parameters!$B$6*Parameters!$B$7*Parameters!$E$11/SUM(Parameters!$B$11:$G$11)*Parameters!$I$21*Parameters!$B$53*Parameters!$B$46</f>
        <v/>
      </c>
      <c r="H689" s="31">
        <f>(140-Parameters!$B$25)*Parameters!$E$26*0.45359237*1/(72*Parameters!$C$27)</f>
        <v/>
      </c>
      <c r="I689" s="7">
        <f>IF(H689&gt;80,"&gt;80",IF(H689&gt;50,"50-80",IF(H689&gt;=25,"25-50","&lt;25")))</f>
        <v/>
      </c>
      <c r="J689" s="7">
        <f>IF(((B689="80+")+0+(OR(D689="1.5-2.0",D689="&gt;=2.0")))&gt;=2,1,0)</f>
        <v/>
      </c>
      <c r="K689" s="32">
        <f>INDEX(Parameters!$B$31:$E$31,MATCH(I689,Parameters!$B$30:$E$30,0))</f>
        <v/>
      </c>
      <c r="L689" s="33">
        <f>K689*INDEX(Parameters!$B$84:$E$84,MATCH(I689,Parameters!$B$30:$E$30,0))/100*IF($F689="yes",Parameters!$C$49,Parameters!$B$49)</f>
        <v/>
      </c>
      <c r="M689" s="33">
        <f>K689*INDEX(Parameters!$B$85:$E$85,MATCH(I689,Parameters!$B$30:$E$30,0))/100*IF($F689="yes",Parameters!$C$49,Parameters!$B$49)</f>
        <v/>
      </c>
      <c r="N689" s="33">
        <f>K689*INDEX(Parameters!$B$86:$E$86,MATCH(I689,Parameters!$B$30:$E$30,0))/100*IF($F689="yes",Parameters!$C$49,Parameters!$B$49)</f>
        <v/>
      </c>
      <c r="O689" s="33">
        <f>K689*INDEX(Parameters!$B$87:$E$87,MATCH(I689,Parameters!$B$30:$E$30,0))/100*IF($F689="yes",Parameters!$C$49,Parameters!$B$49)</f>
        <v/>
      </c>
      <c r="P689" s="33">
        <f>K689*INDEX(Parameters!$B$88:$E$88,MATCH(I689,Parameters!$B$30:$E$30,0))/100*IF($F689="yes",Parameters!$C$49,Parameters!$B$49)</f>
        <v/>
      </c>
      <c r="Q689" s="33">
        <f>K689*INDEX(Parameters!$B$89:$E$89,MATCH(I689,Parameters!$B$30:$E$30,0))/100*IF($F689="yes",Parameters!$C$49,Parameters!$B$49)</f>
        <v/>
      </c>
      <c r="R689" s="33">
        <f>K689*INDEX(Parameters!$B$90:$E$90,MATCH(I689,Parameters!$B$30:$E$30,0))/100*IF($F689="yes",Parameters!$C$49,Parameters!$B$49)</f>
        <v/>
      </c>
      <c r="S689" s="33">
        <f>K689*INDEX(Parameters!$B$91:$E$91,MATCH(I689,Parameters!$B$30:$E$30,0))/100*IF($F689="yes",Parameters!$C$49,Parameters!$B$49)</f>
        <v/>
      </c>
      <c r="T689" s="33">
        <f>K689*INDEX(Parameters!$B$92:$E$92,MATCH(I689,Parameters!$B$30:$E$30,0))/100*IF($F689="yes",Parameters!$C$49,Parameters!$B$49)</f>
        <v/>
      </c>
      <c r="U689" s="33">
        <f>INDEX(Parameters!$B$32:$E$32,MATCH(I689,Parameters!$B$30:$E$30,0))*Parameters!$B$36/100*IF($F689="yes",Parameters!$E$49,Parameters!$D$49)</f>
        <v/>
      </c>
      <c r="V689" s="33">
        <f>U689*INDEX(Parameters!$B$99:$E$99,MATCH(I689,Parameters!$B$30:$E$30,0))</f>
        <v/>
      </c>
      <c r="W689" s="33">
        <f>U689*INDEX(Parameters!$B$100:$E$100,MATCH(I689,Parameters!$B$30:$E$30,0))</f>
        <v/>
      </c>
      <c r="X689" s="33">
        <f>U689*INDEX(Parameters!$B$101:$E$101,MATCH(I689,Parameters!$B$30:$E$30,0))</f>
        <v/>
      </c>
      <c r="Y689" s="33">
        <f>U689*INDEX(Parameters!$B$102:$E$102,MATCH(I689,Parameters!$B$30:$E$30,0))</f>
        <v/>
      </c>
      <c r="Z689" s="33">
        <f>U689*INDEX(Parameters!$B$103:$E$103,MATCH(I689,Parameters!$B$30:$E$30,0))</f>
        <v/>
      </c>
      <c r="AA689" s="33">
        <f>U689*INDEX(Parameters!$B$104:$E$104,MATCH(I689,Parameters!$B$30:$E$30,0))</f>
        <v/>
      </c>
      <c r="AB689" s="33">
        <f>U689*Parameters!$B$39</f>
        <v/>
      </c>
      <c r="AC689" s="7">
        <f>J689</f>
        <v/>
      </c>
      <c r="AD689" s="7">
        <f>IF(J689=1,Parameters!$B$40,Parameters!$B$41)</f>
        <v/>
      </c>
      <c r="AE689" s="33">
        <f>AC689*O689+(1-AC689)*L689</f>
        <v/>
      </c>
      <c r="AF689" s="33">
        <f>AC689*P689+(1-AC689)*M689</f>
        <v/>
      </c>
      <c r="AG689" s="33">
        <f>AC689*Q689+(1-AC689)*N689</f>
        <v/>
      </c>
      <c r="AH689" s="33">
        <f>AD689*O689+(1-AD689)*L689</f>
        <v/>
      </c>
      <c r="AI689" s="33">
        <f>AD689*P689+(1-AD689)*M689</f>
        <v/>
      </c>
      <c r="AJ689" s="33">
        <f>AD689*Q689+(1-AD689)*N689</f>
        <v/>
      </c>
      <c r="AK689" s="33">
        <f>AC689*V689+(1-AC689)*U689</f>
        <v/>
      </c>
      <c r="AL689" s="33">
        <f>AC689*W689+(1-AC689)*U689</f>
        <v/>
      </c>
      <c r="AM689" s="33">
        <f>AC689*X689+(1-AC689)*U689</f>
        <v/>
      </c>
      <c r="AN689" s="33">
        <f>AD689*V689+(1-AD689)*U689</f>
        <v/>
      </c>
      <c r="AO689" s="33">
        <f>AD689*W689+(1-AD689)*U689</f>
        <v/>
      </c>
      <c r="AP689" s="33">
        <f>AD689*X689+(1-AD689)*U689</f>
        <v/>
      </c>
      <c r="AQ689" s="7">
        <f>IF(OR(Scenario!$B$5="Any",Scenario!$B$5=A689),1,0)</f>
        <v/>
      </c>
      <c r="AR689" s="7">
        <f>IF(OR(Scenario!$B$6="Any",Scenario!$B$6=B689),1,0)</f>
        <v/>
      </c>
      <c r="AS689" s="7">
        <f>IF(OR(Scenario!$B$7="Any",Scenario!$B$7=C689),1,0)</f>
        <v/>
      </c>
      <c r="AT689" s="7">
        <f>IF(OR(Scenario!$B$8="Any",Scenario!$B$8=D689),1,0)</f>
        <v/>
      </c>
      <c r="AU689" s="7">
        <f>IF(OR(Scenario!$B$9="Any",Scenario!$B$9=E689),1,0)</f>
        <v/>
      </c>
      <c r="AV689" s="7">
        <f>IF(OR(Scenario!$B$10="Any",Scenario!$B$10=F689),1,0)</f>
        <v/>
      </c>
      <c r="AW689" s="7">
        <f>G689*AQ689*AR689*AS689*AT689*AU689*AV689</f>
        <v/>
      </c>
      <c r="AX689" s="7">
        <f>IF(Scenario!$B$11="mean",L689,IF(Scenario!$B$11="5th pct",M689,N689))</f>
        <v/>
      </c>
      <c r="AY689" s="7">
        <f>IF(Scenario!$B$11="mean",O689,IF(Scenario!$B$11="5th pct",P689,Q689))</f>
        <v/>
      </c>
      <c r="AZ689" s="7">
        <f>IF(Scenario!$B$11="mean",R689,IF(Scenario!$B$11="5th pct",S689,T689))</f>
        <v/>
      </c>
      <c r="BA689" s="7">
        <f>IF(Scenario!$B$11="mean",AE689,IF(Scenario!$B$11="5th pct",AF689,AG689))</f>
        <v/>
      </c>
      <c r="BB689" s="7">
        <f>IF(Scenario!$B$11="mean",AH689,IF(Scenario!$B$11="5th pct",AI689,AJ689))</f>
        <v/>
      </c>
      <c r="BC689" s="7">
        <f>U689</f>
        <v/>
      </c>
      <c r="BD689" s="7">
        <f>IF(Scenario!$B$11="mean",V689,IF(Scenario!$B$11="5th pct",W689,X689))</f>
        <v/>
      </c>
      <c r="BE689" s="7">
        <f>IF(Scenario!$B$11="mean",Y689,IF(Scenario!$B$11="5th pct",Z689,AA689))</f>
        <v/>
      </c>
      <c r="BF689" s="7">
        <f>IF(Scenario!$B$11="mean",AK689,IF(Scenario!$B$11="5th pct",AL689,AM689))</f>
        <v/>
      </c>
      <c r="BG689" s="7">
        <f>IF(Scenario!$B$11="mean",AN689,IF(Scenario!$B$11="5th pct",AO689,AP689))</f>
        <v/>
      </c>
    </row>
    <row r="690">
      <c r="A690" t="inlineStr">
        <is>
          <t>M</t>
        </is>
      </c>
      <c r="B690" t="inlineStr">
        <is>
          <t>65-74</t>
        </is>
      </c>
      <c r="C690" t="inlineStr">
        <is>
          <t>154-176</t>
        </is>
      </c>
      <c r="D690" t="inlineStr">
        <is>
          <t>1.5-2.0</t>
        </is>
      </c>
      <c r="E690" t="inlineStr">
        <is>
          <t>subclinical</t>
        </is>
      </c>
      <c r="F690" t="inlineStr">
        <is>
          <t>no</t>
        </is>
      </c>
      <c r="G690" s="26">
        <f>Parameters!$B$6*Parameters!$B$7*Parameters!$E$11/SUM(Parameters!$B$11:$G$11)*Parameters!$J$21*Parameters!$B$50*(1-Parameters!$B$46)</f>
        <v/>
      </c>
      <c r="H690" s="27">
        <f>(140-Parameters!$B$25)*Parameters!$E$26*0.45359237*1/(72*Parameters!$D$27)</f>
        <v/>
      </c>
      <c r="I690">
        <f>IF(H690&gt;80,"&gt;80",IF(H690&gt;50,"50-80",IF(H690&gt;=25,"25-50","&lt;25")))</f>
        <v/>
      </c>
      <c r="J690">
        <f>IF(((B690="80+")+0+(OR(D690="1.5-2.0",D690="&gt;=2.0")))&gt;=2,1,0)</f>
        <v/>
      </c>
      <c r="K690" s="28">
        <f>INDEX(Parameters!$B$31:$E$31,MATCH(I690,Parameters!$B$30:$E$30,0))</f>
        <v/>
      </c>
      <c r="L690" s="29">
        <f>K690*INDEX(Parameters!$B$57:$E$57,MATCH(I690,Parameters!$B$30:$E$30,0))/100*IF($F690="yes",Parameters!$C$49,Parameters!$B$49)</f>
        <v/>
      </c>
      <c r="M690" s="29">
        <f>K690*INDEX(Parameters!$B$58:$E$58,MATCH(I690,Parameters!$B$30:$E$30,0))/100*IF($F690="yes",Parameters!$C$49,Parameters!$B$49)</f>
        <v/>
      </c>
      <c r="N690" s="29">
        <f>K690*INDEX(Parameters!$B$59:$E$59,MATCH(I690,Parameters!$B$30:$E$30,0))/100*IF($F690="yes",Parameters!$C$49,Parameters!$B$49)</f>
        <v/>
      </c>
      <c r="O690" s="29">
        <f>K690*INDEX(Parameters!$B$60:$E$60,MATCH(I690,Parameters!$B$30:$E$30,0))/100*IF($F690="yes",Parameters!$C$49,Parameters!$B$49)</f>
        <v/>
      </c>
      <c r="P690" s="29">
        <f>K690*INDEX(Parameters!$B$61:$E$61,MATCH(I690,Parameters!$B$30:$E$30,0))/100*IF($F690="yes",Parameters!$C$49,Parameters!$B$49)</f>
        <v/>
      </c>
      <c r="Q690" s="29">
        <f>K690*INDEX(Parameters!$B$62:$E$62,MATCH(I690,Parameters!$B$30:$E$30,0))/100*IF($F690="yes",Parameters!$C$49,Parameters!$B$49)</f>
        <v/>
      </c>
      <c r="R690" s="29">
        <f>K690*INDEX(Parameters!$B$63:$E$63,MATCH(I690,Parameters!$B$30:$E$30,0))/100*IF($F690="yes",Parameters!$C$49,Parameters!$B$49)</f>
        <v/>
      </c>
      <c r="S690" s="29">
        <f>K690*INDEX(Parameters!$B$64:$E$64,MATCH(I690,Parameters!$B$30:$E$30,0))/100*IF($F690="yes",Parameters!$C$49,Parameters!$B$49)</f>
        <v/>
      </c>
      <c r="T690" s="29">
        <f>K690*INDEX(Parameters!$B$65:$E$65,MATCH(I690,Parameters!$B$30:$E$30,0))/100*IF($F690="yes",Parameters!$C$49,Parameters!$B$49)</f>
        <v/>
      </c>
      <c r="U690" s="29">
        <f>INDEX(Parameters!$B$32:$E$32,MATCH(I690,Parameters!$B$30:$E$30,0))*Parameters!$B$36/100*IF($F690="yes",Parameters!$E$49,Parameters!$D$49)</f>
        <v/>
      </c>
      <c r="V690" s="29">
        <f>U690*INDEX(Parameters!$B$99:$E$99,MATCH(I690,Parameters!$B$30:$E$30,0))</f>
        <v/>
      </c>
      <c r="W690" s="29">
        <f>U690*INDEX(Parameters!$B$100:$E$100,MATCH(I690,Parameters!$B$30:$E$30,0))</f>
        <v/>
      </c>
      <c r="X690" s="29">
        <f>U690*INDEX(Parameters!$B$101:$E$101,MATCH(I690,Parameters!$B$30:$E$30,0))</f>
        <v/>
      </c>
      <c r="Y690" s="29">
        <f>U690*INDEX(Parameters!$B$102:$E$102,MATCH(I690,Parameters!$B$30:$E$30,0))</f>
        <v/>
      </c>
      <c r="Z690" s="29">
        <f>U690*INDEX(Parameters!$B$103:$E$103,MATCH(I690,Parameters!$B$30:$E$30,0))</f>
        <v/>
      </c>
      <c r="AA690" s="29">
        <f>U690*INDEX(Parameters!$B$104:$E$104,MATCH(I690,Parameters!$B$30:$E$30,0))</f>
        <v/>
      </c>
      <c r="AB690" s="29">
        <f>U690*Parameters!$B$39</f>
        <v/>
      </c>
      <c r="AC690">
        <f>J690</f>
        <v/>
      </c>
      <c r="AD690">
        <f>IF(J690=1,Parameters!$B$40,Parameters!$B$41)</f>
        <v/>
      </c>
      <c r="AE690" s="29">
        <f>AC690*O690+(1-AC690)*L690</f>
        <v/>
      </c>
      <c r="AF690" s="29">
        <f>AC690*P690+(1-AC690)*M690</f>
        <v/>
      </c>
      <c r="AG690" s="29">
        <f>AC690*Q690+(1-AC690)*N690</f>
        <v/>
      </c>
      <c r="AH690" s="29">
        <f>AD690*O690+(1-AD690)*L690</f>
        <v/>
      </c>
      <c r="AI690" s="29">
        <f>AD690*P690+(1-AD690)*M690</f>
        <v/>
      </c>
      <c r="AJ690" s="29">
        <f>AD690*Q690+(1-AD690)*N690</f>
        <v/>
      </c>
      <c r="AK690" s="29">
        <f>AC690*V690+(1-AC690)*U690</f>
        <v/>
      </c>
      <c r="AL690" s="29">
        <f>AC690*W690+(1-AC690)*U690</f>
        <v/>
      </c>
      <c r="AM690" s="29">
        <f>AC690*X690+(1-AC690)*U690</f>
        <v/>
      </c>
      <c r="AN690" s="29">
        <f>AD690*V690+(1-AD690)*U690</f>
        <v/>
      </c>
      <c r="AO690" s="29">
        <f>AD690*W690+(1-AD690)*U690</f>
        <v/>
      </c>
      <c r="AP690" s="29">
        <f>AD690*X690+(1-AD690)*U690</f>
        <v/>
      </c>
      <c r="AQ690">
        <f>IF(OR(Scenario!$B$5="Any",Scenario!$B$5=A690),1,0)</f>
        <v/>
      </c>
      <c r="AR690">
        <f>IF(OR(Scenario!$B$6="Any",Scenario!$B$6=B690),1,0)</f>
        <v/>
      </c>
      <c r="AS690">
        <f>IF(OR(Scenario!$B$7="Any",Scenario!$B$7=C690),1,0)</f>
        <v/>
      </c>
      <c r="AT690">
        <f>IF(OR(Scenario!$B$8="Any",Scenario!$B$8=D690),1,0)</f>
        <v/>
      </c>
      <c r="AU690">
        <f>IF(OR(Scenario!$B$9="Any",Scenario!$B$9=E690),1,0)</f>
        <v/>
      </c>
      <c r="AV690">
        <f>IF(OR(Scenario!$B$10="Any",Scenario!$B$10=F690),1,0)</f>
        <v/>
      </c>
      <c r="AW690">
        <f>G690*AQ690*AR690*AS690*AT690*AU690*AV690</f>
        <v/>
      </c>
      <c r="AX690">
        <f>IF(Scenario!$B$11="mean",L690,IF(Scenario!$B$11="5th pct",M690,N690))</f>
        <v/>
      </c>
      <c r="AY690">
        <f>IF(Scenario!$B$11="mean",O690,IF(Scenario!$B$11="5th pct",P690,Q690))</f>
        <v/>
      </c>
      <c r="AZ690">
        <f>IF(Scenario!$B$11="mean",R690,IF(Scenario!$B$11="5th pct",S690,T690))</f>
        <v/>
      </c>
      <c r="BA690">
        <f>IF(Scenario!$B$11="mean",AE690,IF(Scenario!$B$11="5th pct",AF690,AG690))</f>
        <v/>
      </c>
      <c r="BB690">
        <f>IF(Scenario!$B$11="mean",AH690,IF(Scenario!$B$11="5th pct",AI690,AJ690))</f>
        <v/>
      </c>
      <c r="BC690">
        <f>U690</f>
        <v/>
      </c>
      <c r="BD690">
        <f>IF(Scenario!$B$11="mean",V690,IF(Scenario!$B$11="5th pct",W690,X690))</f>
        <v/>
      </c>
      <c r="BE690">
        <f>IF(Scenario!$B$11="mean",Y690,IF(Scenario!$B$11="5th pct",Z690,AA690))</f>
        <v/>
      </c>
      <c r="BF690">
        <f>IF(Scenario!$B$11="mean",AK690,IF(Scenario!$B$11="5th pct",AL690,AM690))</f>
        <v/>
      </c>
      <c r="BG690">
        <f>IF(Scenario!$B$11="mean",AN690,IF(Scenario!$B$11="5th pct",AO690,AP690))</f>
        <v/>
      </c>
    </row>
    <row r="691">
      <c r="A691" s="7" t="inlineStr">
        <is>
          <t>M</t>
        </is>
      </c>
      <c r="B691" s="7" t="inlineStr">
        <is>
          <t>65-74</t>
        </is>
      </c>
      <c r="C691" s="7" t="inlineStr">
        <is>
          <t>154-176</t>
        </is>
      </c>
      <c r="D691" s="7" t="inlineStr">
        <is>
          <t>1.5-2.0</t>
        </is>
      </c>
      <c r="E691" s="7" t="inlineStr">
        <is>
          <t>subclinical</t>
        </is>
      </c>
      <c r="F691" s="7" t="inlineStr">
        <is>
          <t>yes</t>
        </is>
      </c>
      <c r="G691" s="30">
        <f>Parameters!$B$6*Parameters!$B$7*Parameters!$E$11/SUM(Parameters!$B$11:$G$11)*Parameters!$J$21*Parameters!$B$50*Parameters!$B$46</f>
        <v/>
      </c>
      <c r="H691" s="31">
        <f>(140-Parameters!$B$25)*Parameters!$E$26*0.45359237*1/(72*Parameters!$D$27)</f>
        <v/>
      </c>
      <c r="I691" s="7">
        <f>IF(H691&gt;80,"&gt;80",IF(H691&gt;50,"50-80",IF(H691&gt;=25,"25-50","&lt;25")))</f>
        <v/>
      </c>
      <c r="J691" s="7">
        <f>IF(((B691="80+")+0+(OR(D691="1.5-2.0",D691="&gt;=2.0")))&gt;=2,1,0)</f>
        <v/>
      </c>
      <c r="K691" s="32">
        <f>INDEX(Parameters!$B$31:$E$31,MATCH(I691,Parameters!$B$30:$E$30,0))</f>
        <v/>
      </c>
      <c r="L691" s="33">
        <f>K691*INDEX(Parameters!$B$57:$E$57,MATCH(I691,Parameters!$B$30:$E$30,0))/100*IF($F691="yes",Parameters!$C$49,Parameters!$B$49)</f>
        <v/>
      </c>
      <c r="M691" s="33">
        <f>K691*INDEX(Parameters!$B$58:$E$58,MATCH(I691,Parameters!$B$30:$E$30,0))/100*IF($F691="yes",Parameters!$C$49,Parameters!$B$49)</f>
        <v/>
      </c>
      <c r="N691" s="33">
        <f>K691*INDEX(Parameters!$B$59:$E$59,MATCH(I691,Parameters!$B$30:$E$30,0))/100*IF($F691="yes",Parameters!$C$49,Parameters!$B$49)</f>
        <v/>
      </c>
      <c r="O691" s="33">
        <f>K691*INDEX(Parameters!$B$60:$E$60,MATCH(I691,Parameters!$B$30:$E$30,0))/100*IF($F691="yes",Parameters!$C$49,Parameters!$B$49)</f>
        <v/>
      </c>
      <c r="P691" s="33">
        <f>K691*INDEX(Parameters!$B$61:$E$61,MATCH(I691,Parameters!$B$30:$E$30,0))/100*IF($F691="yes",Parameters!$C$49,Parameters!$B$49)</f>
        <v/>
      </c>
      <c r="Q691" s="33">
        <f>K691*INDEX(Parameters!$B$62:$E$62,MATCH(I691,Parameters!$B$30:$E$30,0))/100*IF($F691="yes",Parameters!$C$49,Parameters!$B$49)</f>
        <v/>
      </c>
      <c r="R691" s="33">
        <f>K691*INDEX(Parameters!$B$63:$E$63,MATCH(I691,Parameters!$B$30:$E$30,0))/100*IF($F691="yes",Parameters!$C$49,Parameters!$B$49)</f>
        <v/>
      </c>
      <c r="S691" s="33">
        <f>K691*INDEX(Parameters!$B$64:$E$64,MATCH(I691,Parameters!$B$30:$E$30,0))/100*IF($F691="yes",Parameters!$C$49,Parameters!$B$49)</f>
        <v/>
      </c>
      <c r="T691" s="33">
        <f>K691*INDEX(Parameters!$B$65:$E$65,MATCH(I691,Parameters!$B$30:$E$30,0))/100*IF($F691="yes",Parameters!$C$49,Parameters!$B$49)</f>
        <v/>
      </c>
      <c r="U691" s="33">
        <f>INDEX(Parameters!$B$32:$E$32,MATCH(I691,Parameters!$B$30:$E$30,0))*Parameters!$B$36/100*IF($F691="yes",Parameters!$E$49,Parameters!$D$49)</f>
        <v/>
      </c>
      <c r="V691" s="33">
        <f>U691*INDEX(Parameters!$B$99:$E$99,MATCH(I691,Parameters!$B$30:$E$30,0))</f>
        <v/>
      </c>
      <c r="W691" s="33">
        <f>U691*INDEX(Parameters!$B$100:$E$100,MATCH(I691,Parameters!$B$30:$E$30,0))</f>
        <v/>
      </c>
      <c r="X691" s="33">
        <f>U691*INDEX(Parameters!$B$101:$E$101,MATCH(I691,Parameters!$B$30:$E$30,0))</f>
        <v/>
      </c>
      <c r="Y691" s="33">
        <f>U691*INDEX(Parameters!$B$102:$E$102,MATCH(I691,Parameters!$B$30:$E$30,0))</f>
        <v/>
      </c>
      <c r="Z691" s="33">
        <f>U691*INDEX(Parameters!$B$103:$E$103,MATCH(I691,Parameters!$B$30:$E$30,0))</f>
        <v/>
      </c>
      <c r="AA691" s="33">
        <f>U691*INDEX(Parameters!$B$104:$E$104,MATCH(I691,Parameters!$B$30:$E$30,0))</f>
        <v/>
      </c>
      <c r="AB691" s="33">
        <f>U691*Parameters!$B$39</f>
        <v/>
      </c>
      <c r="AC691" s="7">
        <f>J691</f>
        <v/>
      </c>
      <c r="AD691" s="7">
        <f>IF(J691=1,Parameters!$B$40,Parameters!$B$41)</f>
        <v/>
      </c>
      <c r="AE691" s="33">
        <f>AC691*O691+(1-AC691)*L691</f>
        <v/>
      </c>
      <c r="AF691" s="33">
        <f>AC691*P691+(1-AC691)*M691</f>
        <v/>
      </c>
      <c r="AG691" s="33">
        <f>AC691*Q691+(1-AC691)*N691</f>
        <v/>
      </c>
      <c r="AH691" s="33">
        <f>AD691*O691+(1-AD691)*L691</f>
        <v/>
      </c>
      <c r="AI691" s="33">
        <f>AD691*P691+(1-AD691)*M691</f>
        <v/>
      </c>
      <c r="AJ691" s="33">
        <f>AD691*Q691+(1-AD691)*N691</f>
        <v/>
      </c>
      <c r="AK691" s="33">
        <f>AC691*V691+(1-AC691)*U691</f>
        <v/>
      </c>
      <c r="AL691" s="33">
        <f>AC691*W691+(1-AC691)*U691</f>
        <v/>
      </c>
      <c r="AM691" s="33">
        <f>AC691*X691+(1-AC691)*U691</f>
        <v/>
      </c>
      <c r="AN691" s="33">
        <f>AD691*V691+(1-AD691)*U691</f>
        <v/>
      </c>
      <c r="AO691" s="33">
        <f>AD691*W691+(1-AD691)*U691</f>
        <v/>
      </c>
      <c r="AP691" s="33">
        <f>AD691*X691+(1-AD691)*U691</f>
        <v/>
      </c>
      <c r="AQ691" s="7">
        <f>IF(OR(Scenario!$B$5="Any",Scenario!$B$5=A691),1,0)</f>
        <v/>
      </c>
      <c r="AR691" s="7">
        <f>IF(OR(Scenario!$B$6="Any",Scenario!$B$6=B691),1,0)</f>
        <v/>
      </c>
      <c r="AS691" s="7">
        <f>IF(OR(Scenario!$B$7="Any",Scenario!$B$7=C691),1,0)</f>
        <v/>
      </c>
      <c r="AT691" s="7">
        <f>IF(OR(Scenario!$B$8="Any",Scenario!$B$8=D691),1,0)</f>
        <v/>
      </c>
      <c r="AU691" s="7">
        <f>IF(OR(Scenario!$B$9="Any",Scenario!$B$9=E691),1,0)</f>
        <v/>
      </c>
      <c r="AV691" s="7">
        <f>IF(OR(Scenario!$B$10="Any",Scenario!$B$10=F691),1,0)</f>
        <v/>
      </c>
      <c r="AW691" s="7">
        <f>G691*AQ691*AR691*AS691*AT691*AU691*AV691</f>
        <v/>
      </c>
      <c r="AX691" s="7">
        <f>IF(Scenario!$B$11="mean",L691,IF(Scenario!$B$11="5th pct",M691,N691))</f>
        <v/>
      </c>
      <c r="AY691" s="7">
        <f>IF(Scenario!$B$11="mean",O691,IF(Scenario!$B$11="5th pct",P691,Q691))</f>
        <v/>
      </c>
      <c r="AZ691" s="7">
        <f>IF(Scenario!$B$11="mean",R691,IF(Scenario!$B$11="5th pct",S691,T691))</f>
        <v/>
      </c>
      <c r="BA691" s="7">
        <f>IF(Scenario!$B$11="mean",AE691,IF(Scenario!$B$11="5th pct",AF691,AG691))</f>
        <v/>
      </c>
      <c r="BB691" s="7">
        <f>IF(Scenario!$B$11="mean",AH691,IF(Scenario!$B$11="5th pct",AI691,AJ691))</f>
        <v/>
      </c>
      <c r="BC691" s="7">
        <f>U691</f>
        <v/>
      </c>
      <c r="BD691" s="7">
        <f>IF(Scenario!$B$11="mean",V691,IF(Scenario!$B$11="5th pct",W691,X691))</f>
        <v/>
      </c>
      <c r="BE691" s="7">
        <f>IF(Scenario!$B$11="mean",Y691,IF(Scenario!$B$11="5th pct",Z691,AA691))</f>
        <v/>
      </c>
      <c r="BF691" s="7">
        <f>IF(Scenario!$B$11="mean",AK691,IF(Scenario!$B$11="5th pct",AL691,AM691))</f>
        <v/>
      </c>
      <c r="BG691" s="7">
        <f>IF(Scenario!$B$11="mean",AN691,IF(Scenario!$B$11="5th pct",AO691,AP691))</f>
        <v/>
      </c>
    </row>
    <row r="692">
      <c r="A692" t="inlineStr">
        <is>
          <t>M</t>
        </is>
      </c>
      <c r="B692" t="inlineStr">
        <is>
          <t>65-74</t>
        </is>
      </c>
      <c r="C692" t="inlineStr">
        <is>
          <t>154-176</t>
        </is>
      </c>
      <c r="D692" t="inlineStr">
        <is>
          <t>1.5-2.0</t>
        </is>
      </c>
      <c r="E692" t="inlineStr">
        <is>
          <t>low parox</t>
        </is>
      </c>
      <c r="F692" t="inlineStr">
        <is>
          <t>no</t>
        </is>
      </c>
      <c r="G692" s="26">
        <f>Parameters!$B$6*Parameters!$B$7*Parameters!$E$11/SUM(Parameters!$B$11:$G$11)*Parameters!$J$21*Parameters!$B$51*(1-Parameters!$B$46)</f>
        <v/>
      </c>
      <c r="H692" s="27">
        <f>(140-Parameters!$B$25)*Parameters!$E$26*0.45359237*1/(72*Parameters!$D$27)</f>
        <v/>
      </c>
      <c r="I692">
        <f>IF(H692&gt;80,"&gt;80",IF(H692&gt;50,"50-80",IF(H692&gt;=25,"25-50","&lt;25")))</f>
        <v/>
      </c>
      <c r="J692">
        <f>IF(((B692="80+")+0+(OR(D692="1.5-2.0",D692="&gt;=2.0")))&gt;=2,1,0)</f>
        <v/>
      </c>
      <c r="K692" s="28">
        <f>INDEX(Parameters!$B$31:$E$31,MATCH(I692,Parameters!$B$30:$E$30,0))</f>
        <v/>
      </c>
      <c r="L692" s="29">
        <f>K692*INDEX(Parameters!$B$66:$E$66,MATCH(I692,Parameters!$B$30:$E$30,0))/100*IF($F692="yes",Parameters!$C$49,Parameters!$B$49)</f>
        <v/>
      </c>
      <c r="M692" s="29">
        <f>K692*INDEX(Parameters!$B$67:$E$67,MATCH(I692,Parameters!$B$30:$E$30,0))/100*IF($F692="yes",Parameters!$C$49,Parameters!$B$49)</f>
        <v/>
      </c>
      <c r="N692" s="29">
        <f>K692*INDEX(Parameters!$B$68:$E$68,MATCH(I692,Parameters!$B$30:$E$30,0))/100*IF($F692="yes",Parameters!$C$49,Parameters!$B$49)</f>
        <v/>
      </c>
      <c r="O692" s="29">
        <f>K692*INDEX(Parameters!$B$69:$E$69,MATCH(I692,Parameters!$B$30:$E$30,0))/100*IF($F692="yes",Parameters!$C$49,Parameters!$B$49)</f>
        <v/>
      </c>
      <c r="P692" s="29">
        <f>K692*INDEX(Parameters!$B$70:$E$70,MATCH(I692,Parameters!$B$30:$E$30,0))/100*IF($F692="yes",Parameters!$C$49,Parameters!$B$49)</f>
        <v/>
      </c>
      <c r="Q692" s="29">
        <f>K692*INDEX(Parameters!$B$71:$E$71,MATCH(I692,Parameters!$B$30:$E$30,0))/100*IF($F692="yes",Parameters!$C$49,Parameters!$B$49)</f>
        <v/>
      </c>
      <c r="R692" s="29">
        <f>K692*INDEX(Parameters!$B$72:$E$72,MATCH(I692,Parameters!$B$30:$E$30,0))/100*IF($F692="yes",Parameters!$C$49,Parameters!$B$49)</f>
        <v/>
      </c>
      <c r="S692" s="29">
        <f>K692*INDEX(Parameters!$B$73:$E$73,MATCH(I692,Parameters!$B$30:$E$30,0))/100*IF($F692="yes",Parameters!$C$49,Parameters!$B$49)</f>
        <v/>
      </c>
      <c r="T692" s="29">
        <f>K692*INDEX(Parameters!$B$74:$E$74,MATCH(I692,Parameters!$B$30:$E$30,0))/100*IF($F692="yes",Parameters!$C$49,Parameters!$B$49)</f>
        <v/>
      </c>
      <c r="U692" s="29">
        <f>INDEX(Parameters!$B$32:$E$32,MATCH(I692,Parameters!$B$30:$E$30,0))*Parameters!$B$36/100*IF($F692="yes",Parameters!$E$49,Parameters!$D$49)</f>
        <v/>
      </c>
      <c r="V692" s="29">
        <f>U692*INDEX(Parameters!$B$99:$E$99,MATCH(I692,Parameters!$B$30:$E$30,0))</f>
        <v/>
      </c>
      <c r="W692" s="29">
        <f>U692*INDEX(Parameters!$B$100:$E$100,MATCH(I692,Parameters!$B$30:$E$30,0))</f>
        <v/>
      </c>
      <c r="X692" s="29">
        <f>U692*INDEX(Parameters!$B$101:$E$101,MATCH(I692,Parameters!$B$30:$E$30,0))</f>
        <v/>
      </c>
      <c r="Y692" s="29">
        <f>U692*INDEX(Parameters!$B$102:$E$102,MATCH(I692,Parameters!$B$30:$E$30,0))</f>
        <v/>
      </c>
      <c r="Z692" s="29">
        <f>U692*INDEX(Parameters!$B$103:$E$103,MATCH(I692,Parameters!$B$30:$E$30,0))</f>
        <v/>
      </c>
      <c r="AA692" s="29">
        <f>U692*INDEX(Parameters!$B$104:$E$104,MATCH(I692,Parameters!$B$30:$E$30,0))</f>
        <v/>
      </c>
      <c r="AB692" s="29">
        <f>U692*Parameters!$B$39</f>
        <v/>
      </c>
      <c r="AC692">
        <f>J692</f>
        <v/>
      </c>
      <c r="AD692">
        <f>IF(J692=1,Parameters!$B$40,Parameters!$B$41)</f>
        <v/>
      </c>
      <c r="AE692" s="29">
        <f>AC692*O692+(1-AC692)*L692</f>
        <v/>
      </c>
      <c r="AF692" s="29">
        <f>AC692*P692+(1-AC692)*M692</f>
        <v/>
      </c>
      <c r="AG692" s="29">
        <f>AC692*Q692+(1-AC692)*N692</f>
        <v/>
      </c>
      <c r="AH692" s="29">
        <f>AD692*O692+(1-AD692)*L692</f>
        <v/>
      </c>
      <c r="AI692" s="29">
        <f>AD692*P692+(1-AD692)*M692</f>
        <v/>
      </c>
      <c r="AJ692" s="29">
        <f>AD692*Q692+(1-AD692)*N692</f>
        <v/>
      </c>
      <c r="AK692" s="29">
        <f>AC692*V692+(1-AC692)*U692</f>
        <v/>
      </c>
      <c r="AL692" s="29">
        <f>AC692*W692+(1-AC692)*U692</f>
        <v/>
      </c>
      <c r="AM692" s="29">
        <f>AC692*X692+(1-AC692)*U692</f>
        <v/>
      </c>
      <c r="AN692" s="29">
        <f>AD692*V692+(1-AD692)*U692</f>
        <v/>
      </c>
      <c r="AO692" s="29">
        <f>AD692*W692+(1-AD692)*U692</f>
        <v/>
      </c>
      <c r="AP692" s="29">
        <f>AD692*X692+(1-AD692)*U692</f>
        <v/>
      </c>
      <c r="AQ692">
        <f>IF(OR(Scenario!$B$5="Any",Scenario!$B$5=A692),1,0)</f>
        <v/>
      </c>
      <c r="AR692">
        <f>IF(OR(Scenario!$B$6="Any",Scenario!$B$6=B692),1,0)</f>
        <v/>
      </c>
      <c r="AS692">
        <f>IF(OR(Scenario!$B$7="Any",Scenario!$B$7=C692),1,0)</f>
        <v/>
      </c>
      <c r="AT692">
        <f>IF(OR(Scenario!$B$8="Any",Scenario!$B$8=D692),1,0)</f>
        <v/>
      </c>
      <c r="AU692">
        <f>IF(OR(Scenario!$B$9="Any",Scenario!$B$9=E692),1,0)</f>
        <v/>
      </c>
      <c r="AV692">
        <f>IF(OR(Scenario!$B$10="Any",Scenario!$B$10=F692),1,0)</f>
        <v/>
      </c>
      <c r="AW692">
        <f>G692*AQ692*AR692*AS692*AT692*AU692*AV692</f>
        <v/>
      </c>
      <c r="AX692">
        <f>IF(Scenario!$B$11="mean",L692,IF(Scenario!$B$11="5th pct",M692,N692))</f>
        <v/>
      </c>
      <c r="AY692">
        <f>IF(Scenario!$B$11="mean",O692,IF(Scenario!$B$11="5th pct",P692,Q692))</f>
        <v/>
      </c>
      <c r="AZ692">
        <f>IF(Scenario!$B$11="mean",R692,IF(Scenario!$B$11="5th pct",S692,T692))</f>
        <v/>
      </c>
      <c r="BA692">
        <f>IF(Scenario!$B$11="mean",AE692,IF(Scenario!$B$11="5th pct",AF692,AG692))</f>
        <v/>
      </c>
      <c r="BB692">
        <f>IF(Scenario!$B$11="mean",AH692,IF(Scenario!$B$11="5th pct",AI692,AJ692))</f>
        <v/>
      </c>
      <c r="BC692">
        <f>U692</f>
        <v/>
      </c>
      <c r="BD692">
        <f>IF(Scenario!$B$11="mean",V692,IF(Scenario!$B$11="5th pct",W692,X692))</f>
        <v/>
      </c>
      <c r="BE692">
        <f>IF(Scenario!$B$11="mean",Y692,IF(Scenario!$B$11="5th pct",Z692,AA692))</f>
        <v/>
      </c>
      <c r="BF692">
        <f>IF(Scenario!$B$11="mean",AK692,IF(Scenario!$B$11="5th pct",AL692,AM692))</f>
        <v/>
      </c>
      <c r="BG692">
        <f>IF(Scenario!$B$11="mean",AN692,IF(Scenario!$B$11="5th pct",AO692,AP692))</f>
        <v/>
      </c>
    </row>
    <row r="693">
      <c r="A693" s="7" t="inlineStr">
        <is>
          <t>M</t>
        </is>
      </c>
      <c r="B693" s="7" t="inlineStr">
        <is>
          <t>65-74</t>
        </is>
      </c>
      <c r="C693" s="7" t="inlineStr">
        <is>
          <t>154-176</t>
        </is>
      </c>
      <c r="D693" s="7" t="inlineStr">
        <is>
          <t>1.5-2.0</t>
        </is>
      </c>
      <c r="E693" s="7" t="inlineStr">
        <is>
          <t>low parox</t>
        </is>
      </c>
      <c r="F693" s="7" t="inlineStr">
        <is>
          <t>yes</t>
        </is>
      </c>
      <c r="G693" s="30">
        <f>Parameters!$B$6*Parameters!$B$7*Parameters!$E$11/SUM(Parameters!$B$11:$G$11)*Parameters!$J$21*Parameters!$B$51*Parameters!$B$46</f>
        <v/>
      </c>
      <c r="H693" s="31">
        <f>(140-Parameters!$B$25)*Parameters!$E$26*0.45359237*1/(72*Parameters!$D$27)</f>
        <v/>
      </c>
      <c r="I693" s="7">
        <f>IF(H693&gt;80,"&gt;80",IF(H693&gt;50,"50-80",IF(H693&gt;=25,"25-50","&lt;25")))</f>
        <v/>
      </c>
      <c r="J693" s="7">
        <f>IF(((B693="80+")+0+(OR(D693="1.5-2.0",D693="&gt;=2.0")))&gt;=2,1,0)</f>
        <v/>
      </c>
      <c r="K693" s="32">
        <f>INDEX(Parameters!$B$31:$E$31,MATCH(I693,Parameters!$B$30:$E$30,0))</f>
        <v/>
      </c>
      <c r="L693" s="33">
        <f>K693*INDEX(Parameters!$B$66:$E$66,MATCH(I693,Parameters!$B$30:$E$30,0))/100*IF($F693="yes",Parameters!$C$49,Parameters!$B$49)</f>
        <v/>
      </c>
      <c r="M693" s="33">
        <f>K693*INDEX(Parameters!$B$67:$E$67,MATCH(I693,Parameters!$B$30:$E$30,0))/100*IF($F693="yes",Parameters!$C$49,Parameters!$B$49)</f>
        <v/>
      </c>
      <c r="N693" s="33">
        <f>K693*INDEX(Parameters!$B$68:$E$68,MATCH(I693,Parameters!$B$30:$E$30,0))/100*IF($F693="yes",Parameters!$C$49,Parameters!$B$49)</f>
        <v/>
      </c>
      <c r="O693" s="33">
        <f>K693*INDEX(Parameters!$B$69:$E$69,MATCH(I693,Parameters!$B$30:$E$30,0))/100*IF($F693="yes",Parameters!$C$49,Parameters!$B$49)</f>
        <v/>
      </c>
      <c r="P693" s="33">
        <f>K693*INDEX(Parameters!$B$70:$E$70,MATCH(I693,Parameters!$B$30:$E$30,0))/100*IF($F693="yes",Parameters!$C$49,Parameters!$B$49)</f>
        <v/>
      </c>
      <c r="Q693" s="33">
        <f>K693*INDEX(Parameters!$B$71:$E$71,MATCH(I693,Parameters!$B$30:$E$30,0))/100*IF($F693="yes",Parameters!$C$49,Parameters!$B$49)</f>
        <v/>
      </c>
      <c r="R693" s="33">
        <f>K693*INDEX(Parameters!$B$72:$E$72,MATCH(I693,Parameters!$B$30:$E$30,0))/100*IF($F693="yes",Parameters!$C$49,Parameters!$B$49)</f>
        <v/>
      </c>
      <c r="S693" s="33">
        <f>K693*INDEX(Parameters!$B$73:$E$73,MATCH(I693,Parameters!$B$30:$E$30,0))/100*IF($F693="yes",Parameters!$C$49,Parameters!$B$49)</f>
        <v/>
      </c>
      <c r="T693" s="33">
        <f>K693*INDEX(Parameters!$B$74:$E$74,MATCH(I693,Parameters!$B$30:$E$30,0))/100*IF($F693="yes",Parameters!$C$49,Parameters!$B$49)</f>
        <v/>
      </c>
      <c r="U693" s="33">
        <f>INDEX(Parameters!$B$32:$E$32,MATCH(I693,Parameters!$B$30:$E$30,0))*Parameters!$B$36/100*IF($F693="yes",Parameters!$E$49,Parameters!$D$49)</f>
        <v/>
      </c>
      <c r="V693" s="33">
        <f>U693*INDEX(Parameters!$B$99:$E$99,MATCH(I693,Parameters!$B$30:$E$30,0))</f>
        <v/>
      </c>
      <c r="W693" s="33">
        <f>U693*INDEX(Parameters!$B$100:$E$100,MATCH(I693,Parameters!$B$30:$E$30,0))</f>
        <v/>
      </c>
      <c r="X693" s="33">
        <f>U693*INDEX(Parameters!$B$101:$E$101,MATCH(I693,Parameters!$B$30:$E$30,0))</f>
        <v/>
      </c>
      <c r="Y693" s="33">
        <f>U693*INDEX(Parameters!$B$102:$E$102,MATCH(I693,Parameters!$B$30:$E$30,0))</f>
        <v/>
      </c>
      <c r="Z693" s="33">
        <f>U693*INDEX(Parameters!$B$103:$E$103,MATCH(I693,Parameters!$B$30:$E$30,0))</f>
        <v/>
      </c>
      <c r="AA693" s="33">
        <f>U693*INDEX(Parameters!$B$104:$E$104,MATCH(I693,Parameters!$B$30:$E$30,0))</f>
        <v/>
      </c>
      <c r="AB693" s="33">
        <f>U693*Parameters!$B$39</f>
        <v/>
      </c>
      <c r="AC693" s="7">
        <f>J693</f>
        <v/>
      </c>
      <c r="AD693" s="7">
        <f>IF(J693=1,Parameters!$B$40,Parameters!$B$41)</f>
        <v/>
      </c>
      <c r="AE693" s="33">
        <f>AC693*O693+(1-AC693)*L693</f>
        <v/>
      </c>
      <c r="AF693" s="33">
        <f>AC693*P693+(1-AC693)*M693</f>
        <v/>
      </c>
      <c r="AG693" s="33">
        <f>AC693*Q693+(1-AC693)*N693</f>
        <v/>
      </c>
      <c r="AH693" s="33">
        <f>AD693*O693+(1-AD693)*L693</f>
        <v/>
      </c>
      <c r="AI693" s="33">
        <f>AD693*P693+(1-AD693)*M693</f>
        <v/>
      </c>
      <c r="AJ693" s="33">
        <f>AD693*Q693+(1-AD693)*N693</f>
        <v/>
      </c>
      <c r="AK693" s="33">
        <f>AC693*V693+(1-AC693)*U693</f>
        <v/>
      </c>
      <c r="AL693" s="33">
        <f>AC693*W693+(1-AC693)*U693</f>
        <v/>
      </c>
      <c r="AM693" s="33">
        <f>AC693*X693+(1-AC693)*U693</f>
        <v/>
      </c>
      <c r="AN693" s="33">
        <f>AD693*V693+(1-AD693)*U693</f>
        <v/>
      </c>
      <c r="AO693" s="33">
        <f>AD693*W693+(1-AD693)*U693</f>
        <v/>
      </c>
      <c r="AP693" s="33">
        <f>AD693*X693+(1-AD693)*U693</f>
        <v/>
      </c>
      <c r="AQ693" s="7">
        <f>IF(OR(Scenario!$B$5="Any",Scenario!$B$5=A693),1,0)</f>
        <v/>
      </c>
      <c r="AR693" s="7">
        <f>IF(OR(Scenario!$B$6="Any",Scenario!$B$6=B693),1,0)</f>
        <v/>
      </c>
      <c r="AS693" s="7">
        <f>IF(OR(Scenario!$B$7="Any",Scenario!$B$7=C693),1,0)</f>
        <v/>
      </c>
      <c r="AT693" s="7">
        <f>IF(OR(Scenario!$B$8="Any",Scenario!$B$8=D693),1,0)</f>
        <v/>
      </c>
      <c r="AU693" s="7">
        <f>IF(OR(Scenario!$B$9="Any",Scenario!$B$9=E693),1,0)</f>
        <v/>
      </c>
      <c r="AV693" s="7">
        <f>IF(OR(Scenario!$B$10="Any",Scenario!$B$10=F693),1,0)</f>
        <v/>
      </c>
      <c r="AW693" s="7">
        <f>G693*AQ693*AR693*AS693*AT693*AU693*AV693</f>
        <v/>
      </c>
      <c r="AX693" s="7">
        <f>IF(Scenario!$B$11="mean",L693,IF(Scenario!$B$11="5th pct",M693,N693))</f>
        <v/>
      </c>
      <c r="AY693" s="7">
        <f>IF(Scenario!$B$11="mean",O693,IF(Scenario!$B$11="5th pct",P693,Q693))</f>
        <v/>
      </c>
      <c r="AZ693" s="7">
        <f>IF(Scenario!$B$11="mean",R693,IF(Scenario!$B$11="5th pct",S693,T693))</f>
        <v/>
      </c>
      <c r="BA693" s="7">
        <f>IF(Scenario!$B$11="mean",AE693,IF(Scenario!$B$11="5th pct",AF693,AG693))</f>
        <v/>
      </c>
      <c r="BB693" s="7">
        <f>IF(Scenario!$B$11="mean",AH693,IF(Scenario!$B$11="5th pct",AI693,AJ693))</f>
        <v/>
      </c>
      <c r="BC693" s="7">
        <f>U693</f>
        <v/>
      </c>
      <c r="BD693" s="7">
        <f>IF(Scenario!$B$11="mean",V693,IF(Scenario!$B$11="5th pct",W693,X693))</f>
        <v/>
      </c>
      <c r="BE693" s="7">
        <f>IF(Scenario!$B$11="mean",Y693,IF(Scenario!$B$11="5th pct",Z693,AA693))</f>
        <v/>
      </c>
      <c r="BF693" s="7">
        <f>IF(Scenario!$B$11="mean",AK693,IF(Scenario!$B$11="5th pct",AL693,AM693))</f>
        <v/>
      </c>
      <c r="BG693" s="7">
        <f>IF(Scenario!$B$11="mean",AN693,IF(Scenario!$B$11="5th pct",AO693,AP693))</f>
        <v/>
      </c>
    </row>
    <row r="694">
      <c r="A694" t="inlineStr">
        <is>
          <t>M</t>
        </is>
      </c>
      <c r="B694" t="inlineStr">
        <is>
          <t>65-74</t>
        </is>
      </c>
      <c r="C694" t="inlineStr">
        <is>
          <t>154-176</t>
        </is>
      </c>
      <c r="D694" t="inlineStr">
        <is>
          <t>1.5-2.0</t>
        </is>
      </c>
      <c r="E694" t="inlineStr">
        <is>
          <t>high parox</t>
        </is>
      </c>
      <c r="F694" t="inlineStr">
        <is>
          <t>no</t>
        </is>
      </c>
      <c r="G694" s="26">
        <f>Parameters!$B$6*Parameters!$B$7*Parameters!$E$11/SUM(Parameters!$B$11:$G$11)*Parameters!$J$21*Parameters!$B$52*(1-Parameters!$B$46)</f>
        <v/>
      </c>
      <c r="H694" s="27">
        <f>(140-Parameters!$B$25)*Parameters!$E$26*0.45359237*1/(72*Parameters!$D$27)</f>
        <v/>
      </c>
      <c r="I694">
        <f>IF(H694&gt;80,"&gt;80",IF(H694&gt;50,"50-80",IF(H694&gt;=25,"25-50","&lt;25")))</f>
        <v/>
      </c>
      <c r="J694">
        <f>IF(((B694="80+")+0+(OR(D694="1.5-2.0",D694="&gt;=2.0")))&gt;=2,1,0)</f>
        <v/>
      </c>
      <c r="K694" s="28">
        <f>INDEX(Parameters!$B$31:$E$31,MATCH(I694,Parameters!$B$30:$E$30,0))</f>
        <v/>
      </c>
      <c r="L694" s="29">
        <f>K694*INDEX(Parameters!$B$75:$E$75,MATCH(I694,Parameters!$B$30:$E$30,0))/100*IF($F694="yes",Parameters!$C$49,Parameters!$B$49)</f>
        <v/>
      </c>
      <c r="M694" s="29">
        <f>K694*INDEX(Parameters!$B$76:$E$76,MATCH(I694,Parameters!$B$30:$E$30,0))/100*IF($F694="yes",Parameters!$C$49,Parameters!$B$49)</f>
        <v/>
      </c>
      <c r="N694" s="29">
        <f>K694*INDEX(Parameters!$B$77:$E$77,MATCH(I694,Parameters!$B$30:$E$30,0))/100*IF($F694="yes",Parameters!$C$49,Parameters!$B$49)</f>
        <v/>
      </c>
      <c r="O694" s="29">
        <f>K694*INDEX(Parameters!$B$78:$E$78,MATCH(I694,Parameters!$B$30:$E$30,0))/100*IF($F694="yes",Parameters!$C$49,Parameters!$B$49)</f>
        <v/>
      </c>
      <c r="P694" s="29">
        <f>K694*INDEX(Parameters!$B$79:$E$79,MATCH(I694,Parameters!$B$30:$E$30,0))/100*IF($F694="yes",Parameters!$C$49,Parameters!$B$49)</f>
        <v/>
      </c>
      <c r="Q694" s="29">
        <f>K694*INDEX(Parameters!$B$80:$E$80,MATCH(I694,Parameters!$B$30:$E$30,0))/100*IF($F694="yes",Parameters!$C$49,Parameters!$B$49)</f>
        <v/>
      </c>
      <c r="R694" s="29">
        <f>K694*INDEX(Parameters!$B$81:$E$81,MATCH(I694,Parameters!$B$30:$E$30,0))/100*IF($F694="yes",Parameters!$C$49,Parameters!$B$49)</f>
        <v/>
      </c>
      <c r="S694" s="29">
        <f>K694*INDEX(Parameters!$B$82:$E$82,MATCH(I694,Parameters!$B$30:$E$30,0))/100*IF($F694="yes",Parameters!$C$49,Parameters!$B$49)</f>
        <v/>
      </c>
      <c r="T694" s="29">
        <f>K694*INDEX(Parameters!$B$83:$E$83,MATCH(I694,Parameters!$B$30:$E$30,0))/100*IF($F694="yes",Parameters!$C$49,Parameters!$B$49)</f>
        <v/>
      </c>
      <c r="U694" s="29">
        <f>INDEX(Parameters!$B$32:$E$32,MATCH(I694,Parameters!$B$30:$E$30,0))*Parameters!$B$36/100*IF($F694="yes",Parameters!$E$49,Parameters!$D$49)</f>
        <v/>
      </c>
      <c r="V694" s="29">
        <f>U694*INDEX(Parameters!$B$99:$E$99,MATCH(I694,Parameters!$B$30:$E$30,0))</f>
        <v/>
      </c>
      <c r="W694" s="29">
        <f>U694*INDEX(Parameters!$B$100:$E$100,MATCH(I694,Parameters!$B$30:$E$30,0))</f>
        <v/>
      </c>
      <c r="X694" s="29">
        <f>U694*INDEX(Parameters!$B$101:$E$101,MATCH(I694,Parameters!$B$30:$E$30,0))</f>
        <v/>
      </c>
      <c r="Y694" s="29">
        <f>U694*INDEX(Parameters!$B$102:$E$102,MATCH(I694,Parameters!$B$30:$E$30,0))</f>
        <v/>
      </c>
      <c r="Z694" s="29">
        <f>U694*INDEX(Parameters!$B$103:$E$103,MATCH(I694,Parameters!$B$30:$E$30,0))</f>
        <v/>
      </c>
      <c r="AA694" s="29">
        <f>U694*INDEX(Parameters!$B$104:$E$104,MATCH(I694,Parameters!$B$30:$E$30,0))</f>
        <v/>
      </c>
      <c r="AB694" s="29">
        <f>U694*Parameters!$B$39</f>
        <v/>
      </c>
      <c r="AC694">
        <f>J694</f>
        <v/>
      </c>
      <c r="AD694">
        <f>IF(J694=1,Parameters!$B$40,Parameters!$B$41)</f>
        <v/>
      </c>
      <c r="AE694" s="29">
        <f>AC694*O694+(1-AC694)*L694</f>
        <v/>
      </c>
      <c r="AF694" s="29">
        <f>AC694*P694+(1-AC694)*M694</f>
        <v/>
      </c>
      <c r="AG694" s="29">
        <f>AC694*Q694+(1-AC694)*N694</f>
        <v/>
      </c>
      <c r="AH694" s="29">
        <f>AD694*O694+(1-AD694)*L694</f>
        <v/>
      </c>
      <c r="AI694" s="29">
        <f>AD694*P694+(1-AD694)*M694</f>
        <v/>
      </c>
      <c r="AJ694" s="29">
        <f>AD694*Q694+(1-AD694)*N694</f>
        <v/>
      </c>
      <c r="AK694" s="29">
        <f>AC694*V694+(1-AC694)*U694</f>
        <v/>
      </c>
      <c r="AL694" s="29">
        <f>AC694*W694+(1-AC694)*U694</f>
        <v/>
      </c>
      <c r="AM694" s="29">
        <f>AC694*X694+(1-AC694)*U694</f>
        <v/>
      </c>
      <c r="AN694" s="29">
        <f>AD694*V694+(1-AD694)*U694</f>
        <v/>
      </c>
      <c r="AO694" s="29">
        <f>AD694*W694+(1-AD694)*U694</f>
        <v/>
      </c>
      <c r="AP694" s="29">
        <f>AD694*X694+(1-AD694)*U694</f>
        <v/>
      </c>
      <c r="AQ694">
        <f>IF(OR(Scenario!$B$5="Any",Scenario!$B$5=A694),1,0)</f>
        <v/>
      </c>
      <c r="AR694">
        <f>IF(OR(Scenario!$B$6="Any",Scenario!$B$6=B694),1,0)</f>
        <v/>
      </c>
      <c r="AS694">
        <f>IF(OR(Scenario!$B$7="Any",Scenario!$B$7=C694),1,0)</f>
        <v/>
      </c>
      <c r="AT694">
        <f>IF(OR(Scenario!$B$8="Any",Scenario!$B$8=D694),1,0)</f>
        <v/>
      </c>
      <c r="AU694">
        <f>IF(OR(Scenario!$B$9="Any",Scenario!$B$9=E694),1,0)</f>
        <v/>
      </c>
      <c r="AV694">
        <f>IF(OR(Scenario!$B$10="Any",Scenario!$B$10=F694),1,0)</f>
        <v/>
      </c>
      <c r="AW694">
        <f>G694*AQ694*AR694*AS694*AT694*AU694*AV694</f>
        <v/>
      </c>
      <c r="AX694">
        <f>IF(Scenario!$B$11="mean",L694,IF(Scenario!$B$11="5th pct",M694,N694))</f>
        <v/>
      </c>
      <c r="AY694">
        <f>IF(Scenario!$B$11="mean",O694,IF(Scenario!$B$11="5th pct",P694,Q694))</f>
        <v/>
      </c>
      <c r="AZ694">
        <f>IF(Scenario!$B$11="mean",R694,IF(Scenario!$B$11="5th pct",S694,T694))</f>
        <v/>
      </c>
      <c r="BA694">
        <f>IF(Scenario!$B$11="mean",AE694,IF(Scenario!$B$11="5th pct",AF694,AG694))</f>
        <v/>
      </c>
      <c r="BB694">
        <f>IF(Scenario!$B$11="mean",AH694,IF(Scenario!$B$11="5th pct",AI694,AJ694))</f>
        <v/>
      </c>
      <c r="BC694">
        <f>U694</f>
        <v/>
      </c>
      <c r="BD694">
        <f>IF(Scenario!$B$11="mean",V694,IF(Scenario!$B$11="5th pct",W694,X694))</f>
        <v/>
      </c>
      <c r="BE694">
        <f>IF(Scenario!$B$11="mean",Y694,IF(Scenario!$B$11="5th pct",Z694,AA694))</f>
        <v/>
      </c>
      <c r="BF694">
        <f>IF(Scenario!$B$11="mean",AK694,IF(Scenario!$B$11="5th pct",AL694,AM694))</f>
        <v/>
      </c>
      <c r="BG694">
        <f>IF(Scenario!$B$11="mean",AN694,IF(Scenario!$B$11="5th pct",AO694,AP694))</f>
        <v/>
      </c>
    </row>
    <row r="695">
      <c r="A695" s="7" t="inlineStr">
        <is>
          <t>M</t>
        </is>
      </c>
      <c r="B695" s="7" t="inlineStr">
        <is>
          <t>65-74</t>
        </is>
      </c>
      <c r="C695" s="7" t="inlineStr">
        <is>
          <t>154-176</t>
        </is>
      </c>
      <c r="D695" s="7" t="inlineStr">
        <is>
          <t>1.5-2.0</t>
        </is>
      </c>
      <c r="E695" s="7" t="inlineStr">
        <is>
          <t>high parox</t>
        </is>
      </c>
      <c r="F695" s="7" t="inlineStr">
        <is>
          <t>yes</t>
        </is>
      </c>
      <c r="G695" s="30">
        <f>Parameters!$B$6*Parameters!$B$7*Parameters!$E$11/SUM(Parameters!$B$11:$G$11)*Parameters!$J$21*Parameters!$B$52*Parameters!$B$46</f>
        <v/>
      </c>
      <c r="H695" s="31">
        <f>(140-Parameters!$B$25)*Parameters!$E$26*0.45359237*1/(72*Parameters!$D$27)</f>
        <v/>
      </c>
      <c r="I695" s="7">
        <f>IF(H695&gt;80,"&gt;80",IF(H695&gt;50,"50-80",IF(H695&gt;=25,"25-50","&lt;25")))</f>
        <v/>
      </c>
      <c r="J695" s="7">
        <f>IF(((B695="80+")+0+(OR(D695="1.5-2.0",D695="&gt;=2.0")))&gt;=2,1,0)</f>
        <v/>
      </c>
      <c r="K695" s="32">
        <f>INDEX(Parameters!$B$31:$E$31,MATCH(I695,Parameters!$B$30:$E$30,0))</f>
        <v/>
      </c>
      <c r="L695" s="33">
        <f>K695*INDEX(Parameters!$B$75:$E$75,MATCH(I695,Parameters!$B$30:$E$30,0))/100*IF($F695="yes",Parameters!$C$49,Parameters!$B$49)</f>
        <v/>
      </c>
      <c r="M695" s="33">
        <f>K695*INDEX(Parameters!$B$76:$E$76,MATCH(I695,Parameters!$B$30:$E$30,0))/100*IF($F695="yes",Parameters!$C$49,Parameters!$B$49)</f>
        <v/>
      </c>
      <c r="N695" s="33">
        <f>K695*INDEX(Parameters!$B$77:$E$77,MATCH(I695,Parameters!$B$30:$E$30,0))/100*IF($F695="yes",Parameters!$C$49,Parameters!$B$49)</f>
        <v/>
      </c>
      <c r="O695" s="33">
        <f>K695*INDEX(Parameters!$B$78:$E$78,MATCH(I695,Parameters!$B$30:$E$30,0))/100*IF($F695="yes",Parameters!$C$49,Parameters!$B$49)</f>
        <v/>
      </c>
      <c r="P695" s="33">
        <f>K695*INDEX(Parameters!$B$79:$E$79,MATCH(I695,Parameters!$B$30:$E$30,0))/100*IF($F695="yes",Parameters!$C$49,Parameters!$B$49)</f>
        <v/>
      </c>
      <c r="Q695" s="33">
        <f>K695*INDEX(Parameters!$B$80:$E$80,MATCH(I695,Parameters!$B$30:$E$30,0))/100*IF($F695="yes",Parameters!$C$49,Parameters!$B$49)</f>
        <v/>
      </c>
      <c r="R695" s="33">
        <f>K695*INDEX(Parameters!$B$81:$E$81,MATCH(I695,Parameters!$B$30:$E$30,0))/100*IF($F695="yes",Parameters!$C$49,Parameters!$B$49)</f>
        <v/>
      </c>
      <c r="S695" s="33">
        <f>K695*INDEX(Parameters!$B$82:$E$82,MATCH(I695,Parameters!$B$30:$E$30,0))/100*IF($F695="yes",Parameters!$C$49,Parameters!$B$49)</f>
        <v/>
      </c>
      <c r="T695" s="33">
        <f>K695*INDEX(Parameters!$B$83:$E$83,MATCH(I695,Parameters!$B$30:$E$30,0))/100*IF($F695="yes",Parameters!$C$49,Parameters!$B$49)</f>
        <v/>
      </c>
      <c r="U695" s="33">
        <f>INDEX(Parameters!$B$32:$E$32,MATCH(I695,Parameters!$B$30:$E$30,0))*Parameters!$B$36/100*IF($F695="yes",Parameters!$E$49,Parameters!$D$49)</f>
        <v/>
      </c>
      <c r="V695" s="33">
        <f>U695*INDEX(Parameters!$B$99:$E$99,MATCH(I695,Parameters!$B$30:$E$30,0))</f>
        <v/>
      </c>
      <c r="W695" s="33">
        <f>U695*INDEX(Parameters!$B$100:$E$100,MATCH(I695,Parameters!$B$30:$E$30,0))</f>
        <v/>
      </c>
      <c r="X695" s="33">
        <f>U695*INDEX(Parameters!$B$101:$E$101,MATCH(I695,Parameters!$B$30:$E$30,0))</f>
        <v/>
      </c>
      <c r="Y695" s="33">
        <f>U695*INDEX(Parameters!$B$102:$E$102,MATCH(I695,Parameters!$B$30:$E$30,0))</f>
        <v/>
      </c>
      <c r="Z695" s="33">
        <f>U695*INDEX(Parameters!$B$103:$E$103,MATCH(I695,Parameters!$B$30:$E$30,0))</f>
        <v/>
      </c>
      <c r="AA695" s="33">
        <f>U695*INDEX(Parameters!$B$104:$E$104,MATCH(I695,Parameters!$B$30:$E$30,0))</f>
        <v/>
      </c>
      <c r="AB695" s="33">
        <f>U695*Parameters!$B$39</f>
        <v/>
      </c>
      <c r="AC695" s="7">
        <f>J695</f>
        <v/>
      </c>
      <c r="AD695" s="7">
        <f>IF(J695=1,Parameters!$B$40,Parameters!$B$41)</f>
        <v/>
      </c>
      <c r="AE695" s="33">
        <f>AC695*O695+(1-AC695)*L695</f>
        <v/>
      </c>
      <c r="AF695" s="33">
        <f>AC695*P695+(1-AC695)*M695</f>
        <v/>
      </c>
      <c r="AG695" s="33">
        <f>AC695*Q695+(1-AC695)*N695</f>
        <v/>
      </c>
      <c r="AH695" s="33">
        <f>AD695*O695+(1-AD695)*L695</f>
        <v/>
      </c>
      <c r="AI695" s="33">
        <f>AD695*P695+(1-AD695)*M695</f>
        <v/>
      </c>
      <c r="AJ695" s="33">
        <f>AD695*Q695+(1-AD695)*N695</f>
        <v/>
      </c>
      <c r="AK695" s="33">
        <f>AC695*V695+(1-AC695)*U695</f>
        <v/>
      </c>
      <c r="AL695" s="33">
        <f>AC695*W695+(1-AC695)*U695</f>
        <v/>
      </c>
      <c r="AM695" s="33">
        <f>AC695*X695+(1-AC695)*U695</f>
        <v/>
      </c>
      <c r="AN695" s="33">
        <f>AD695*V695+(1-AD695)*U695</f>
        <v/>
      </c>
      <c r="AO695" s="33">
        <f>AD695*W695+(1-AD695)*U695</f>
        <v/>
      </c>
      <c r="AP695" s="33">
        <f>AD695*X695+(1-AD695)*U695</f>
        <v/>
      </c>
      <c r="AQ695" s="7">
        <f>IF(OR(Scenario!$B$5="Any",Scenario!$B$5=A695),1,0)</f>
        <v/>
      </c>
      <c r="AR695" s="7">
        <f>IF(OR(Scenario!$B$6="Any",Scenario!$B$6=B695),1,0)</f>
        <v/>
      </c>
      <c r="AS695" s="7">
        <f>IF(OR(Scenario!$B$7="Any",Scenario!$B$7=C695),1,0)</f>
        <v/>
      </c>
      <c r="AT695" s="7">
        <f>IF(OR(Scenario!$B$8="Any",Scenario!$B$8=D695),1,0)</f>
        <v/>
      </c>
      <c r="AU695" s="7">
        <f>IF(OR(Scenario!$B$9="Any",Scenario!$B$9=E695),1,0)</f>
        <v/>
      </c>
      <c r="AV695" s="7">
        <f>IF(OR(Scenario!$B$10="Any",Scenario!$B$10=F695),1,0)</f>
        <v/>
      </c>
      <c r="AW695" s="7">
        <f>G695*AQ695*AR695*AS695*AT695*AU695*AV695</f>
        <v/>
      </c>
      <c r="AX695" s="7">
        <f>IF(Scenario!$B$11="mean",L695,IF(Scenario!$B$11="5th pct",M695,N695))</f>
        <v/>
      </c>
      <c r="AY695" s="7">
        <f>IF(Scenario!$B$11="mean",O695,IF(Scenario!$B$11="5th pct",P695,Q695))</f>
        <v/>
      </c>
      <c r="AZ695" s="7">
        <f>IF(Scenario!$B$11="mean",R695,IF(Scenario!$B$11="5th pct",S695,T695))</f>
        <v/>
      </c>
      <c r="BA695" s="7">
        <f>IF(Scenario!$B$11="mean",AE695,IF(Scenario!$B$11="5th pct",AF695,AG695))</f>
        <v/>
      </c>
      <c r="BB695" s="7">
        <f>IF(Scenario!$B$11="mean",AH695,IF(Scenario!$B$11="5th pct",AI695,AJ695))</f>
        <v/>
      </c>
      <c r="BC695" s="7">
        <f>U695</f>
        <v/>
      </c>
      <c r="BD695" s="7">
        <f>IF(Scenario!$B$11="mean",V695,IF(Scenario!$B$11="5th pct",W695,X695))</f>
        <v/>
      </c>
      <c r="BE695" s="7">
        <f>IF(Scenario!$B$11="mean",Y695,IF(Scenario!$B$11="5th pct",Z695,AA695))</f>
        <v/>
      </c>
      <c r="BF695" s="7">
        <f>IF(Scenario!$B$11="mean",AK695,IF(Scenario!$B$11="5th pct",AL695,AM695))</f>
        <v/>
      </c>
      <c r="BG695" s="7">
        <f>IF(Scenario!$B$11="mean",AN695,IF(Scenario!$B$11="5th pct",AO695,AP695))</f>
        <v/>
      </c>
    </row>
    <row r="696">
      <c r="A696" t="inlineStr">
        <is>
          <t>M</t>
        </is>
      </c>
      <c r="B696" t="inlineStr">
        <is>
          <t>65-74</t>
        </is>
      </c>
      <c r="C696" t="inlineStr">
        <is>
          <t>154-176</t>
        </is>
      </c>
      <c r="D696" t="inlineStr">
        <is>
          <t>1.5-2.0</t>
        </is>
      </c>
      <c r="E696" t="inlineStr">
        <is>
          <t>persistent</t>
        </is>
      </c>
      <c r="F696" t="inlineStr">
        <is>
          <t>no</t>
        </is>
      </c>
      <c r="G696" s="26">
        <f>Parameters!$B$6*Parameters!$B$7*Parameters!$E$11/SUM(Parameters!$B$11:$G$11)*Parameters!$J$21*Parameters!$B$53*(1-Parameters!$B$46)</f>
        <v/>
      </c>
      <c r="H696" s="27">
        <f>(140-Parameters!$B$25)*Parameters!$E$26*0.45359237*1/(72*Parameters!$D$27)</f>
        <v/>
      </c>
      <c r="I696">
        <f>IF(H696&gt;80,"&gt;80",IF(H696&gt;50,"50-80",IF(H696&gt;=25,"25-50","&lt;25")))</f>
        <v/>
      </c>
      <c r="J696">
        <f>IF(((B696="80+")+0+(OR(D696="1.5-2.0",D696="&gt;=2.0")))&gt;=2,1,0)</f>
        <v/>
      </c>
      <c r="K696" s="28">
        <f>INDEX(Parameters!$B$31:$E$31,MATCH(I696,Parameters!$B$30:$E$30,0))</f>
        <v/>
      </c>
      <c r="L696" s="29">
        <f>K696*INDEX(Parameters!$B$84:$E$84,MATCH(I696,Parameters!$B$30:$E$30,0))/100*IF($F696="yes",Parameters!$C$49,Parameters!$B$49)</f>
        <v/>
      </c>
      <c r="M696" s="29">
        <f>K696*INDEX(Parameters!$B$85:$E$85,MATCH(I696,Parameters!$B$30:$E$30,0))/100*IF($F696="yes",Parameters!$C$49,Parameters!$B$49)</f>
        <v/>
      </c>
      <c r="N696" s="29">
        <f>K696*INDEX(Parameters!$B$86:$E$86,MATCH(I696,Parameters!$B$30:$E$30,0))/100*IF($F696="yes",Parameters!$C$49,Parameters!$B$49)</f>
        <v/>
      </c>
      <c r="O696" s="29">
        <f>K696*INDEX(Parameters!$B$87:$E$87,MATCH(I696,Parameters!$B$30:$E$30,0))/100*IF($F696="yes",Parameters!$C$49,Parameters!$B$49)</f>
        <v/>
      </c>
      <c r="P696" s="29">
        <f>K696*INDEX(Parameters!$B$88:$E$88,MATCH(I696,Parameters!$B$30:$E$30,0))/100*IF($F696="yes",Parameters!$C$49,Parameters!$B$49)</f>
        <v/>
      </c>
      <c r="Q696" s="29">
        <f>K696*INDEX(Parameters!$B$89:$E$89,MATCH(I696,Parameters!$B$30:$E$30,0))/100*IF($F696="yes",Parameters!$C$49,Parameters!$B$49)</f>
        <v/>
      </c>
      <c r="R696" s="29">
        <f>K696*INDEX(Parameters!$B$90:$E$90,MATCH(I696,Parameters!$B$30:$E$30,0))/100*IF($F696="yes",Parameters!$C$49,Parameters!$B$49)</f>
        <v/>
      </c>
      <c r="S696" s="29">
        <f>K696*INDEX(Parameters!$B$91:$E$91,MATCH(I696,Parameters!$B$30:$E$30,0))/100*IF($F696="yes",Parameters!$C$49,Parameters!$B$49)</f>
        <v/>
      </c>
      <c r="T696" s="29">
        <f>K696*INDEX(Parameters!$B$92:$E$92,MATCH(I696,Parameters!$B$30:$E$30,0))/100*IF($F696="yes",Parameters!$C$49,Parameters!$B$49)</f>
        <v/>
      </c>
      <c r="U696" s="29">
        <f>INDEX(Parameters!$B$32:$E$32,MATCH(I696,Parameters!$B$30:$E$30,0))*Parameters!$B$36/100*IF($F696="yes",Parameters!$E$49,Parameters!$D$49)</f>
        <v/>
      </c>
      <c r="V696" s="29">
        <f>U696*INDEX(Parameters!$B$99:$E$99,MATCH(I696,Parameters!$B$30:$E$30,0))</f>
        <v/>
      </c>
      <c r="W696" s="29">
        <f>U696*INDEX(Parameters!$B$100:$E$100,MATCH(I696,Parameters!$B$30:$E$30,0))</f>
        <v/>
      </c>
      <c r="X696" s="29">
        <f>U696*INDEX(Parameters!$B$101:$E$101,MATCH(I696,Parameters!$B$30:$E$30,0))</f>
        <v/>
      </c>
      <c r="Y696" s="29">
        <f>U696*INDEX(Parameters!$B$102:$E$102,MATCH(I696,Parameters!$B$30:$E$30,0))</f>
        <v/>
      </c>
      <c r="Z696" s="29">
        <f>U696*INDEX(Parameters!$B$103:$E$103,MATCH(I696,Parameters!$B$30:$E$30,0))</f>
        <v/>
      </c>
      <c r="AA696" s="29">
        <f>U696*INDEX(Parameters!$B$104:$E$104,MATCH(I696,Parameters!$B$30:$E$30,0))</f>
        <v/>
      </c>
      <c r="AB696" s="29">
        <f>U696*Parameters!$B$39</f>
        <v/>
      </c>
      <c r="AC696">
        <f>J696</f>
        <v/>
      </c>
      <c r="AD696">
        <f>IF(J696=1,Parameters!$B$40,Parameters!$B$41)</f>
        <v/>
      </c>
      <c r="AE696" s="29">
        <f>AC696*O696+(1-AC696)*L696</f>
        <v/>
      </c>
      <c r="AF696" s="29">
        <f>AC696*P696+(1-AC696)*M696</f>
        <v/>
      </c>
      <c r="AG696" s="29">
        <f>AC696*Q696+(1-AC696)*N696</f>
        <v/>
      </c>
      <c r="AH696" s="29">
        <f>AD696*O696+(1-AD696)*L696</f>
        <v/>
      </c>
      <c r="AI696" s="29">
        <f>AD696*P696+(1-AD696)*M696</f>
        <v/>
      </c>
      <c r="AJ696" s="29">
        <f>AD696*Q696+(1-AD696)*N696</f>
        <v/>
      </c>
      <c r="AK696" s="29">
        <f>AC696*V696+(1-AC696)*U696</f>
        <v/>
      </c>
      <c r="AL696" s="29">
        <f>AC696*W696+(1-AC696)*U696</f>
        <v/>
      </c>
      <c r="AM696" s="29">
        <f>AC696*X696+(1-AC696)*U696</f>
        <v/>
      </c>
      <c r="AN696" s="29">
        <f>AD696*V696+(1-AD696)*U696</f>
        <v/>
      </c>
      <c r="AO696" s="29">
        <f>AD696*W696+(1-AD696)*U696</f>
        <v/>
      </c>
      <c r="AP696" s="29">
        <f>AD696*X696+(1-AD696)*U696</f>
        <v/>
      </c>
      <c r="AQ696">
        <f>IF(OR(Scenario!$B$5="Any",Scenario!$B$5=A696),1,0)</f>
        <v/>
      </c>
      <c r="AR696">
        <f>IF(OR(Scenario!$B$6="Any",Scenario!$B$6=B696),1,0)</f>
        <v/>
      </c>
      <c r="AS696">
        <f>IF(OR(Scenario!$B$7="Any",Scenario!$B$7=C696),1,0)</f>
        <v/>
      </c>
      <c r="AT696">
        <f>IF(OR(Scenario!$B$8="Any",Scenario!$B$8=D696),1,0)</f>
        <v/>
      </c>
      <c r="AU696">
        <f>IF(OR(Scenario!$B$9="Any",Scenario!$B$9=E696),1,0)</f>
        <v/>
      </c>
      <c r="AV696">
        <f>IF(OR(Scenario!$B$10="Any",Scenario!$B$10=F696),1,0)</f>
        <v/>
      </c>
      <c r="AW696">
        <f>G696*AQ696*AR696*AS696*AT696*AU696*AV696</f>
        <v/>
      </c>
      <c r="AX696">
        <f>IF(Scenario!$B$11="mean",L696,IF(Scenario!$B$11="5th pct",M696,N696))</f>
        <v/>
      </c>
      <c r="AY696">
        <f>IF(Scenario!$B$11="mean",O696,IF(Scenario!$B$11="5th pct",P696,Q696))</f>
        <v/>
      </c>
      <c r="AZ696">
        <f>IF(Scenario!$B$11="mean",R696,IF(Scenario!$B$11="5th pct",S696,T696))</f>
        <v/>
      </c>
      <c r="BA696">
        <f>IF(Scenario!$B$11="mean",AE696,IF(Scenario!$B$11="5th pct",AF696,AG696))</f>
        <v/>
      </c>
      <c r="BB696">
        <f>IF(Scenario!$B$11="mean",AH696,IF(Scenario!$B$11="5th pct",AI696,AJ696))</f>
        <v/>
      </c>
      <c r="BC696">
        <f>U696</f>
        <v/>
      </c>
      <c r="BD696">
        <f>IF(Scenario!$B$11="mean",V696,IF(Scenario!$B$11="5th pct",W696,X696))</f>
        <v/>
      </c>
      <c r="BE696">
        <f>IF(Scenario!$B$11="mean",Y696,IF(Scenario!$B$11="5th pct",Z696,AA696))</f>
        <v/>
      </c>
      <c r="BF696">
        <f>IF(Scenario!$B$11="mean",AK696,IF(Scenario!$B$11="5th pct",AL696,AM696))</f>
        <v/>
      </c>
      <c r="BG696">
        <f>IF(Scenario!$B$11="mean",AN696,IF(Scenario!$B$11="5th pct",AO696,AP696))</f>
        <v/>
      </c>
    </row>
    <row r="697">
      <c r="A697" s="7" t="inlineStr">
        <is>
          <t>M</t>
        </is>
      </c>
      <c r="B697" s="7" t="inlineStr">
        <is>
          <t>65-74</t>
        </is>
      </c>
      <c r="C697" s="7" t="inlineStr">
        <is>
          <t>154-176</t>
        </is>
      </c>
      <c r="D697" s="7" t="inlineStr">
        <is>
          <t>1.5-2.0</t>
        </is>
      </c>
      <c r="E697" s="7" t="inlineStr">
        <is>
          <t>persistent</t>
        </is>
      </c>
      <c r="F697" s="7" t="inlineStr">
        <is>
          <t>yes</t>
        </is>
      </c>
      <c r="G697" s="30">
        <f>Parameters!$B$6*Parameters!$B$7*Parameters!$E$11/SUM(Parameters!$B$11:$G$11)*Parameters!$J$21*Parameters!$B$53*Parameters!$B$46</f>
        <v/>
      </c>
      <c r="H697" s="31">
        <f>(140-Parameters!$B$25)*Parameters!$E$26*0.45359237*1/(72*Parameters!$D$27)</f>
        <v/>
      </c>
      <c r="I697" s="7">
        <f>IF(H697&gt;80,"&gt;80",IF(H697&gt;50,"50-80",IF(H697&gt;=25,"25-50","&lt;25")))</f>
        <v/>
      </c>
      <c r="J697" s="7">
        <f>IF(((B697="80+")+0+(OR(D697="1.5-2.0",D697="&gt;=2.0")))&gt;=2,1,0)</f>
        <v/>
      </c>
      <c r="K697" s="32">
        <f>INDEX(Parameters!$B$31:$E$31,MATCH(I697,Parameters!$B$30:$E$30,0))</f>
        <v/>
      </c>
      <c r="L697" s="33">
        <f>K697*INDEX(Parameters!$B$84:$E$84,MATCH(I697,Parameters!$B$30:$E$30,0))/100*IF($F697="yes",Parameters!$C$49,Parameters!$B$49)</f>
        <v/>
      </c>
      <c r="M697" s="33">
        <f>K697*INDEX(Parameters!$B$85:$E$85,MATCH(I697,Parameters!$B$30:$E$30,0))/100*IF($F697="yes",Parameters!$C$49,Parameters!$B$49)</f>
        <v/>
      </c>
      <c r="N697" s="33">
        <f>K697*INDEX(Parameters!$B$86:$E$86,MATCH(I697,Parameters!$B$30:$E$30,0))/100*IF($F697="yes",Parameters!$C$49,Parameters!$B$49)</f>
        <v/>
      </c>
      <c r="O697" s="33">
        <f>K697*INDEX(Parameters!$B$87:$E$87,MATCH(I697,Parameters!$B$30:$E$30,0))/100*IF($F697="yes",Parameters!$C$49,Parameters!$B$49)</f>
        <v/>
      </c>
      <c r="P697" s="33">
        <f>K697*INDEX(Parameters!$B$88:$E$88,MATCH(I697,Parameters!$B$30:$E$30,0))/100*IF($F697="yes",Parameters!$C$49,Parameters!$B$49)</f>
        <v/>
      </c>
      <c r="Q697" s="33">
        <f>K697*INDEX(Parameters!$B$89:$E$89,MATCH(I697,Parameters!$B$30:$E$30,0))/100*IF($F697="yes",Parameters!$C$49,Parameters!$B$49)</f>
        <v/>
      </c>
      <c r="R697" s="33">
        <f>K697*INDEX(Parameters!$B$90:$E$90,MATCH(I697,Parameters!$B$30:$E$30,0))/100*IF($F697="yes",Parameters!$C$49,Parameters!$B$49)</f>
        <v/>
      </c>
      <c r="S697" s="33">
        <f>K697*INDEX(Parameters!$B$91:$E$91,MATCH(I697,Parameters!$B$30:$E$30,0))/100*IF($F697="yes",Parameters!$C$49,Parameters!$B$49)</f>
        <v/>
      </c>
      <c r="T697" s="33">
        <f>K697*INDEX(Parameters!$B$92:$E$92,MATCH(I697,Parameters!$B$30:$E$30,0))/100*IF($F697="yes",Parameters!$C$49,Parameters!$B$49)</f>
        <v/>
      </c>
      <c r="U697" s="33">
        <f>INDEX(Parameters!$B$32:$E$32,MATCH(I697,Parameters!$B$30:$E$30,0))*Parameters!$B$36/100*IF($F697="yes",Parameters!$E$49,Parameters!$D$49)</f>
        <v/>
      </c>
      <c r="V697" s="33">
        <f>U697*INDEX(Parameters!$B$99:$E$99,MATCH(I697,Parameters!$B$30:$E$30,0))</f>
        <v/>
      </c>
      <c r="W697" s="33">
        <f>U697*INDEX(Parameters!$B$100:$E$100,MATCH(I697,Parameters!$B$30:$E$30,0))</f>
        <v/>
      </c>
      <c r="X697" s="33">
        <f>U697*INDEX(Parameters!$B$101:$E$101,MATCH(I697,Parameters!$B$30:$E$30,0))</f>
        <v/>
      </c>
      <c r="Y697" s="33">
        <f>U697*INDEX(Parameters!$B$102:$E$102,MATCH(I697,Parameters!$B$30:$E$30,0))</f>
        <v/>
      </c>
      <c r="Z697" s="33">
        <f>U697*INDEX(Parameters!$B$103:$E$103,MATCH(I697,Parameters!$B$30:$E$30,0))</f>
        <v/>
      </c>
      <c r="AA697" s="33">
        <f>U697*INDEX(Parameters!$B$104:$E$104,MATCH(I697,Parameters!$B$30:$E$30,0))</f>
        <v/>
      </c>
      <c r="AB697" s="33">
        <f>U697*Parameters!$B$39</f>
        <v/>
      </c>
      <c r="AC697" s="7">
        <f>J697</f>
        <v/>
      </c>
      <c r="AD697" s="7">
        <f>IF(J697=1,Parameters!$B$40,Parameters!$B$41)</f>
        <v/>
      </c>
      <c r="AE697" s="33">
        <f>AC697*O697+(1-AC697)*L697</f>
        <v/>
      </c>
      <c r="AF697" s="33">
        <f>AC697*P697+(1-AC697)*M697</f>
        <v/>
      </c>
      <c r="AG697" s="33">
        <f>AC697*Q697+(1-AC697)*N697</f>
        <v/>
      </c>
      <c r="AH697" s="33">
        <f>AD697*O697+(1-AD697)*L697</f>
        <v/>
      </c>
      <c r="AI697" s="33">
        <f>AD697*P697+(1-AD697)*M697</f>
        <v/>
      </c>
      <c r="AJ697" s="33">
        <f>AD697*Q697+(1-AD697)*N697</f>
        <v/>
      </c>
      <c r="AK697" s="33">
        <f>AC697*V697+(1-AC697)*U697</f>
        <v/>
      </c>
      <c r="AL697" s="33">
        <f>AC697*W697+(1-AC697)*U697</f>
        <v/>
      </c>
      <c r="AM697" s="33">
        <f>AC697*X697+(1-AC697)*U697</f>
        <v/>
      </c>
      <c r="AN697" s="33">
        <f>AD697*V697+(1-AD697)*U697</f>
        <v/>
      </c>
      <c r="AO697" s="33">
        <f>AD697*W697+(1-AD697)*U697</f>
        <v/>
      </c>
      <c r="AP697" s="33">
        <f>AD697*X697+(1-AD697)*U697</f>
        <v/>
      </c>
      <c r="AQ697" s="7">
        <f>IF(OR(Scenario!$B$5="Any",Scenario!$B$5=A697),1,0)</f>
        <v/>
      </c>
      <c r="AR697" s="7">
        <f>IF(OR(Scenario!$B$6="Any",Scenario!$B$6=B697),1,0)</f>
        <v/>
      </c>
      <c r="AS697" s="7">
        <f>IF(OR(Scenario!$B$7="Any",Scenario!$B$7=C697),1,0)</f>
        <v/>
      </c>
      <c r="AT697" s="7">
        <f>IF(OR(Scenario!$B$8="Any",Scenario!$B$8=D697),1,0)</f>
        <v/>
      </c>
      <c r="AU697" s="7">
        <f>IF(OR(Scenario!$B$9="Any",Scenario!$B$9=E697),1,0)</f>
        <v/>
      </c>
      <c r="AV697" s="7">
        <f>IF(OR(Scenario!$B$10="Any",Scenario!$B$10=F697),1,0)</f>
        <v/>
      </c>
      <c r="AW697" s="7">
        <f>G697*AQ697*AR697*AS697*AT697*AU697*AV697</f>
        <v/>
      </c>
      <c r="AX697" s="7">
        <f>IF(Scenario!$B$11="mean",L697,IF(Scenario!$B$11="5th pct",M697,N697))</f>
        <v/>
      </c>
      <c r="AY697" s="7">
        <f>IF(Scenario!$B$11="mean",O697,IF(Scenario!$B$11="5th pct",P697,Q697))</f>
        <v/>
      </c>
      <c r="AZ697" s="7">
        <f>IF(Scenario!$B$11="mean",R697,IF(Scenario!$B$11="5th pct",S697,T697))</f>
        <v/>
      </c>
      <c r="BA697" s="7">
        <f>IF(Scenario!$B$11="mean",AE697,IF(Scenario!$B$11="5th pct",AF697,AG697))</f>
        <v/>
      </c>
      <c r="BB697" s="7">
        <f>IF(Scenario!$B$11="mean",AH697,IF(Scenario!$B$11="5th pct",AI697,AJ697))</f>
        <v/>
      </c>
      <c r="BC697" s="7">
        <f>U697</f>
        <v/>
      </c>
      <c r="BD697" s="7">
        <f>IF(Scenario!$B$11="mean",V697,IF(Scenario!$B$11="5th pct",W697,X697))</f>
        <v/>
      </c>
      <c r="BE697" s="7">
        <f>IF(Scenario!$B$11="mean",Y697,IF(Scenario!$B$11="5th pct",Z697,AA697))</f>
        <v/>
      </c>
      <c r="BF697" s="7">
        <f>IF(Scenario!$B$11="mean",AK697,IF(Scenario!$B$11="5th pct",AL697,AM697))</f>
        <v/>
      </c>
      <c r="BG697" s="7">
        <f>IF(Scenario!$B$11="mean",AN697,IF(Scenario!$B$11="5th pct",AO697,AP697))</f>
        <v/>
      </c>
    </row>
    <row r="698">
      <c r="A698" t="inlineStr">
        <is>
          <t>M</t>
        </is>
      </c>
      <c r="B698" t="inlineStr">
        <is>
          <t>65-74</t>
        </is>
      </c>
      <c r="C698" t="inlineStr">
        <is>
          <t>154-176</t>
        </is>
      </c>
      <c r="D698" t="inlineStr">
        <is>
          <t>&gt;=2.0</t>
        </is>
      </c>
      <c r="E698" t="inlineStr">
        <is>
          <t>subclinical</t>
        </is>
      </c>
      <c r="F698" t="inlineStr">
        <is>
          <t>no</t>
        </is>
      </c>
      <c r="G698" s="26">
        <f>Parameters!$B$6*Parameters!$B$7*Parameters!$E$11/SUM(Parameters!$B$11:$G$11)*Parameters!$K$21*Parameters!$B$50*(1-Parameters!$B$46)</f>
        <v/>
      </c>
      <c r="H698" s="27">
        <f>(140-Parameters!$B$25)*Parameters!$E$26*0.45359237*1/(72*Parameters!$E$27)</f>
        <v/>
      </c>
      <c r="I698">
        <f>IF(H698&gt;80,"&gt;80",IF(H698&gt;50,"50-80",IF(H698&gt;=25,"25-50","&lt;25")))</f>
        <v/>
      </c>
      <c r="J698">
        <f>IF(((B698="80+")+0+(OR(D698="1.5-2.0",D698="&gt;=2.0")))&gt;=2,1,0)</f>
        <v/>
      </c>
      <c r="K698" s="28">
        <f>INDEX(Parameters!$B$31:$E$31,MATCH(I698,Parameters!$B$30:$E$30,0))</f>
        <v/>
      </c>
      <c r="L698" s="29">
        <f>K698*INDEX(Parameters!$B$57:$E$57,MATCH(I698,Parameters!$B$30:$E$30,0))/100*IF($F698="yes",Parameters!$C$49,Parameters!$B$49)</f>
        <v/>
      </c>
      <c r="M698" s="29">
        <f>K698*INDEX(Parameters!$B$58:$E$58,MATCH(I698,Parameters!$B$30:$E$30,0))/100*IF($F698="yes",Parameters!$C$49,Parameters!$B$49)</f>
        <v/>
      </c>
      <c r="N698" s="29">
        <f>K698*INDEX(Parameters!$B$59:$E$59,MATCH(I698,Parameters!$B$30:$E$30,0))/100*IF($F698="yes",Parameters!$C$49,Parameters!$B$49)</f>
        <v/>
      </c>
      <c r="O698" s="29">
        <f>K698*INDEX(Parameters!$B$60:$E$60,MATCH(I698,Parameters!$B$30:$E$30,0))/100*IF($F698="yes",Parameters!$C$49,Parameters!$B$49)</f>
        <v/>
      </c>
      <c r="P698" s="29">
        <f>K698*INDEX(Parameters!$B$61:$E$61,MATCH(I698,Parameters!$B$30:$E$30,0))/100*IF($F698="yes",Parameters!$C$49,Parameters!$B$49)</f>
        <v/>
      </c>
      <c r="Q698" s="29">
        <f>K698*INDEX(Parameters!$B$62:$E$62,MATCH(I698,Parameters!$B$30:$E$30,0))/100*IF($F698="yes",Parameters!$C$49,Parameters!$B$49)</f>
        <v/>
      </c>
      <c r="R698" s="29">
        <f>K698*INDEX(Parameters!$B$63:$E$63,MATCH(I698,Parameters!$B$30:$E$30,0))/100*IF($F698="yes",Parameters!$C$49,Parameters!$B$49)</f>
        <v/>
      </c>
      <c r="S698" s="29">
        <f>K698*INDEX(Parameters!$B$64:$E$64,MATCH(I698,Parameters!$B$30:$E$30,0))/100*IF($F698="yes",Parameters!$C$49,Parameters!$B$49)</f>
        <v/>
      </c>
      <c r="T698" s="29">
        <f>K698*INDEX(Parameters!$B$65:$E$65,MATCH(I698,Parameters!$B$30:$E$30,0))/100*IF($F698="yes",Parameters!$C$49,Parameters!$B$49)</f>
        <v/>
      </c>
      <c r="U698" s="29">
        <f>INDEX(Parameters!$B$32:$E$32,MATCH(I698,Parameters!$B$30:$E$30,0))*Parameters!$B$36/100*IF($F698="yes",Parameters!$E$49,Parameters!$D$49)</f>
        <v/>
      </c>
      <c r="V698" s="29">
        <f>U698*INDEX(Parameters!$B$99:$E$99,MATCH(I698,Parameters!$B$30:$E$30,0))</f>
        <v/>
      </c>
      <c r="W698" s="29">
        <f>U698*INDEX(Parameters!$B$100:$E$100,MATCH(I698,Parameters!$B$30:$E$30,0))</f>
        <v/>
      </c>
      <c r="X698" s="29">
        <f>U698*INDEX(Parameters!$B$101:$E$101,MATCH(I698,Parameters!$B$30:$E$30,0))</f>
        <v/>
      </c>
      <c r="Y698" s="29">
        <f>U698*INDEX(Parameters!$B$102:$E$102,MATCH(I698,Parameters!$B$30:$E$30,0))</f>
        <v/>
      </c>
      <c r="Z698" s="29">
        <f>U698*INDEX(Parameters!$B$103:$E$103,MATCH(I698,Parameters!$B$30:$E$30,0))</f>
        <v/>
      </c>
      <c r="AA698" s="29">
        <f>U698*INDEX(Parameters!$B$104:$E$104,MATCH(I698,Parameters!$B$30:$E$30,0))</f>
        <v/>
      </c>
      <c r="AB698" s="29">
        <f>U698*Parameters!$B$39</f>
        <v/>
      </c>
      <c r="AC698">
        <f>J698</f>
        <v/>
      </c>
      <c r="AD698">
        <f>IF(J698=1,Parameters!$B$40,Parameters!$B$41)</f>
        <v/>
      </c>
      <c r="AE698" s="29">
        <f>AC698*O698+(1-AC698)*L698</f>
        <v/>
      </c>
      <c r="AF698" s="29">
        <f>AC698*P698+(1-AC698)*M698</f>
        <v/>
      </c>
      <c r="AG698" s="29">
        <f>AC698*Q698+(1-AC698)*N698</f>
        <v/>
      </c>
      <c r="AH698" s="29">
        <f>AD698*O698+(1-AD698)*L698</f>
        <v/>
      </c>
      <c r="AI698" s="29">
        <f>AD698*P698+(1-AD698)*M698</f>
        <v/>
      </c>
      <c r="AJ698" s="29">
        <f>AD698*Q698+(1-AD698)*N698</f>
        <v/>
      </c>
      <c r="AK698" s="29">
        <f>AC698*V698+(1-AC698)*U698</f>
        <v/>
      </c>
      <c r="AL698" s="29">
        <f>AC698*W698+(1-AC698)*U698</f>
        <v/>
      </c>
      <c r="AM698" s="29">
        <f>AC698*X698+(1-AC698)*U698</f>
        <v/>
      </c>
      <c r="AN698" s="29">
        <f>AD698*V698+(1-AD698)*U698</f>
        <v/>
      </c>
      <c r="AO698" s="29">
        <f>AD698*W698+(1-AD698)*U698</f>
        <v/>
      </c>
      <c r="AP698" s="29">
        <f>AD698*X698+(1-AD698)*U698</f>
        <v/>
      </c>
      <c r="AQ698">
        <f>IF(OR(Scenario!$B$5="Any",Scenario!$B$5=A698),1,0)</f>
        <v/>
      </c>
      <c r="AR698">
        <f>IF(OR(Scenario!$B$6="Any",Scenario!$B$6=B698),1,0)</f>
        <v/>
      </c>
      <c r="AS698">
        <f>IF(OR(Scenario!$B$7="Any",Scenario!$B$7=C698),1,0)</f>
        <v/>
      </c>
      <c r="AT698">
        <f>IF(OR(Scenario!$B$8="Any",Scenario!$B$8=D698),1,0)</f>
        <v/>
      </c>
      <c r="AU698">
        <f>IF(OR(Scenario!$B$9="Any",Scenario!$B$9=E698),1,0)</f>
        <v/>
      </c>
      <c r="AV698">
        <f>IF(OR(Scenario!$B$10="Any",Scenario!$B$10=F698),1,0)</f>
        <v/>
      </c>
      <c r="AW698">
        <f>G698*AQ698*AR698*AS698*AT698*AU698*AV698</f>
        <v/>
      </c>
      <c r="AX698">
        <f>IF(Scenario!$B$11="mean",L698,IF(Scenario!$B$11="5th pct",M698,N698))</f>
        <v/>
      </c>
      <c r="AY698">
        <f>IF(Scenario!$B$11="mean",O698,IF(Scenario!$B$11="5th pct",P698,Q698))</f>
        <v/>
      </c>
      <c r="AZ698">
        <f>IF(Scenario!$B$11="mean",R698,IF(Scenario!$B$11="5th pct",S698,T698))</f>
        <v/>
      </c>
      <c r="BA698">
        <f>IF(Scenario!$B$11="mean",AE698,IF(Scenario!$B$11="5th pct",AF698,AG698))</f>
        <v/>
      </c>
      <c r="BB698">
        <f>IF(Scenario!$B$11="mean",AH698,IF(Scenario!$B$11="5th pct",AI698,AJ698))</f>
        <v/>
      </c>
      <c r="BC698">
        <f>U698</f>
        <v/>
      </c>
      <c r="BD698">
        <f>IF(Scenario!$B$11="mean",V698,IF(Scenario!$B$11="5th pct",W698,X698))</f>
        <v/>
      </c>
      <c r="BE698">
        <f>IF(Scenario!$B$11="mean",Y698,IF(Scenario!$B$11="5th pct",Z698,AA698))</f>
        <v/>
      </c>
      <c r="BF698">
        <f>IF(Scenario!$B$11="mean",AK698,IF(Scenario!$B$11="5th pct",AL698,AM698))</f>
        <v/>
      </c>
      <c r="BG698">
        <f>IF(Scenario!$B$11="mean",AN698,IF(Scenario!$B$11="5th pct",AO698,AP698))</f>
        <v/>
      </c>
    </row>
    <row r="699">
      <c r="A699" s="7" t="inlineStr">
        <is>
          <t>M</t>
        </is>
      </c>
      <c r="B699" s="7" t="inlineStr">
        <is>
          <t>65-74</t>
        </is>
      </c>
      <c r="C699" s="7" t="inlineStr">
        <is>
          <t>154-176</t>
        </is>
      </c>
      <c r="D699" s="7" t="inlineStr">
        <is>
          <t>&gt;=2.0</t>
        </is>
      </c>
      <c r="E699" s="7" t="inlineStr">
        <is>
          <t>subclinical</t>
        </is>
      </c>
      <c r="F699" s="7" t="inlineStr">
        <is>
          <t>yes</t>
        </is>
      </c>
      <c r="G699" s="30">
        <f>Parameters!$B$6*Parameters!$B$7*Parameters!$E$11/SUM(Parameters!$B$11:$G$11)*Parameters!$K$21*Parameters!$B$50*Parameters!$B$46</f>
        <v/>
      </c>
      <c r="H699" s="31">
        <f>(140-Parameters!$B$25)*Parameters!$E$26*0.45359237*1/(72*Parameters!$E$27)</f>
        <v/>
      </c>
      <c r="I699" s="7">
        <f>IF(H699&gt;80,"&gt;80",IF(H699&gt;50,"50-80",IF(H699&gt;=25,"25-50","&lt;25")))</f>
        <v/>
      </c>
      <c r="J699" s="7">
        <f>IF(((B699="80+")+0+(OR(D699="1.5-2.0",D699="&gt;=2.0")))&gt;=2,1,0)</f>
        <v/>
      </c>
      <c r="K699" s="32">
        <f>INDEX(Parameters!$B$31:$E$31,MATCH(I699,Parameters!$B$30:$E$30,0))</f>
        <v/>
      </c>
      <c r="L699" s="33">
        <f>K699*INDEX(Parameters!$B$57:$E$57,MATCH(I699,Parameters!$B$30:$E$30,0))/100*IF($F699="yes",Parameters!$C$49,Parameters!$B$49)</f>
        <v/>
      </c>
      <c r="M699" s="33">
        <f>K699*INDEX(Parameters!$B$58:$E$58,MATCH(I699,Parameters!$B$30:$E$30,0))/100*IF($F699="yes",Parameters!$C$49,Parameters!$B$49)</f>
        <v/>
      </c>
      <c r="N699" s="33">
        <f>K699*INDEX(Parameters!$B$59:$E$59,MATCH(I699,Parameters!$B$30:$E$30,0))/100*IF($F699="yes",Parameters!$C$49,Parameters!$B$49)</f>
        <v/>
      </c>
      <c r="O699" s="33">
        <f>K699*INDEX(Parameters!$B$60:$E$60,MATCH(I699,Parameters!$B$30:$E$30,0))/100*IF($F699="yes",Parameters!$C$49,Parameters!$B$49)</f>
        <v/>
      </c>
      <c r="P699" s="33">
        <f>K699*INDEX(Parameters!$B$61:$E$61,MATCH(I699,Parameters!$B$30:$E$30,0))/100*IF($F699="yes",Parameters!$C$49,Parameters!$B$49)</f>
        <v/>
      </c>
      <c r="Q699" s="33">
        <f>K699*INDEX(Parameters!$B$62:$E$62,MATCH(I699,Parameters!$B$30:$E$30,0))/100*IF($F699="yes",Parameters!$C$49,Parameters!$B$49)</f>
        <v/>
      </c>
      <c r="R699" s="33">
        <f>K699*INDEX(Parameters!$B$63:$E$63,MATCH(I699,Parameters!$B$30:$E$30,0))/100*IF($F699="yes",Parameters!$C$49,Parameters!$B$49)</f>
        <v/>
      </c>
      <c r="S699" s="33">
        <f>K699*INDEX(Parameters!$B$64:$E$64,MATCH(I699,Parameters!$B$30:$E$30,0))/100*IF($F699="yes",Parameters!$C$49,Parameters!$B$49)</f>
        <v/>
      </c>
      <c r="T699" s="33">
        <f>K699*INDEX(Parameters!$B$65:$E$65,MATCH(I699,Parameters!$B$30:$E$30,0))/100*IF($F699="yes",Parameters!$C$49,Parameters!$B$49)</f>
        <v/>
      </c>
      <c r="U699" s="33">
        <f>INDEX(Parameters!$B$32:$E$32,MATCH(I699,Parameters!$B$30:$E$30,0))*Parameters!$B$36/100*IF($F699="yes",Parameters!$E$49,Parameters!$D$49)</f>
        <v/>
      </c>
      <c r="V699" s="33">
        <f>U699*INDEX(Parameters!$B$99:$E$99,MATCH(I699,Parameters!$B$30:$E$30,0))</f>
        <v/>
      </c>
      <c r="W699" s="33">
        <f>U699*INDEX(Parameters!$B$100:$E$100,MATCH(I699,Parameters!$B$30:$E$30,0))</f>
        <v/>
      </c>
      <c r="X699" s="33">
        <f>U699*INDEX(Parameters!$B$101:$E$101,MATCH(I699,Parameters!$B$30:$E$30,0))</f>
        <v/>
      </c>
      <c r="Y699" s="33">
        <f>U699*INDEX(Parameters!$B$102:$E$102,MATCH(I699,Parameters!$B$30:$E$30,0))</f>
        <v/>
      </c>
      <c r="Z699" s="33">
        <f>U699*INDEX(Parameters!$B$103:$E$103,MATCH(I699,Parameters!$B$30:$E$30,0))</f>
        <v/>
      </c>
      <c r="AA699" s="33">
        <f>U699*INDEX(Parameters!$B$104:$E$104,MATCH(I699,Parameters!$B$30:$E$30,0))</f>
        <v/>
      </c>
      <c r="AB699" s="33">
        <f>U699*Parameters!$B$39</f>
        <v/>
      </c>
      <c r="AC699" s="7">
        <f>J699</f>
        <v/>
      </c>
      <c r="AD699" s="7">
        <f>IF(J699=1,Parameters!$B$40,Parameters!$B$41)</f>
        <v/>
      </c>
      <c r="AE699" s="33">
        <f>AC699*O699+(1-AC699)*L699</f>
        <v/>
      </c>
      <c r="AF699" s="33">
        <f>AC699*P699+(1-AC699)*M699</f>
        <v/>
      </c>
      <c r="AG699" s="33">
        <f>AC699*Q699+(1-AC699)*N699</f>
        <v/>
      </c>
      <c r="AH699" s="33">
        <f>AD699*O699+(1-AD699)*L699</f>
        <v/>
      </c>
      <c r="AI699" s="33">
        <f>AD699*P699+(1-AD699)*M699</f>
        <v/>
      </c>
      <c r="AJ699" s="33">
        <f>AD699*Q699+(1-AD699)*N699</f>
        <v/>
      </c>
      <c r="AK699" s="33">
        <f>AC699*V699+(1-AC699)*U699</f>
        <v/>
      </c>
      <c r="AL699" s="33">
        <f>AC699*W699+(1-AC699)*U699</f>
        <v/>
      </c>
      <c r="AM699" s="33">
        <f>AC699*X699+(1-AC699)*U699</f>
        <v/>
      </c>
      <c r="AN699" s="33">
        <f>AD699*V699+(1-AD699)*U699</f>
        <v/>
      </c>
      <c r="AO699" s="33">
        <f>AD699*W699+(1-AD699)*U699</f>
        <v/>
      </c>
      <c r="AP699" s="33">
        <f>AD699*X699+(1-AD699)*U699</f>
        <v/>
      </c>
      <c r="AQ699" s="7">
        <f>IF(OR(Scenario!$B$5="Any",Scenario!$B$5=A699),1,0)</f>
        <v/>
      </c>
      <c r="AR699" s="7">
        <f>IF(OR(Scenario!$B$6="Any",Scenario!$B$6=B699),1,0)</f>
        <v/>
      </c>
      <c r="AS699" s="7">
        <f>IF(OR(Scenario!$B$7="Any",Scenario!$B$7=C699),1,0)</f>
        <v/>
      </c>
      <c r="AT699" s="7">
        <f>IF(OR(Scenario!$B$8="Any",Scenario!$B$8=D699),1,0)</f>
        <v/>
      </c>
      <c r="AU699" s="7">
        <f>IF(OR(Scenario!$B$9="Any",Scenario!$B$9=E699),1,0)</f>
        <v/>
      </c>
      <c r="AV699" s="7">
        <f>IF(OR(Scenario!$B$10="Any",Scenario!$B$10=F699),1,0)</f>
        <v/>
      </c>
      <c r="AW699" s="7">
        <f>G699*AQ699*AR699*AS699*AT699*AU699*AV699</f>
        <v/>
      </c>
      <c r="AX699" s="7">
        <f>IF(Scenario!$B$11="mean",L699,IF(Scenario!$B$11="5th pct",M699,N699))</f>
        <v/>
      </c>
      <c r="AY699" s="7">
        <f>IF(Scenario!$B$11="mean",O699,IF(Scenario!$B$11="5th pct",P699,Q699))</f>
        <v/>
      </c>
      <c r="AZ699" s="7">
        <f>IF(Scenario!$B$11="mean",R699,IF(Scenario!$B$11="5th pct",S699,T699))</f>
        <v/>
      </c>
      <c r="BA699" s="7">
        <f>IF(Scenario!$B$11="mean",AE699,IF(Scenario!$B$11="5th pct",AF699,AG699))</f>
        <v/>
      </c>
      <c r="BB699" s="7">
        <f>IF(Scenario!$B$11="mean",AH699,IF(Scenario!$B$11="5th pct",AI699,AJ699))</f>
        <v/>
      </c>
      <c r="BC699" s="7">
        <f>U699</f>
        <v/>
      </c>
      <c r="BD699" s="7">
        <f>IF(Scenario!$B$11="mean",V699,IF(Scenario!$B$11="5th pct",W699,X699))</f>
        <v/>
      </c>
      <c r="BE699" s="7">
        <f>IF(Scenario!$B$11="mean",Y699,IF(Scenario!$B$11="5th pct",Z699,AA699))</f>
        <v/>
      </c>
      <c r="BF699" s="7">
        <f>IF(Scenario!$B$11="mean",AK699,IF(Scenario!$B$11="5th pct",AL699,AM699))</f>
        <v/>
      </c>
      <c r="BG699" s="7">
        <f>IF(Scenario!$B$11="mean",AN699,IF(Scenario!$B$11="5th pct",AO699,AP699))</f>
        <v/>
      </c>
    </row>
    <row r="700">
      <c r="A700" t="inlineStr">
        <is>
          <t>M</t>
        </is>
      </c>
      <c r="B700" t="inlineStr">
        <is>
          <t>65-74</t>
        </is>
      </c>
      <c r="C700" t="inlineStr">
        <is>
          <t>154-176</t>
        </is>
      </c>
      <c r="D700" t="inlineStr">
        <is>
          <t>&gt;=2.0</t>
        </is>
      </c>
      <c r="E700" t="inlineStr">
        <is>
          <t>low parox</t>
        </is>
      </c>
      <c r="F700" t="inlineStr">
        <is>
          <t>no</t>
        </is>
      </c>
      <c r="G700" s="26">
        <f>Parameters!$B$6*Parameters!$B$7*Parameters!$E$11/SUM(Parameters!$B$11:$G$11)*Parameters!$K$21*Parameters!$B$51*(1-Parameters!$B$46)</f>
        <v/>
      </c>
      <c r="H700" s="27">
        <f>(140-Parameters!$B$25)*Parameters!$E$26*0.45359237*1/(72*Parameters!$E$27)</f>
        <v/>
      </c>
      <c r="I700">
        <f>IF(H700&gt;80,"&gt;80",IF(H700&gt;50,"50-80",IF(H700&gt;=25,"25-50","&lt;25")))</f>
        <v/>
      </c>
      <c r="J700">
        <f>IF(((B700="80+")+0+(OR(D700="1.5-2.0",D700="&gt;=2.0")))&gt;=2,1,0)</f>
        <v/>
      </c>
      <c r="K700" s="28">
        <f>INDEX(Parameters!$B$31:$E$31,MATCH(I700,Parameters!$B$30:$E$30,0))</f>
        <v/>
      </c>
      <c r="L700" s="29">
        <f>K700*INDEX(Parameters!$B$66:$E$66,MATCH(I700,Parameters!$B$30:$E$30,0))/100*IF($F700="yes",Parameters!$C$49,Parameters!$B$49)</f>
        <v/>
      </c>
      <c r="M700" s="29">
        <f>K700*INDEX(Parameters!$B$67:$E$67,MATCH(I700,Parameters!$B$30:$E$30,0))/100*IF($F700="yes",Parameters!$C$49,Parameters!$B$49)</f>
        <v/>
      </c>
      <c r="N700" s="29">
        <f>K700*INDEX(Parameters!$B$68:$E$68,MATCH(I700,Parameters!$B$30:$E$30,0))/100*IF($F700="yes",Parameters!$C$49,Parameters!$B$49)</f>
        <v/>
      </c>
      <c r="O700" s="29">
        <f>K700*INDEX(Parameters!$B$69:$E$69,MATCH(I700,Parameters!$B$30:$E$30,0))/100*IF($F700="yes",Parameters!$C$49,Parameters!$B$49)</f>
        <v/>
      </c>
      <c r="P700" s="29">
        <f>K700*INDEX(Parameters!$B$70:$E$70,MATCH(I700,Parameters!$B$30:$E$30,0))/100*IF($F700="yes",Parameters!$C$49,Parameters!$B$49)</f>
        <v/>
      </c>
      <c r="Q700" s="29">
        <f>K700*INDEX(Parameters!$B$71:$E$71,MATCH(I700,Parameters!$B$30:$E$30,0))/100*IF($F700="yes",Parameters!$C$49,Parameters!$B$49)</f>
        <v/>
      </c>
      <c r="R700" s="29">
        <f>K700*INDEX(Parameters!$B$72:$E$72,MATCH(I700,Parameters!$B$30:$E$30,0))/100*IF($F700="yes",Parameters!$C$49,Parameters!$B$49)</f>
        <v/>
      </c>
      <c r="S700" s="29">
        <f>K700*INDEX(Parameters!$B$73:$E$73,MATCH(I700,Parameters!$B$30:$E$30,0))/100*IF($F700="yes",Parameters!$C$49,Parameters!$B$49)</f>
        <v/>
      </c>
      <c r="T700" s="29">
        <f>K700*INDEX(Parameters!$B$74:$E$74,MATCH(I700,Parameters!$B$30:$E$30,0))/100*IF($F700="yes",Parameters!$C$49,Parameters!$B$49)</f>
        <v/>
      </c>
      <c r="U700" s="29">
        <f>INDEX(Parameters!$B$32:$E$32,MATCH(I700,Parameters!$B$30:$E$30,0))*Parameters!$B$36/100*IF($F700="yes",Parameters!$E$49,Parameters!$D$49)</f>
        <v/>
      </c>
      <c r="V700" s="29">
        <f>U700*INDEX(Parameters!$B$99:$E$99,MATCH(I700,Parameters!$B$30:$E$30,0))</f>
        <v/>
      </c>
      <c r="W700" s="29">
        <f>U700*INDEX(Parameters!$B$100:$E$100,MATCH(I700,Parameters!$B$30:$E$30,0))</f>
        <v/>
      </c>
      <c r="X700" s="29">
        <f>U700*INDEX(Parameters!$B$101:$E$101,MATCH(I700,Parameters!$B$30:$E$30,0))</f>
        <v/>
      </c>
      <c r="Y700" s="29">
        <f>U700*INDEX(Parameters!$B$102:$E$102,MATCH(I700,Parameters!$B$30:$E$30,0))</f>
        <v/>
      </c>
      <c r="Z700" s="29">
        <f>U700*INDEX(Parameters!$B$103:$E$103,MATCH(I700,Parameters!$B$30:$E$30,0))</f>
        <v/>
      </c>
      <c r="AA700" s="29">
        <f>U700*INDEX(Parameters!$B$104:$E$104,MATCH(I700,Parameters!$B$30:$E$30,0))</f>
        <v/>
      </c>
      <c r="AB700" s="29">
        <f>U700*Parameters!$B$39</f>
        <v/>
      </c>
      <c r="AC700">
        <f>J700</f>
        <v/>
      </c>
      <c r="AD700">
        <f>IF(J700=1,Parameters!$B$40,Parameters!$B$41)</f>
        <v/>
      </c>
      <c r="AE700" s="29">
        <f>AC700*O700+(1-AC700)*L700</f>
        <v/>
      </c>
      <c r="AF700" s="29">
        <f>AC700*P700+(1-AC700)*M700</f>
        <v/>
      </c>
      <c r="AG700" s="29">
        <f>AC700*Q700+(1-AC700)*N700</f>
        <v/>
      </c>
      <c r="AH700" s="29">
        <f>AD700*O700+(1-AD700)*L700</f>
        <v/>
      </c>
      <c r="AI700" s="29">
        <f>AD700*P700+(1-AD700)*M700</f>
        <v/>
      </c>
      <c r="AJ700" s="29">
        <f>AD700*Q700+(1-AD700)*N700</f>
        <v/>
      </c>
      <c r="AK700" s="29">
        <f>AC700*V700+(1-AC700)*U700</f>
        <v/>
      </c>
      <c r="AL700" s="29">
        <f>AC700*W700+(1-AC700)*U700</f>
        <v/>
      </c>
      <c r="AM700" s="29">
        <f>AC700*X700+(1-AC700)*U700</f>
        <v/>
      </c>
      <c r="AN700" s="29">
        <f>AD700*V700+(1-AD700)*U700</f>
        <v/>
      </c>
      <c r="AO700" s="29">
        <f>AD700*W700+(1-AD700)*U700</f>
        <v/>
      </c>
      <c r="AP700" s="29">
        <f>AD700*X700+(1-AD700)*U700</f>
        <v/>
      </c>
      <c r="AQ700">
        <f>IF(OR(Scenario!$B$5="Any",Scenario!$B$5=A700),1,0)</f>
        <v/>
      </c>
      <c r="AR700">
        <f>IF(OR(Scenario!$B$6="Any",Scenario!$B$6=B700),1,0)</f>
        <v/>
      </c>
      <c r="AS700">
        <f>IF(OR(Scenario!$B$7="Any",Scenario!$B$7=C700),1,0)</f>
        <v/>
      </c>
      <c r="AT700">
        <f>IF(OR(Scenario!$B$8="Any",Scenario!$B$8=D700),1,0)</f>
        <v/>
      </c>
      <c r="AU700">
        <f>IF(OR(Scenario!$B$9="Any",Scenario!$B$9=E700),1,0)</f>
        <v/>
      </c>
      <c r="AV700">
        <f>IF(OR(Scenario!$B$10="Any",Scenario!$B$10=F700),1,0)</f>
        <v/>
      </c>
      <c r="AW700">
        <f>G700*AQ700*AR700*AS700*AT700*AU700*AV700</f>
        <v/>
      </c>
      <c r="AX700">
        <f>IF(Scenario!$B$11="mean",L700,IF(Scenario!$B$11="5th pct",M700,N700))</f>
        <v/>
      </c>
      <c r="AY700">
        <f>IF(Scenario!$B$11="mean",O700,IF(Scenario!$B$11="5th pct",P700,Q700))</f>
        <v/>
      </c>
      <c r="AZ700">
        <f>IF(Scenario!$B$11="mean",R700,IF(Scenario!$B$11="5th pct",S700,T700))</f>
        <v/>
      </c>
      <c r="BA700">
        <f>IF(Scenario!$B$11="mean",AE700,IF(Scenario!$B$11="5th pct",AF700,AG700))</f>
        <v/>
      </c>
      <c r="BB700">
        <f>IF(Scenario!$B$11="mean",AH700,IF(Scenario!$B$11="5th pct",AI700,AJ700))</f>
        <v/>
      </c>
      <c r="BC700">
        <f>U700</f>
        <v/>
      </c>
      <c r="BD700">
        <f>IF(Scenario!$B$11="mean",V700,IF(Scenario!$B$11="5th pct",W700,X700))</f>
        <v/>
      </c>
      <c r="BE700">
        <f>IF(Scenario!$B$11="mean",Y700,IF(Scenario!$B$11="5th pct",Z700,AA700))</f>
        <v/>
      </c>
      <c r="BF700">
        <f>IF(Scenario!$B$11="mean",AK700,IF(Scenario!$B$11="5th pct",AL700,AM700))</f>
        <v/>
      </c>
      <c r="BG700">
        <f>IF(Scenario!$B$11="mean",AN700,IF(Scenario!$B$11="5th pct",AO700,AP700))</f>
        <v/>
      </c>
    </row>
    <row r="701">
      <c r="A701" s="7" t="inlineStr">
        <is>
          <t>M</t>
        </is>
      </c>
      <c r="B701" s="7" t="inlineStr">
        <is>
          <t>65-74</t>
        </is>
      </c>
      <c r="C701" s="7" t="inlineStr">
        <is>
          <t>154-176</t>
        </is>
      </c>
      <c r="D701" s="7" t="inlineStr">
        <is>
          <t>&gt;=2.0</t>
        </is>
      </c>
      <c r="E701" s="7" t="inlineStr">
        <is>
          <t>low parox</t>
        </is>
      </c>
      <c r="F701" s="7" t="inlineStr">
        <is>
          <t>yes</t>
        </is>
      </c>
      <c r="G701" s="30">
        <f>Parameters!$B$6*Parameters!$B$7*Parameters!$E$11/SUM(Parameters!$B$11:$G$11)*Parameters!$K$21*Parameters!$B$51*Parameters!$B$46</f>
        <v/>
      </c>
      <c r="H701" s="31">
        <f>(140-Parameters!$B$25)*Parameters!$E$26*0.45359237*1/(72*Parameters!$E$27)</f>
        <v/>
      </c>
      <c r="I701" s="7">
        <f>IF(H701&gt;80,"&gt;80",IF(H701&gt;50,"50-80",IF(H701&gt;=25,"25-50","&lt;25")))</f>
        <v/>
      </c>
      <c r="J701" s="7">
        <f>IF(((B701="80+")+0+(OR(D701="1.5-2.0",D701="&gt;=2.0")))&gt;=2,1,0)</f>
        <v/>
      </c>
      <c r="K701" s="32">
        <f>INDEX(Parameters!$B$31:$E$31,MATCH(I701,Parameters!$B$30:$E$30,0))</f>
        <v/>
      </c>
      <c r="L701" s="33">
        <f>K701*INDEX(Parameters!$B$66:$E$66,MATCH(I701,Parameters!$B$30:$E$30,0))/100*IF($F701="yes",Parameters!$C$49,Parameters!$B$49)</f>
        <v/>
      </c>
      <c r="M701" s="33">
        <f>K701*INDEX(Parameters!$B$67:$E$67,MATCH(I701,Parameters!$B$30:$E$30,0))/100*IF($F701="yes",Parameters!$C$49,Parameters!$B$49)</f>
        <v/>
      </c>
      <c r="N701" s="33">
        <f>K701*INDEX(Parameters!$B$68:$E$68,MATCH(I701,Parameters!$B$30:$E$30,0))/100*IF($F701="yes",Parameters!$C$49,Parameters!$B$49)</f>
        <v/>
      </c>
      <c r="O701" s="33">
        <f>K701*INDEX(Parameters!$B$69:$E$69,MATCH(I701,Parameters!$B$30:$E$30,0))/100*IF($F701="yes",Parameters!$C$49,Parameters!$B$49)</f>
        <v/>
      </c>
      <c r="P701" s="33">
        <f>K701*INDEX(Parameters!$B$70:$E$70,MATCH(I701,Parameters!$B$30:$E$30,0))/100*IF($F701="yes",Parameters!$C$49,Parameters!$B$49)</f>
        <v/>
      </c>
      <c r="Q701" s="33">
        <f>K701*INDEX(Parameters!$B$71:$E$71,MATCH(I701,Parameters!$B$30:$E$30,0))/100*IF($F701="yes",Parameters!$C$49,Parameters!$B$49)</f>
        <v/>
      </c>
      <c r="R701" s="33">
        <f>K701*INDEX(Parameters!$B$72:$E$72,MATCH(I701,Parameters!$B$30:$E$30,0))/100*IF($F701="yes",Parameters!$C$49,Parameters!$B$49)</f>
        <v/>
      </c>
      <c r="S701" s="33">
        <f>K701*INDEX(Parameters!$B$73:$E$73,MATCH(I701,Parameters!$B$30:$E$30,0))/100*IF($F701="yes",Parameters!$C$49,Parameters!$B$49)</f>
        <v/>
      </c>
      <c r="T701" s="33">
        <f>K701*INDEX(Parameters!$B$74:$E$74,MATCH(I701,Parameters!$B$30:$E$30,0))/100*IF($F701="yes",Parameters!$C$49,Parameters!$B$49)</f>
        <v/>
      </c>
      <c r="U701" s="33">
        <f>INDEX(Parameters!$B$32:$E$32,MATCH(I701,Parameters!$B$30:$E$30,0))*Parameters!$B$36/100*IF($F701="yes",Parameters!$E$49,Parameters!$D$49)</f>
        <v/>
      </c>
      <c r="V701" s="33">
        <f>U701*INDEX(Parameters!$B$99:$E$99,MATCH(I701,Parameters!$B$30:$E$30,0))</f>
        <v/>
      </c>
      <c r="W701" s="33">
        <f>U701*INDEX(Parameters!$B$100:$E$100,MATCH(I701,Parameters!$B$30:$E$30,0))</f>
        <v/>
      </c>
      <c r="X701" s="33">
        <f>U701*INDEX(Parameters!$B$101:$E$101,MATCH(I701,Parameters!$B$30:$E$30,0))</f>
        <v/>
      </c>
      <c r="Y701" s="33">
        <f>U701*INDEX(Parameters!$B$102:$E$102,MATCH(I701,Parameters!$B$30:$E$30,0))</f>
        <v/>
      </c>
      <c r="Z701" s="33">
        <f>U701*INDEX(Parameters!$B$103:$E$103,MATCH(I701,Parameters!$B$30:$E$30,0))</f>
        <v/>
      </c>
      <c r="AA701" s="33">
        <f>U701*INDEX(Parameters!$B$104:$E$104,MATCH(I701,Parameters!$B$30:$E$30,0))</f>
        <v/>
      </c>
      <c r="AB701" s="33">
        <f>U701*Parameters!$B$39</f>
        <v/>
      </c>
      <c r="AC701" s="7">
        <f>J701</f>
        <v/>
      </c>
      <c r="AD701" s="7">
        <f>IF(J701=1,Parameters!$B$40,Parameters!$B$41)</f>
        <v/>
      </c>
      <c r="AE701" s="33">
        <f>AC701*O701+(1-AC701)*L701</f>
        <v/>
      </c>
      <c r="AF701" s="33">
        <f>AC701*P701+(1-AC701)*M701</f>
        <v/>
      </c>
      <c r="AG701" s="33">
        <f>AC701*Q701+(1-AC701)*N701</f>
        <v/>
      </c>
      <c r="AH701" s="33">
        <f>AD701*O701+(1-AD701)*L701</f>
        <v/>
      </c>
      <c r="AI701" s="33">
        <f>AD701*P701+(1-AD701)*M701</f>
        <v/>
      </c>
      <c r="AJ701" s="33">
        <f>AD701*Q701+(1-AD701)*N701</f>
        <v/>
      </c>
      <c r="AK701" s="33">
        <f>AC701*V701+(1-AC701)*U701</f>
        <v/>
      </c>
      <c r="AL701" s="33">
        <f>AC701*W701+(1-AC701)*U701</f>
        <v/>
      </c>
      <c r="AM701" s="33">
        <f>AC701*X701+(1-AC701)*U701</f>
        <v/>
      </c>
      <c r="AN701" s="33">
        <f>AD701*V701+(1-AD701)*U701</f>
        <v/>
      </c>
      <c r="AO701" s="33">
        <f>AD701*W701+(1-AD701)*U701</f>
        <v/>
      </c>
      <c r="AP701" s="33">
        <f>AD701*X701+(1-AD701)*U701</f>
        <v/>
      </c>
      <c r="AQ701" s="7">
        <f>IF(OR(Scenario!$B$5="Any",Scenario!$B$5=A701),1,0)</f>
        <v/>
      </c>
      <c r="AR701" s="7">
        <f>IF(OR(Scenario!$B$6="Any",Scenario!$B$6=B701),1,0)</f>
        <v/>
      </c>
      <c r="AS701" s="7">
        <f>IF(OR(Scenario!$B$7="Any",Scenario!$B$7=C701),1,0)</f>
        <v/>
      </c>
      <c r="AT701" s="7">
        <f>IF(OR(Scenario!$B$8="Any",Scenario!$B$8=D701),1,0)</f>
        <v/>
      </c>
      <c r="AU701" s="7">
        <f>IF(OR(Scenario!$B$9="Any",Scenario!$B$9=E701),1,0)</f>
        <v/>
      </c>
      <c r="AV701" s="7">
        <f>IF(OR(Scenario!$B$10="Any",Scenario!$B$10=F701),1,0)</f>
        <v/>
      </c>
      <c r="AW701" s="7">
        <f>G701*AQ701*AR701*AS701*AT701*AU701*AV701</f>
        <v/>
      </c>
      <c r="AX701" s="7">
        <f>IF(Scenario!$B$11="mean",L701,IF(Scenario!$B$11="5th pct",M701,N701))</f>
        <v/>
      </c>
      <c r="AY701" s="7">
        <f>IF(Scenario!$B$11="mean",O701,IF(Scenario!$B$11="5th pct",P701,Q701))</f>
        <v/>
      </c>
      <c r="AZ701" s="7">
        <f>IF(Scenario!$B$11="mean",R701,IF(Scenario!$B$11="5th pct",S701,T701))</f>
        <v/>
      </c>
      <c r="BA701" s="7">
        <f>IF(Scenario!$B$11="mean",AE701,IF(Scenario!$B$11="5th pct",AF701,AG701))</f>
        <v/>
      </c>
      <c r="BB701" s="7">
        <f>IF(Scenario!$B$11="mean",AH701,IF(Scenario!$B$11="5th pct",AI701,AJ701))</f>
        <v/>
      </c>
      <c r="BC701" s="7">
        <f>U701</f>
        <v/>
      </c>
      <c r="BD701" s="7">
        <f>IF(Scenario!$B$11="mean",V701,IF(Scenario!$B$11="5th pct",W701,X701))</f>
        <v/>
      </c>
      <c r="BE701" s="7">
        <f>IF(Scenario!$B$11="mean",Y701,IF(Scenario!$B$11="5th pct",Z701,AA701))</f>
        <v/>
      </c>
      <c r="BF701" s="7">
        <f>IF(Scenario!$B$11="mean",AK701,IF(Scenario!$B$11="5th pct",AL701,AM701))</f>
        <v/>
      </c>
      <c r="BG701" s="7">
        <f>IF(Scenario!$B$11="mean",AN701,IF(Scenario!$B$11="5th pct",AO701,AP701))</f>
        <v/>
      </c>
    </row>
    <row r="702">
      <c r="A702" t="inlineStr">
        <is>
          <t>M</t>
        </is>
      </c>
      <c r="B702" t="inlineStr">
        <is>
          <t>65-74</t>
        </is>
      </c>
      <c r="C702" t="inlineStr">
        <is>
          <t>154-176</t>
        </is>
      </c>
      <c r="D702" t="inlineStr">
        <is>
          <t>&gt;=2.0</t>
        </is>
      </c>
      <c r="E702" t="inlineStr">
        <is>
          <t>high parox</t>
        </is>
      </c>
      <c r="F702" t="inlineStr">
        <is>
          <t>no</t>
        </is>
      </c>
      <c r="G702" s="26">
        <f>Parameters!$B$6*Parameters!$B$7*Parameters!$E$11/SUM(Parameters!$B$11:$G$11)*Parameters!$K$21*Parameters!$B$52*(1-Parameters!$B$46)</f>
        <v/>
      </c>
      <c r="H702" s="27">
        <f>(140-Parameters!$B$25)*Parameters!$E$26*0.45359237*1/(72*Parameters!$E$27)</f>
        <v/>
      </c>
      <c r="I702">
        <f>IF(H702&gt;80,"&gt;80",IF(H702&gt;50,"50-80",IF(H702&gt;=25,"25-50","&lt;25")))</f>
        <v/>
      </c>
      <c r="J702">
        <f>IF(((B702="80+")+0+(OR(D702="1.5-2.0",D702="&gt;=2.0")))&gt;=2,1,0)</f>
        <v/>
      </c>
      <c r="K702" s="28">
        <f>INDEX(Parameters!$B$31:$E$31,MATCH(I702,Parameters!$B$30:$E$30,0))</f>
        <v/>
      </c>
      <c r="L702" s="29">
        <f>K702*INDEX(Parameters!$B$75:$E$75,MATCH(I702,Parameters!$B$30:$E$30,0))/100*IF($F702="yes",Parameters!$C$49,Parameters!$B$49)</f>
        <v/>
      </c>
      <c r="M702" s="29">
        <f>K702*INDEX(Parameters!$B$76:$E$76,MATCH(I702,Parameters!$B$30:$E$30,0))/100*IF($F702="yes",Parameters!$C$49,Parameters!$B$49)</f>
        <v/>
      </c>
      <c r="N702" s="29">
        <f>K702*INDEX(Parameters!$B$77:$E$77,MATCH(I702,Parameters!$B$30:$E$30,0))/100*IF($F702="yes",Parameters!$C$49,Parameters!$B$49)</f>
        <v/>
      </c>
      <c r="O702" s="29">
        <f>K702*INDEX(Parameters!$B$78:$E$78,MATCH(I702,Parameters!$B$30:$E$30,0))/100*IF($F702="yes",Parameters!$C$49,Parameters!$B$49)</f>
        <v/>
      </c>
      <c r="P702" s="29">
        <f>K702*INDEX(Parameters!$B$79:$E$79,MATCH(I702,Parameters!$B$30:$E$30,0))/100*IF($F702="yes",Parameters!$C$49,Parameters!$B$49)</f>
        <v/>
      </c>
      <c r="Q702" s="29">
        <f>K702*INDEX(Parameters!$B$80:$E$80,MATCH(I702,Parameters!$B$30:$E$30,0))/100*IF($F702="yes",Parameters!$C$49,Parameters!$B$49)</f>
        <v/>
      </c>
      <c r="R702" s="29">
        <f>K702*INDEX(Parameters!$B$81:$E$81,MATCH(I702,Parameters!$B$30:$E$30,0))/100*IF($F702="yes",Parameters!$C$49,Parameters!$B$49)</f>
        <v/>
      </c>
      <c r="S702" s="29">
        <f>K702*INDEX(Parameters!$B$82:$E$82,MATCH(I702,Parameters!$B$30:$E$30,0))/100*IF($F702="yes",Parameters!$C$49,Parameters!$B$49)</f>
        <v/>
      </c>
      <c r="T702" s="29">
        <f>K702*INDEX(Parameters!$B$83:$E$83,MATCH(I702,Parameters!$B$30:$E$30,0))/100*IF($F702="yes",Parameters!$C$49,Parameters!$B$49)</f>
        <v/>
      </c>
      <c r="U702" s="29">
        <f>INDEX(Parameters!$B$32:$E$32,MATCH(I702,Parameters!$B$30:$E$30,0))*Parameters!$B$36/100*IF($F702="yes",Parameters!$E$49,Parameters!$D$49)</f>
        <v/>
      </c>
      <c r="V702" s="29">
        <f>U702*INDEX(Parameters!$B$99:$E$99,MATCH(I702,Parameters!$B$30:$E$30,0))</f>
        <v/>
      </c>
      <c r="W702" s="29">
        <f>U702*INDEX(Parameters!$B$100:$E$100,MATCH(I702,Parameters!$B$30:$E$30,0))</f>
        <v/>
      </c>
      <c r="X702" s="29">
        <f>U702*INDEX(Parameters!$B$101:$E$101,MATCH(I702,Parameters!$B$30:$E$30,0))</f>
        <v/>
      </c>
      <c r="Y702" s="29">
        <f>U702*INDEX(Parameters!$B$102:$E$102,MATCH(I702,Parameters!$B$30:$E$30,0))</f>
        <v/>
      </c>
      <c r="Z702" s="29">
        <f>U702*INDEX(Parameters!$B$103:$E$103,MATCH(I702,Parameters!$B$30:$E$30,0))</f>
        <v/>
      </c>
      <c r="AA702" s="29">
        <f>U702*INDEX(Parameters!$B$104:$E$104,MATCH(I702,Parameters!$B$30:$E$30,0))</f>
        <v/>
      </c>
      <c r="AB702" s="29">
        <f>U702*Parameters!$B$39</f>
        <v/>
      </c>
      <c r="AC702">
        <f>J702</f>
        <v/>
      </c>
      <c r="AD702">
        <f>IF(J702=1,Parameters!$B$40,Parameters!$B$41)</f>
        <v/>
      </c>
      <c r="AE702" s="29">
        <f>AC702*O702+(1-AC702)*L702</f>
        <v/>
      </c>
      <c r="AF702" s="29">
        <f>AC702*P702+(1-AC702)*M702</f>
        <v/>
      </c>
      <c r="AG702" s="29">
        <f>AC702*Q702+(1-AC702)*N702</f>
        <v/>
      </c>
      <c r="AH702" s="29">
        <f>AD702*O702+(1-AD702)*L702</f>
        <v/>
      </c>
      <c r="AI702" s="29">
        <f>AD702*P702+(1-AD702)*M702</f>
        <v/>
      </c>
      <c r="AJ702" s="29">
        <f>AD702*Q702+(1-AD702)*N702</f>
        <v/>
      </c>
      <c r="AK702" s="29">
        <f>AC702*V702+(1-AC702)*U702</f>
        <v/>
      </c>
      <c r="AL702" s="29">
        <f>AC702*W702+(1-AC702)*U702</f>
        <v/>
      </c>
      <c r="AM702" s="29">
        <f>AC702*X702+(1-AC702)*U702</f>
        <v/>
      </c>
      <c r="AN702" s="29">
        <f>AD702*V702+(1-AD702)*U702</f>
        <v/>
      </c>
      <c r="AO702" s="29">
        <f>AD702*W702+(1-AD702)*U702</f>
        <v/>
      </c>
      <c r="AP702" s="29">
        <f>AD702*X702+(1-AD702)*U702</f>
        <v/>
      </c>
      <c r="AQ702">
        <f>IF(OR(Scenario!$B$5="Any",Scenario!$B$5=A702),1,0)</f>
        <v/>
      </c>
      <c r="AR702">
        <f>IF(OR(Scenario!$B$6="Any",Scenario!$B$6=B702),1,0)</f>
        <v/>
      </c>
      <c r="AS702">
        <f>IF(OR(Scenario!$B$7="Any",Scenario!$B$7=C702),1,0)</f>
        <v/>
      </c>
      <c r="AT702">
        <f>IF(OR(Scenario!$B$8="Any",Scenario!$B$8=D702),1,0)</f>
        <v/>
      </c>
      <c r="AU702">
        <f>IF(OR(Scenario!$B$9="Any",Scenario!$B$9=E702),1,0)</f>
        <v/>
      </c>
      <c r="AV702">
        <f>IF(OR(Scenario!$B$10="Any",Scenario!$B$10=F702),1,0)</f>
        <v/>
      </c>
      <c r="AW702">
        <f>G702*AQ702*AR702*AS702*AT702*AU702*AV702</f>
        <v/>
      </c>
      <c r="AX702">
        <f>IF(Scenario!$B$11="mean",L702,IF(Scenario!$B$11="5th pct",M702,N702))</f>
        <v/>
      </c>
      <c r="AY702">
        <f>IF(Scenario!$B$11="mean",O702,IF(Scenario!$B$11="5th pct",P702,Q702))</f>
        <v/>
      </c>
      <c r="AZ702">
        <f>IF(Scenario!$B$11="mean",R702,IF(Scenario!$B$11="5th pct",S702,T702))</f>
        <v/>
      </c>
      <c r="BA702">
        <f>IF(Scenario!$B$11="mean",AE702,IF(Scenario!$B$11="5th pct",AF702,AG702))</f>
        <v/>
      </c>
      <c r="BB702">
        <f>IF(Scenario!$B$11="mean",AH702,IF(Scenario!$B$11="5th pct",AI702,AJ702))</f>
        <v/>
      </c>
      <c r="BC702">
        <f>U702</f>
        <v/>
      </c>
      <c r="BD702">
        <f>IF(Scenario!$B$11="mean",V702,IF(Scenario!$B$11="5th pct",W702,X702))</f>
        <v/>
      </c>
      <c r="BE702">
        <f>IF(Scenario!$B$11="mean",Y702,IF(Scenario!$B$11="5th pct",Z702,AA702))</f>
        <v/>
      </c>
      <c r="BF702">
        <f>IF(Scenario!$B$11="mean",AK702,IF(Scenario!$B$11="5th pct",AL702,AM702))</f>
        <v/>
      </c>
      <c r="BG702">
        <f>IF(Scenario!$B$11="mean",AN702,IF(Scenario!$B$11="5th pct",AO702,AP702))</f>
        <v/>
      </c>
    </row>
    <row r="703">
      <c r="A703" s="7" t="inlineStr">
        <is>
          <t>M</t>
        </is>
      </c>
      <c r="B703" s="7" t="inlineStr">
        <is>
          <t>65-74</t>
        </is>
      </c>
      <c r="C703" s="7" t="inlineStr">
        <is>
          <t>154-176</t>
        </is>
      </c>
      <c r="D703" s="7" t="inlineStr">
        <is>
          <t>&gt;=2.0</t>
        </is>
      </c>
      <c r="E703" s="7" t="inlineStr">
        <is>
          <t>high parox</t>
        </is>
      </c>
      <c r="F703" s="7" t="inlineStr">
        <is>
          <t>yes</t>
        </is>
      </c>
      <c r="G703" s="30">
        <f>Parameters!$B$6*Parameters!$B$7*Parameters!$E$11/SUM(Parameters!$B$11:$G$11)*Parameters!$K$21*Parameters!$B$52*Parameters!$B$46</f>
        <v/>
      </c>
      <c r="H703" s="31">
        <f>(140-Parameters!$B$25)*Parameters!$E$26*0.45359237*1/(72*Parameters!$E$27)</f>
        <v/>
      </c>
      <c r="I703" s="7">
        <f>IF(H703&gt;80,"&gt;80",IF(H703&gt;50,"50-80",IF(H703&gt;=25,"25-50","&lt;25")))</f>
        <v/>
      </c>
      <c r="J703" s="7">
        <f>IF(((B703="80+")+0+(OR(D703="1.5-2.0",D703="&gt;=2.0")))&gt;=2,1,0)</f>
        <v/>
      </c>
      <c r="K703" s="32">
        <f>INDEX(Parameters!$B$31:$E$31,MATCH(I703,Parameters!$B$30:$E$30,0))</f>
        <v/>
      </c>
      <c r="L703" s="33">
        <f>K703*INDEX(Parameters!$B$75:$E$75,MATCH(I703,Parameters!$B$30:$E$30,0))/100*IF($F703="yes",Parameters!$C$49,Parameters!$B$49)</f>
        <v/>
      </c>
      <c r="M703" s="33">
        <f>K703*INDEX(Parameters!$B$76:$E$76,MATCH(I703,Parameters!$B$30:$E$30,0))/100*IF($F703="yes",Parameters!$C$49,Parameters!$B$49)</f>
        <v/>
      </c>
      <c r="N703" s="33">
        <f>K703*INDEX(Parameters!$B$77:$E$77,MATCH(I703,Parameters!$B$30:$E$30,0))/100*IF($F703="yes",Parameters!$C$49,Parameters!$B$49)</f>
        <v/>
      </c>
      <c r="O703" s="33">
        <f>K703*INDEX(Parameters!$B$78:$E$78,MATCH(I703,Parameters!$B$30:$E$30,0))/100*IF($F703="yes",Parameters!$C$49,Parameters!$B$49)</f>
        <v/>
      </c>
      <c r="P703" s="33">
        <f>K703*INDEX(Parameters!$B$79:$E$79,MATCH(I703,Parameters!$B$30:$E$30,0))/100*IF($F703="yes",Parameters!$C$49,Parameters!$B$49)</f>
        <v/>
      </c>
      <c r="Q703" s="33">
        <f>K703*INDEX(Parameters!$B$80:$E$80,MATCH(I703,Parameters!$B$30:$E$30,0))/100*IF($F703="yes",Parameters!$C$49,Parameters!$B$49)</f>
        <v/>
      </c>
      <c r="R703" s="33">
        <f>K703*INDEX(Parameters!$B$81:$E$81,MATCH(I703,Parameters!$B$30:$E$30,0))/100*IF($F703="yes",Parameters!$C$49,Parameters!$B$49)</f>
        <v/>
      </c>
      <c r="S703" s="33">
        <f>K703*INDEX(Parameters!$B$82:$E$82,MATCH(I703,Parameters!$B$30:$E$30,0))/100*IF($F703="yes",Parameters!$C$49,Parameters!$B$49)</f>
        <v/>
      </c>
      <c r="T703" s="33">
        <f>K703*INDEX(Parameters!$B$83:$E$83,MATCH(I703,Parameters!$B$30:$E$30,0))/100*IF($F703="yes",Parameters!$C$49,Parameters!$B$49)</f>
        <v/>
      </c>
      <c r="U703" s="33">
        <f>INDEX(Parameters!$B$32:$E$32,MATCH(I703,Parameters!$B$30:$E$30,0))*Parameters!$B$36/100*IF($F703="yes",Parameters!$E$49,Parameters!$D$49)</f>
        <v/>
      </c>
      <c r="V703" s="33">
        <f>U703*INDEX(Parameters!$B$99:$E$99,MATCH(I703,Parameters!$B$30:$E$30,0))</f>
        <v/>
      </c>
      <c r="W703" s="33">
        <f>U703*INDEX(Parameters!$B$100:$E$100,MATCH(I703,Parameters!$B$30:$E$30,0))</f>
        <v/>
      </c>
      <c r="X703" s="33">
        <f>U703*INDEX(Parameters!$B$101:$E$101,MATCH(I703,Parameters!$B$30:$E$30,0))</f>
        <v/>
      </c>
      <c r="Y703" s="33">
        <f>U703*INDEX(Parameters!$B$102:$E$102,MATCH(I703,Parameters!$B$30:$E$30,0))</f>
        <v/>
      </c>
      <c r="Z703" s="33">
        <f>U703*INDEX(Parameters!$B$103:$E$103,MATCH(I703,Parameters!$B$30:$E$30,0))</f>
        <v/>
      </c>
      <c r="AA703" s="33">
        <f>U703*INDEX(Parameters!$B$104:$E$104,MATCH(I703,Parameters!$B$30:$E$30,0))</f>
        <v/>
      </c>
      <c r="AB703" s="33">
        <f>U703*Parameters!$B$39</f>
        <v/>
      </c>
      <c r="AC703" s="7">
        <f>J703</f>
        <v/>
      </c>
      <c r="AD703" s="7">
        <f>IF(J703=1,Parameters!$B$40,Parameters!$B$41)</f>
        <v/>
      </c>
      <c r="AE703" s="33">
        <f>AC703*O703+(1-AC703)*L703</f>
        <v/>
      </c>
      <c r="AF703" s="33">
        <f>AC703*P703+(1-AC703)*M703</f>
        <v/>
      </c>
      <c r="AG703" s="33">
        <f>AC703*Q703+(1-AC703)*N703</f>
        <v/>
      </c>
      <c r="AH703" s="33">
        <f>AD703*O703+(1-AD703)*L703</f>
        <v/>
      </c>
      <c r="AI703" s="33">
        <f>AD703*P703+(1-AD703)*M703</f>
        <v/>
      </c>
      <c r="AJ703" s="33">
        <f>AD703*Q703+(1-AD703)*N703</f>
        <v/>
      </c>
      <c r="AK703" s="33">
        <f>AC703*V703+(1-AC703)*U703</f>
        <v/>
      </c>
      <c r="AL703" s="33">
        <f>AC703*W703+(1-AC703)*U703</f>
        <v/>
      </c>
      <c r="AM703" s="33">
        <f>AC703*X703+(1-AC703)*U703</f>
        <v/>
      </c>
      <c r="AN703" s="33">
        <f>AD703*V703+(1-AD703)*U703</f>
        <v/>
      </c>
      <c r="AO703" s="33">
        <f>AD703*W703+(1-AD703)*U703</f>
        <v/>
      </c>
      <c r="AP703" s="33">
        <f>AD703*X703+(1-AD703)*U703</f>
        <v/>
      </c>
      <c r="AQ703" s="7">
        <f>IF(OR(Scenario!$B$5="Any",Scenario!$B$5=A703),1,0)</f>
        <v/>
      </c>
      <c r="AR703" s="7">
        <f>IF(OR(Scenario!$B$6="Any",Scenario!$B$6=B703),1,0)</f>
        <v/>
      </c>
      <c r="AS703" s="7">
        <f>IF(OR(Scenario!$B$7="Any",Scenario!$B$7=C703),1,0)</f>
        <v/>
      </c>
      <c r="AT703" s="7">
        <f>IF(OR(Scenario!$B$8="Any",Scenario!$B$8=D703),1,0)</f>
        <v/>
      </c>
      <c r="AU703" s="7">
        <f>IF(OR(Scenario!$B$9="Any",Scenario!$B$9=E703),1,0)</f>
        <v/>
      </c>
      <c r="AV703" s="7">
        <f>IF(OR(Scenario!$B$10="Any",Scenario!$B$10=F703),1,0)</f>
        <v/>
      </c>
      <c r="AW703" s="7">
        <f>G703*AQ703*AR703*AS703*AT703*AU703*AV703</f>
        <v/>
      </c>
      <c r="AX703" s="7">
        <f>IF(Scenario!$B$11="mean",L703,IF(Scenario!$B$11="5th pct",M703,N703))</f>
        <v/>
      </c>
      <c r="AY703" s="7">
        <f>IF(Scenario!$B$11="mean",O703,IF(Scenario!$B$11="5th pct",P703,Q703))</f>
        <v/>
      </c>
      <c r="AZ703" s="7">
        <f>IF(Scenario!$B$11="mean",R703,IF(Scenario!$B$11="5th pct",S703,T703))</f>
        <v/>
      </c>
      <c r="BA703" s="7">
        <f>IF(Scenario!$B$11="mean",AE703,IF(Scenario!$B$11="5th pct",AF703,AG703))</f>
        <v/>
      </c>
      <c r="BB703" s="7">
        <f>IF(Scenario!$B$11="mean",AH703,IF(Scenario!$B$11="5th pct",AI703,AJ703))</f>
        <v/>
      </c>
      <c r="BC703" s="7">
        <f>U703</f>
        <v/>
      </c>
      <c r="BD703" s="7">
        <f>IF(Scenario!$B$11="mean",V703,IF(Scenario!$B$11="5th pct",W703,X703))</f>
        <v/>
      </c>
      <c r="BE703" s="7">
        <f>IF(Scenario!$B$11="mean",Y703,IF(Scenario!$B$11="5th pct",Z703,AA703))</f>
        <v/>
      </c>
      <c r="BF703" s="7">
        <f>IF(Scenario!$B$11="mean",AK703,IF(Scenario!$B$11="5th pct",AL703,AM703))</f>
        <v/>
      </c>
      <c r="BG703" s="7">
        <f>IF(Scenario!$B$11="mean",AN703,IF(Scenario!$B$11="5th pct",AO703,AP703))</f>
        <v/>
      </c>
    </row>
    <row r="704">
      <c r="A704" t="inlineStr">
        <is>
          <t>M</t>
        </is>
      </c>
      <c r="B704" t="inlineStr">
        <is>
          <t>65-74</t>
        </is>
      </c>
      <c r="C704" t="inlineStr">
        <is>
          <t>154-176</t>
        </is>
      </c>
      <c r="D704" t="inlineStr">
        <is>
          <t>&gt;=2.0</t>
        </is>
      </c>
      <c r="E704" t="inlineStr">
        <is>
          <t>persistent</t>
        </is>
      </c>
      <c r="F704" t="inlineStr">
        <is>
          <t>no</t>
        </is>
      </c>
      <c r="G704" s="26">
        <f>Parameters!$B$6*Parameters!$B$7*Parameters!$E$11/SUM(Parameters!$B$11:$G$11)*Parameters!$K$21*Parameters!$B$53*(1-Parameters!$B$46)</f>
        <v/>
      </c>
      <c r="H704" s="27">
        <f>(140-Parameters!$B$25)*Parameters!$E$26*0.45359237*1/(72*Parameters!$E$27)</f>
        <v/>
      </c>
      <c r="I704">
        <f>IF(H704&gt;80,"&gt;80",IF(H704&gt;50,"50-80",IF(H704&gt;=25,"25-50","&lt;25")))</f>
        <v/>
      </c>
      <c r="J704">
        <f>IF(((B704="80+")+0+(OR(D704="1.5-2.0",D704="&gt;=2.0")))&gt;=2,1,0)</f>
        <v/>
      </c>
      <c r="K704" s="28">
        <f>INDEX(Parameters!$B$31:$E$31,MATCH(I704,Parameters!$B$30:$E$30,0))</f>
        <v/>
      </c>
      <c r="L704" s="29">
        <f>K704*INDEX(Parameters!$B$84:$E$84,MATCH(I704,Parameters!$B$30:$E$30,0))/100*IF($F704="yes",Parameters!$C$49,Parameters!$B$49)</f>
        <v/>
      </c>
      <c r="M704" s="29">
        <f>K704*INDEX(Parameters!$B$85:$E$85,MATCH(I704,Parameters!$B$30:$E$30,0))/100*IF($F704="yes",Parameters!$C$49,Parameters!$B$49)</f>
        <v/>
      </c>
      <c r="N704" s="29">
        <f>K704*INDEX(Parameters!$B$86:$E$86,MATCH(I704,Parameters!$B$30:$E$30,0))/100*IF($F704="yes",Parameters!$C$49,Parameters!$B$49)</f>
        <v/>
      </c>
      <c r="O704" s="29">
        <f>K704*INDEX(Parameters!$B$87:$E$87,MATCH(I704,Parameters!$B$30:$E$30,0))/100*IF($F704="yes",Parameters!$C$49,Parameters!$B$49)</f>
        <v/>
      </c>
      <c r="P704" s="29">
        <f>K704*INDEX(Parameters!$B$88:$E$88,MATCH(I704,Parameters!$B$30:$E$30,0))/100*IF($F704="yes",Parameters!$C$49,Parameters!$B$49)</f>
        <v/>
      </c>
      <c r="Q704" s="29">
        <f>K704*INDEX(Parameters!$B$89:$E$89,MATCH(I704,Parameters!$B$30:$E$30,0))/100*IF($F704="yes",Parameters!$C$49,Parameters!$B$49)</f>
        <v/>
      </c>
      <c r="R704" s="29">
        <f>K704*INDEX(Parameters!$B$90:$E$90,MATCH(I704,Parameters!$B$30:$E$30,0))/100*IF($F704="yes",Parameters!$C$49,Parameters!$B$49)</f>
        <v/>
      </c>
      <c r="S704" s="29">
        <f>K704*INDEX(Parameters!$B$91:$E$91,MATCH(I704,Parameters!$B$30:$E$30,0))/100*IF($F704="yes",Parameters!$C$49,Parameters!$B$49)</f>
        <v/>
      </c>
      <c r="T704" s="29">
        <f>K704*INDEX(Parameters!$B$92:$E$92,MATCH(I704,Parameters!$B$30:$E$30,0))/100*IF($F704="yes",Parameters!$C$49,Parameters!$B$49)</f>
        <v/>
      </c>
      <c r="U704" s="29">
        <f>INDEX(Parameters!$B$32:$E$32,MATCH(I704,Parameters!$B$30:$E$30,0))*Parameters!$B$36/100*IF($F704="yes",Parameters!$E$49,Parameters!$D$49)</f>
        <v/>
      </c>
      <c r="V704" s="29">
        <f>U704*INDEX(Parameters!$B$99:$E$99,MATCH(I704,Parameters!$B$30:$E$30,0))</f>
        <v/>
      </c>
      <c r="W704" s="29">
        <f>U704*INDEX(Parameters!$B$100:$E$100,MATCH(I704,Parameters!$B$30:$E$30,0))</f>
        <v/>
      </c>
      <c r="X704" s="29">
        <f>U704*INDEX(Parameters!$B$101:$E$101,MATCH(I704,Parameters!$B$30:$E$30,0))</f>
        <v/>
      </c>
      <c r="Y704" s="29">
        <f>U704*INDEX(Parameters!$B$102:$E$102,MATCH(I704,Parameters!$B$30:$E$30,0))</f>
        <v/>
      </c>
      <c r="Z704" s="29">
        <f>U704*INDEX(Parameters!$B$103:$E$103,MATCH(I704,Parameters!$B$30:$E$30,0))</f>
        <v/>
      </c>
      <c r="AA704" s="29">
        <f>U704*INDEX(Parameters!$B$104:$E$104,MATCH(I704,Parameters!$B$30:$E$30,0))</f>
        <v/>
      </c>
      <c r="AB704" s="29">
        <f>U704*Parameters!$B$39</f>
        <v/>
      </c>
      <c r="AC704">
        <f>J704</f>
        <v/>
      </c>
      <c r="AD704">
        <f>IF(J704=1,Parameters!$B$40,Parameters!$B$41)</f>
        <v/>
      </c>
      <c r="AE704" s="29">
        <f>AC704*O704+(1-AC704)*L704</f>
        <v/>
      </c>
      <c r="AF704" s="29">
        <f>AC704*P704+(1-AC704)*M704</f>
        <v/>
      </c>
      <c r="AG704" s="29">
        <f>AC704*Q704+(1-AC704)*N704</f>
        <v/>
      </c>
      <c r="AH704" s="29">
        <f>AD704*O704+(1-AD704)*L704</f>
        <v/>
      </c>
      <c r="AI704" s="29">
        <f>AD704*P704+(1-AD704)*M704</f>
        <v/>
      </c>
      <c r="AJ704" s="29">
        <f>AD704*Q704+(1-AD704)*N704</f>
        <v/>
      </c>
      <c r="AK704" s="29">
        <f>AC704*V704+(1-AC704)*U704</f>
        <v/>
      </c>
      <c r="AL704" s="29">
        <f>AC704*W704+(1-AC704)*U704</f>
        <v/>
      </c>
      <c r="AM704" s="29">
        <f>AC704*X704+(1-AC704)*U704</f>
        <v/>
      </c>
      <c r="AN704" s="29">
        <f>AD704*V704+(1-AD704)*U704</f>
        <v/>
      </c>
      <c r="AO704" s="29">
        <f>AD704*W704+(1-AD704)*U704</f>
        <v/>
      </c>
      <c r="AP704" s="29">
        <f>AD704*X704+(1-AD704)*U704</f>
        <v/>
      </c>
      <c r="AQ704">
        <f>IF(OR(Scenario!$B$5="Any",Scenario!$B$5=A704),1,0)</f>
        <v/>
      </c>
      <c r="AR704">
        <f>IF(OR(Scenario!$B$6="Any",Scenario!$B$6=B704),1,0)</f>
        <v/>
      </c>
      <c r="AS704">
        <f>IF(OR(Scenario!$B$7="Any",Scenario!$B$7=C704),1,0)</f>
        <v/>
      </c>
      <c r="AT704">
        <f>IF(OR(Scenario!$B$8="Any",Scenario!$B$8=D704),1,0)</f>
        <v/>
      </c>
      <c r="AU704">
        <f>IF(OR(Scenario!$B$9="Any",Scenario!$B$9=E704),1,0)</f>
        <v/>
      </c>
      <c r="AV704">
        <f>IF(OR(Scenario!$B$10="Any",Scenario!$B$10=F704),1,0)</f>
        <v/>
      </c>
      <c r="AW704">
        <f>G704*AQ704*AR704*AS704*AT704*AU704*AV704</f>
        <v/>
      </c>
      <c r="AX704">
        <f>IF(Scenario!$B$11="mean",L704,IF(Scenario!$B$11="5th pct",M704,N704))</f>
        <v/>
      </c>
      <c r="AY704">
        <f>IF(Scenario!$B$11="mean",O704,IF(Scenario!$B$11="5th pct",P704,Q704))</f>
        <v/>
      </c>
      <c r="AZ704">
        <f>IF(Scenario!$B$11="mean",R704,IF(Scenario!$B$11="5th pct",S704,T704))</f>
        <v/>
      </c>
      <c r="BA704">
        <f>IF(Scenario!$B$11="mean",AE704,IF(Scenario!$B$11="5th pct",AF704,AG704))</f>
        <v/>
      </c>
      <c r="BB704">
        <f>IF(Scenario!$B$11="mean",AH704,IF(Scenario!$B$11="5th pct",AI704,AJ704))</f>
        <v/>
      </c>
      <c r="BC704">
        <f>U704</f>
        <v/>
      </c>
      <c r="BD704">
        <f>IF(Scenario!$B$11="mean",V704,IF(Scenario!$B$11="5th pct",W704,X704))</f>
        <v/>
      </c>
      <c r="BE704">
        <f>IF(Scenario!$B$11="mean",Y704,IF(Scenario!$B$11="5th pct",Z704,AA704))</f>
        <v/>
      </c>
      <c r="BF704">
        <f>IF(Scenario!$B$11="mean",AK704,IF(Scenario!$B$11="5th pct",AL704,AM704))</f>
        <v/>
      </c>
      <c r="BG704">
        <f>IF(Scenario!$B$11="mean",AN704,IF(Scenario!$B$11="5th pct",AO704,AP704))</f>
        <v/>
      </c>
    </row>
    <row r="705">
      <c r="A705" s="7" t="inlineStr">
        <is>
          <t>M</t>
        </is>
      </c>
      <c r="B705" s="7" t="inlineStr">
        <is>
          <t>65-74</t>
        </is>
      </c>
      <c r="C705" s="7" t="inlineStr">
        <is>
          <t>154-176</t>
        </is>
      </c>
      <c r="D705" s="7" t="inlineStr">
        <is>
          <t>&gt;=2.0</t>
        </is>
      </c>
      <c r="E705" s="7" t="inlineStr">
        <is>
          <t>persistent</t>
        </is>
      </c>
      <c r="F705" s="7" t="inlineStr">
        <is>
          <t>yes</t>
        </is>
      </c>
      <c r="G705" s="30">
        <f>Parameters!$B$6*Parameters!$B$7*Parameters!$E$11/SUM(Parameters!$B$11:$G$11)*Parameters!$K$21*Parameters!$B$53*Parameters!$B$46</f>
        <v/>
      </c>
      <c r="H705" s="31">
        <f>(140-Parameters!$B$25)*Parameters!$E$26*0.45359237*1/(72*Parameters!$E$27)</f>
        <v/>
      </c>
      <c r="I705" s="7">
        <f>IF(H705&gt;80,"&gt;80",IF(H705&gt;50,"50-80",IF(H705&gt;=25,"25-50","&lt;25")))</f>
        <v/>
      </c>
      <c r="J705" s="7">
        <f>IF(((B705="80+")+0+(OR(D705="1.5-2.0",D705="&gt;=2.0")))&gt;=2,1,0)</f>
        <v/>
      </c>
      <c r="K705" s="32">
        <f>INDEX(Parameters!$B$31:$E$31,MATCH(I705,Parameters!$B$30:$E$30,0))</f>
        <v/>
      </c>
      <c r="L705" s="33">
        <f>K705*INDEX(Parameters!$B$84:$E$84,MATCH(I705,Parameters!$B$30:$E$30,0))/100*IF($F705="yes",Parameters!$C$49,Parameters!$B$49)</f>
        <v/>
      </c>
      <c r="M705" s="33">
        <f>K705*INDEX(Parameters!$B$85:$E$85,MATCH(I705,Parameters!$B$30:$E$30,0))/100*IF($F705="yes",Parameters!$C$49,Parameters!$B$49)</f>
        <v/>
      </c>
      <c r="N705" s="33">
        <f>K705*INDEX(Parameters!$B$86:$E$86,MATCH(I705,Parameters!$B$30:$E$30,0))/100*IF($F705="yes",Parameters!$C$49,Parameters!$B$49)</f>
        <v/>
      </c>
      <c r="O705" s="33">
        <f>K705*INDEX(Parameters!$B$87:$E$87,MATCH(I705,Parameters!$B$30:$E$30,0))/100*IF($F705="yes",Parameters!$C$49,Parameters!$B$49)</f>
        <v/>
      </c>
      <c r="P705" s="33">
        <f>K705*INDEX(Parameters!$B$88:$E$88,MATCH(I705,Parameters!$B$30:$E$30,0))/100*IF($F705="yes",Parameters!$C$49,Parameters!$B$49)</f>
        <v/>
      </c>
      <c r="Q705" s="33">
        <f>K705*INDEX(Parameters!$B$89:$E$89,MATCH(I705,Parameters!$B$30:$E$30,0))/100*IF($F705="yes",Parameters!$C$49,Parameters!$B$49)</f>
        <v/>
      </c>
      <c r="R705" s="33">
        <f>K705*INDEX(Parameters!$B$90:$E$90,MATCH(I705,Parameters!$B$30:$E$30,0))/100*IF($F705="yes",Parameters!$C$49,Parameters!$B$49)</f>
        <v/>
      </c>
      <c r="S705" s="33">
        <f>K705*INDEX(Parameters!$B$91:$E$91,MATCH(I705,Parameters!$B$30:$E$30,0))/100*IF($F705="yes",Parameters!$C$49,Parameters!$B$49)</f>
        <v/>
      </c>
      <c r="T705" s="33">
        <f>K705*INDEX(Parameters!$B$92:$E$92,MATCH(I705,Parameters!$B$30:$E$30,0))/100*IF($F705="yes",Parameters!$C$49,Parameters!$B$49)</f>
        <v/>
      </c>
      <c r="U705" s="33">
        <f>INDEX(Parameters!$B$32:$E$32,MATCH(I705,Parameters!$B$30:$E$30,0))*Parameters!$B$36/100*IF($F705="yes",Parameters!$E$49,Parameters!$D$49)</f>
        <v/>
      </c>
      <c r="V705" s="33">
        <f>U705*INDEX(Parameters!$B$99:$E$99,MATCH(I705,Parameters!$B$30:$E$30,0))</f>
        <v/>
      </c>
      <c r="W705" s="33">
        <f>U705*INDEX(Parameters!$B$100:$E$100,MATCH(I705,Parameters!$B$30:$E$30,0))</f>
        <v/>
      </c>
      <c r="X705" s="33">
        <f>U705*INDEX(Parameters!$B$101:$E$101,MATCH(I705,Parameters!$B$30:$E$30,0))</f>
        <v/>
      </c>
      <c r="Y705" s="33">
        <f>U705*INDEX(Parameters!$B$102:$E$102,MATCH(I705,Parameters!$B$30:$E$30,0))</f>
        <v/>
      </c>
      <c r="Z705" s="33">
        <f>U705*INDEX(Parameters!$B$103:$E$103,MATCH(I705,Parameters!$B$30:$E$30,0))</f>
        <v/>
      </c>
      <c r="AA705" s="33">
        <f>U705*INDEX(Parameters!$B$104:$E$104,MATCH(I705,Parameters!$B$30:$E$30,0))</f>
        <v/>
      </c>
      <c r="AB705" s="33">
        <f>U705*Parameters!$B$39</f>
        <v/>
      </c>
      <c r="AC705" s="7">
        <f>J705</f>
        <v/>
      </c>
      <c r="AD705" s="7">
        <f>IF(J705=1,Parameters!$B$40,Parameters!$B$41)</f>
        <v/>
      </c>
      <c r="AE705" s="33">
        <f>AC705*O705+(1-AC705)*L705</f>
        <v/>
      </c>
      <c r="AF705" s="33">
        <f>AC705*P705+(1-AC705)*M705</f>
        <v/>
      </c>
      <c r="AG705" s="33">
        <f>AC705*Q705+(1-AC705)*N705</f>
        <v/>
      </c>
      <c r="AH705" s="33">
        <f>AD705*O705+(1-AD705)*L705</f>
        <v/>
      </c>
      <c r="AI705" s="33">
        <f>AD705*P705+(1-AD705)*M705</f>
        <v/>
      </c>
      <c r="AJ705" s="33">
        <f>AD705*Q705+(1-AD705)*N705</f>
        <v/>
      </c>
      <c r="AK705" s="33">
        <f>AC705*V705+(1-AC705)*U705</f>
        <v/>
      </c>
      <c r="AL705" s="33">
        <f>AC705*W705+(1-AC705)*U705</f>
        <v/>
      </c>
      <c r="AM705" s="33">
        <f>AC705*X705+(1-AC705)*U705</f>
        <v/>
      </c>
      <c r="AN705" s="33">
        <f>AD705*V705+(1-AD705)*U705</f>
        <v/>
      </c>
      <c r="AO705" s="33">
        <f>AD705*W705+(1-AD705)*U705</f>
        <v/>
      </c>
      <c r="AP705" s="33">
        <f>AD705*X705+(1-AD705)*U705</f>
        <v/>
      </c>
      <c r="AQ705" s="7">
        <f>IF(OR(Scenario!$B$5="Any",Scenario!$B$5=A705),1,0)</f>
        <v/>
      </c>
      <c r="AR705" s="7">
        <f>IF(OR(Scenario!$B$6="Any",Scenario!$B$6=B705),1,0)</f>
        <v/>
      </c>
      <c r="AS705" s="7">
        <f>IF(OR(Scenario!$B$7="Any",Scenario!$B$7=C705),1,0)</f>
        <v/>
      </c>
      <c r="AT705" s="7">
        <f>IF(OR(Scenario!$B$8="Any",Scenario!$B$8=D705),1,0)</f>
        <v/>
      </c>
      <c r="AU705" s="7">
        <f>IF(OR(Scenario!$B$9="Any",Scenario!$B$9=E705),1,0)</f>
        <v/>
      </c>
      <c r="AV705" s="7">
        <f>IF(OR(Scenario!$B$10="Any",Scenario!$B$10=F705),1,0)</f>
        <v/>
      </c>
      <c r="AW705" s="7">
        <f>G705*AQ705*AR705*AS705*AT705*AU705*AV705</f>
        <v/>
      </c>
      <c r="AX705" s="7">
        <f>IF(Scenario!$B$11="mean",L705,IF(Scenario!$B$11="5th pct",M705,N705))</f>
        <v/>
      </c>
      <c r="AY705" s="7">
        <f>IF(Scenario!$B$11="mean",O705,IF(Scenario!$B$11="5th pct",P705,Q705))</f>
        <v/>
      </c>
      <c r="AZ705" s="7">
        <f>IF(Scenario!$B$11="mean",R705,IF(Scenario!$B$11="5th pct",S705,T705))</f>
        <v/>
      </c>
      <c r="BA705" s="7">
        <f>IF(Scenario!$B$11="mean",AE705,IF(Scenario!$B$11="5th pct",AF705,AG705))</f>
        <v/>
      </c>
      <c r="BB705" s="7">
        <f>IF(Scenario!$B$11="mean",AH705,IF(Scenario!$B$11="5th pct",AI705,AJ705))</f>
        <v/>
      </c>
      <c r="BC705" s="7">
        <f>U705</f>
        <v/>
      </c>
      <c r="BD705" s="7">
        <f>IF(Scenario!$B$11="mean",V705,IF(Scenario!$B$11="5th pct",W705,X705))</f>
        <v/>
      </c>
      <c r="BE705" s="7">
        <f>IF(Scenario!$B$11="mean",Y705,IF(Scenario!$B$11="5th pct",Z705,AA705))</f>
        <v/>
      </c>
      <c r="BF705" s="7">
        <f>IF(Scenario!$B$11="mean",AK705,IF(Scenario!$B$11="5th pct",AL705,AM705))</f>
        <v/>
      </c>
      <c r="BG705" s="7">
        <f>IF(Scenario!$B$11="mean",AN705,IF(Scenario!$B$11="5th pct",AO705,AP705))</f>
        <v/>
      </c>
    </row>
    <row r="706">
      <c r="A706" t="inlineStr">
        <is>
          <t>M</t>
        </is>
      </c>
      <c r="B706" t="inlineStr">
        <is>
          <t>65-74</t>
        </is>
      </c>
      <c r="C706" t="inlineStr">
        <is>
          <t>176-198</t>
        </is>
      </c>
      <c r="D706" t="inlineStr">
        <is>
          <t>&lt;1.0</t>
        </is>
      </c>
      <c r="E706" t="inlineStr">
        <is>
          <t>subclinical</t>
        </is>
      </c>
      <c r="F706" t="inlineStr">
        <is>
          <t>no</t>
        </is>
      </c>
      <c r="G706" s="26">
        <f>Parameters!$B$6*Parameters!$B$7*Parameters!$F$11/SUM(Parameters!$B$11:$G$11)*Parameters!$H$21*Parameters!$B$50*(1-Parameters!$B$46)</f>
        <v/>
      </c>
      <c r="H706" s="27">
        <f>(140-Parameters!$B$25)*Parameters!$F$26*0.45359237*1/(72*Parameters!$B$27)</f>
        <v/>
      </c>
      <c r="I706">
        <f>IF(H706&gt;80,"&gt;80",IF(H706&gt;50,"50-80",IF(H706&gt;=25,"25-50","&lt;25")))</f>
        <v/>
      </c>
      <c r="J706">
        <f>IF(((B706="80+")+0+(OR(D706="1.5-2.0",D706="&gt;=2.0")))&gt;=2,1,0)</f>
        <v/>
      </c>
      <c r="K706" s="28">
        <f>INDEX(Parameters!$B$31:$E$31,MATCH(I706,Parameters!$B$30:$E$30,0))</f>
        <v/>
      </c>
      <c r="L706" s="29">
        <f>K706*INDEX(Parameters!$B$57:$E$57,MATCH(I706,Parameters!$B$30:$E$30,0))/100*IF($F706="yes",Parameters!$C$49,Parameters!$B$49)</f>
        <v/>
      </c>
      <c r="M706" s="29">
        <f>K706*INDEX(Parameters!$B$58:$E$58,MATCH(I706,Parameters!$B$30:$E$30,0))/100*IF($F706="yes",Parameters!$C$49,Parameters!$B$49)</f>
        <v/>
      </c>
      <c r="N706" s="29">
        <f>K706*INDEX(Parameters!$B$59:$E$59,MATCH(I706,Parameters!$B$30:$E$30,0))/100*IF($F706="yes",Parameters!$C$49,Parameters!$B$49)</f>
        <v/>
      </c>
      <c r="O706" s="29">
        <f>K706*INDEX(Parameters!$B$60:$E$60,MATCH(I706,Parameters!$B$30:$E$30,0))/100*IF($F706="yes",Parameters!$C$49,Parameters!$B$49)</f>
        <v/>
      </c>
      <c r="P706" s="29">
        <f>K706*INDEX(Parameters!$B$61:$E$61,MATCH(I706,Parameters!$B$30:$E$30,0))/100*IF($F706="yes",Parameters!$C$49,Parameters!$B$49)</f>
        <v/>
      </c>
      <c r="Q706" s="29">
        <f>K706*INDEX(Parameters!$B$62:$E$62,MATCH(I706,Parameters!$B$30:$E$30,0))/100*IF($F706="yes",Parameters!$C$49,Parameters!$B$49)</f>
        <v/>
      </c>
      <c r="R706" s="29">
        <f>K706*INDEX(Parameters!$B$63:$E$63,MATCH(I706,Parameters!$B$30:$E$30,0))/100*IF($F706="yes",Parameters!$C$49,Parameters!$B$49)</f>
        <v/>
      </c>
      <c r="S706" s="29">
        <f>K706*INDEX(Parameters!$B$64:$E$64,MATCH(I706,Parameters!$B$30:$E$30,0))/100*IF($F706="yes",Parameters!$C$49,Parameters!$B$49)</f>
        <v/>
      </c>
      <c r="T706" s="29">
        <f>K706*INDEX(Parameters!$B$65:$E$65,MATCH(I706,Parameters!$B$30:$E$30,0))/100*IF($F706="yes",Parameters!$C$49,Parameters!$B$49)</f>
        <v/>
      </c>
      <c r="U706" s="29">
        <f>INDEX(Parameters!$B$32:$E$32,MATCH(I706,Parameters!$B$30:$E$30,0))*Parameters!$B$36/100*IF($F706="yes",Parameters!$E$49,Parameters!$D$49)</f>
        <v/>
      </c>
      <c r="V706" s="29">
        <f>U706*INDEX(Parameters!$B$99:$E$99,MATCH(I706,Parameters!$B$30:$E$30,0))</f>
        <v/>
      </c>
      <c r="W706" s="29">
        <f>U706*INDEX(Parameters!$B$100:$E$100,MATCH(I706,Parameters!$B$30:$E$30,0))</f>
        <v/>
      </c>
      <c r="X706" s="29">
        <f>U706*INDEX(Parameters!$B$101:$E$101,MATCH(I706,Parameters!$B$30:$E$30,0))</f>
        <v/>
      </c>
      <c r="Y706" s="29">
        <f>U706*INDEX(Parameters!$B$102:$E$102,MATCH(I706,Parameters!$B$30:$E$30,0))</f>
        <v/>
      </c>
      <c r="Z706" s="29">
        <f>U706*INDEX(Parameters!$B$103:$E$103,MATCH(I706,Parameters!$B$30:$E$30,0))</f>
        <v/>
      </c>
      <c r="AA706" s="29">
        <f>U706*INDEX(Parameters!$B$104:$E$104,MATCH(I706,Parameters!$B$30:$E$30,0))</f>
        <v/>
      </c>
      <c r="AB706" s="29">
        <f>U706*Parameters!$B$39</f>
        <v/>
      </c>
      <c r="AC706">
        <f>J706</f>
        <v/>
      </c>
      <c r="AD706">
        <f>IF(J706=1,Parameters!$B$40,Parameters!$B$41)</f>
        <v/>
      </c>
      <c r="AE706" s="29">
        <f>AC706*O706+(1-AC706)*L706</f>
        <v/>
      </c>
      <c r="AF706" s="29">
        <f>AC706*P706+(1-AC706)*M706</f>
        <v/>
      </c>
      <c r="AG706" s="29">
        <f>AC706*Q706+(1-AC706)*N706</f>
        <v/>
      </c>
      <c r="AH706" s="29">
        <f>AD706*O706+(1-AD706)*L706</f>
        <v/>
      </c>
      <c r="AI706" s="29">
        <f>AD706*P706+(1-AD706)*M706</f>
        <v/>
      </c>
      <c r="AJ706" s="29">
        <f>AD706*Q706+(1-AD706)*N706</f>
        <v/>
      </c>
      <c r="AK706" s="29">
        <f>AC706*V706+(1-AC706)*U706</f>
        <v/>
      </c>
      <c r="AL706" s="29">
        <f>AC706*W706+(1-AC706)*U706</f>
        <v/>
      </c>
      <c r="AM706" s="29">
        <f>AC706*X706+(1-AC706)*U706</f>
        <v/>
      </c>
      <c r="AN706" s="29">
        <f>AD706*V706+(1-AD706)*U706</f>
        <v/>
      </c>
      <c r="AO706" s="29">
        <f>AD706*W706+(1-AD706)*U706</f>
        <v/>
      </c>
      <c r="AP706" s="29">
        <f>AD706*X706+(1-AD706)*U706</f>
        <v/>
      </c>
      <c r="AQ706">
        <f>IF(OR(Scenario!$B$5="Any",Scenario!$B$5=A706),1,0)</f>
        <v/>
      </c>
      <c r="AR706">
        <f>IF(OR(Scenario!$B$6="Any",Scenario!$B$6=B706),1,0)</f>
        <v/>
      </c>
      <c r="AS706">
        <f>IF(OR(Scenario!$B$7="Any",Scenario!$B$7=C706),1,0)</f>
        <v/>
      </c>
      <c r="AT706">
        <f>IF(OR(Scenario!$B$8="Any",Scenario!$B$8=D706),1,0)</f>
        <v/>
      </c>
      <c r="AU706">
        <f>IF(OR(Scenario!$B$9="Any",Scenario!$B$9=E706),1,0)</f>
        <v/>
      </c>
      <c r="AV706">
        <f>IF(OR(Scenario!$B$10="Any",Scenario!$B$10=F706),1,0)</f>
        <v/>
      </c>
      <c r="AW706">
        <f>G706*AQ706*AR706*AS706*AT706*AU706*AV706</f>
        <v/>
      </c>
      <c r="AX706">
        <f>IF(Scenario!$B$11="mean",L706,IF(Scenario!$B$11="5th pct",M706,N706))</f>
        <v/>
      </c>
      <c r="AY706">
        <f>IF(Scenario!$B$11="mean",O706,IF(Scenario!$B$11="5th pct",P706,Q706))</f>
        <v/>
      </c>
      <c r="AZ706">
        <f>IF(Scenario!$B$11="mean",R706,IF(Scenario!$B$11="5th pct",S706,T706))</f>
        <v/>
      </c>
      <c r="BA706">
        <f>IF(Scenario!$B$11="mean",AE706,IF(Scenario!$B$11="5th pct",AF706,AG706))</f>
        <v/>
      </c>
      <c r="BB706">
        <f>IF(Scenario!$B$11="mean",AH706,IF(Scenario!$B$11="5th pct",AI706,AJ706))</f>
        <v/>
      </c>
      <c r="BC706">
        <f>U706</f>
        <v/>
      </c>
      <c r="BD706">
        <f>IF(Scenario!$B$11="mean",V706,IF(Scenario!$B$11="5th pct",W706,X706))</f>
        <v/>
      </c>
      <c r="BE706">
        <f>IF(Scenario!$B$11="mean",Y706,IF(Scenario!$B$11="5th pct",Z706,AA706))</f>
        <v/>
      </c>
      <c r="BF706">
        <f>IF(Scenario!$B$11="mean",AK706,IF(Scenario!$B$11="5th pct",AL706,AM706))</f>
        <v/>
      </c>
      <c r="BG706">
        <f>IF(Scenario!$B$11="mean",AN706,IF(Scenario!$B$11="5th pct",AO706,AP706))</f>
        <v/>
      </c>
    </row>
    <row r="707">
      <c r="A707" s="7" t="inlineStr">
        <is>
          <t>M</t>
        </is>
      </c>
      <c r="B707" s="7" t="inlineStr">
        <is>
          <t>65-74</t>
        </is>
      </c>
      <c r="C707" s="7" t="inlineStr">
        <is>
          <t>176-198</t>
        </is>
      </c>
      <c r="D707" s="7" t="inlineStr">
        <is>
          <t>&lt;1.0</t>
        </is>
      </c>
      <c r="E707" s="7" t="inlineStr">
        <is>
          <t>subclinical</t>
        </is>
      </c>
      <c r="F707" s="7" t="inlineStr">
        <is>
          <t>yes</t>
        </is>
      </c>
      <c r="G707" s="30">
        <f>Parameters!$B$6*Parameters!$B$7*Parameters!$F$11/SUM(Parameters!$B$11:$G$11)*Parameters!$H$21*Parameters!$B$50*Parameters!$B$46</f>
        <v/>
      </c>
      <c r="H707" s="31">
        <f>(140-Parameters!$B$25)*Parameters!$F$26*0.45359237*1/(72*Parameters!$B$27)</f>
        <v/>
      </c>
      <c r="I707" s="7">
        <f>IF(H707&gt;80,"&gt;80",IF(H707&gt;50,"50-80",IF(H707&gt;=25,"25-50","&lt;25")))</f>
        <v/>
      </c>
      <c r="J707" s="7">
        <f>IF(((B707="80+")+0+(OR(D707="1.5-2.0",D707="&gt;=2.0")))&gt;=2,1,0)</f>
        <v/>
      </c>
      <c r="K707" s="32">
        <f>INDEX(Parameters!$B$31:$E$31,MATCH(I707,Parameters!$B$30:$E$30,0))</f>
        <v/>
      </c>
      <c r="L707" s="33">
        <f>K707*INDEX(Parameters!$B$57:$E$57,MATCH(I707,Parameters!$B$30:$E$30,0))/100*IF($F707="yes",Parameters!$C$49,Parameters!$B$49)</f>
        <v/>
      </c>
      <c r="M707" s="33">
        <f>K707*INDEX(Parameters!$B$58:$E$58,MATCH(I707,Parameters!$B$30:$E$30,0))/100*IF($F707="yes",Parameters!$C$49,Parameters!$B$49)</f>
        <v/>
      </c>
      <c r="N707" s="33">
        <f>K707*INDEX(Parameters!$B$59:$E$59,MATCH(I707,Parameters!$B$30:$E$30,0))/100*IF($F707="yes",Parameters!$C$49,Parameters!$B$49)</f>
        <v/>
      </c>
      <c r="O707" s="33">
        <f>K707*INDEX(Parameters!$B$60:$E$60,MATCH(I707,Parameters!$B$30:$E$30,0))/100*IF($F707="yes",Parameters!$C$49,Parameters!$B$49)</f>
        <v/>
      </c>
      <c r="P707" s="33">
        <f>K707*INDEX(Parameters!$B$61:$E$61,MATCH(I707,Parameters!$B$30:$E$30,0))/100*IF($F707="yes",Parameters!$C$49,Parameters!$B$49)</f>
        <v/>
      </c>
      <c r="Q707" s="33">
        <f>K707*INDEX(Parameters!$B$62:$E$62,MATCH(I707,Parameters!$B$30:$E$30,0))/100*IF($F707="yes",Parameters!$C$49,Parameters!$B$49)</f>
        <v/>
      </c>
      <c r="R707" s="33">
        <f>K707*INDEX(Parameters!$B$63:$E$63,MATCH(I707,Parameters!$B$30:$E$30,0))/100*IF($F707="yes",Parameters!$C$49,Parameters!$B$49)</f>
        <v/>
      </c>
      <c r="S707" s="33">
        <f>K707*INDEX(Parameters!$B$64:$E$64,MATCH(I707,Parameters!$B$30:$E$30,0))/100*IF($F707="yes",Parameters!$C$49,Parameters!$B$49)</f>
        <v/>
      </c>
      <c r="T707" s="33">
        <f>K707*INDEX(Parameters!$B$65:$E$65,MATCH(I707,Parameters!$B$30:$E$30,0))/100*IF($F707="yes",Parameters!$C$49,Parameters!$B$49)</f>
        <v/>
      </c>
      <c r="U707" s="33">
        <f>INDEX(Parameters!$B$32:$E$32,MATCH(I707,Parameters!$B$30:$E$30,0))*Parameters!$B$36/100*IF($F707="yes",Parameters!$E$49,Parameters!$D$49)</f>
        <v/>
      </c>
      <c r="V707" s="33">
        <f>U707*INDEX(Parameters!$B$99:$E$99,MATCH(I707,Parameters!$B$30:$E$30,0))</f>
        <v/>
      </c>
      <c r="W707" s="33">
        <f>U707*INDEX(Parameters!$B$100:$E$100,MATCH(I707,Parameters!$B$30:$E$30,0))</f>
        <v/>
      </c>
      <c r="X707" s="33">
        <f>U707*INDEX(Parameters!$B$101:$E$101,MATCH(I707,Parameters!$B$30:$E$30,0))</f>
        <v/>
      </c>
      <c r="Y707" s="33">
        <f>U707*INDEX(Parameters!$B$102:$E$102,MATCH(I707,Parameters!$B$30:$E$30,0))</f>
        <v/>
      </c>
      <c r="Z707" s="33">
        <f>U707*INDEX(Parameters!$B$103:$E$103,MATCH(I707,Parameters!$B$30:$E$30,0))</f>
        <v/>
      </c>
      <c r="AA707" s="33">
        <f>U707*INDEX(Parameters!$B$104:$E$104,MATCH(I707,Parameters!$B$30:$E$30,0))</f>
        <v/>
      </c>
      <c r="AB707" s="33">
        <f>U707*Parameters!$B$39</f>
        <v/>
      </c>
      <c r="AC707" s="7">
        <f>J707</f>
        <v/>
      </c>
      <c r="AD707" s="7">
        <f>IF(J707=1,Parameters!$B$40,Parameters!$B$41)</f>
        <v/>
      </c>
      <c r="AE707" s="33">
        <f>AC707*O707+(1-AC707)*L707</f>
        <v/>
      </c>
      <c r="AF707" s="33">
        <f>AC707*P707+(1-AC707)*M707</f>
        <v/>
      </c>
      <c r="AG707" s="33">
        <f>AC707*Q707+(1-AC707)*N707</f>
        <v/>
      </c>
      <c r="AH707" s="33">
        <f>AD707*O707+(1-AD707)*L707</f>
        <v/>
      </c>
      <c r="AI707" s="33">
        <f>AD707*P707+(1-AD707)*M707</f>
        <v/>
      </c>
      <c r="AJ707" s="33">
        <f>AD707*Q707+(1-AD707)*N707</f>
        <v/>
      </c>
      <c r="AK707" s="33">
        <f>AC707*V707+(1-AC707)*U707</f>
        <v/>
      </c>
      <c r="AL707" s="33">
        <f>AC707*W707+(1-AC707)*U707</f>
        <v/>
      </c>
      <c r="AM707" s="33">
        <f>AC707*X707+(1-AC707)*U707</f>
        <v/>
      </c>
      <c r="AN707" s="33">
        <f>AD707*V707+(1-AD707)*U707</f>
        <v/>
      </c>
      <c r="AO707" s="33">
        <f>AD707*W707+(1-AD707)*U707</f>
        <v/>
      </c>
      <c r="AP707" s="33">
        <f>AD707*X707+(1-AD707)*U707</f>
        <v/>
      </c>
      <c r="AQ707" s="7">
        <f>IF(OR(Scenario!$B$5="Any",Scenario!$B$5=A707),1,0)</f>
        <v/>
      </c>
      <c r="AR707" s="7">
        <f>IF(OR(Scenario!$B$6="Any",Scenario!$B$6=B707),1,0)</f>
        <v/>
      </c>
      <c r="AS707" s="7">
        <f>IF(OR(Scenario!$B$7="Any",Scenario!$B$7=C707),1,0)</f>
        <v/>
      </c>
      <c r="AT707" s="7">
        <f>IF(OR(Scenario!$B$8="Any",Scenario!$B$8=D707),1,0)</f>
        <v/>
      </c>
      <c r="AU707" s="7">
        <f>IF(OR(Scenario!$B$9="Any",Scenario!$B$9=E707),1,0)</f>
        <v/>
      </c>
      <c r="AV707" s="7">
        <f>IF(OR(Scenario!$B$10="Any",Scenario!$B$10=F707),1,0)</f>
        <v/>
      </c>
      <c r="AW707" s="7">
        <f>G707*AQ707*AR707*AS707*AT707*AU707*AV707</f>
        <v/>
      </c>
      <c r="AX707" s="7">
        <f>IF(Scenario!$B$11="mean",L707,IF(Scenario!$B$11="5th pct",M707,N707))</f>
        <v/>
      </c>
      <c r="AY707" s="7">
        <f>IF(Scenario!$B$11="mean",O707,IF(Scenario!$B$11="5th pct",P707,Q707))</f>
        <v/>
      </c>
      <c r="AZ707" s="7">
        <f>IF(Scenario!$B$11="mean",R707,IF(Scenario!$B$11="5th pct",S707,T707))</f>
        <v/>
      </c>
      <c r="BA707" s="7">
        <f>IF(Scenario!$B$11="mean",AE707,IF(Scenario!$B$11="5th pct",AF707,AG707))</f>
        <v/>
      </c>
      <c r="BB707" s="7">
        <f>IF(Scenario!$B$11="mean",AH707,IF(Scenario!$B$11="5th pct",AI707,AJ707))</f>
        <v/>
      </c>
      <c r="BC707" s="7">
        <f>U707</f>
        <v/>
      </c>
      <c r="BD707" s="7">
        <f>IF(Scenario!$B$11="mean",V707,IF(Scenario!$B$11="5th pct",W707,X707))</f>
        <v/>
      </c>
      <c r="BE707" s="7">
        <f>IF(Scenario!$B$11="mean",Y707,IF(Scenario!$B$11="5th pct",Z707,AA707))</f>
        <v/>
      </c>
      <c r="BF707" s="7">
        <f>IF(Scenario!$B$11="mean",AK707,IF(Scenario!$B$11="5th pct",AL707,AM707))</f>
        <v/>
      </c>
      <c r="BG707" s="7">
        <f>IF(Scenario!$B$11="mean",AN707,IF(Scenario!$B$11="5th pct",AO707,AP707))</f>
        <v/>
      </c>
    </row>
    <row r="708">
      <c r="A708" t="inlineStr">
        <is>
          <t>M</t>
        </is>
      </c>
      <c r="B708" t="inlineStr">
        <is>
          <t>65-74</t>
        </is>
      </c>
      <c r="C708" t="inlineStr">
        <is>
          <t>176-198</t>
        </is>
      </c>
      <c r="D708" t="inlineStr">
        <is>
          <t>&lt;1.0</t>
        </is>
      </c>
      <c r="E708" t="inlineStr">
        <is>
          <t>low parox</t>
        </is>
      </c>
      <c r="F708" t="inlineStr">
        <is>
          <t>no</t>
        </is>
      </c>
      <c r="G708" s="26">
        <f>Parameters!$B$6*Parameters!$B$7*Parameters!$F$11/SUM(Parameters!$B$11:$G$11)*Parameters!$H$21*Parameters!$B$51*(1-Parameters!$B$46)</f>
        <v/>
      </c>
      <c r="H708" s="27">
        <f>(140-Parameters!$B$25)*Parameters!$F$26*0.45359237*1/(72*Parameters!$B$27)</f>
        <v/>
      </c>
      <c r="I708">
        <f>IF(H708&gt;80,"&gt;80",IF(H708&gt;50,"50-80",IF(H708&gt;=25,"25-50","&lt;25")))</f>
        <v/>
      </c>
      <c r="J708">
        <f>IF(((B708="80+")+0+(OR(D708="1.5-2.0",D708="&gt;=2.0")))&gt;=2,1,0)</f>
        <v/>
      </c>
      <c r="K708" s="28">
        <f>INDEX(Parameters!$B$31:$E$31,MATCH(I708,Parameters!$B$30:$E$30,0))</f>
        <v/>
      </c>
      <c r="L708" s="29">
        <f>K708*INDEX(Parameters!$B$66:$E$66,MATCH(I708,Parameters!$B$30:$E$30,0))/100*IF($F708="yes",Parameters!$C$49,Parameters!$B$49)</f>
        <v/>
      </c>
      <c r="M708" s="29">
        <f>K708*INDEX(Parameters!$B$67:$E$67,MATCH(I708,Parameters!$B$30:$E$30,0))/100*IF($F708="yes",Parameters!$C$49,Parameters!$B$49)</f>
        <v/>
      </c>
      <c r="N708" s="29">
        <f>K708*INDEX(Parameters!$B$68:$E$68,MATCH(I708,Parameters!$B$30:$E$30,0))/100*IF($F708="yes",Parameters!$C$49,Parameters!$B$49)</f>
        <v/>
      </c>
      <c r="O708" s="29">
        <f>K708*INDEX(Parameters!$B$69:$E$69,MATCH(I708,Parameters!$B$30:$E$30,0))/100*IF($F708="yes",Parameters!$C$49,Parameters!$B$49)</f>
        <v/>
      </c>
      <c r="P708" s="29">
        <f>K708*INDEX(Parameters!$B$70:$E$70,MATCH(I708,Parameters!$B$30:$E$30,0))/100*IF($F708="yes",Parameters!$C$49,Parameters!$B$49)</f>
        <v/>
      </c>
      <c r="Q708" s="29">
        <f>K708*INDEX(Parameters!$B$71:$E$71,MATCH(I708,Parameters!$B$30:$E$30,0))/100*IF($F708="yes",Parameters!$C$49,Parameters!$B$49)</f>
        <v/>
      </c>
      <c r="R708" s="29">
        <f>K708*INDEX(Parameters!$B$72:$E$72,MATCH(I708,Parameters!$B$30:$E$30,0))/100*IF($F708="yes",Parameters!$C$49,Parameters!$B$49)</f>
        <v/>
      </c>
      <c r="S708" s="29">
        <f>K708*INDEX(Parameters!$B$73:$E$73,MATCH(I708,Parameters!$B$30:$E$30,0))/100*IF($F708="yes",Parameters!$C$49,Parameters!$B$49)</f>
        <v/>
      </c>
      <c r="T708" s="29">
        <f>K708*INDEX(Parameters!$B$74:$E$74,MATCH(I708,Parameters!$B$30:$E$30,0))/100*IF($F708="yes",Parameters!$C$49,Parameters!$B$49)</f>
        <v/>
      </c>
      <c r="U708" s="29">
        <f>INDEX(Parameters!$B$32:$E$32,MATCH(I708,Parameters!$B$30:$E$30,0))*Parameters!$B$36/100*IF($F708="yes",Parameters!$E$49,Parameters!$D$49)</f>
        <v/>
      </c>
      <c r="V708" s="29">
        <f>U708*INDEX(Parameters!$B$99:$E$99,MATCH(I708,Parameters!$B$30:$E$30,0))</f>
        <v/>
      </c>
      <c r="W708" s="29">
        <f>U708*INDEX(Parameters!$B$100:$E$100,MATCH(I708,Parameters!$B$30:$E$30,0))</f>
        <v/>
      </c>
      <c r="X708" s="29">
        <f>U708*INDEX(Parameters!$B$101:$E$101,MATCH(I708,Parameters!$B$30:$E$30,0))</f>
        <v/>
      </c>
      <c r="Y708" s="29">
        <f>U708*INDEX(Parameters!$B$102:$E$102,MATCH(I708,Parameters!$B$30:$E$30,0))</f>
        <v/>
      </c>
      <c r="Z708" s="29">
        <f>U708*INDEX(Parameters!$B$103:$E$103,MATCH(I708,Parameters!$B$30:$E$30,0))</f>
        <v/>
      </c>
      <c r="AA708" s="29">
        <f>U708*INDEX(Parameters!$B$104:$E$104,MATCH(I708,Parameters!$B$30:$E$30,0))</f>
        <v/>
      </c>
      <c r="AB708" s="29">
        <f>U708*Parameters!$B$39</f>
        <v/>
      </c>
      <c r="AC708">
        <f>J708</f>
        <v/>
      </c>
      <c r="AD708">
        <f>IF(J708=1,Parameters!$B$40,Parameters!$B$41)</f>
        <v/>
      </c>
      <c r="AE708" s="29">
        <f>AC708*O708+(1-AC708)*L708</f>
        <v/>
      </c>
      <c r="AF708" s="29">
        <f>AC708*P708+(1-AC708)*M708</f>
        <v/>
      </c>
      <c r="AG708" s="29">
        <f>AC708*Q708+(1-AC708)*N708</f>
        <v/>
      </c>
      <c r="AH708" s="29">
        <f>AD708*O708+(1-AD708)*L708</f>
        <v/>
      </c>
      <c r="AI708" s="29">
        <f>AD708*P708+(1-AD708)*M708</f>
        <v/>
      </c>
      <c r="AJ708" s="29">
        <f>AD708*Q708+(1-AD708)*N708</f>
        <v/>
      </c>
      <c r="AK708" s="29">
        <f>AC708*V708+(1-AC708)*U708</f>
        <v/>
      </c>
      <c r="AL708" s="29">
        <f>AC708*W708+(1-AC708)*U708</f>
        <v/>
      </c>
      <c r="AM708" s="29">
        <f>AC708*X708+(1-AC708)*U708</f>
        <v/>
      </c>
      <c r="AN708" s="29">
        <f>AD708*V708+(1-AD708)*U708</f>
        <v/>
      </c>
      <c r="AO708" s="29">
        <f>AD708*W708+(1-AD708)*U708</f>
        <v/>
      </c>
      <c r="AP708" s="29">
        <f>AD708*X708+(1-AD708)*U708</f>
        <v/>
      </c>
      <c r="AQ708">
        <f>IF(OR(Scenario!$B$5="Any",Scenario!$B$5=A708),1,0)</f>
        <v/>
      </c>
      <c r="AR708">
        <f>IF(OR(Scenario!$B$6="Any",Scenario!$B$6=B708),1,0)</f>
        <v/>
      </c>
      <c r="AS708">
        <f>IF(OR(Scenario!$B$7="Any",Scenario!$B$7=C708),1,0)</f>
        <v/>
      </c>
      <c r="AT708">
        <f>IF(OR(Scenario!$B$8="Any",Scenario!$B$8=D708),1,0)</f>
        <v/>
      </c>
      <c r="AU708">
        <f>IF(OR(Scenario!$B$9="Any",Scenario!$B$9=E708),1,0)</f>
        <v/>
      </c>
      <c r="AV708">
        <f>IF(OR(Scenario!$B$10="Any",Scenario!$B$10=F708),1,0)</f>
        <v/>
      </c>
      <c r="AW708">
        <f>G708*AQ708*AR708*AS708*AT708*AU708*AV708</f>
        <v/>
      </c>
      <c r="AX708">
        <f>IF(Scenario!$B$11="mean",L708,IF(Scenario!$B$11="5th pct",M708,N708))</f>
        <v/>
      </c>
      <c r="AY708">
        <f>IF(Scenario!$B$11="mean",O708,IF(Scenario!$B$11="5th pct",P708,Q708))</f>
        <v/>
      </c>
      <c r="AZ708">
        <f>IF(Scenario!$B$11="mean",R708,IF(Scenario!$B$11="5th pct",S708,T708))</f>
        <v/>
      </c>
      <c r="BA708">
        <f>IF(Scenario!$B$11="mean",AE708,IF(Scenario!$B$11="5th pct",AF708,AG708))</f>
        <v/>
      </c>
      <c r="BB708">
        <f>IF(Scenario!$B$11="mean",AH708,IF(Scenario!$B$11="5th pct",AI708,AJ708))</f>
        <v/>
      </c>
      <c r="BC708">
        <f>U708</f>
        <v/>
      </c>
      <c r="BD708">
        <f>IF(Scenario!$B$11="mean",V708,IF(Scenario!$B$11="5th pct",W708,X708))</f>
        <v/>
      </c>
      <c r="BE708">
        <f>IF(Scenario!$B$11="mean",Y708,IF(Scenario!$B$11="5th pct",Z708,AA708))</f>
        <v/>
      </c>
      <c r="BF708">
        <f>IF(Scenario!$B$11="mean",AK708,IF(Scenario!$B$11="5th pct",AL708,AM708))</f>
        <v/>
      </c>
      <c r="BG708">
        <f>IF(Scenario!$B$11="mean",AN708,IF(Scenario!$B$11="5th pct",AO708,AP708))</f>
        <v/>
      </c>
    </row>
    <row r="709">
      <c r="A709" s="7" t="inlineStr">
        <is>
          <t>M</t>
        </is>
      </c>
      <c r="B709" s="7" t="inlineStr">
        <is>
          <t>65-74</t>
        </is>
      </c>
      <c r="C709" s="7" t="inlineStr">
        <is>
          <t>176-198</t>
        </is>
      </c>
      <c r="D709" s="7" t="inlineStr">
        <is>
          <t>&lt;1.0</t>
        </is>
      </c>
      <c r="E709" s="7" t="inlineStr">
        <is>
          <t>low parox</t>
        </is>
      </c>
      <c r="F709" s="7" t="inlineStr">
        <is>
          <t>yes</t>
        </is>
      </c>
      <c r="G709" s="30">
        <f>Parameters!$B$6*Parameters!$B$7*Parameters!$F$11/SUM(Parameters!$B$11:$G$11)*Parameters!$H$21*Parameters!$B$51*Parameters!$B$46</f>
        <v/>
      </c>
      <c r="H709" s="31">
        <f>(140-Parameters!$B$25)*Parameters!$F$26*0.45359237*1/(72*Parameters!$B$27)</f>
        <v/>
      </c>
      <c r="I709" s="7">
        <f>IF(H709&gt;80,"&gt;80",IF(H709&gt;50,"50-80",IF(H709&gt;=25,"25-50","&lt;25")))</f>
        <v/>
      </c>
      <c r="J709" s="7">
        <f>IF(((B709="80+")+0+(OR(D709="1.5-2.0",D709="&gt;=2.0")))&gt;=2,1,0)</f>
        <v/>
      </c>
      <c r="K709" s="32">
        <f>INDEX(Parameters!$B$31:$E$31,MATCH(I709,Parameters!$B$30:$E$30,0))</f>
        <v/>
      </c>
      <c r="L709" s="33">
        <f>K709*INDEX(Parameters!$B$66:$E$66,MATCH(I709,Parameters!$B$30:$E$30,0))/100*IF($F709="yes",Parameters!$C$49,Parameters!$B$49)</f>
        <v/>
      </c>
      <c r="M709" s="33">
        <f>K709*INDEX(Parameters!$B$67:$E$67,MATCH(I709,Parameters!$B$30:$E$30,0))/100*IF($F709="yes",Parameters!$C$49,Parameters!$B$49)</f>
        <v/>
      </c>
      <c r="N709" s="33">
        <f>K709*INDEX(Parameters!$B$68:$E$68,MATCH(I709,Parameters!$B$30:$E$30,0))/100*IF($F709="yes",Parameters!$C$49,Parameters!$B$49)</f>
        <v/>
      </c>
      <c r="O709" s="33">
        <f>K709*INDEX(Parameters!$B$69:$E$69,MATCH(I709,Parameters!$B$30:$E$30,0))/100*IF($F709="yes",Parameters!$C$49,Parameters!$B$49)</f>
        <v/>
      </c>
      <c r="P709" s="33">
        <f>K709*INDEX(Parameters!$B$70:$E$70,MATCH(I709,Parameters!$B$30:$E$30,0))/100*IF($F709="yes",Parameters!$C$49,Parameters!$B$49)</f>
        <v/>
      </c>
      <c r="Q709" s="33">
        <f>K709*INDEX(Parameters!$B$71:$E$71,MATCH(I709,Parameters!$B$30:$E$30,0))/100*IF($F709="yes",Parameters!$C$49,Parameters!$B$49)</f>
        <v/>
      </c>
      <c r="R709" s="33">
        <f>K709*INDEX(Parameters!$B$72:$E$72,MATCH(I709,Parameters!$B$30:$E$30,0))/100*IF($F709="yes",Parameters!$C$49,Parameters!$B$49)</f>
        <v/>
      </c>
      <c r="S709" s="33">
        <f>K709*INDEX(Parameters!$B$73:$E$73,MATCH(I709,Parameters!$B$30:$E$30,0))/100*IF($F709="yes",Parameters!$C$49,Parameters!$B$49)</f>
        <v/>
      </c>
      <c r="T709" s="33">
        <f>K709*INDEX(Parameters!$B$74:$E$74,MATCH(I709,Parameters!$B$30:$E$30,0))/100*IF($F709="yes",Parameters!$C$49,Parameters!$B$49)</f>
        <v/>
      </c>
      <c r="U709" s="33">
        <f>INDEX(Parameters!$B$32:$E$32,MATCH(I709,Parameters!$B$30:$E$30,0))*Parameters!$B$36/100*IF($F709="yes",Parameters!$E$49,Parameters!$D$49)</f>
        <v/>
      </c>
      <c r="V709" s="33">
        <f>U709*INDEX(Parameters!$B$99:$E$99,MATCH(I709,Parameters!$B$30:$E$30,0))</f>
        <v/>
      </c>
      <c r="W709" s="33">
        <f>U709*INDEX(Parameters!$B$100:$E$100,MATCH(I709,Parameters!$B$30:$E$30,0))</f>
        <v/>
      </c>
      <c r="X709" s="33">
        <f>U709*INDEX(Parameters!$B$101:$E$101,MATCH(I709,Parameters!$B$30:$E$30,0))</f>
        <v/>
      </c>
      <c r="Y709" s="33">
        <f>U709*INDEX(Parameters!$B$102:$E$102,MATCH(I709,Parameters!$B$30:$E$30,0))</f>
        <v/>
      </c>
      <c r="Z709" s="33">
        <f>U709*INDEX(Parameters!$B$103:$E$103,MATCH(I709,Parameters!$B$30:$E$30,0))</f>
        <v/>
      </c>
      <c r="AA709" s="33">
        <f>U709*INDEX(Parameters!$B$104:$E$104,MATCH(I709,Parameters!$B$30:$E$30,0))</f>
        <v/>
      </c>
      <c r="AB709" s="33">
        <f>U709*Parameters!$B$39</f>
        <v/>
      </c>
      <c r="AC709" s="7">
        <f>J709</f>
        <v/>
      </c>
      <c r="AD709" s="7">
        <f>IF(J709=1,Parameters!$B$40,Parameters!$B$41)</f>
        <v/>
      </c>
      <c r="AE709" s="33">
        <f>AC709*O709+(1-AC709)*L709</f>
        <v/>
      </c>
      <c r="AF709" s="33">
        <f>AC709*P709+(1-AC709)*M709</f>
        <v/>
      </c>
      <c r="AG709" s="33">
        <f>AC709*Q709+(1-AC709)*N709</f>
        <v/>
      </c>
      <c r="AH709" s="33">
        <f>AD709*O709+(1-AD709)*L709</f>
        <v/>
      </c>
      <c r="AI709" s="33">
        <f>AD709*P709+(1-AD709)*M709</f>
        <v/>
      </c>
      <c r="AJ709" s="33">
        <f>AD709*Q709+(1-AD709)*N709</f>
        <v/>
      </c>
      <c r="AK709" s="33">
        <f>AC709*V709+(1-AC709)*U709</f>
        <v/>
      </c>
      <c r="AL709" s="33">
        <f>AC709*W709+(1-AC709)*U709</f>
        <v/>
      </c>
      <c r="AM709" s="33">
        <f>AC709*X709+(1-AC709)*U709</f>
        <v/>
      </c>
      <c r="AN709" s="33">
        <f>AD709*V709+(1-AD709)*U709</f>
        <v/>
      </c>
      <c r="AO709" s="33">
        <f>AD709*W709+(1-AD709)*U709</f>
        <v/>
      </c>
      <c r="AP709" s="33">
        <f>AD709*X709+(1-AD709)*U709</f>
        <v/>
      </c>
      <c r="AQ709" s="7">
        <f>IF(OR(Scenario!$B$5="Any",Scenario!$B$5=A709),1,0)</f>
        <v/>
      </c>
      <c r="AR709" s="7">
        <f>IF(OR(Scenario!$B$6="Any",Scenario!$B$6=B709),1,0)</f>
        <v/>
      </c>
      <c r="AS709" s="7">
        <f>IF(OR(Scenario!$B$7="Any",Scenario!$B$7=C709),1,0)</f>
        <v/>
      </c>
      <c r="AT709" s="7">
        <f>IF(OR(Scenario!$B$8="Any",Scenario!$B$8=D709),1,0)</f>
        <v/>
      </c>
      <c r="AU709" s="7">
        <f>IF(OR(Scenario!$B$9="Any",Scenario!$B$9=E709),1,0)</f>
        <v/>
      </c>
      <c r="AV709" s="7">
        <f>IF(OR(Scenario!$B$10="Any",Scenario!$B$10=F709),1,0)</f>
        <v/>
      </c>
      <c r="AW709" s="7">
        <f>G709*AQ709*AR709*AS709*AT709*AU709*AV709</f>
        <v/>
      </c>
      <c r="AX709" s="7">
        <f>IF(Scenario!$B$11="mean",L709,IF(Scenario!$B$11="5th pct",M709,N709))</f>
        <v/>
      </c>
      <c r="AY709" s="7">
        <f>IF(Scenario!$B$11="mean",O709,IF(Scenario!$B$11="5th pct",P709,Q709))</f>
        <v/>
      </c>
      <c r="AZ709" s="7">
        <f>IF(Scenario!$B$11="mean",R709,IF(Scenario!$B$11="5th pct",S709,T709))</f>
        <v/>
      </c>
      <c r="BA709" s="7">
        <f>IF(Scenario!$B$11="mean",AE709,IF(Scenario!$B$11="5th pct",AF709,AG709))</f>
        <v/>
      </c>
      <c r="BB709" s="7">
        <f>IF(Scenario!$B$11="mean",AH709,IF(Scenario!$B$11="5th pct",AI709,AJ709))</f>
        <v/>
      </c>
      <c r="BC709" s="7">
        <f>U709</f>
        <v/>
      </c>
      <c r="BD709" s="7">
        <f>IF(Scenario!$B$11="mean",V709,IF(Scenario!$B$11="5th pct",W709,X709))</f>
        <v/>
      </c>
      <c r="BE709" s="7">
        <f>IF(Scenario!$B$11="mean",Y709,IF(Scenario!$B$11="5th pct",Z709,AA709))</f>
        <v/>
      </c>
      <c r="BF709" s="7">
        <f>IF(Scenario!$B$11="mean",AK709,IF(Scenario!$B$11="5th pct",AL709,AM709))</f>
        <v/>
      </c>
      <c r="BG709" s="7">
        <f>IF(Scenario!$B$11="mean",AN709,IF(Scenario!$B$11="5th pct",AO709,AP709))</f>
        <v/>
      </c>
    </row>
    <row r="710">
      <c r="A710" t="inlineStr">
        <is>
          <t>M</t>
        </is>
      </c>
      <c r="B710" t="inlineStr">
        <is>
          <t>65-74</t>
        </is>
      </c>
      <c r="C710" t="inlineStr">
        <is>
          <t>176-198</t>
        </is>
      </c>
      <c r="D710" t="inlineStr">
        <is>
          <t>&lt;1.0</t>
        </is>
      </c>
      <c r="E710" t="inlineStr">
        <is>
          <t>high parox</t>
        </is>
      </c>
      <c r="F710" t="inlineStr">
        <is>
          <t>no</t>
        </is>
      </c>
      <c r="G710" s="26">
        <f>Parameters!$B$6*Parameters!$B$7*Parameters!$F$11/SUM(Parameters!$B$11:$G$11)*Parameters!$H$21*Parameters!$B$52*(1-Parameters!$B$46)</f>
        <v/>
      </c>
      <c r="H710" s="27">
        <f>(140-Parameters!$B$25)*Parameters!$F$26*0.45359237*1/(72*Parameters!$B$27)</f>
        <v/>
      </c>
      <c r="I710">
        <f>IF(H710&gt;80,"&gt;80",IF(H710&gt;50,"50-80",IF(H710&gt;=25,"25-50","&lt;25")))</f>
        <v/>
      </c>
      <c r="J710">
        <f>IF(((B710="80+")+0+(OR(D710="1.5-2.0",D710="&gt;=2.0")))&gt;=2,1,0)</f>
        <v/>
      </c>
      <c r="K710" s="28">
        <f>INDEX(Parameters!$B$31:$E$31,MATCH(I710,Parameters!$B$30:$E$30,0))</f>
        <v/>
      </c>
      <c r="L710" s="29">
        <f>K710*INDEX(Parameters!$B$75:$E$75,MATCH(I710,Parameters!$B$30:$E$30,0))/100*IF($F710="yes",Parameters!$C$49,Parameters!$B$49)</f>
        <v/>
      </c>
      <c r="M710" s="29">
        <f>K710*INDEX(Parameters!$B$76:$E$76,MATCH(I710,Parameters!$B$30:$E$30,0))/100*IF($F710="yes",Parameters!$C$49,Parameters!$B$49)</f>
        <v/>
      </c>
      <c r="N710" s="29">
        <f>K710*INDEX(Parameters!$B$77:$E$77,MATCH(I710,Parameters!$B$30:$E$30,0))/100*IF($F710="yes",Parameters!$C$49,Parameters!$B$49)</f>
        <v/>
      </c>
      <c r="O710" s="29">
        <f>K710*INDEX(Parameters!$B$78:$E$78,MATCH(I710,Parameters!$B$30:$E$30,0))/100*IF($F710="yes",Parameters!$C$49,Parameters!$B$49)</f>
        <v/>
      </c>
      <c r="P710" s="29">
        <f>K710*INDEX(Parameters!$B$79:$E$79,MATCH(I710,Parameters!$B$30:$E$30,0))/100*IF($F710="yes",Parameters!$C$49,Parameters!$B$49)</f>
        <v/>
      </c>
      <c r="Q710" s="29">
        <f>K710*INDEX(Parameters!$B$80:$E$80,MATCH(I710,Parameters!$B$30:$E$30,0))/100*IF($F710="yes",Parameters!$C$49,Parameters!$B$49)</f>
        <v/>
      </c>
      <c r="R710" s="29">
        <f>K710*INDEX(Parameters!$B$81:$E$81,MATCH(I710,Parameters!$B$30:$E$30,0))/100*IF($F710="yes",Parameters!$C$49,Parameters!$B$49)</f>
        <v/>
      </c>
      <c r="S710" s="29">
        <f>K710*INDEX(Parameters!$B$82:$E$82,MATCH(I710,Parameters!$B$30:$E$30,0))/100*IF($F710="yes",Parameters!$C$49,Parameters!$B$49)</f>
        <v/>
      </c>
      <c r="T710" s="29">
        <f>K710*INDEX(Parameters!$B$83:$E$83,MATCH(I710,Parameters!$B$30:$E$30,0))/100*IF($F710="yes",Parameters!$C$49,Parameters!$B$49)</f>
        <v/>
      </c>
      <c r="U710" s="29">
        <f>INDEX(Parameters!$B$32:$E$32,MATCH(I710,Parameters!$B$30:$E$30,0))*Parameters!$B$36/100*IF($F710="yes",Parameters!$E$49,Parameters!$D$49)</f>
        <v/>
      </c>
      <c r="V710" s="29">
        <f>U710*INDEX(Parameters!$B$99:$E$99,MATCH(I710,Parameters!$B$30:$E$30,0))</f>
        <v/>
      </c>
      <c r="W710" s="29">
        <f>U710*INDEX(Parameters!$B$100:$E$100,MATCH(I710,Parameters!$B$30:$E$30,0))</f>
        <v/>
      </c>
      <c r="X710" s="29">
        <f>U710*INDEX(Parameters!$B$101:$E$101,MATCH(I710,Parameters!$B$30:$E$30,0))</f>
        <v/>
      </c>
      <c r="Y710" s="29">
        <f>U710*INDEX(Parameters!$B$102:$E$102,MATCH(I710,Parameters!$B$30:$E$30,0))</f>
        <v/>
      </c>
      <c r="Z710" s="29">
        <f>U710*INDEX(Parameters!$B$103:$E$103,MATCH(I710,Parameters!$B$30:$E$30,0))</f>
        <v/>
      </c>
      <c r="AA710" s="29">
        <f>U710*INDEX(Parameters!$B$104:$E$104,MATCH(I710,Parameters!$B$30:$E$30,0))</f>
        <v/>
      </c>
      <c r="AB710" s="29">
        <f>U710*Parameters!$B$39</f>
        <v/>
      </c>
      <c r="AC710">
        <f>J710</f>
        <v/>
      </c>
      <c r="AD710">
        <f>IF(J710=1,Parameters!$B$40,Parameters!$B$41)</f>
        <v/>
      </c>
      <c r="AE710" s="29">
        <f>AC710*O710+(1-AC710)*L710</f>
        <v/>
      </c>
      <c r="AF710" s="29">
        <f>AC710*P710+(1-AC710)*M710</f>
        <v/>
      </c>
      <c r="AG710" s="29">
        <f>AC710*Q710+(1-AC710)*N710</f>
        <v/>
      </c>
      <c r="AH710" s="29">
        <f>AD710*O710+(1-AD710)*L710</f>
        <v/>
      </c>
      <c r="AI710" s="29">
        <f>AD710*P710+(1-AD710)*M710</f>
        <v/>
      </c>
      <c r="AJ710" s="29">
        <f>AD710*Q710+(1-AD710)*N710</f>
        <v/>
      </c>
      <c r="AK710" s="29">
        <f>AC710*V710+(1-AC710)*U710</f>
        <v/>
      </c>
      <c r="AL710" s="29">
        <f>AC710*W710+(1-AC710)*U710</f>
        <v/>
      </c>
      <c r="AM710" s="29">
        <f>AC710*X710+(1-AC710)*U710</f>
        <v/>
      </c>
      <c r="AN710" s="29">
        <f>AD710*V710+(1-AD710)*U710</f>
        <v/>
      </c>
      <c r="AO710" s="29">
        <f>AD710*W710+(1-AD710)*U710</f>
        <v/>
      </c>
      <c r="AP710" s="29">
        <f>AD710*X710+(1-AD710)*U710</f>
        <v/>
      </c>
      <c r="AQ710">
        <f>IF(OR(Scenario!$B$5="Any",Scenario!$B$5=A710),1,0)</f>
        <v/>
      </c>
      <c r="AR710">
        <f>IF(OR(Scenario!$B$6="Any",Scenario!$B$6=B710),1,0)</f>
        <v/>
      </c>
      <c r="AS710">
        <f>IF(OR(Scenario!$B$7="Any",Scenario!$B$7=C710),1,0)</f>
        <v/>
      </c>
      <c r="AT710">
        <f>IF(OR(Scenario!$B$8="Any",Scenario!$B$8=D710),1,0)</f>
        <v/>
      </c>
      <c r="AU710">
        <f>IF(OR(Scenario!$B$9="Any",Scenario!$B$9=E710),1,0)</f>
        <v/>
      </c>
      <c r="AV710">
        <f>IF(OR(Scenario!$B$10="Any",Scenario!$B$10=F710),1,0)</f>
        <v/>
      </c>
      <c r="AW710">
        <f>G710*AQ710*AR710*AS710*AT710*AU710*AV710</f>
        <v/>
      </c>
      <c r="AX710">
        <f>IF(Scenario!$B$11="mean",L710,IF(Scenario!$B$11="5th pct",M710,N710))</f>
        <v/>
      </c>
      <c r="AY710">
        <f>IF(Scenario!$B$11="mean",O710,IF(Scenario!$B$11="5th pct",P710,Q710))</f>
        <v/>
      </c>
      <c r="AZ710">
        <f>IF(Scenario!$B$11="mean",R710,IF(Scenario!$B$11="5th pct",S710,T710))</f>
        <v/>
      </c>
      <c r="BA710">
        <f>IF(Scenario!$B$11="mean",AE710,IF(Scenario!$B$11="5th pct",AF710,AG710))</f>
        <v/>
      </c>
      <c r="BB710">
        <f>IF(Scenario!$B$11="mean",AH710,IF(Scenario!$B$11="5th pct",AI710,AJ710))</f>
        <v/>
      </c>
      <c r="BC710">
        <f>U710</f>
        <v/>
      </c>
      <c r="BD710">
        <f>IF(Scenario!$B$11="mean",V710,IF(Scenario!$B$11="5th pct",W710,X710))</f>
        <v/>
      </c>
      <c r="BE710">
        <f>IF(Scenario!$B$11="mean",Y710,IF(Scenario!$B$11="5th pct",Z710,AA710))</f>
        <v/>
      </c>
      <c r="BF710">
        <f>IF(Scenario!$B$11="mean",AK710,IF(Scenario!$B$11="5th pct",AL710,AM710))</f>
        <v/>
      </c>
      <c r="BG710">
        <f>IF(Scenario!$B$11="mean",AN710,IF(Scenario!$B$11="5th pct",AO710,AP710))</f>
        <v/>
      </c>
    </row>
    <row r="711">
      <c r="A711" s="7" t="inlineStr">
        <is>
          <t>M</t>
        </is>
      </c>
      <c r="B711" s="7" t="inlineStr">
        <is>
          <t>65-74</t>
        </is>
      </c>
      <c r="C711" s="7" t="inlineStr">
        <is>
          <t>176-198</t>
        </is>
      </c>
      <c r="D711" s="7" t="inlineStr">
        <is>
          <t>&lt;1.0</t>
        </is>
      </c>
      <c r="E711" s="7" t="inlineStr">
        <is>
          <t>high parox</t>
        </is>
      </c>
      <c r="F711" s="7" t="inlineStr">
        <is>
          <t>yes</t>
        </is>
      </c>
      <c r="G711" s="30">
        <f>Parameters!$B$6*Parameters!$B$7*Parameters!$F$11/SUM(Parameters!$B$11:$G$11)*Parameters!$H$21*Parameters!$B$52*Parameters!$B$46</f>
        <v/>
      </c>
      <c r="H711" s="31">
        <f>(140-Parameters!$B$25)*Parameters!$F$26*0.45359237*1/(72*Parameters!$B$27)</f>
        <v/>
      </c>
      <c r="I711" s="7">
        <f>IF(H711&gt;80,"&gt;80",IF(H711&gt;50,"50-80",IF(H711&gt;=25,"25-50","&lt;25")))</f>
        <v/>
      </c>
      <c r="J711" s="7">
        <f>IF(((B711="80+")+0+(OR(D711="1.5-2.0",D711="&gt;=2.0")))&gt;=2,1,0)</f>
        <v/>
      </c>
      <c r="K711" s="32">
        <f>INDEX(Parameters!$B$31:$E$31,MATCH(I711,Parameters!$B$30:$E$30,0))</f>
        <v/>
      </c>
      <c r="L711" s="33">
        <f>K711*INDEX(Parameters!$B$75:$E$75,MATCH(I711,Parameters!$B$30:$E$30,0))/100*IF($F711="yes",Parameters!$C$49,Parameters!$B$49)</f>
        <v/>
      </c>
      <c r="M711" s="33">
        <f>K711*INDEX(Parameters!$B$76:$E$76,MATCH(I711,Parameters!$B$30:$E$30,0))/100*IF($F711="yes",Parameters!$C$49,Parameters!$B$49)</f>
        <v/>
      </c>
      <c r="N711" s="33">
        <f>K711*INDEX(Parameters!$B$77:$E$77,MATCH(I711,Parameters!$B$30:$E$30,0))/100*IF($F711="yes",Parameters!$C$49,Parameters!$B$49)</f>
        <v/>
      </c>
      <c r="O711" s="33">
        <f>K711*INDEX(Parameters!$B$78:$E$78,MATCH(I711,Parameters!$B$30:$E$30,0))/100*IF($F711="yes",Parameters!$C$49,Parameters!$B$49)</f>
        <v/>
      </c>
      <c r="P711" s="33">
        <f>K711*INDEX(Parameters!$B$79:$E$79,MATCH(I711,Parameters!$B$30:$E$30,0))/100*IF($F711="yes",Parameters!$C$49,Parameters!$B$49)</f>
        <v/>
      </c>
      <c r="Q711" s="33">
        <f>K711*INDEX(Parameters!$B$80:$E$80,MATCH(I711,Parameters!$B$30:$E$30,0))/100*IF($F711="yes",Parameters!$C$49,Parameters!$B$49)</f>
        <v/>
      </c>
      <c r="R711" s="33">
        <f>K711*INDEX(Parameters!$B$81:$E$81,MATCH(I711,Parameters!$B$30:$E$30,0))/100*IF($F711="yes",Parameters!$C$49,Parameters!$B$49)</f>
        <v/>
      </c>
      <c r="S711" s="33">
        <f>K711*INDEX(Parameters!$B$82:$E$82,MATCH(I711,Parameters!$B$30:$E$30,0))/100*IF($F711="yes",Parameters!$C$49,Parameters!$B$49)</f>
        <v/>
      </c>
      <c r="T711" s="33">
        <f>K711*INDEX(Parameters!$B$83:$E$83,MATCH(I711,Parameters!$B$30:$E$30,0))/100*IF($F711="yes",Parameters!$C$49,Parameters!$B$49)</f>
        <v/>
      </c>
      <c r="U711" s="33">
        <f>INDEX(Parameters!$B$32:$E$32,MATCH(I711,Parameters!$B$30:$E$30,0))*Parameters!$B$36/100*IF($F711="yes",Parameters!$E$49,Parameters!$D$49)</f>
        <v/>
      </c>
      <c r="V711" s="33">
        <f>U711*INDEX(Parameters!$B$99:$E$99,MATCH(I711,Parameters!$B$30:$E$30,0))</f>
        <v/>
      </c>
      <c r="W711" s="33">
        <f>U711*INDEX(Parameters!$B$100:$E$100,MATCH(I711,Parameters!$B$30:$E$30,0))</f>
        <v/>
      </c>
      <c r="X711" s="33">
        <f>U711*INDEX(Parameters!$B$101:$E$101,MATCH(I711,Parameters!$B$30:$E$30,0))</f>
        <v/>
      </c>
      <c r="Y711" s="33">
        <f>U711*INDEX(Parameters!$B$102:$E$102,MATCH(I711,Parameters!$B$30:$E$30,0))</f>
        <v/>
      </c>
      <c r="Z711" s="33">
        <f>U711*INDEX(Parameters!$B$103:$E$103,MATCH(I711,Parameters!$B$30:$E$30,0))</f>
        <v/>
      </c>
      <c r="AA711" s="33">
        <f>U711*INDEX(Parameters!$B$104:$E$104,MATCH(I711,Parameters!$B$30:$E$30,0))</f>
        <v/>
      </c>
      <c r="AB711" s="33">
        <f>U711*Parameters!$B$39</f>
        <v/>
      </c>
      <c r="AC711" s="7">
        <f>J711</f>
        <v/>
      </c>
      <c r="AD711" s="7">
        <f>IF(J711=1,Parameters!$B$40,Parameters!$B$41)</f>
        <v/>
      </c>
      <c r="AE711" s="33">
        <f>AC711*O711+(1-AC711)*L711</f>
        <v/>
      </c>
      <c r="AF711" s="33">
        <f>AC711*P711+(1-AC711)*M711</f>
        <v/>
      </c>
      <c r="AG711" s="33">
        <f>AC711*Q711+(1-AC711)*N711</f>
        <v/>
      </c>
      <c r="AH711" s="33">
        <f>AD711*O711+(1-AD711)*L711</f>
        <v/>
      </c>
      <c r="AI711" s="33">
        <f>AD711*P711+(1-AD711)*M711</f>
        <v/>
      </c>
      <c r="AJ711" s="33">
        <f>AD711*Q711+(1-AD711)*N711</f>
        <v/>
      </c>
      <c r="AK711" s="33">
        <f>AC711*V711+(1-AC711)*U711</f>
        <v/>
      </c>
      <c r="AL711" s="33">
        <f>AC711*W711+(1-AC711)*U711</f>
        <v/>
      </c>
      <c r="AM711" s="33">
        <f>AC711*X711+(1-AC711)*U711</f>
        <v/>
      </c>
      <c r="AN711" s="33">
        <f>AD711*V711+(1-AD711)*U711</f>
        <v/>
      </c>
      <c r="AO711" s="33">
        <f>AD711*W711+(1-AD711)*U711</f>
        <v/>
      </c>
      <c r="AP711" s="33">
        <f>AD711*X711+(1-AD711)*U711</f>
        <v/>
      </c>
      <c r="AQ711" s="7">
        <f>IF(OR(Scenario!$B$5="Any",Scenario!$B$5=A711),1,0)</f>
        <v/>
      </c>
      <c r="AR711" s="7">
        <f>IF(OR(Scenario!$B$6="Any",Scenario!$B$6=B711),1,0)</f>
        <v/>
      </c>
      <c r="AS711" s="7">
        <f>IF(OR(Scenario!$B$7="Any",Scenario!$B$7=C711),1,0)</f>
        <v/>
      </c>
      <c r="AT711" s="7">
        <f>IF(OR(Scenario!$B$8="Any",Scenario!$B$8=D711),1,0)</f>
        <v/>
      </c>
      <c r="AU711" s="7">
        <f>IF(OR(Scenario!$B$9="Any",Scenario!$B$9=E711),1,0)</f>
        <v/>
      </c>
      <c r="AV711" s="7">
        <f>IF(OR(Scenario!$B$10="Any",Scenario!$B$10=F711),1,0)</f>
        <v/>
      </c>
      <c r="AW711" s="7">
        <f>G711*AQ711*AR711*AS711*AT711*AU711*AV711</f>
        <v/>
      </c>
      <c r="AX711" s="7">
        <f>IF(Scenario!$B$11="mean",L711,IF(Scenario!$B$11="5th pct",M711,N711))</f>
        <v/>
      </c>
      <c r="AY711" s="7">
        <f>IF(Scenario!$B$11="mean",O711,IF(Scenario!$B$11="5th pct",P711,Q711))</f>
        <v/>
      </c>
      <c r="AZ711" s="7">
        <f>IF(Scenario!$B$11="mean",R711,IF(Scenario!$B$11="5th pct",S711,T711))</f>
        <v/>
      </c>
      <c r="BA711" s="7">
        <f>IF(Scenario!$B$11="mean",AE711,IF(Scenario!$B$11="5th pct",AF711,AG711))</f>
        <v/>
      </c>
      <c r="BB711" s="7">
        <f>IF(Scenario!$B$11="mean",AH711,IF(Scenario!$B$11="5th pct",AI711,AJ711))</f>
        <v/>
      </c>
      <c r="BC711" s="7">
        <f>U711</f>
        <v/>
      </c>
      <c r="BD711" s="7">
        <f>IF(Scenario!$B$11="mean",V711,IF(Scenario!$B$11="5th pct",W711,X711))</f>
        <v/>
      </c>
      <c r="BE711" s="7">
        <f>IF(Scenario!$B$11="mean",Y711,IF(Scenario!$B$11="5th pct",Z711,AA711))</f>
        <v/>
      </c>
      <c r="BF711" s="7">
        <f>IF(Scenario!$B$11="mean",AK711,IF(Scenario!$B$11="5th pct",AL711,AM711))</f>
        <v/>
      </c>
      <c r="BG711" s="7">
        <f>IF(Scenario!$B$11="mean",AN711,IF(Scenario!$B$11="5th pct",AO711,AP711))</f>
        <v/>
      </c>
    </row>
    <row r="712">
      <c r="A712" t="inlineStr">
        <is>
          <t>M</t>
        </is>
      </c>
      <c r="B712" t="inlineStr">
        <is>
          <t>65-74</t>
        </is>
      </c>
      <c r="C712" t="inlineStr">
        <is>
          <t>176-198</t>
        </is>
      </c>
      <c r="D712" t="inlineStr">
        <is>
          <t>&lt;1.0</t>
        </is>
      </c>
      <c r="E712" t="inlineStr">
        <is>
          <t>persistent</t>
        </is>
      </c>
      <c r="F712" t="inlineStr">
        <is>
          <t>no</t>
        </is>
      </c>
      <c r="G712" s="26">
        <f>Parameters!$B$6*Parameters!$B$7*Parameters!$F$11/SUM(Parameters!$B$11:$G$11)*Parameters!$H$21*Parameters!$B$53*(1-Parameters!$B$46)</f>
        <v/>
      </c>
      <c r="H712" s="27">
        <f>(140-Parameters!$B$25)*Parameters!$F$26*0.45359237*1/(72*Parameters!$B$27)</f>
        <v/>
      </c>
      <c r="I712">
        <f>IF(H712&gt;80,"&gt;80",IF(H712&gt;50,"50-80",IF(H712&gt;=25,"25-50","&lt;25")))</f>
        <v/>
      </c>
      <c r="J712">
        <f>IF(((B712="80+")+0+(OR(D712="1.5-2.0",D712="&gt;=2.0")))&gt;=2,1,0)</f>
        <v/>
      </c>
      <c r="K712" s="28">
        <f>INDEX(Parameters!$B$31:$E$31,MATCH(I712,Parameters!$B$30:$E$30,0))</f>
        <v/>
      </c>
      <c r="L712" s="29">
        <f>K712*INDEX(Parameters!$B$84:$E$84,MATCH(I712,Parameters!$B$30:$E$30,0))/100*IF($F712="yes",Parameters!$C$49,Parameters!$B$49)</f>
        <v/>
      </c>
      <c r="M712" s="29">
        <f>K712*INDEX(Parameters!$B$85:$E$85,MATCH(I712,Parameters!$B$30:$E$30,0))/100*IF($F712="yes",Parameters!$C$49,Parameters!$B$49)</f>
        <v/>
      </c>
      <c r="N712" s="29">
        <f>K712*INDEX(Parameters!$B$86:$E$86,MATCH(I712,Parameters!$B$30:$E$30,0))/100*IF($F712="yes",Parameters!$C$49,Parameters!$B$49)</f>
        <v/>
      </c>
      <c r="O712" s="29">
        <f>K712*INDEX(Parameters!$B$87:$E$87,MATCH(I712,Parameters!$B$30:$E$30,0))/100*IF($F712="yes",Parameters!$C$49,Parameters!$B$49)</f>
        <v/>
      </c>
      <c r="P712" s="29">
        <f>K712*INDEX(Parameters!$B$88:$E$88,MATCH(I712,Parameters!$B$30:$E$30,0))/100*IF($F712="yes",Parameters!$C$49,Parameters!$B$49)</f>
        <v/>
      </c>
      <c r="Q712" s="29">
        <f>K712*INDEX(Parameters!$B$89:$E$89,MATCH(I712,Parameters!$B$30:$E$30,0))/100*IF($F712="yes",Parameters!$C$49,Parameters!$B$49)</f>
        <v/>
      </c>
      <c r="R712" s="29">
        <f>K712*INDEX(Parameters!$B$90:$E$90,MATCH(I712,Parameters!$B$30:$E$30,0))/100*IF($F712="yes",Parameters!$C$49,Parameters!$B$49)</f>
        <v/>
      </c>
      <c r="S712" s="29">
        <f>K712*INDEX(Parameters!$B$91:$E$91,MATCH(I712,Parameters!$B$30:$E$30,0))/100*IF($F712="yes",Parameters!$C$49,Parameters!$B$49)</f>
        <v/>
      </c>
      <c r="T712" s="29">
        <f>K712*INDEX(Parameters!$B$92:$E$92,MATCH(I712,Parameters!$B$30:$E$30,0))/100*IF($F712="yes",Parameters!$C$49,Parameters!$B$49)</f>
        <v/>
      </c>
      <c r="U712" s="29">
        <f>INDEX(Parameters!$B$32:$E$32,MATCH(I712,Parameters!$B$30:$E$30,0))*Parameters!$B$36/100*IF($F712="yes",Parameters!$E$49,Parameters!$D$49)</f>
        <v/>
      </c>
      <c r="V712" s="29">
        <f>U712*INDEX(Parameters!$B$99:$E$99,MATCH(I712,Parameters!$B$30:$E$30,0))</f>
        <v/>
      </c>
      <c r="W712" s="29">
        <f>U712*INDEX(Parameters!$B$100:$E$100,MATCH(I712,Parameters!$B$30:$E$30,0))</f>
        <v/>
      </c>
      <c r="X712" s="29">
        <f>U712*INDEX(Parameters!$B$101:$E$101,MATCH(I712,Parameters!$B$30:$E$30,0))</f>
        <v/>
      </c>
      <c r="Y712" s="29">
        <f>U712*INDEX(Parameters!$B$102:$E$102,MATCH(I712,Parameters!$B$30:$E$30,0))</f>
        <v/>
      </c>
      <c r="Z712" s="29">
        <f>U712*INDEX(Parameters!$B$103:$E$103,MATCH(I712,Parameters!$B$30:$E$30,0))</f>
        <v/>
      </c>
      <c r="AA712" s="29">
        <f>U712*INDEX(Parameters!$B$104:$E$104,MATCH(I712,Parameters!$B$30:$E$30,0))</f>
        <v/>
      </c>
      <c r="AB712" s="29">
        <f>U712*Parameters!$B$39</f>
        <v/>
      </c>
      <c r="AC712">
        <f>J712</f>
        <v/>
      </c>
      <c r="AD712">
        <f>IF(J712=1,Parameters!$B$40,Parameters!$B$41)</f>
        <v/>
      </c>
      <c r="AE712" s="29">
        <f>AC712*O712+(1-AC712)*L712</f>
        <v/>
      </c>
      <c r="AF712" s="29">
        <f>AC712*P712+(1-AC712)*M712</f>
        <v/>
      </c>
      <c r="AG712" s="29">
        <f>AC712*Q712+(1-AC712)*N712</f>
        <v/>
      </c>
      <c r="AH712" s="29">
        <f>AD712*O712+(1-AD712)*L712</f>
        <v/>
      </c>
      <c r="AI712" s="29">
        <f>AD712*P712+(1-AD712)*M712</f>
        <v/>
      </c>
      <c r="AJ712" s="29">
        <f>AD712*Q712+(1-AD712)*N712</f>
        <v/>
      </c>
      <c r="AK712" s="29">
        <f>AC712*V712+(1-AC712)*U712</f>
        <v/>
      </c>
      <c r="AL712" s="29">
        <f>AC712*W712+(1-AC712)*U712</f>
        <v/>
      </c>
      <c r="AM712" s="29">
        <f>AC712*X712+(1-AC712)*U712</f>
        <v/>
      </c>
      <c r="AN712" s="29">
        <f>AD712*V712+(1-AD712)*U712</f>
        <v/>
      </c>
      <c r="AO712" s="29">
        <f>AD712*W712+(1-AD712)*U712</f>
        <v/>
      </c>
      <c r="AP712" s="29">
        <f>AD712*X712+(1-AD712)*U712</f>
        <v/>
      </c>
      <c r="AQ712">
        <f>IF(OR(Scenario!$B$5="Any",Scenario!$B$5=A712),1,0)</f>
        <v/>
      </c>
      <c r="AR712">
        <f>IF(OR(Scenario!$B$6="Any",Scenario!$B$6=B712),1,0)</f>
        <v/>
      </c>
      <c r="AS712">
        <f>IF(OR(Scenario!$B$7="Any",Scenario!$B$7=C712),1,0)</f>
        <v/>
      </c>
      <c r="AT712">
        <f>IF(OR(Scenario!$B$8="Any",Scenario!$B$8=D712),1,0)</f>
        <v/>
      </c>
      <c r="AU712">
        <f>IF(OR(Scenario!$B$9="Any",Scenario!$B$9=E712),1,0)</f>
        <v/>
      </c>
      <c r="AV712">
        <f>IF(OR(Scenario!$B$10="Any",Scenario!$B$10=F712),1,0)</f>
        <v/>
      </c>
      <c r="AW712">
        <f>G712*AQ712*AR712*AS712*AT712*AU712*AV712</f>
        <v/>
      </c>
      <c r="AX712">
        <f>IF(Scenario!$B$11="mean",L712,IF(Scenario!$B$11="5th pct",M712,N712))</f>
        <v/>
      </c>
      <c r="AY712">
        <f>IF(Scenario!$B$11="mean",O712,IF(Scenario!$B$11="5th pct",P712,Q712))</f>
        <v/>
      </c>
      <c r="AZ712">
        <f>IF(Scenario!$B$11="mean",R712,IF(Scenario!$B$11="5th pct",S712,T712))</f>
        <v/>
      </c>
      <c r="BA712">
        <f>IF(Scenario!$B$11="mean",AE712,IF(Scenario!$B$11="5th pct",AF712,AG712))</f>
        <v/>
      </c>
      <c r="BB712">
        <f>IF(Scenario!$B$11="mean",AH712,IF(Scenario!$B$11="5th pct",AI712,AJ712))</f>
        <v/>
      </c>
      <c r="BC712">
        <f>U712</f>
        <v/>
      </c>
      <c r="BD712">
        <f>IF(Scenario!$B$11="mean",V712,IF(Scenario!$B$11="5th pct",W712,X712))</f>
        <v/>
      </c>
      <c r="BE712">
        <f>IF(Scenario!$B$11="mean",Y712,IF(Scenario!$B$11="5th pct",Z712,AA712))</f>
        <v/>
      </c>
      <c r="BF712">
        <f>IF(Scenario!$B$11="mean",AK712,IF(Scenario!$B$11="5th pct",AL712,AM712))</f>
        <v/>
      </c>
      <c r="BG712">
        <f>IF(Scenario!$B$11="mean",AN712,IF(Scenario!$B$11="5th pct",AO712,AP712))</f>
        <v/>
      </c>
    </row>
    <row r="713">
      <c r="A713" s="7" t="inlineStr">
        <is>
          <t>M</t>
        </is>
      </c>
      <c r="B713" s="7" t="inlineStr">
        <is>
          <t>65-74</t>
        </is>
      </c>
      <c r="C713" s="7" t="inlineStr">
        <is>
          <t>176-198</t>
        </is>
      </c>
      <c r="D713" s="7" t="inlineStr">
        <is>
          <t>&lt;1.0</t>
        </is>
      </c>
      <c r="E713" s="7" t="inlineStr">
        <is>
          <t>persistent</t>
        </is>
      </c>
      <c r="F713" s="7" t="inlineStr">
        <is>
          <t>yes</t>
        </is>
      </c>
      <c r="G713" s="30">
        <f>Parameters!$B$6*Parameters!$B$7*Parameters!$F$11/SUM(Parameters!$B$11:$G$11)*Parameters!$H$21*Parameters!$B$53*Parameters!$B$46</f>
        <v/>
      </c>
      <c r="H713" s="31">
        <f>(140-Parameters!$B$25)*Parameters!$F$26*0.45359237*1/(72*Parameters!$B$27)</f>
        <v/>
      </c>
      <c r="I713" s="7">
        <f>IF(H713&gt;80,"&gt;80",IF(H713&gt;50,"50-80",IF(H713&gt;=25,"25-50","&lt;25")))</f>
        <v/>
      </c>
      <c r="J713" s="7">
        <f>IF(((B713="80+")+0+(OR(D713="1.5-2.0",D713="&gt;=2.0")))&gt;=2,1,0)</f>
        <v/>
      </c>
      <c r="K713" s="32">
        <f>INDEX(Parameters!$B$31:$E$31,MATCH(I713,Parameters!$B$30:$E$30,0))</f>
        <v/>
      </c>
      <c r="L713" s="33">
        <f>K713*INDEX(Parameters!$B$84:$E$84,MATCH(I713,Parameters!$B$30:$E$30,0))/100*IF($F713="yes",Parameters!$C$49,Parameters!$B$49)</f>
        <v/>
      </c>
      <c r="M713" s="33">
        <f>K713*INDEX(Parameters!$B$85:$E$85,MATCH(I713,Parameters!$B$30:$E$30,0))/100*IF($F713="yes",Parameters!$C$49,Parameters!$B$49)</f>
        <v/>
      </c>
      <c r="N713" s="33">
        <f>K713*INDEX(Parameters!$B$86:$E$86,MATCH(I713,Parameters!$B$30:$E$30,0))/100*IF($F713="yes",Parameters!$C$49,Parameters!$B$49)</f>
        <v/>
      </c>
      <c r="O713" s="33">
        <f>K713*INDEX(Parameters!$B$87:$E$87,MATCH(I713,Parameters!$B$30:$E$30,0))/100*IF($F713="yes",Parameters!$C$49,Parameters!$B$49)</f>
        <v/>
      </c>
      <c r="P713" s="33">
        <f>K713*INDEX(Parameters!$B$88:$E$88,MATCH(I713,Parameters!$B$30:$E$30,0))/100*IF($F713="yes",Parameters!$C$49,Parameters!$B$49)</f>
        <v/>
      </c>
      <c r="Q713" s="33">
        <f>K713*INDEX(Parameters!$B$89:$E$89,MATCH(I713,Parameters!$B$30:$E$30,0))/100*IF($F713="yes",Parameters!$C$49,Parameters!$B$49)</f>
        <v/>
      </c>
      <c r="R713" s="33">
        <f>K713*INDEX(Parameters!$B$90:$E$90,MATCH(I713,Parameters!$B$30:$E$30,0))/100*IF($F713="yes",Parameters!$C$49,Parameters!$B$49)</f>
        <v/>
      </c>
      <c r="S713" s="33">
        <f>K713*INDEX(Parameters!$B$91:$E$91,MATCH(I713,Parameters!$B$30:$E$30,0))/100*IF($F713="yes",Parameters!$C$49,Parameters!$B$49)</f>
        <v/>
      </c>
      <c r="T713" s="33">
        <f>K713*INDEX(Parameters!$B$92:$E$92,MATCH(I713,Parameters!$B$30:$E$30,0))/100*IF($F713="yes",Parameters!$C$49,Parameters!$B$49)</f>
        <v/>
      </c>
      <c r="U713" s="33">
        <f>INDEX(Parameters!$B$32:$E$32,MATCH(I713,Parameters!$B$30:$E$30,0))*Parameters!$B$36/100*IF($F713="yes",Parameters!$E$49,Parameters!$D$49)</f>
        <v/>
      </c>
      <c r="V713" s="33">
        <f>U713*INDEX(Parameters!$B$99:$E$99,MATCH(I713,Parameters!$B$30:$E$30,0))</f>
        <v/>
      </c>
      <c r="W713" s="33">
        <f>U713*INDEX(Parameters!$B$100:$E$100,MATCH(I713,Parameters!$B$30:$E$30,0))</f>
        <v/>
      </c>
      <c r="X713" s="33">
        <f>U713*INDEX(Parameters!$B$101:$E$101,MATCH(I713,Parameters!$B$30:$E$30,0))</f>
        <v/>
      </c>
      <c r="Y713" s="33">
        <f>U713*INDEX(Parameters!$B$102:$E$102,MATCH(I713,Parameters!$B$30:$E$30,0))</f>
        <v/>
      </c>
      <c r="Z713" s="33">
        <f>U713*INDEX(Parameters!$B$103:$E$103,MATCH(I713,Parameters!$B$30:$E$30,0))</f>
        <v/>
      </c>
      <c r="AA713" s="33">
        <f>U713*INDEX(Parameters!$B$104:$E$104,MATCH(I713,Parameters!$B$30:$E$30,0))</f>
        <v/>
      </c>
      <c r="AB713" s="33">
        <f>U713*Parameters!$B$39</f>
        <v/>
      </c>
      <c r="AC713" s="7">
        <f>J713</f>
        <v/>
      </c>
      <c r="AD713" s="7">
        <f>IF(J713=1,Parameters!$B$40,Parameters!$B$41)</f>
        <v/>
      </c>
      <c r="AE713" s="33">
        <f>AC713*O713+(1-AC713)*L713</f>
        <v/>
      </c>
      <c r="AF713" s="33">
        <f>AC713*P713+(1-AC713)*M713</f>
        <v/>
      </c>
      <c r="AG713" s="33">
        <f>AC713*Q713+(1-AC713)*N713</f>
        <v/>
      </c>
      <c r="AH713" s="33">
        <f>AD713*O713+(1-AD713)*L713</f>
        <v/>
      </c>
      <c r="AI713" s="33">
        <f>AD713*P713+(1-AD713)*M713</f>
        <v/>
      </c>
      <c r="AJ713" s="33">
        <f>AD713*Q713+(1-AD713)*N713</f>
        <v/>
      </c>
      <c r="AK713" s="33">
        <f>AC713*V713+(1-AC713)*U713</f>
        <v/>
      </c>
      <c r="AL713" s="33">
        <f>AC713*W713+(1-AC713)*U713</f>
        <v/>
      </c>
      <c r="AM713" s="33">
        <f>AC713*X713+(1-AC713)*U713</f>
        <v/>
      </c>
      <c r="AN713" s="33">
        <f>AD713*V713+(1-AD713)*U713</f>
        <v/>
      </c>
      <c r="AO713" s="33">
        <f>AD713*W713+(1-AD713)*U713</f>
        <v/>
      </c>
      <c r="AP713" s="33">
        <f>AD713*X713+(1-AD713)*U713</f>
        <v/>
      </c>
      <c r="AQ713" s="7">
        <f>IF(OR(Scenario!$B$5="Any",Scenario!$B$5=A713),1,0)</f>
        <v/>
      </c>
      <c r="AR713" s="7">
        <f>IF(OR(Scenario!$B$6="Any",Scenario!$B$6=B713),1,0)</f>
        <v/>
      </c>
      <c r="AS713" s="7">
        <f>IF(OR(Scenario!$B$7="Any",Scenario!$B$7=C713),1,0)</f>
        <v/>
      </c>
      <c r="AT713" s="7">
        <f>IF(OR(Scenario!$B$8="Any",Scenario!$B$8=D713),1,0)</f>
        <v/>
      </c>
      <c r="AU713" s="7">
        <f>IF(OR(Scenario!$B$9="Any",Scenario!$B$9=E713),1,0)</f>
        <v/>
      </c>
      <c r="AV713" s="7">
        <f>IF(OR(Scenario!$B$10="Any",Scenario!$B$10=F713),1,0)</f>
        <v/>
      </c>
      <c r="AW713" s="7">
        <f>G713*AQ713*AR713*AS713*AT713*AU713*AV713</f>
        <v/>
      </c>
      <c r="AX713" s="7">
        <f>IF(Scenario!$B$11="mean",L713,IF(Scenario!$B$11="5th pct",M713,N713))</f>
        <v/>
      </c>
      <c r="AY713" s="7">
        <f>IF(Scenario!$B$11="mean",O713,IF(Scenario!$B$11="5th pct",P713,Q713))</f>
        <v/>
      </c>
      <c r="AZ713" s="7">
        <f>IF(Scenario!$B$11="mean",R713,IF(Scenario!$B$11="5th pct",S713,T713))</f>
        <v/>
      </c>
      <c r="BA713" s="7">
        <f>IF(Scenario!$B$11="mean",AE713,IF(Scenario!$B$11="5th pct",AF713,AG713))</f>
        <v/>
      </c>
      <c r="BB713" s="7">
        <f>IF(Scenario!$B$11="mean",AH713,IF(Scenario!$B$11="5th pct",AI713,AJ713))</f>
        <v/>
      </c>
      <c r="BC713" s="7">
        <f>U713</f>
        <v/>
      </c>
      <c r="BD713" s="7">
        <f>IF(Scenario!$B$11="mean",V713,IF(Scenario!$B$11="5th pct",W713,X713))</f>
        <v/>
      </c>
      <c r="BE713" s="7">
        <f>IF(Scenario!$B$11="mean",Y713,IF(Scenario!$B$11="5th pct",Z713,AA713))</f>
        <v/>
      </c>
      <c r="BF713" s="7">
        <f>IF(Scenario!$B$11="mean",AK713,IF(Scenario!$B$11="5th pct",AL713,AM713))</f>
        <v/>
      </c>
      <c r="BG713" s="7">
        <f>IF(Scenario!$B$11="mean",AN713,IF(Scenario!$B$11="5th pct",AO713,AP713))</f>
        <v/>
      </c>
    </row>
    <row r="714">
      <c r="A714" t="inlineStr">
        <is>
          <t>M</t>
        </is>
      </c>
      <c r="B714" t="inlineStr">
        <is>
          <t>65-74</t>
        </is>
      </c>
      <c r="C714" t="inlineStr">
        <is>
          <t>176-198</t>
        </is>
      </c>
      <c r="D714" t="inlineStr">
        <is>
          <t>1.0-1.5</t>
        </is>
      </c>
      <c r="E714" t="inlineStr">
        <is>
          <t>subclinical</t>
        </is>
      </c>
      <c r="F714" t="inlineStr">
        <is>
          <t>no</t>
        </is>
      </c>
      <c r="G714" s="26">
        <f>Parameters!$B$6*Parameters!$B$7*Parameters!$F$11/SUM(Parameters!$B$11:$G$11)*Parameters!$I$21*Parameters!$B$50*(1-Parameters!$B$46)</f>
        <v/>
      </c>
      <c r="H714" s="27">
        <f>(140-Parameters!$B$25)*Parameters!$F$26*0.45359237*1/(72*Parameters!$C$27)</f>
        <v/>
      </c>
      <c r="I714">
        <f>IF(H714&gt;80,"&gt;80",IF(H714&gt;50,"50-80",IF(H714&gt;=25,"25-50","&lt;25")))</f>
        <v/>
      </c>
      <c r="J714">
        <f>IF(((B714="80+")+0+(OR(D714="1.5-2.0",D714="&gt;=2.0")))&gt;=2,1,0)</f>
        <v/>
      </c>
      <c r="K714" s="28">
        <f>INDEX(Parameters!$B$31:$E$31,MATCH(I714,Parameters!$B$30:$E$30,0))</f>
        <v/>
      </c>
      <c r="L714" s="29">
        <f>K714*INDEX(Parameters!$B$57:$E$57,MATCH(I714,Parameters!$B$30:$E$30,0))/100*IF($F714="yes",Parameters!$C$49,Parameters!$B$49)</f>
        <v/>
      </c>
      <c r="M714" s="29">
        <f>K714*INDEX(Parameters!$B$58:$E$58,MATCH(I714,Parameters!$B$30:$E$30,0))/100*IF($F714="yes",Parameters!$C$49,Parameters!$B$49)</f>
        <v/>
      </c>
      <c r="N714" s="29">
        <f>K714*INDEX(Parameters!$B$59:$E$59,MATCH(I714,Parameters!$B$30:$E$30,0))/100*IF($F714="yes",Parameters!$C$49,Parameters!$B$49)</f>
        <v/>
      </c>
      <c r="O714" s="29">
        <f>K714*INDEX(Parameters!$B$60:$E$60,MATCH(I714,Parameters!$B$30:$E$30,0))/100*IF($F714="yes",Parameters!$C$49,Parameters!$B$49)</f>
        <v/>
      </c>
      <c r="P714" s="29">
        <f>K714*INDEX(Parameters!$B$61:$E$61,MATCH(I714,Parameters!$B$30:$E$30,0))/100*IF($F714="yes",Parameters!$C$49,Parameters!$B$49)</f>
        <v/>
      </c>
      <c r="Q714" s="29">
        <f>K714*INDEX(Parameters!$B$62:$E$62,MATCH(I714,Parameters!$B$30:$E$30,0))/100*IF($F714="yes",Parameters!$C$49,Parameters!$B$49)</f>
        <v/>
      </c>
      <c r="R714" s="29">
        <f>K714*INDEX(Parameters!$B$63:$E$63,MATCH(I714,Parameters!$B$30:$E$30,0))/100*IF($F714="yes",Parameters!$C$49,Parameters!$B$49)</f>
        <v/>
      </c>
      <c r="S714" s="29">
        <f>K714*INDEX(Parameters!$B$64:$E$64,MATCH(I714,Parameters!$B$30:$E$30,0))/100*IF($F714="yes",Parameters!$C$49,Parameters!$B$49)</f>
        <v/>
      </c>
      <c r="T714" s="29">
        <f>K714*INDEX(Parameters!$B$65:$E$65,MATCH(I714,Parameters!$B$30:$E$30,0))/100*IF($F714="yes",Parameters!$C$49,Parameters!$B$49)</f>
        <v/>
      </c>
      <c r="U714" s="29">
        <f>INDEX(Parameters!$B$32:$E$32,MATCH(I714,Parameters!$B$30:$E$30,0))*Parameters!$B$36/100*IF($F714="yes",Parameters!$E$49,Parameters!$D$49)</f>
        <v/>
      </c>
      <c r="V714" s="29">
        <f>U714*INDEX(Parameters!$B$99:$E$99,MATCH(I714,Parameters!$B$30:$E$30,0))</f>
        <v/>
      </c>
      <c r="W714" s="29">
        <f>U714*INDEX(Parameters!$B$100:$E$100,MATCH(I714,Parameters!$B$30:$E$30,0))</f>
        <v/>
      </c>
      <c r="X714" s="29">
        <f>U714*INDEX(Parameters!$B$101:$E$101,MATCH(I714,Parameters!$B$30:$E$30,0))</f>
        <v/>
      </c>
      <c r="Y714" s="29">
        <f>U714*INDEX(Parameters!$B$102:$E$102,MATCH(I714,Parameters!$B$30:$E$30,0))</f>
        <v/>
      </c>
      <c r="Z714" s="29">
        <f>U714*INDEX(Parameters!$B$103:$E$103,MATCH(I714,Parameters!$B$30:$E$30,0))</f>
        <v/>
      </c>
      <c r="AA714" s="29">
        <f>U714*INDEX(Parameters!$B$104:$E$104,MATCH(I714,Parameters!$B$30:$E$30,0))</f>
        <v/>
      </c>
      <c r="AB714" s="29">
        <f>U714*Parameters!$B$39</f>
        <v/>
      </c>
      <c r="AC714">
        <f>J714</f>
        <v/>
      </c>
      <c r="AD714">
        <f>IF(J714=1,Parameters!$B$40,Parameters!$B$41)</f>
        <v/>
      </c>
      <c r="AE714" s="29">
        <f>AC714*O714+(1-AC714)*L714</f>
        <v/>
      </c>
      <c r="AF714" s="29">
        <f>AC714*P714+(1-AC714)*M714</f>
        <v/>
      </c>
      <c r="AG714" s="29">
        <f>AC714*Q714+(1-AC714)*N714</f>
        <v/>
      </c>
      <c r="AH714" s="29">
        <f>AD714*O714+(1-AD714)*L714</f>
        <v/>
      </c>
      <c r="AI714" s="29">
        <f>AD714*P714+(1-AD714)*M714</f>
        <v/>
      </c>
      <c r="AJ714" s="29">
        <f>AD714*Q714+(1-AD714)*N714</f>
        <v/>
      </c>
      <c r="AK714" s="29">
        <f>AC714*V714+(1-AC714)*U714</f>
        <v/>
      </c>
      <c r="AL714" s="29">
        <f>AC714*W714+(1-AC714)*U714</f>
        <v/>
      </c>
      <c r="AM714" s="29">
        <f>AC714*X714+(1-AC714)*U714</f>
        <v/>
      </c>
      <c r="AN714" s="29">
        <f>AD714*V714+(1-AD714)*U714</f>
        <v/>
      </c>
      <c r="AO714" s="29">
        <f>AD714*W714+(1-AD714)*U714</f>
        <v/>
      </c>
      <c r="AP714" s="29">
        <f>AD714*X714+(1-AD714)*U714</f>
        <v/>
      </c>
      <c r="AQ714">
        <f>IF(OR(Scenario!$B$5="Any",Scenario!$B$5=A714),1,0)</f>
        <v/>
      </c>
      <c r="AR714">
        <f>IF(OR(Scenario!$B$6="Any",Scenario!$B$6=B714),1,0)</f>
        <v/>
      </c>
      <c r="AS714">
        <f>IF(OR(Scenario!$B$7="Any",Scenario!$B$7=C714),1,0)</f>
        <v/>
      </c>
      <c r="AT714">
        <f>IF(OR(Scenario!$B$8="Any",Scenario!$B$8=D714),1,0)</f>
        <v/>
      </c>
      <c r="AU714">
        <f>IF(OR(Scenario!$B$9="Any",Scenario!$B$9=E714),1,0)</f>
        <v/>
      </c>
      <c r="AV714">
        <f>IF(OR(Scenario!$B$10="Any",Scenario!$B$10=F714),1,0)</f>
        <v/>
      </c>
      <c r="AW714">
        <f>G714*AQ714*AR714*AS714*AT714*AU714*AV714</f>
        <v/>
      </c>
      <c r="AX714">
        <f>IF(Scenario!$B$11="mean",L714,IF(Scenario!$B$11="5th pct",M714,N714))</f>
        <v/>
      </c>
      <c r="AY714">
        <f>IF(Scenario!$B$11="mean",O714,IF(Scenario!$B$11="5th pct",P714,Q714))</f>
        <v/>
      </c>
      <c r="AZ714">
        <f>IF(Scenario!$B$11="mean",R714,IF(Scenario!$B$11="5th pct",S714,T714))</f>
        <v/>
      </c>
      <c r="BA714">
        <f>IF(Scenario!$B$11="mean",AE714,IF(Scenario!$B$11="5th pct",AF714,AG714))</f>
        <v/>
      </c>
      <c r="BB714">
        <f>IF(Scenario!$B$11="mean",AH714,IF(Scenario!$B$11="5th pct",AI714,AJ714))</f>
        <v/>
      </c>
      <c r="BC714">
        <f>U714</f>
        <v/>
      </c>
      <c r="BD714">
        <f>IF(Scenario!$B$11="mean",V714,IF(Scenario!$B$11="5th pct",W714,X714))</f>
        <v/>
      </c>
      <c r="BE714">
        <f>IF(Scenario!$B$11="mean",Y714,IF(Scenario!$B$11="5th pct",Z714,AA714))</f>
        <v/>
      </c>
      <c r="BF714">
        <f>IF(Scenario!$B$11="mean",AK714,IF(Scenario!$B$11="5th pct",AL714,AM714))</f>
        <v/>
      </c>
      <c r="BG714">
        <f>IF(Scenario!$B$11="mean",AN714,IF(Scenario!$B$11="5th pct",AO714,AP714))</f>
        <v/>
      </c>
    </row>
    <row r="715">
      <c r="A715" s="7" t="inlineStr">
        <is>
          <t>M</t>
        </is>
      </c>
      <c r="B715" s="7" t="inlineStr">
        <is>
          <t>65-74</t>
        </is>
      </c>
      <c r="C715" s="7" t="inlineStr">
        <is>
          <t>176-198</t>
        </is>
      </c>
      <c r="D715" s="7" t="inlineStr">
        <is>
          <t>1.0-1.5</t>
        </is>
      </c>
      <c r="E715" s="7" t="inlineStr">
        <is>
          <t>subclinical</t>
        </is>
      </c>
      <c r="F715" s="7" t="inlineStr">
        <is>
          <t>yes</t>
        </is>
      </c>
      <c r="G715" s="30">
        <f>Parameters!$B$6*Parameters!$B$7*Parameters!$F$11/SUM(Parameters!$B$11:$G$11)*Parameters!$I$21*Parameters!$B$50*Parameters!$B$46</f>
        <v/>
      </c>
      <c r="H715" s="31">
        <f>(140-Parameters!$B$25)*Parameters!$F$26*0.45359237*1/(72*Parameters!$C$27)</f>
        <v/>
      </c>
      <c r="I715" s="7">
        <f>IF(H715&gt;80,"&gt;80",IF(H715&gt;50,"50-80",IF(H715&gt;=25,"25-50","&lt;25")))</f>
        <v/>
      </c>
      <c r="J715" s="7">
        <f>IF(((B715="80+")+0+(OR(D715="1.5-2.0",D715="&gt;=2.0")))&gt;=2,1,0)</f>
        <v/>
      </c>
      <c r="K715" s="32">
        <f>INDEX(Parameters!$B$31:$E$31,MATCH(I715,Parameters!$B$30:$E$30,0))</f>
        <v/>
      </c>
      <c r="L715" s="33">
        <f>K715*INDEX(Parameters!$B$57:$E$57,MATCH(I715,Parameters!$B$30:$E$30,0))/100*IF($F715="yes",Parameters!$C$49,Parameters!$B$49)</f>
        <v/>
      </c>
      <c r="M715" s="33">
        <f>K715*INDEX(Parameters!$B$58:$E$58,MATCH(I715,Parameters!$B$30:$E$30,0))/100*IF($F715="yes",Parameters!$C$49,Parameters!$B$49)</f>
        <v/>
      </c>
      <c r="N715" s="33">
        <f>K715*INDEX(Parameters!$B$59:$E$59,MATCH(I715,Parameters!$B$30:$E$30,0))/100*IF($F715="yes",Parameters!$C$49,Parameters!$B$49)</f>
        <v/>
      </c>
      <c r="O715" s="33">
        <f>K715*INDEX(Parameters!$B$60:$E$60,MATCH(I715,Parameters!$B$30:$E$30,0))/100*IF($F715="yes",Parameters!$C$49,Parameters!$B$49)</f>
        <v/>
      </c>
      <c r="P715" s="33">
        <f>K715*INDEX(Parameters!$B$61:$E$61,MATCH(I715,Parameters!$B$30:$E$30,0))/100*IF($F715="yes",Parameters!$C$49,Parameters!$B$49)</f>
        <v/>
      </c>
      <c r="Q715" s="33">
        <f>K715*INDEX(Parameters!$B$62:$E$62,MATCH(I715,Parameters!$B$30:$E$30,0))/100*IF($F715="yes",Parameters!$C$49,Parameters!$B$49)</f>
        <v/>
      </c>
      <c r="R715" s="33">
        <f>K715*INDEX(Parameters!$B$63:$E$63,MATCH(I715,Parameters!$B$30:$E$30,0))/100*IF($F715="yes",Parameters!$C$49,Parameters!$B$49)</f>
        <v/>
      </c>
      <c r="S715" s="33">
        <f>K715*INDEX(Parameters!$B$64:$E$64,MATCH(I715,Parameters!$B$30:$E$30,0))/100*IF($F715="yes",Parameters!$C$49,Parameters!$B$49)</f>
        <v/>
      </c>
      <c r="T715" s="33">
        <f>K715*INDEX(Parameters!$B$65:$E$65,MATCH(I715,Parameters!$B$30:$E$30,0))/100*IF($F715="yes",Parameters!$C$49,Parameters!$B$49)</f>
        <v/>
      </c>
      <c r="U715" s="33">
        <f>INDEX(Parameters!$B$32:$E$32,MATCH(I715,Parameters!$B$30:$E$30,0))*Parameters!$B$36/100*IF($F715="yes",Parameters!$E$49,Parameters!$D$49)</f>
        <v/>
      </c>
      <c r="V715" s="33">
        <f>U715*INDEX(Parameters!$B$99:$E$99,MATCH(I715,Parameters!$B$30:$E$30,0))</f>
        <v/>
      </c>
      <c r="W715" s="33">
        <f>U715*INDEX(Parameters!$B$100:$E$100,MATCH(I715,Parameters!$B$30:$E$30,0))</f>
        <v/>
      </c>
      <c r="X715" s="33">
        <f>U715*INDEX(Parameters!$B$101:$E$101,MATCH(I715,Parameters!$B$30:$E$30,0))</f>
        <v/>
      </c>
      <c r="Y715" s="33">
        <f>U715*INDEX(Parameters!$B$102:$E$102,MATCH(I715,Parameters!$B$30:$E$30,0))</f>
        <v/>
      </c>
      <c r="Z715" s="33">
        <f>U715*INDEX(Parameters!$B$103:$E$103,MATCH(I715,Parameters!$B$30:$E$30,0))</f>
        <v/>
      </c>
      <c r="AA715" s="33">
        <f>U715*INDEX(Parameters!$B$104:$E$104,MATCH(I715,Parameters!$B$30:$E$30,0))</f>
        <v/>
      </c>
      <c r="AB715" s="33">
        <f>U715*Parameters!$B$39</f>
        <v/>
      </c>
      <c r="AC715" s="7">
        <f>J715</f>
        <v/>
      </c>
      <c r="AD715" s="7">
        <f>IF(J715=1,Parameters!$B$40,Parameters!$B$41)</f>
        <v/>
      </c>
      <c r="AE715" s="33">
        <f>AC715*O715+(1-AC715)*L715</f>
        <v/>
      </c>
      <c r="AF715" s="33">
        <f>AC715*P715+(1-AC715)*M715</f>
        <v/>
      </c>
      <c r="AG715" s="33">
        <f>AC715*Q715+(1-AC715)*N715</f>
        <v/>
      </c>
      <c r="AH715" s="33">
        <f>AD715*O715+(1-AD715)*L715</f>
        <v/>
      </c>
      <c r="AI715" s="33">
        <f>AD715*P715+(1-AD715)*M715</f>
        <v/>
      </c>
      <c r="AJ715" s="33">
        <f>AD715*Q715+(1-AD715)*N715</f>
        <v/>
      </c>
      <c r="AK715" s="33">
        <f>AC715*V715+(1-AC715)*U715</f>
        <v/>
      </c>
      <c r="AL715" s="33">
        <f>AC715*W715+(1-AC715)*U715</f>
        <v/>
      </c>
      <c r="AM715" s="33">
        <f>AC715*X715+(1-AC715)*U715</f>
        <v/>
      </c>
      <c r="AN715" s="33">
        <f>AD715*V715+(1-AD715)*U715</f>
        <v/>
      </c>
      <c r="AO715" s="33">
        <f>AD715*W715+(1-AD715)*U715</f>
        <v/>
      </c>
      <c r="AP715" s="33">
        <f>AD715*X715+(1-AD715)*U715</f>
        <v/>
      </c>
      <c r="AQ715" s="7">
        <f>IF(OR(Scenario!$B$5="Any",Scenario!$B$5=A715),1,0)</f>
        <v/>
      </c>
      <c r="AR715" s="7">
        <f>IF(OR(Scenario!$B$6="Any",Scenario!$B$6=B715),1,0)</f>
        <v/>
      </c>
      <c r="AS715" s="7">
        <f>IF(OR(Scenario!$B$7="Any",Scenario!$B$7=C715),1,0)</f>
        <v/>
      </c>
      <c r="AT715" s="7">
        <f>IF(OR(Scenario!$B$8="Any",Scenario!$B$8=D715),1,0)</f>
        <v/>
      </c>
      <c r="AU715" s="7">
        <f>IF(OR(Scenario!$B$9="Any",Scenario!$B$9=E715),1,0)</f>
        <v/>
      </c>
      <c r="AV715" s="7">
        <f>IF(OR(Scenario!$B$10="Any",Scenario!$B$10=F715),1,0)</f>
        <v/>
      </c>
      <c r="AW715" s="7">
        <f>G715*AQ715*AR715*AS715*AT715*AU715*AV715</f>
        <v/>
      </c>
      <c r="AX715" s="7">
        <f>IF(Scenario!$B$11="mean",L715,IF(Scenario!$B$11="5th pct",M715,N715))</f>
        <v/>
      </c>
      <c r="AY715" s="7">
        <f>IF(Scenario!$B$11="mean",O715,IF(Scenario!$B$11="5th pct",P715,Q715))</f>
        <v/>
      </c>
      <c r="AZ715" s="7">
        <f>IF(Scenario!$B$11="mean",R715,IF(Scenario!$B$11="5th pct",S715,T715))</f>
        <v/>
      </c>
      <c r="BA715" s="7">
        <f>IF(Scenario!$B$11="mean",AE715,IF(Scenario!$B$11="5th pct",AF715,AG715))</f>
        <v/>
      </c>
      <c r="BB715" s="7">
        <f>IF(Scenario!$B$11="mean",AH715,IF(Scenario!$B$11="5th pct",AI715,AJ715))</f>
        <v/>
      </c>
      <c r="BC715" s="7">
        <f>U715</f>
        <v/>
      </c>
      <c r="BD715" s="7">
        <f>IF(Scenario!$B$11="mean",V715,IF(Scenario!$B$11="5th pct",W715,X715))</f>
        <v/>
      </c>
      <c r="BE715" s="7">
        <f>IF(Scenario!$B$11="mean",Y715,IF(Scenario!$B$11="5th pct",Z715,AA715))</f>
        <v/>
      </c>
      <c r="BF715" s="7">
        <f>IF(Scenario!$B$11="mean",AK715,IF(Scenario!$B$11="5th pct",AL715,AM715))</f>
        <v/>
      </c>
      <c r="BG715" s="7">
        <f>IF(Scenario!$B$11="mean",AN715,IF(Scenario!$B$11="5th pct",AO715,AP715))</f>
        <v/>
      </c>
    </row>
    <row r="716">
      <c r="A716" t="inlineStr">
        <is>
          <t>M</t>
        </is>
      </c>
      <c r="B716" t="inlineStr">
        <is>
          <t>65-74</t>
        </is>
      </c>
      <c r="C716" t="inlineStr">
        <is>
          <t>176-198</t>
        </is>
      </c>
      <c r="D716" t="inlineStr">
        <is>
          <t>1.0-1.5</t>
        </is>
      </c>
      <c r="E716" t="inlineStr">
        <is>
          <t>low parox</t>
        </is>
      </c>
      <c r="F716" t="inlineStr">
        <is>
          <t>no</t>
        </is>
      </c>
      <c r="G716" s="26">
        <f>Parameters!$B$6*Parameters!$B$7*Parameters!$F$11/SUM(Parameters!$B$11:$G$11)*Parameters!$I$21*Parameters!$B$51*(1-Parameters!$B$46)</f>
        <v/>
      </c>
      <c r="H716" s="27">
        <f>(140-Parameters!$B$25)*Parameters!$F$26*0.45359237*1/(72*Parameters!$C$27)</f>
        <v/>
      </c>
      <c r="I716">
        <f>IF(H716&gt;80,"&gt;80",IF(H716&gt;50,"50-80",IF(H716&gt;=25,"25-50","&lt;25")))</f>
        <v/>
      </c>
      <c r="J716">
        <f>IF(((B716="80+")+0+(OR(D716="1.5-2.0",D716="&gt;=2.0")))&gt;=2,1,0)</f>
        <v/>
      </c>
      <c r="K716" s="28">
        <f>INDEX(Parameters!$B$31:$E$31,MATCH(I716,Parameters!$B$30:$E$30,0))</f>
        <v/>
      </c>
      <c r="L716" s="29">
        <f>K716*INDEX(Parameters!$B$66:$E$66,MATCH(I716,Parameters!$B$30:$E$30,0))/100*IF($F716="yes",Parameters!$C$49,Parameters!$B$49)</f>
        <v/>
      </c>
      <c r="M716" s="29">
        <f>K716*INDEX(Parameters!$B$67:$E$67,MATCH(I716,Parameters!$B$30:$E$30,0))/100*IF($F716="yes",Parameters!$C$49,Parameters!$B$49)</f>
        <v/>
      </c>
      <c r="N716" s="29">
        <f>K716*INDEX(Parameters!$B$68:$E$68,MATCH(I716,Parameters!$B$30:$E$30,0))/100*IF($F716="yes",Parameters!$C$49,Parameters!$B$49)</f>
        <v/>
      </c>
      <c r="O716" s="29">
        <f>K716*INDEX(Parameters!$B$69:$E$69,MATCH(I716,Parameters!$B$30:$E$30,0))/100*IF($F716="yes",Parameters!$C$49,Parameters!$B$49)</f>
        <v/>
      </c>
      <c r="P716" s="29">
        <f>K716*INDEX(Parameters!$B$70:$E$70,MATCH(I716,Parameters!$B$30:$E$30,0))/100*IF($F716="yes",Parameters!$C$49,Parameters!$B$49)</f>
        <v/>
      </c>
      <c r="Q716" s="29">
        <f>K716*INDEX(Parameters!$B$71:$E$71,MATCH(I716,Parameters!$B$30:$E$30,0))/100*IF($F716="yes",Parameters!$C$49,Parameters!$B$49)</f>
        <v/>
      </c>
      <c r="R716" s="29">
        <f>K716*INDEX(Parameters!$B$72:$E$72,MATCH(I716,Parameters!$B$30:$E$30,0))/100*IF($F716="yes",Parameters!$C$49,Parameters!$B$49)</f>
        <v/>
      </c>
      <c r="S716" s="29">
        <f>K716*INDEX(Parameters!$B$73:$E$73,MATCH(I716,Parameters!$B$30:$E$30,0))/100*IF($F716="yes",Parameters!$C$49,Parameters!$B$49)</f>
        <v/>
      </c>
      <c r="T716" s="29">
        <f>K716*INDEX(Parameters!$B$74:$E$74,MATCH(I716,Parameters!$B$30:$E$30,0))/100*IF($F716="yes",Parameters!$C$49,Parameters!$B$49)</f>
        <v/>
      </c>
      <c r="U716" s="29">
        <f>INDEX(Parameters!$B$32:$E$32,MATCH(I716,Parameters!$B$30:$E$30,0))*Parameters!$B$36/100*IF($F716="yes",Parameters!$E$49,Parameters!$D$49)</f>
        <v/>
      </c>
      <c r="V716" s="29">
        <f>U716*INDEX(Parameters!$B$99:$E$99,MATCH(I716,Parameters!$B$30:$E$30,0))</f>
        <v/>
      </c>
      <c r="W716" s="29">
        <f>U716*INDEX(Parameters!$B$100:$E$100,MATCH(I716,Parameters!$B$30:$E$30,0))</f>
        <v/>
      </c>
      <c r="X716" s="29">
        <f>U716*INDEX(Parameters!$B$101:$E$101,MATCH(I716,Parameters!$B$30:$E$30,0))</f>
        <v/>
      </c>
      <c r="Y716" s="29">
        <f>U716*INDEX(Parameters!$B$102:$E$102,MATCH(I716,Parameters!$B$30:$E$30,0))</f>
        <v/>
      </c>
      <c r="Z716" s="29">
        <f>U716*INDEX(Parameters!$B$103:$E$103,MATCH(I716,Parameters!$B$30:$E$30,0))</f>
        <v/>
      </c>
      <c r="AA716" s="29">
        <f>U716*INDEX(Parameters!$B$104:$E$104,MATCH(I716,Parameters!$B$30:$E$30,0))</f>
        <v/>
      </c>
      <c r="AB716" s="29">
        <f>U716*Parameters!$B$39</f>
        <v/>
      </c>
      <c r="AC716">
        <f>J716</f>
        <v/>
      </c>
      <c r="AD716">
        <f>IF(J716=1,Parameters!$B$40,Parameters!$B$41)</f>
        <v/>
      </c>
      <c r="AE716" s="29">
        <f>AC716*O716+(1-AC716)*L716</f>
        <v/>
      </c>
      <c r="AF716" s="29">
        <f>AC716*P716+(1-AC716)*M716</f>
        <v/>
      </c>
      <c r="AG716" s="29">
        <f>AC716*Q716+(1-AC716)*N716</f>
        <v/>
      </c>
      <c r="AH716" s="29">
        <f>AD716*O716+(1-AD716)*L716</f>
        <v/>
      </c>
      <c r="AI716" s="29">
        <f>AD716*P716+(1-AD716)*M716</f>
        <v/>
      </c>
      <c r="AJ716" s="29">
        <f>AD716*Q716+(1-AD716)*N716</f>
        <v/>
      </c>
      <c r="AK716" s="29">
        <f>AC716*V716+(1-AC716)*U716</f>
        <v/>
      </c>
      <c r="AL716" s="29">
        <f>AC716*W716+(1-AC716)*U716</f>
        <v/>
      </c>
      <c r="AM716" s="29">
        <f>AC716*X716+(1-AC716)*U716</f>
        <v/>
      </c>
      <c r="AN716" s="29">
        <f>AD716*V716+(1-AD716)*U716</f>
        <v/>
      </c>
      <c r="AO716" s="29">
        <f>AD716*W716+(1-AD716)*U716</f>
        <v/>
      </c>
      <c r="AP716" s="29">
        <f>AD716*X716+(1-AD716)*U716</f>
        <v/>
      </c>
      <c r="AQ716">
        <f>IF(OR(Scenario!$B$5="Any",Scenario!$B$5=A716),1,0)</f>
        <v/>
      </c>
      <c r="AR716">
        <f>IF(OR(Scenario!$B$6="Any",Scenario!$B$6=B716),1,0)</f>
        <v/>
      </c>
      <c r="AS716">
        <f>IF(OR(Scenario!$B$7="Any",Scenario!$B$7=C716),1,0)</f>
        <v/>
      </c>
      <c r="AT716">
        <f>IF(OR(Scenario!$B$8="Any",Scenario!$B$8=D716),1,0)</f>
        <v/>
      </c>
      <c r="AU716">
        <f>IF(OR(Scenario!$B$9="Any",Scenario!$B$9=E716),1,0)</f>
        <v/>
      </c>
      <c r="AV716">
        <f>IF(OR(Scenario!$B$10="Any",Scenario!$B$10=F716),1,0)</f>
        <v/>
      </c>
      <c r="AW716">
        <f>G716*AQ716*AR716*AS716*AT716*AU716*AV716</f>
        <v/>
      </c>
      <c r="AX716">
        <f>IF(Scenario!$B$11="mean",L716,IF(Scenario!$B$11="5th pct",M716,N716))</f>
        <v/>
      </c>
      <c r="AY716">
        <f>IF(Scenario!$B$11="mean",O716,IF(Scenario!$B$11="5th pct",P716,Q716))</f>
        <v/>
      </c>
      <c r="AZ716">
        <f>IF(Scenario!$B$11="mean",R716,IF(Scenario!$B$11="5th pct",S716,T716))</f>
        <v/>
      </c>
      <c r="BA716">
        <f>IF(Scenario!$B$11="mean",AE716,IF(Scenario!$B$11="5th pct",AF716,AG716))</f>
        <v/>
      </c>
      <c r="BB716">
        <f>IF(Scenario!$B$11="mean",AH716,IF(Scenario!$B$11="5th pct",AI716,AJ716))</f>
        <v/>
      </c>
      <c r="BC716">
        <f>U716</f>
        <v/>
      </c>
      <c r="BD716">
        <f>IF(Scenario!$B$11="mean",V716,IF(Scenario!$B$11="5th pct",W716,X716))</f>
        <v/>
      </c>
      <c r="BE716">
        <f>IF(Scenario!$B$11="mean",Y716,IF(Scenario!$B$11="5th pct",Z716,AA716))</f>
        <v/>
      </c>
      <c r="BF716">
        <f>IF(Scenario!$B$11="mean",AK716,IF(Scenario!$B$11="5th pct",AL716,AM716))</f>
        <v/>
      </c>
      <c r="BG716">
        <f>IF(Scenario!$B$11="mean",AN716,IF(Scenario!$B$11="5th pct",AO716,AP716))</f>
        <v/>
      </c>
    </row>
    <row r="717">
      <c r="A717" s="7" t="inlineStr">
        <is>
          <t>M</t>
        </is>
      </c>
      <c r="B717" s="7" t="inlineStr">
        <is>
          <t>65-74</t>
        </is>
      </c>
      <c r="C717" s="7" t="inlineStr">
        <is>
          <t>176-198</t>
        </is>
      </c>
      <c r="D717" s="7" t="inlineStr">
        <is>
          <t>1.0-1.5</t>
        </is>
      </c>
      <c r="E717" s="7" t="inlineStr">
        <is>
          <t>low parox</t>
        </is>
      </c>
      <c r="F717" s="7" t="inlineStr">
        <is>
          <t>yes</t>
        </is>
      </c>
      <c r="G717" s="30">
        <f>Parameters!$B$6*Parameters!$B$7*Parameters!$F$11/SUM(Parameters!$B$11:$G$11)*Parameters!$I$21*Parameters!$B$51*Parameters!$B$46</f>
        <v/>
      </c>
      <c r="H717" s="31">
        <f>(140-Parameters!$B$25)*Parameters!$F$26*0.45359237*1/(72*Parameters!$C$27)</f>
        <v/>
      </c>
      <c r="I717" s="7">
        <f>IF(H717&gt;80,"&gt;80",IF(H717&gt;50,"50-80",IF(H717&gt;=25,"25-50","&lt;25")))</f>
        <v/>
      </c>
      <c r="J717" s="7">
        <f>IF(((B717="80+")+0+(OR(D717="1.5-2.0",D717="&gt;=2.0")))&gt;=2,1,0)</f>
        <v/>
      </c>
      <c r="K717" s="32">
        <f>INDEX(Parameters!$B$31:$E$31,MATCH(I717,Parameters!$B$30:$E$30,0))</f>
        <v/>
      </c>
      <c r="L717" s="33">
        <f>K717*INDEX(Parameters!$B$66:$E$66,MATCH(I717,Parameters!$B$30:$E$30,0))/100*IF($F717="yes",Parameters!$C$49,Parameters!$B$49)</f>
        <v/>
      </c>
      <c r="M717" s="33">
        <f>K717*INDEX(Parameters!$B$67:$E$67,MATCH(I717,Parameters!$B$30:$E$30,0))/100*IF($F717="yes",Parameters!$C$49,Parameters!$B$49)</f>
        <v/>
      </c>
      <c r="N717" s="33">
        <f>K717*INDEX(Parameters!$B$68:$E$68,MATCH(I717,Parameters!$B$30:$E$30,0))/100*IF($F717="yes",Parameters!$C$49,Parameters!$B$49)</f>
        <v/>
      </c>
      <c r="O717" s="33">
        <f>K717*INDEX(Parameters!$B$69:$E$69,MATCH(I717,Parameters!$B$30:$E$30,0))/100*IF($F717="yes",Parameters!$C$49,Parameters!$B$49)</f>
        <v/>
      </c>
      <c r="P717" s="33">
        <f>K717*INDEX(Parameters!$B$70:$E$70,MATCH(I717,Parameters!$B$30:$E$30,0))/100*IF($F717="yes",Parameters!$C$49,Parameters!$B$49)</f>
        <v/>
      </c>
      <c r="Q717" s="33">
        <f>K717*INDEX(Parameters!$B$71:$E$71,MATCH(I717,Parameters!$B$30:$E$30,0))/100*IF($F717="yes",Parameters!$C$49,Parameters!$B$49)</f>
        <v/>
      </c>
      <c r="R717" s="33">
        <f>K717*INDEX(Parameters!$B$72:$E$72,MATCH(I717,Parameters!$B$30:$E$30,0))/100*IF($F717="yes",Parameters!$C$49,Parameters!$B$49)</f>
        <v/>
      </c>
      <c r="S717" s="33">
        <f>K717*INDEX(Parameters!$B$73:$E$73,MATCH(I717,Parameters!$B$30:$E$30,0))/100*IF($F717="yes",Parameters!$C$49,Parameters!$B$49)</f>
        <v/>
      </c>
      <c r="T717" s="33">
        <f>K717*INDEX(Parameters!$B$74:$E$74,MATCH(I717,Parameters!$B$30:$E$30,0))/100*IF($F717="yes",Parameters!$C$49,Parameters!$B$49)</f>
        <v/>
      </c>
      <c r="U717" s="33">
        <f>INDEX(Parameters!$B$32:$E$32,MATCH(I717,Parameters!$B$30:$E$30,0))*Parameters!$B$36/100*IF($F717="yes",Parameters!$E$49,Parameters!$D$49)</f>
        <v/>
      </c>
      <c r="V717" s="33">
        <f>U717*INDEX(Parameters!$B$99:$E$99,MATCH(I717,Parameters!$B$30:$E$30,0))</f>
        <v/>
      </c>
      <c r="W717" s="33">
        <f>U717*INDEX(Parameters!$B$100:$E$100,MATCH(I717,Parameters!$B$30:$E$30,0))</f>
        <v/>
      </c>
      <c r="X717" s="33">
        <f>U717*INDEX(Parameters!$B$101:$E$101,MATCH(I717,Parameters!$B$30:$E$30,0))</f>
        <v/>
      </c>
      <c r="Y717" s="33">
        <f>U717*INDEX(Parameters!$B$102:$E$102,MATCH(I717,Parameters!$B$30:$E$30,0))</f>
        <v/>
      </c>
      <c r="Z717" s="33">
        <f>U717*INDEX(Parameters!$B$103:$E$103,MATCH(I717,Parameters!$B$30:$E$30,0))</f>
        <v/>
      </c>
      <c r="AA717" s="33">
        <f>U717*INDEX(Parameters!$B$104:$E$104,MATCH(I717,Parameters!$B$30:$E$30,0))</f>
        <v/>
      </c>
      <c r="AB717" s="33">
        <f>U717*Parameters!$B$39</f>
        <v/>
      </c>
      <c r="AC717" s="7">
        <f>J717</f>
        <v/>
      </c>
      <c r="AD717" s="7">
        <f>IF(J717=1,Parameters!$B$40,Parameters!$B$41)</f>
        <v/>
      </c>
      <c r="AE717" s="33">
        <f>AC717*O717+(1-AC717)*L717</f>
        <v/>
      </c>
      <c r="AF717" s="33">
        <f>AC717*P717+(1-AC717)*M717</f>
        <v/>
      </c>
      <c r="AG717" s="33">
        <f>AC717*Q717+(1-AC717)*N717</f>
        <v/>
      </c>
      <c r="AH717" s="33">
        <f>AD717*O717+(1-AD717)*L717</f>
        <v/>
      </c>
      <c r="AI717" s="33">
        <f>AD717*P717+(1-AD717)*M717</f>
        <v/>
      </c>
      <c r="AJ717" s="33">
        <f>AD717*Q717+(1-AD717)*N717</f>
        <v/>
      </c>
      <c r="AK717" s="33">
        <f>AC717*V717+(1-AC717)*U717</f>
        <v/>
      </c>
      <c r="AL717" s="33">
        <f>AC717*W717+(1-AC717)*U717</f>
        <v/>
      </c>
      <c r="AM717" s="33">
        <f>AC717*X717+(1-AC717)*U717</f>
        <v/>
      </c>
      <c r="AN717" s="33">
        <f>AD717*V717+(1-AD717)*U717</f>
        <v/>
      </c>
      <c r="AO717" s="33">
        <f>AD717*W717+(1-AD717)*U717</f>
        <v/>
      </c>
      <c r="AP717" s="33">
        <f>AD717*X717+(1-AD717)*U717</f>
        <v/>
      </c>
      <c r="AQ717" s="7">
        <f>IF(OR(Scenario!$B$5="Any",Scenario!$B$5=A717),1,0)</f>
        <v/>
      </c>
      <c r="AR717" s="7">
        <f>IF(OR(Scenario!$B$6="Any",Scenario!$B$6=B717),1,0)</f>
        <v/>
      </c>
      <c r="AS717" s="7">
        <f>IF(OR(Scenario!$B$7="Any",Scenario!$B$7=C717),1,0)</f>
        <v/>
      </c>
      <c r="AT717" s="7">
        <f>IF(OR(Scenario!$B$8="Any",Scenario!$B$8=D717),1,0)</f>
        <v/>
      </c>
      <c r="AU717" s="7">
        <f>IF(OR(Scenario!$B$9="Any",Scenario!$B$9=E717),1,0)</f>
        <v/>
      </c>
      <c r="AV717" s="7">
        <f>IF(OR(Scenario!$B$10="Any",Scenario!$B$10=F717),1,0)</f>
        <v/>
      </c>
      <c r="AW717" s="7">
        <f>G717*AQ717*AR717*AS717*AT717*AU717*AV717</f>
        <v/>
      </c>
      <c r="AX717" s="7">
        <f>IF(Scenario!$B$11="mean",L717,IF(Scenario!$B$11="5th pct",M717,N717))</f>
        <v/>
      </c>
      <c r="AY717" s="7">
        <f>IF(Scenario!$B$11="mean",O717,IF(Scenario!$B$11="5th pct",P717,Q717))</f>
        <v/>
      </c>
      <c r="AZ717" s="7">
        <f>IF(Scenario!$B$11="mean",R717,IF(Scenario!$B$11="5th pct",S717,T717))</f>
        <v/>
      </c>
      <c r="BA717" s="7">
        <f>IF(Scenario!$B$11="mean",AE717,IF(Scenario!$B$11="5th pct",AF717,AG717))</f>
        <v/>
      </c>
      <c r="BB717" s="7">
        <f>IF(Scenario!$B$11="mean",AH717,IF(Scenario!$B$11="5th pct",AI717,AJ717))</f>
        <v/>
      </c>
      <c r="BC717" s="7">
        <f>U717</f>
        <v/>
      </c>
      <c r="BD717" s="7">
        <f>IF(Scenario!$B$11="mean",V717,IF(Scenario!$B$11="5th pct",W717,X717))</f>
        <v/>
      </c>
      <c r="BE717" s="7">
        <f>IF(Scenario!$B$11="mean",Y717,IF(Scenario!$B$11="5th pct",Z717,AA717))</f>
        <v/>
      </c>
      <c r="BF717" s="7">
        <f>IF(Scenario!$B$11="mean",AK717,IF(Scenario!$B$11="5th pct",AL717,AM717))</f>
        <v/>
      </c>
      <c r="BG717" s="7">
        <f>IF(Scenario!$B$11="mean",AN717,IF(Scenario!$B$11="5th pct",AO717,AP717))</f>
        <v/>
      </c>
    </row>
    <row r="718">
      <c r="A718" t="inlineStr">
        <is>
          <t>M</t>
        </is>
      </c>
      <c r="B718" t="inlineStr">
        <is>
          <t>65-74</t>
        </is>
      </c>
      <c r="C718" t="inlineStr">
        <is>
          <t>176-198</t>
        </is>
      </c>
      <c r="D718" t="inlineStr">
        <is>
          <t>1.0-1.5</t>
        </is>
      </c>
      <c r="E718" t="inlineStr">
        <is>
          <t>high parox</t>
        </is>
      </c>
      <c r="F718" t="inlineStr">
        <is>
          <t>no</t>
        </is>
      </c>
      <c r="G718" s="26">
        <f>Parameters!$B$6*Parameters!$B$7*Parameters!$F$11/SUM(Parameters!$B$11:$G$11)*Parameters!$I$21*Parameters!$B$52*(1-Parameters!$B$46)</f>
        <v/>
      </c>
      <c r="H718" s="27">
        <f>(140-Parameters!$B$25)*Parameters!$F$26*0.45359237*1/(72*Parameters!$C$27)</f>
        <v/>
      </c>
      <c r="I718">
        <f>IF(H718&gt;80,"&gt;80",IF(H718&gt;50,"50-80",IF(H718&gt;=25,"25-50","&lt;25")))</f>
        <v/>
      </c>
      <c r="J718">
        <f>IF(((B718="80+")+0+(OR(D718="1.5-2.0",D718="&gt;=2.0")))&gt;=2,1,0)</f>
        <v/>
      </c>
      <c r="K718" s="28">
        <f>INDEX(Parameters!$B$31:$E$31,MATCH(I718,Parameters!$B$30:$E$30,0))</f>
        <v/>
      </c>
      <c r="L718" s="29">
        <f>K718*INDEX(Parameters!$B$75:$E$75,MATCH(I718,Parameters!$B$30:$E$30,0))/100*IF($F718="yes",Parameters!$C$49,Parameters!$B$49)</f>
        <v/>
      </c>
      <c r="M718" s="29">
        <f>K718*INDEX(Parameters!$B$76:$E$76,MATCH(I718,Parameters!$B$30:$E$30,0))/100*IF($F718="yes",Parameters!$C$49,Parameters!$B$49)</f>
        <v/>
      </c>
      <c r="N718" s="29">
        <f>K718*INDEX(Parameters!$B$77:$E$77,MATCH(I718,Parameters!$B$30:$E$30,0))/100*IF($F718="yes",Parameters!$C$49,Parameters!$B$49)</f>
        <v/>
      </c>
      <c r="O718" s="29">
        <f>K718*INDEX(Parameters!$B$78:$E$78,MATCH(I718,Parameters!$B$30:$E$30,0))/100*IF($F718="yes",Parameters!$C$49,Parameters!$B$49)</f>
        <v/>
      </c>
      <c r="P718" s="29">
        <f>K718*INDEX(Parameters!$B$79:$E$79,MATCH(I718,Parameters!$B$30:$E$30,0))/100*IF($F718="yes",Parameters!$C$49,Parameters!$B$49)</f>
        <v/>
      </c>
      <c r="Q718" s="29">
        <f>K718*INDEX(Parameters!$B$80:$E$80,MATCH(I718,Parameters!$B$30:$E$30,0))/100*IF($F718="yes",Parameters!$C$49,Parameters!$B$49)</f>
        <v/>
      </c>
      <c r="R718" s="29">
        <f>K718*INDEX(Parameters!$B$81:$E$81,MATCH(I718,Parameters!$B$30:$E$30,0))/100*IF($F718="yes",Parameters!$C$49,Parameters!$B$49)</f>
        <v/>
      </c>
      <c r="S718" s="29">
        <f>K718*INDEX(Parameters!$B$82:$E$82,MATCH(I718,Parameters!$B$30:$E$30,0))/100*IF($F718="yes",Parameters!$C$49,Parameters!$B$49)</f>
        <v/>
      </c>
      <c r="T718" s="29">
        <f>K718*INDEX(Parameters!$B$83:$E$83,MATCH(I718,Parameters!$B$30:$E$30,0))/100*IF($F718="yes",Parameters!$C$49,Parameters!$B$49)</f>
        <v/>
      </c>
      <c r="U718" s="29">
        <f>INDEX(Parameters!$B$32:$E$32,MATCH(I718,Parameters!$B$30:$E$30,0))*Parameters!$B$36/100*IF($F718="yes",Parameters!$E$49,Parameters!$D$49)</f>
        <v/>
      </c>
      <c r="V718" s="29">
        <f>U718*INDEX(Parameters!$B$99:$E$99,MATCH(I718,Parameters!$B$30:$E$30,0))</f>
        <v/>
      </c>
      <c r="W718" s="29">
        <f>U718*INDEX(Parameters!$B$100:$E$100,MATCH(I718,Parameters!$B$30:$E$30,0))</f>
        <v/>
      </c>
      <c r="X718" s="29">
        <f>U718*INDEX(Parameters!$B$101:$E$101,MATCH(I718,Parameters!$B$30:$E$30,0))</f>
        <v/>
      </c>
      <c r="Y718" s="29">
        <f>U718*INDEX(Parameters!$B$102:$E$102,MATCH(I718,Parameters!$B$30:$E$30,0))</f>
        <v/>
      </c>
      <c r="Z718" s="29">
        <f>U718*INDEX(Parameters!$B$103:$E$103,MATCH(I718,Parameters!$B$30:$E$30,0))</f>
        <v/>
      </c>
      <c r="AA718" s="29">
        <f>U718*INDEX(Parameters!$B$104:$E$104,MATCH(I718,Parameters!$B$30:$E$30,0))</f>
        <v/>
      </c>
      <c r="AB718" s="29">
        <f>U718*Parameters!$B$39</f>
        <v/>
      </c>
      <c r="AC718">
        <f>J718</f>
        <v/>
      </c>
      <c r="AD718">
        <f>IF(J718=1,Parameters!$B$40,Parameters!$B$41)</f>
        <v/>
      </c>
      <c r="AE718" s="29">
        <f>AC718*O718+(1-AC718)*L718</f>
        <v/>
      </c>
      <c r="AF718" s="29">
        <f>AC718*P718+(1-AC718)*M718</f>
        <v/>
      </c>
      <c r="AG718" s="29">
        <f>AC718*Q718+(1-AC718)*N718</f>
        <v/>
      </c>
      <c r="AH718" s="29">
        <f>AD718*O718+(1-AD718)*L718</f>
        <v/>
      </c>
      <c r="AI718" s="29">
        <f>AD718*P718+(1-AD718)*M718</f>
        <v/>
      </c>
      <c r="AJ718" s="29">
        <f>AD718*Q718+(1-AD718)*N718</f>
        <v/>
      </c>
      <c r="AK718" s="29">
        <f>AC718*V718+(1-AC718)*U718</f>
        <v/>
      </c>
      <c r="AL718" s="29">
        <f>AC718*W718+(1-AC718)*U718</f>
        <v/>
      </c>
      <c r="AM718" s="29">
        <f>AC718*X718+(1-AC718)*U718</f>
        <v/>
      </c>
      <c r="AN718" s="29">
        <f>AD718*V718+(1-AD718)*U718</f>
        <v/>
      </c>
      <c r="AO718" s="29">
        <f>AD718*W718+(1-AD718)*U718</f>
        <v/>
      </c>
      <c r="AP718" s="29">
        <f>AD718*X718+(1-AD718)*U718</f>
        <v/>
      </c>
      <c r="AQ718">
        <f>IF(OR(Scenario!$B$5="Any",Scenario!$B$5=A718),1,0)</f>
        <v/>
      </c>
      <c r="AR718">
        <f>IF(OR(Scenario!$B$6="Any",Scenario!$B$6=B718),1,0)</f>
        <v/>
      </c>
      <c r="AS718">
        <f>IF(OR(Scenario!$B$7="Any",Scenario!$B$7=C718),1,0)</f>
        <v/>
      </c>
      <c r="AT718">
        <f>IF(OR(Scenario!$B$8="Any",Scenario!$B$8=D718),1,0)</f>
        <v/>
      </c>
      <c r="AU718">
        <f>IF(OR(Scenario!$B$9="Any",Scenario!$B$9=E718),1,0)</f>
        <v/>
      </c>
      <c r="AV718">
        <f>IF(OR(Scenario!$B$10="Any",Scenario!$B$10=F718),1,0)</f>
        <v/>
      </c>
      <c r="AW718">
        <f>G718*AQ718*AR718*AS718*AT718*AU718*AV718</f>
        <v/>
      </c>
      <c r="AX718">
        <f>IF(Scenario!$B$11="mean",L718,IF(Scenario!$B$11="5th pct",M718,N718))</f>
        <v/>
      </c>
      <c r="AY718">
        <f>IF(Scenario!$B$11="mean",O718,IF(Scenario!$B$11="5th pct",P718,Q718))</f>
        <v/>
      </c>
      <c r="AZ718">
        <f>IF(Scenario!$B$11="mean",R718,IF(Scenario!$B$11="5th pct",S718,T718))</f>
        <v/>
      </c>
      <c r="BA718">
        <f>IF(Scenario!$B$11="mean",AE718,IF(Scenario!$B$11="5th pct",AF718,AG718))</f>
        <v/>
      </c>
      <c r="BB718">
        <f>IF(Scenario!$B$11="mean",AH718,IF(Scenario!$B$11="5th pct",AI718,AJ718))</f>
        <v/>
      </c>
      <c r="BC718">
        <f>U718</f>
        <v/>
      </c>
      <c r="BD718">
        <f>IF(Scenario!$B$11="mean",V718,IF(Scenario!$B$11="5th pct",W718,X718))</f>
        <v/>
      </c>
      <c r="BE718">
        <f>IF(Scenario!$B$11="mean",Y718,IF(Scenario!$B$11="5th pct",Z718,AA718))</f>
        <v/>
      </c>
      <c r="BF718">
        <f>IF(Scenario!$B$11="mean",AK718,IF(Scenario!$B$11="5th pct",AL718,AM718))</f>
        <v/>
      </c>
      <c r="BG718">
        <f>IF(Scenario!$B$11="mean",AN718,IF(Scenario!$B$11="5th pct",AO718,AP718))</f>
        <v/>
      </c>
    </row>
    <row r="719">
      <c r="A719" s="7" t="inlineStr">
        <is>
          <t>M</t>
        </is>
      </c>
      <c r="B719" s="7" t="inlineStr">
        <is>
          <t>65-74</t>
        </is>
      </c>
      <c r="C719" s="7" t="inlineStr">
        <is>
          <t>176-198</t>
        </is>
      </c>
      <c r="D719" s="7" t="inlineStr">
        <is>
          <t>1.0-1.5</t>
        </is>
      </c>
      <c r="E719" s="7" t="inlineStr">
        <is>
          <t>high parox</t>
        </is>
      </c>
      <c r="F719" s="7" t="inlineStr">
        <is>
          <t>yes</t>
        </is>
      </c>
      <c r="G719" s="30">
        <f>Parameters!$B$6*Parameters!$B$7*Parameters!$F$11/SUM(Parameters!$B$11:$G$11)*Parameters!$I$21*Parameters!$B$52*Parameters!$B$46</f>
        <v/>
      </c>
      <c r="H719" s="31">
        <f>(140-Parameters!$B$25)*Parameters!$F$26*0.45359237*1/(72*Parameters!$C$27)</f>
        <v/>
      </c>
      <c r="I719" s="7">
        <f>IF(H719&gt;80,"&gt;80",IF(H719&gt;50,"50-80",IF(H719&gt;=25,"25-50","&lt;25")))</f>
        <v/>
      </c>
      <c r="J719" s="7">
        <f>IF(((B719="80+")+0+(OR(D719="1.5-2.0",D719="&gt;=2.0")))&gt;=2,1,0)</f>
        <v/>
      </c>
      <c r="K719" s="32">
        <f>INDEX(Parameters!$B$31:$E$31,MATCH(I719,Parameters!$B$30:$E$30,0))</f>
        <v/>
      </c>
      <c r="L719" s="33">
        <f>K719*INDEX(Parameters!$B$75:$E$75,MATCH(I719,Parameters!$B$30:$E$30,0))/100*IF($F719="yes",Parameters!$C$49,Parameters!$B$49)</f>
        <v/>
      </c>
      <c r="M719" s="33">
        <f>K719*INDEX(Parameters!$B$76:$E$76,MATCH(I719,Parameters!$B$30:$E$30,0))/100*IF($F719="yes",Parameters!$C$49,Parameters!$B$49)</f>
        <v/>
      </c>
      <c r="N719" s="33">
        <f>K719*INDEX(Parameters!$B$77:$E$77,MATCH(I719,Parameters!$B$30:$E$30,0))/100*IF($F719="yes",Parameters!$C$49,Parameters!$B$49)</f>
        <v/>
      </c>
      <c r="O719" s="33">
        <f>K719*INDEX(Parameters!$B$78:$E$78,MATCH(I719,Parameters!$B$30:$E$30,0))/100*IF($F719="yes",Parameters!$C$49,Parameters!$B$49)</f>
        <v/>
      </c>
      <c r="P719" s="33">
        <f>K719*INDEX(Parameters!$B$79:$E$79,MATCH(I719,Parameters!$B$30:$E$30,0))/100*IF($F719="yes",Parameters!$C$49,Parameters!$B$49)</f>
        <v/>
      </c>
      <c r="Q719" s="33">
        <f>K719*INDEX(Parameters!$B$80:$E$80,MATCH(I719,Parameters!$B$30:$E$30,0))/100*IF($F719="yes",Parameters!$C$49,Parameters!$B$49)</f>
        <v/>
      </c>
      <c r="R719" s="33">
        <f>K719*INDEX(Parameters!$B$81:$E$81,MATCH(I719,Parameters!$B$30:$E$30,0))/100*IF($F719="yes",Parameters!$C$49,Parameters!$B$49)</f>
        <v/>
      </c>
      <c r="S719" s="33">
        <f>K719*INDEX(Parameters!$B$82:$E$82,MATCH(I719,Parameters!$B$30:$E$30,0))/100*IF($F719="yes",Parameters!$C$49,Parameters!$B$49)</f>
        <v/>
      </c>
      <c r="T719" s="33">
        <f>K719*INDEX(Parameters!$B$83:$E$83,MATCH(I719,Parameters!$B$30:$E$30,0))/100*IF($F719="yes",Parameters!$C$49,Parameters!$B$49)</f>
        <v/>
      </c>
      <c r="U719" s="33">
        <f>INDEX(Parameters!$B$32:$E$32,MATCH(I719,Parameters!$B$30:$E$30,0))*Parameters!$B$36/100*IF($F719="yes",Parameters!$E$49,Parameters!$D$49)</f>
        <v/>
      </c>
      <c r="V719" s="33">
        <f>U719*INDEX(Parameters!$B$99:$E$99,MATCH(I719,Parameters!$B$30:$E$30,0))</f>
        <v/>
      </c>
      <c r="W719" s="33">
        <f>U719*INDEX(Parameters!$B$100:$E$100,MATCH(I719,Parameters!$B$30:$E$30,0))</f>
        <v/>
      </c>
      <c r="X719" s="33">
        <f>U719*INDEX(Parameters!$B$101:$E$101,MATCH(I719,Parameters!$B$30:$E$30,0))</f>
        <v/>
      </c>
      <c r="Y719" s="33">
        <f>U719*INDEX(Parameters!$B$102:$E$102,MATCH(I719,Parameters!$B$30:$E$30,0))</f>
        <v/>
      </c>
      <c r="Z719" s="33">
        <f>U719*INDEX(Parameters!$B$103:$E$103,MATCH(I719,Parameters!$B$30:$E$30,0))</f>
        <v/>
      </c>
      <c r="AA719" s="33">
        <f>U719*INDEX(Parameters!$B$104:$E$104,MATCH(I719,Parameters!$B$30:$E$30,0))</f>
        <v/>
      </c>
      <c r="AB719" s="33">
        <f>U719*Parameters!$B$39</f>
        <v/>
      </c>
      <c r="AC719" s="7">
        <f>J719</f>
        <v/>
      </c>
      <c r="AD719" s="7">
        <f>IF(J719=1,Parameters!$B$40,Parameters!$B$41)</f>
        <v/>
      </c>
      <c r="AE719" s="33">
        <f>AC719*O719+(1-AC719)*L719</f>
        <v/>
      </c>
      <c r="AF719" s="33">
        <f>AC719*P719+(1-AC719)*M719</f>
        <v/>
      </c>
      <c r="AG719" s="33">
        <f>AC719*Q719+(1-AC719)*N719</f>
        <v/>
      </c>
      <c r="AH719" s="33">
        <f>AD719*O719+(1-AD719)*L719</f>
        <v/>
      </c>
      <c r="AI719" s="33">
        <f>AD719*P719+(1-AD719)*M719</f>
        <v/>
      </c>
      <c r="AJ719" s="33">
        <f>AD719*Q719+(1-AD719)*N719</f>
        <v/>
      </c>
      <c r="AK719" s="33">
        <f>AC719*V719+(1-AC719)*U719</f>
        <v/>
      </c>
      <c r="AL719" s="33">
        <f>AC719*W719+(1-AC719)*U719</f>
        <v/>
      </c>
      <c r="AM719" s="33">
        <f>AC719*X719+(1-AC719)*U719</f>
        <v/>
      </c>
      <c r="AN719" s="33">
        <f>AD719*V719+(1-AD719)*U719</f>
        <v/>
      </c>
      <c r="AO719" s="33">
        <f>AD719*W719+(1-AD719)*U719</f>
        <v/>
      </c>
      <c r="AP719" s="33">
        <f>AD719*X719+(1-AD719)*U719</f>
        <v/>
      </c>
      <c r="AQ719" s="7">
        <f>IF(OR(Scenario!$B$5="Any",Scenario!$B$5=A719),1,0)</f>
        <v/>
      </c>
      <c r="AR719" s="7">
        <f>IF(OR(Scenario!$B$6="Any",Scenario!$B$6=B719),1,0)</f>
        <v/>
      </c>
      <c r="AS719" s="7">
        <f>IF(OR(Scenario!$B$7="Any",Scenario!$B$7=C719),1,0)</f>
        <v/>
      </c>
      <c r="AT719" s="7">
        <f>IF(OR(Scenario!$B$8="Any",Scenario!$B$8=D719),1,0)</f>
        <v/>
      </c>
      <c r="AU719" s="7">
        <f>IF(OR(Scenario!$B$9="Any",Scenario!$B$9=E719),1,0)</f>
        <v/>
      </c>
      <c r="AV719" s="7">
        <f>IF(OR(Scenario!$B$10="Any",Scenario!$B$10=F719),1,0)</f>
        <v/>
      </c>
      <c r="AW719" s="7">
        <f>G719*AQ719*AR719*AS719*AT719*AU719*AV719</f>
        <v/>
      </c>
      <c r="AX719" s="7">
        <f>IF(Scenario!$B$11="mean",L719,IF(Scenario!$B$11="5th pct",M719,N719))</f>
        <v/>
      </c>
      <c r="AY719" s="7">
        <f>IF(Scenario!$B$11="mean",O719,IF(Scenario!$B$11="5th pct",P719,Q719))</f>
        <v/>
      </c>
      <c r="AZ719" s="7">
        <f>IF(Scenario!$B$11="mean",R719,IF(Scenario!$B$11="5th pct",S719,T719))</f>
        <v/>
      </c>
      <c r="BA719" s="7">
        <f>IF(Scenario!$B$11="mean",AE719,IF(Scenario!$B$11="5th pct",AF719,AG719))</f>
        <v/>
      </c>
      <c r="BB719" s="7">
        <f>IF(Scenario!$B$11="mean",AH719,IF(Scenario!$B$11="5th pct",AI719,AJ719))</f>
        <v/>
      </c>
      <c r="BC719" s="7">
        <f>U719</f>
        <v/>
      </c>
      <c r="BD719" s="7">
        <f>IF(Scenario!$B$11="mean",V719,IF(Scenario!$B$11="5th pct",W719,X719))</f>
        <v/>
      </c>
      <c r="BE719" s="7">
        <f>IF(Scenario!$B$11="mean",Y719,IF(Scenario!$B$11="5th pct",Z719,AA719))</f>
        <v/>
      </c>
      <c r="BF719" s="7">
        <f>IF(Scenario!$B$11="mean",AK719,IF(Scenario!$B$11="5th pct",AL719,AM719))</f>
        <v/>
      </c>
      <c r="BG719" s="7">
        <f>IF(Scenario!$B$11="mean",AN719,IF(Scenario!$B$11="5th pct",AO719,AP719))</f>
        <v/>
      </c>
    </row>
    <row r="720">
      <c r="A720" t="inlineStr">
        <is>
          <t>M</t>
        </is>
      </c>
      <c r="B720" t="inlineStr">
        <is>
          <t>65-74</t>
        </is>
      </c>
      <c r="C720" t="inlineStr">
        <is>
          <t>176-198</t>
        </is>
      </c>
      <c r="D720" t="inlineStr">
        <is>
          <t>1.0-1.5</t>
        </is>
      </c>
      <c r="E720" t="inlineStr">
        <is>
          <t>persistent</t>
        </is>
      </c>
      <c r="F720" t="inlineStr">
        <is>
          <t>no</t>
        </is>
      </c>
      <c r="G720" s="26">
        <f>Parameters!$B$6*Parameters!$B$7*Parameters!$F$11/SUM(Parameters!$B$11:$G$11)*Parameters!$I$21*Parameters!$B$53*(1-Parameters!$B$46)</f>
        <v/>
      </c>
      <c r="H720" s="27">
        <f>(140-Parameters!$B$25)*Parameters!$F$26*0.45359237*1/(72*Parameters!$C$27)</f>
        <v/>
      </c>
      <c r="I720">
        <f>IF(H720&gt;80,"&gt;80",IF(H720&gt;50,"50-80",IF(H720&gt;=25,"25-50","&lt;25")))</f>
        <v/>
      </c>
      <c r="J720">
        <f>IF(((B720="80+")+0+(OR(D720="1.5-2.0",D720="&gt;=2.0")))&gt;=2,1,0)</f>
        <v/>
      </c>
      <c r="K720" s="28">
        <f>INDEX(Parameters!$B$31:$E$31,MATCH(I720,Parameters!$B$30:$E$30,0))</f>
        <v/>
      </c>
      <c r="L720" s="29">
        <f>K720*INDEX(Parameters!$B$84:$E$84,MATCH(I720,Parameters!$B$30:$E$30,0))/100*IF($F720="yes",Parameters!$C$49,Parameters!$B$49)</f>
        <v/>
      </c>
      <c r="M720" s="29">
        <f>K720*INDEX(Parameters!$B$85:$E$85,MATCH(I720,Parameters!$B$30:$E$30,0))/100*IF($F720="yes",Parameters!$C$49,Parameters!$B$49)</f>
        <v/>
      </c>
      <c r="N720" s="29">
        <f>K720*INDEX(Parameters!$B$86:$E$86,MATCH(I720,Parameters!$B$30:$E$30,0))/100*IF($F720="yes",Parameters!$C$49,Parameters!$B$49)</f>
        <v/>
      </c>
      <c r="O720" s="29">
        <f>K720*INDEX(Parameters!$B$87:$E$87,MATCH(I720,Parameters!$B$30:$E$30,0))/100*IF($F720="yes",Parameters!$C$49,Parameters!$B$49)</f>
        <v/>
      </c>
      <c r="P720" s="29">
        <f>K720*INDEX(Parameters!$B$88:$E$88,MATCH(I720,Parameters!$B$30:$E$30,0))/100*IF($F720="yes",Parameters!$C$49,Parameters!$B$49)</f>
        <v/>
      </c>
      <c r="Q720" s="29">
        <f>K720*INDEX(Parameters!$B$89:$E$89,MATCH(I720,Parameters!$B$30:$E$30,0))/100*IF($F720="yes",Parameters!$C$49,Parameters!$B$49)</f>
        <v/>
      </c>
      <c r="R720" s="29">
        <f>K720*INDEX(Parameters!$B$90:$E$90,MATCH(I720,Parameters!$B$30:$E$30,0))/100*IF($F720="yes",Parameters!$C$49,Parameters!$B$49)</f>
        <v/>
      </c>
      <c r="S720" s="29">
        <f>K720*INDEX(Parameters!$B$91:$E$91,MATCH(I720,Parameters!$B$30:$E$30,0))/100*IF($F720="yes",Parameters!$C$49,Parameters!$B$49)</f>
        <v/>
      </c>
      <c r="T720" s="29">
        <f>K720*INDEX(Parameters!$B$92:$E$92,MATCH(I720,Parameters!$B$30:$E$30,0))/100*IF($F720="yes",Parameters!$C$49,Parameters!$B$49)</f>
        <v/>
      </c>
      <c r="U720" s="29">
        <f>INDEX(Parameters!$B$32:$E$32,MATCH(I720,Parameters!$B$30:$E$30,0))*Parameters!$B$36/100*IF($F720="yes",Parameters!$E$49,Parameters!$D$49)</f>
        <v/>
      </c>
      <c r="V720" s="29">
        <f>U720*INDEX(Parameters!$B$99:$E$99,MATCH(I720,Parameters!$B$30:$E$30,0))</f>
        <v/>
      </c>
      <c r="W720" s="29">
        <f>U720*INDEX(Parameters!$B$100:$E$100,MATCH(I720,Parameters!$B$30:$E$30,0))</f>
        <v/>
      </c>
      <c r="X720" s="29">
        <f>U720*INDEX(Parameters!$B$101:$E$101,MATCH(I720,Parameters!$B$30:$E$30,0))</f>
        <v/>
      </c>
      <c r="Y720" s="29">
        <f>U720*INDEX(Parameters!$B$102:$E$102,MATCH(I720,Parameters!$B$30:$E$30,0))</f>
        <v/>
      </c>
      <c r="Z720" s="29">
        <f>U720*INDEX(Parameters!$B$103:$E$103,MATCH(I720,Parameters!$B$30:$E$30,0))</f>
        <v/>
      </c>
      <c r="AA720" s="29">
        <f>U720*INDEX(Parameters!$B$104:$E$104,MATCH(I720,Parameters!$B$30:$E$30,0))</f>
        <v/>
      </c>
      <c r="AB720" s="29">
        <f>U720*Parameters!$B$39</f>
        <v/>
      </c>
      <c r="AC720">
        <f>J720</f>
        <v/>
      </c>
      <c r="AD720">
        <f>IF(J720=1,Parameters!$B$40,Parameters!$B$41)</f>
        <v/>
      </c>
      <c r="AE720" s="29">
        <f>AC720*O720+(1-AC720)*L720</f>
        <v/>
      </c>
      <c r="AF720" s="29">
        <f>AC720*P720+(1-AC720)*M720</f>
        <v/>
      </c>
      <c r="AG720" s="29">
        <f>AC720*Q720+(1-AC720)*N720</f>
        <v/>
      </c>
      <c r="AH720" s="29">
        <f>AD720*O720+(1-AD720)*L720</f>
        <v/>
      </c>
      <c r="AI720" s="29">
        <f>AD720*P720+(1-AD720)*M720</f>
        <v/>
      </c>
      <c r="AJ720" s="29">
        <f>AD720*Q720+(1-AD720)*N720</f>
        <v/>
      </c>
      <c r="AK720" s="29">
        <f>AC720*V720+(1-AC720)*U720</f>
        <v/>
      </c>
      <c r="AL720" s="29">
        <f>AC720*W720+(1-AC720)*U720</f>
        <v/>
      </c>
      <c r="AM720" s="29">
        <f>AC720*X720+(1-AC720)*U720</f>
        <v/>
      </c>
      <c r="AN720" s="29">
        <f>AD720*V720+(1-AD720)*U720</f>
        <v/>
      </c>
      <c r="AO720" s="29">
        <f>AD720*W720+(1-AD720)*U720</f>
        <v/>
      </c>
      <c r="AP720" s="29">
        <f>AD720*X720+(1-AD720)*U720</f>
        <v/>
      </c>
      <c r="AQ720">
        <f>IF(OR(Scenario!$B$5="Any",Scenario!$B$5=A720),1,0)</f>
        <v/>
      </c>
      <c r="AR720">
        <f>IF(OR(Scenario!$B$6="Any",Scenario!$B$6=B720),1,0)</f>
        <v/>
      </c>
      <c r="AS720">
        <f>IF(OR(Scenario!$B$7="Any",Scenario!$B$7=C720),1,0)</f>
        <v/>
      </c>
      <c r="AT720">
        <f>IF(OR(Scenario!$B$8="Any",Scenario!$B$8=D720),1,0)</f>
        <v/>
      </c>
      <c r="AU720">
        <f>IF(OR(Scenario!$B$9="Any",Scenario!$B$9=E720),1,0)</f>
        <v/>
      </c>
      <c r="AV720">
        <f>IF(OR(Scenario!$B$10="Any",Scenario!$B$10=F720),1,0)</f>
        <v/>
      </c>
      <c r="AW720">
        <f>G720*AQ720*AR720*AS720*AT720*AU720*AV720</f>
        <v/>
      </c>
      <c r="AX720">
        <f>IF(Scenario!$B$11="mean",L720,IF(Scenario!$B$11="5th pct",M720,N720))</f>
        <v/>
      </c>
      <c r="AY720">
        <f>IF(Scenario!$B$11="mean",O720,IF(Scenario!$B$11="5th pct",P720,Q720))</f>
        <v/>
      </c>
      <c r="AZ720">
        <f>IF(Scenario!$B$11="mean",R720,IF(Scenario!$B$11="5th pct",S720,T720))</f>
        <v/>
      </c>
      <c r="BA720">
        <f>IF(Scenario!$B$11="mean",AE720,IF(Scenario!$B$11="5th pct",AF720,AG720))</f>
        <v/>
      </c>
      <c r="BB720">
        <f>IF(Scenario!$B$11="mean",AH720,IF(Scenario!$B$11="5th pct",AI720,AJ720))</f>
        <v/>
      </c>
      <c r="BC720">
        <f>U720</f>
        <v/>
      </c>
      <c r="BD720">
        <f>IF(Scenario!$B$11="mean",V720,IF(Scenario!$B$11="5th pct",W720,X720))</f>
        <v/>
      </c>
      <c r="BE720">
        <f>IF(Scenario!$B$11="mean",Y720,IF(Scenario!$B$11="5th pct",Z720,AA720))</f>
        <v/>
      </c>
      <c r="BF720">
        <f>IF(Scenario!$B$11="mean",AK720,IF(Scenario!$B$11="5th pct",AL720,AM720))</f>
        <v/>
      </c>
      <c r="BG720">
        <f>IF(Scenario!$B$11="mean",AN720,IF(Scenario!$B$11="5th pct",AO720,AP720))</f>
        <v/>
      </c>
    </row>
    <row r="721">
      <c r="A721" s="7" t="inlineStr">
        <is>
          <t>M</t>
        </is>
      </c>
      <c r="B721" s="7" t="inlineStr">
        <is>
          <t>65-74</t>
        </is>
      </c>
      <c r="C721" s="7" t="inlineStr">
        <is>
          <t>176-198</t>
        </is>
      </c>
      <c r="D721" s="7" t="inlineStr">
        <is>
          <t>1.0-1.5</t>
        </is>
      </c>
      <c r="E721" s="7" t="inlineStr">
        <is>
          <t>persistent</t>
        </is>
      </c>
      <c r="F721" s="7" t="inlineStr">
        <is>
          <t>yes</t>
        </is>
      </c>
      <c r="G721" s="30">
        <f>Parameters!$B$6*Parameters!$B$7*Parameters!$F$11/SUM(Parameters!$B$11:$G$11)*Parameters!$I$21*Parameters!$B$53*Parameters!$B$46</f>
        <v/>
      </c>
      <c r="H721" s="31">
        <f>(140-Parameters!$B$25)*Parameters!$F$26*0.45359237*1/(72*Parameters!$C$27)</f>
        <v/>
      </c>
      <c r="I721" s="7">
        <f>IF(H721&gt;80,"&gt;80",IF(H721&gt;50,"50-80",IF(H721&gt;=25,"25-50","&lt;25")))</f>
        <v/>
      </c>
      <c r="J721" s="7">
        <f>IF(((B721="80+")+0+(OR(D721="1.5-2.0",D721="&gt;=2.0")))&gt;=2,1,0)</f>
        <v/>
      </c>
      <c r="K721" s="32">
        <f>INDEX(Parameters!$B$31:$E$31,MATCH(I721,Parameters!$B$30:$E$30,0))</f>
        <v/>
      </c>
      <c r="L721" s="33">
        <f>K721*INDEX(Parameters!$B$84:$E$84,MATCH(I721,Parameters!$B$30:$E$30,0))/100*IF($F721="yes",Parameters!$C$49,Parameters!$B$49)</f>
        <v/>
      </c>
      <c r="M721" s="33">
        <f>K721*INDEX(Parameters!$B$85:$E$85,MATCH(I721,Parameters!$B$30:$E$30,0))/100*IF($F721="yes",Parameters!$C$49,Parameters!$B$49)</f>
        <v/>
      </c>
      <c r="N721" s="33">
        <f>K721*INDEX(Parameters!$B$86:$E$86,MATCH(I721,Parameters!$B$30:$E$30,0))/100*IF($F721="yes",Parameters!$C$49,Parameters!$B$49)</f>
        <v/>
      </c>
      <c r="O721" s="33">
        <f>K721*INDEX(Parameters!$B$87:$E$87,MATCH(I721,Parameters!$B$30:$E$30,0))/100*IF($F721="yes",Parameters!$C$49,Parameters!$B$49)</f>
        <v/>
      </c>
      <c r="P721" s="33">
        <f>K721*INDEX(Parameters!$B$88:$E$88,MATCH(I721,Parameters!$B$30:$E$30,0))/100*IF($F721="yes",Parameters!$C$49,Parameters!$B$49)</f>
        <v/>
      </c>
      <c r="Q721" s="33">
        <f>K721*INDEX(Parameters!$B$89:$E$89,MATCH(I721,Parameters!$B$30:$E$30,0))/100*IF($F721="yes",Parameters!$C$49,Parameters!$B$49)</f>
        <v/>
      </c>
      <c r="R721" s="33">
        <f>K721*INDEX(Parameters!$B$90:$E$90,MATCH(I721,Parameters!$B$30:$E$30,0))/100*IF($F721="yes",Parameters!$C$49,Parameters!$B$49)</f>
        <v/>
      </c>
      <c r="S721" s="33">
        <f>K721*INDEX(Parameters!$B$91:$E$91,MATCH(I721,Parameters!$B$30:$E$30,0))/100*IF($F721="yes",Parameters!$C$49,Parameters!$B$49)</f>
        <v/>
      </c>
      <c r="T721" s="33">
        <f>K721*INDEX(Parameters!$B$92:$E$92,MATCH(I721,Parameters!$B$30:$E$30,0))/100*IF($F721="yes",Parameters!$C$49,Parameters!$B$49)</f>
        <v/>
      </c>
      <c r="U721" s="33">
        <f>INDEX(Parameters!$B$32:$E$32,MATCH(I721,Parameters!$B$30:$E$30,0))*Parameters!$B$36/100*IF($F721="yes",Parameters!$E$49,Parameters!$D$49)</f>
        <v/>
      </c>
      <c r="V721" s="33">
        <f>U721*INDEX(Parameters!$B$99:$E$99,MATCH(I721,Parameters!$B$30:$E$30,0))</f>
        <v/>
      </c>
      <c r="W721" s="33">
        <f>U721*INDEX(Parameters!$B$100:$E$100,MATCH(I721,Parameters!$B$30:$E$30,0))</f>
        <v/>
      </c>
      <c r="X721" s="33">
        <f>U721*INDEX(Parameters!$B$101:$E$101,MATCH(I721,Parameters!$B$30:$E$30,0))</f>
        <v/>
      </c>
      <c r="Y721" s="33">
        <f>U721*INDEX(Parameters!$B$102:$E$102,MATCH(I721,Parameters!$B$30:$E$30,0))</f>
        <v/>
      </c>
      <c r="Z721" s="33">
        <f>U721*INDEX(Parameters!$B$103:$E$103,MATCH(I721,Parameters!$B$30:$E$30,0))</f>
        <v/>
      </c>
      <c r="AA721" s="33">
        <f>U721*INDEX(Parameters!$B$104:$E$104,MATCH(I721,Parameters!$B$30:$E$30,0))</f>
        <v/>
      </c>
      <c r="AB721" s="33">
        <f>U721*Parameters!$B$39</f>
        <v/>
      </c>
      <c r="AC721" s="7">
        <f>J721</f>
        <v/>
      </c>
      <c r="AD721" s="7">
        <f>IF(J721=1,Parameters!$B$40,Parameters!$B$41)</f>
        <v/>
      </c>
      <c r="AE721" s="33">
        <f>AC721*O721+(1-AC721)*L721</f>
        <v/>
      </c>
      <c r="AF721" s="33">
        <f>AC721*P721+(1-AC721)*M721</f>
        <v/>
      </c>
      <c r="AG721" s="33">
        <f>AC721*Q721+(1-AC721)*N721</f>
        <v/>
      </c>
      <c r="AH721" s="33">
        <f>AD721*O721+(1-AD721)*L721</f>
        <v/>
      </c>
      <c r="AI721" s="33">
        <f>AD721*P721+(1-AD721)*M721</f>
        <v/>
      </c>
      <c r="AJ721" s="33">
        <f>AD721*Q721+(1-AD721)*N721</f>
        <v/>
      </c>
      <c r="AK721" s="33">
        <f>AC721*V721+(1-AC721)*U721</f>
        <v/>
      </c>
      <c r="AL721" s="33">
        <f>AC721*W721+(1-AC721)*U721</f>
        <v/>
      </c>
      <c r="AM721" s="33">
        <f>AC721*X721+(1-AC721)*U721</f>
        <v/>
      </c>
      <c r="AN721" s="33">
        <f>AD721*V721+(1-AD721)*U721</f>
        <v/>
      </c>
      <c r="AO721" s="33">
        <f>AD721*W721+(1-AD721)*U721</f>
        <v/>
      </c>
      <c r="AP721" s="33">
        <f>AD721*X721+(1-AD721)*U721</f>
        <v/>
      </c>
      <c r="AQ721" s="7">
        <f>IF(OR(Scenario!$B$5="Any",Scenario!$B$5=A721),1,0)</f>
        <v/>
      </c>
      <c r="AR721" s="7">
        <f>IF(OR(Scenario!$B$6="Any",Scenario!$B$6=B721),1,0)</f>
        <v/>
      </c>
      <c r="AS721" s="7">
        <f>IF(OR(Scenario!$B$7="Any",Scenario!$B$7=C721),1,0)</f>
        <v/>
      </c>
      <c r="AT721" s="7">
        <f>IF(OR(Scenario!$B$8="Any",Scenario!$B$8=D721),1,0)</f>
        <v/>
      </c>
      <c r="AU721" s="7">
        <f>IF(OR(Scenario!$B$9="Any",Scenario!$B$9=E721),1,0)</f>
        <v/>
      </c>
      <c r="AV721" s="7">
        <f>IF(OR(Scenario!$B$10="Any",Scenario!$B$10=F721),1,0)</f>
        <v/>
      </c>
      <c r="AW721" s="7">
        <f>G721*AQ721*AR721*AS721*AT721*AU721*AV721</f>
        <v/>
      </c>
      <c r="AX721" s="7">
        <f>IF(Scenario!$B$11="mean",L721,IF(Scenario!$B$11="5th pct",M721,N721))</f>
        <v/>
      </c>
      <c r="AY721" s="7">
        <f>IF(Scenario!$B$11="mean",O721,IF(Scenario!$B$11="5th pct",P721,Q721))</f>
        <v/>
      </c>
      <c r="AZ721" s="7">
        <f>IF(Scenario!$B$11="mean",R721,IF(Scenario!$B$11="5th pct",S721,T721))</f>
        <v/>
      </c>
      <c r="BA721" s="7">
        <f>IF(Scenario!$B$11="mean",AE721,IF(Scenario!$B$11="5th pct",AF721,AG721))</f>
        <v/>
      </c>
      <c r="BB721" s="7">
        <f>IF(Scenario!$B$11="mean",AH721,IF(Scenario!$B$11="5th pct",AI721,AJ721))</f>
        <v/>
      </c>
      <c r="BC721" s="7">
        <f>U721</f>
        <v/>
      </c>
      <c r="BD721" s="7">
        <f>IF(Scenario!$B$11="mean",V721,IF(Scenario!$B$11="5th pct",W721,X721))</f>
        <v/>
      </c>
      <c r="BE721" s="7">
        <f>IF(Scenario!$B$11="mean",Y721,IF(Scenario!$B$11="5th pct",Z721,AA721))</f>
        <v/>
      </c>
      <c r="BF721" s="7">
        <f>IF(Scenario!$B$11="mean",AK721,IF(Scenario!$B$11="5th pct",AL721,AM721))</f>
        <v/>
      </c>
      <c r="BG721" s="7">
        <f>IF(Scenario!$B$11="mean",AN721,IF(Scenario!$B$11="5th pct",AO721,AP721))</f>
        <v/>
      </c>
    </row>
    <row r="722">
      <c r="A722" t="inlineStr">
        <is>
          <t>M</t>
        </is>
      </c>
      <c r="B722" t="inlineStr">
        <is>
          <t>65-74</t>
        </is>
      </c>
      <c r="C722" t="inlineStr">
        <is>
          <t>176-198</t>
        </is>
      </c>
      <c r="D722" t="inlineStr">
        <is>
          <t>1.5-2.0</t>
        </is>
      </c>
      <c r="E722" t="inlineStr">
        <is>
          <t>subclinical</t>
        </is>
      </c>
      <c r="F722" t="inlineStr">
        <is>
          <t>no</t>
        </is>
      </c>
      <c r="G722" s="26">
        <f>Parameters!$B$6*Parameters!$B$7*Parameters!$F$11/SUM(Parameters!$B$11:$G$11)*Parameters!$J$21*Parameters!$B$50*(1-Parameters!$B$46)</f>
        <v/>
      </c>
      <c r="H722" s="27">
        <f>(140-Parameters!$B$25)*Parameters!$F$26*0.45359237*1/(72*Parameters!$D$27)</f>
        <v/>
      </c>
      <c r="I722">
        <f>IF(H722&gt;80,"&gt;80",IF(H722&gt;50,"50-80",IF(H722&gt;=25,"25-50","&lt;25")))</f>
        <v/>
      </c>
      <c r="J722">
        <f>IF(((B722="80+")+0+(OR(D722="1.5-2.0",D722="&gt;=2.0")))&gt;=2,1,0)</f>
        <v/>
      </c>
      <c r="K722" s="28">
        <f>INDEX(Parameters!$B$31:$E$31,MATCH(I722,Parameters!$B$30:$E$30,0))</f>
        <v/>
      </c>
      <c r="L722" s="29">
        <f>K722*INDEX(Parameters!$B$57:$E$57,MATCH(I722,Parameters!$B$30:$E$30,0))/100*IF($F722="yes",Parameters!$C$49,Parameters!$B$49)</f>
        <v/>
      </c>
      <c r="M722" s="29">
        <f>K722*INDEX(Parameters!$B$58:$E$58,MATCH(I722,Parameters!$B$30:$E$30,0))/100*IF($F722="yes",Parameters!$C$49,Parameters!$B$49)</f>
        <v/>
      </c>
      <c r="N722" s="29">
        <f>K722*INDEX(Parameters!$B$59:$E$59,MATCH(I722,Parameters!$B$30:$E$30,0))/100*IF($F722="yes",Parameters!$C$49,Parameters!$B$49)</f>
        <v/>
      </c>
      <c r="O722" s="29">
        <f>K722*INDEX(Parameters!$B$60:$E$60,MATCH(I722,Parameters!$B$30:$E$30,0))/100*IF($F722="yes",Parameters!$C$49,Parameters!$B$49)</f>
        <v/>
      </c>
      <c r="P722" s="29">
        <f>K722*INDEX(Parameters!$B$61:$E$61,MATCH(I722,Parameters!$B$30:$E$30,0))/100*IF($F722="yes",Parameters!$C$49,Parameters!$B$49)</f>
        <v/>
      </c>
      <c r="Q722" s="29">
        <f>K722*INDEX(Parameters!$B$62:$E$62,MATCH(I722,Parameters!$B$30:$E$30,0))/100*IF($F722="yes",Parameters!$C$49,Parameters!$B$49)</f>
        <v/>
      </c>
      <c r="R722" s="29">
        <f>K722*INDEX(Parameters!$B$63:$E$63,MATCH(I722,Parameters!$B$30:$E$30,0))/100*IF($F722="yes",Parameters!$C$49,Parameters!$B$49)</f>
        <v/>
      </c>
      <c r="S722" s="29">
        <f>K722*INDEX(Parameters!$B$64:$E$64,MATCH(I722,Parameters!$B$30:$E$30,0))/100*IF($F722="yes",Parameters!$C$49,Parameters!$B$49)</f>
        <v/>
      </c>
      <c r="T722" s="29">
        <f>K722*INDEX(Parameters!$B$65:$E$65,MATCH(I722,Parameters!$B$30:$E$30,0))/100*IF($F722="yes",Parameters!$C$49,Parameters!$B$49)</f>
        <v/>
      </c>
      <c r="U722" s="29">
        <f>INDEX(Parameters!$B$32:$E$32,MATCH(I722,Parameters!$B$30:$E$30,0))*Parameters!$B$36/100*IF($F722="yes",Parameters!$E$49,Parameters!$D$49)</f>
        <v/>
      </c>
      <c r="V722" s="29">
        <f>U722*INDEX(Parameters!$B$99:$E$99,MATCH(I722,Parameters!$B$30:$E$30,0))</f>
        <v/>
      </c>
      <c r="W722" s="29">
        <f>U722*INDEX(Parameters!$B$100:$E$100,MATCH(I722,Parameters!$B$30:$E$30,0))</f>
        <v/>
      </c>
      <c r="X722" s="29">
        <f>U722*INDEX(Parameters!$B$101:$E$101,MATCH(I722,Parameters!$B$30:$E$30,0))</f>
        <v/>
      </c>
      <c r="Y722" s="29">
        <f>U722*INDEX(Parameters!$B$102:$E$102,MATCH(I722,Parameters!$B$30:$E$30,0))</f>
        <v/>
      </c>
      <c r="Z722" s="29">
        <f>U722*INDEX(Parameters!$B$103:$E$103,MATCH(I722,Parameters!$B$30:$E$30,0))</f>
        <v/>
      </c>
      <c r="AA722" s="29">
        <f>U722*INDEX(Parameters!$B$104:$E$104,MATCH(I722,Parameters!$B$30:$E$30,0))</f>
        <v/>
      </c>
      <c r="AB722" s="29">
        <f>U722*Parameters!$B$39</f>
        <v/>
      </c>
      <c r="AC722">
        <f>J722</f>
        <v/>
      </c>
      <c r="AD722">
        <f>IF(J722=1,Parameters!$B$40,Parameters!$B$41)</f>
        <v/>
      </c>
      <c r="AE722" s="29">
        <f>AC722*O722+(1-AC722)*L722</f>
        <v/>
      </c>
      <c r="AF722" s="29">
        <f>AC722*P722+(1-AC722)*M722</f>
        <v/>
      </c>
      <c r="AG722" s="29">
        <f>AC722*Q722+(1-AC722)*N722</f>
        <v/>
      </c>
      <c r="AH722" s="29">
        <f>AD722*O722+(1-AD722)*L722</f>
        <v/>
      </c>
      <c r="AI722" s="29">
        <f>AD722*P722+(1-AD722)*M722</f>
        <v/>
      </c>
      <c r="AJ722" s="29">
        <f>AD722*Q722+(1-AD722)*N722</f>
        <v/>
      </c>
      <c r="AK722" s="29">
        <f>AC722*V722+(1-AC722)*U722</f>
        <v/>
      </c>
      <c r="AL722" s="29">
        <f>AC722*W722+(1-AC722)*U722</f>
        <v/>
      </c>
      <c r="AM722" s="29">
        <f>AC722*X722+(1-AC722)*U722</f>
        <v/>
      </c>
      <c r="AN722" s="29">
        <f>AD722*V722+(1-AD722)*U722</f>
        <v/>
      </c>
      <c r="AO722" s="29">
        <f>AD722*W722+(1-AD722)*U722</f>
        <v/>
      </c>
      <c r="AP722" s="29">
        <f>AD722*X722+(1-AD722)*U722</f>
        <v/>
      </c>
      <c r="AQ722">
        <f>IF(OR(Scenario!$B$5="Any",Scenario!$B$5=A722),1,0)</f>
        <v/>
      </c>
      <c r="AR722">
        <f>IF(OR(Scenario!$B$6="Any",Scenario!$B$6=B722),1,0)</f>
        <v/>
      </c>
      <c r="AS722">
        <f>IF(OR(Scenario!$B$7="Any",Scenario!$B$7=C722),1,0)</f>
        <v/>
      </c>
      <c r="AT722">
        <f>IF(OR(Scenario!$B$8="Any",Scenario!$B$8=D722),1,0)</f>
        <v/>
      </c>
      <c r="AU722">
        <f>IF(OR(Scenario!$B$9="Any",Scenario!$B$9=E722),1,0)</f>
        <v/>
      </c>
      <c r="AV722">
        <f>IF(OR(Scenario!$B$10="Any",Scenario!$B$10=F722),1,0)</f>
        <v/>
      </c>
      <c r="AW722">
        <f>G722*AQ722*AR722*AS722*AT722*AU722*AV722</f>
        <v/>
      </c>
      <c r="AX722">
        <f>IF(Scenario!$B$11="mean",L722,IF(Scenario!$B$11="5th pct",M722,N722))</f>
        <v/>
      </c>
      <c r="AY722">
        <f>IF(Scenario!$B$11="mean",O722,IF(Scenario!$B$11="5th pct",P722,Q722))</f>
        <v/>
      </c>
      <c r="AZ722">
        <f>IF(Scenario!$B$11="mean",R722,IF(Scenario!$B$11="5th pct",S722,T722))</f>
        <v/>
      </c>
      <c r="BA722">
        <f>IF(Scenario!$B$11="mean",AE722,IF(Scenario!$B$11="5th pct",AF722,AG722))</f>
        <v/>
      </c>
      <c r="BB722">
        <f>IF(Scenario!$B$11="mean",AH722,IF(Scenario!$B$11="5th pct",AI722,AJ722))</f>
        <v/>
      </c>
      <c r="BC722">
        <f>U722</f>
        <v/>
      </c>
      <c r="BD722">
        <f>IF(Scenario!$B$11="mean",V722,IF(Scenario!$B$11="5th pct",W722,X722))</f>
        <v/>
      </c>
      <c r="BE722">
        <f>IF(Scenario!$B$11="mean",Y722,IF(Scenario!$B$11="5th pct",Z722,AA722))</f>
        <v/>
      </c>
      <c r="BF722">
        <f>IF(Scenario!$B$11="mean",AK722,IF(Scenario!$B$11="5th pct",AL722,AM722))</f>
        <v/>
      </c>
      <c r="BG722">
        <f>IF(Scenario!$B$11="mean",AN722,IF(Scenario!$B$11="5th pct",AO722,AP722))</f>
        <v/>
      </c>
    </row>
    <row r="723">
      <c r="A723" s="7" t="inlineStr">
        <is>
          <t>M</t>
        </is>
      </c>
      <c r="B723" s="7" t="inlineStr">
        <is>
          <t>65-74</t>
        </is>
      </c>
      <c r="C723" s="7" t="inlineStr">
        <is>
          <t>176-198</t>
        </is>
      </c>
      <c r="D723" s="7" t="inlineStr">
        <is>
          <t>1.5-2.0</t>
        </is>
      </c>
      <c r="E723" s="7" t="inlineStr">
        <is>
          <t>subclinical</t>
        </is>
      </c>
      <c r="F723" s="7" t="inlineStr">
        <is>
          <t>yes</t>
        </is>
      </c>
      <c r="G723" s="30">
        <f>Parameters!$B$6*Parameters!$B$7*Parameters!$F$11/SUM(Parameters!$B$11:$G$11)*Parameters!$J$21*Parameters!$B$50*Parameters!$B$46</f>
        <v/>
      </c>
      <c r="H723" s="31">
        <f>(140-Parameters!$B$25)*Parameters!$F$26*0.45359237*1/(72*Parameters!$D$27)</f>
        <v/>
      </c>
      <c r="I723" s="7">
        <f>IF(H723&gt;80,"&gt;80",IF(H723&gt;50,"50-80",IF(H723&gt;=25,"25-50","&lt;25")))</f>
        <v/>
      </c>
      <c r="J723" s="7">
        <f>IF(((B723="80+")+0+(OR(D723="1.5-2.0",D723="&gt;=2.0")))&gt;=2,1,0)</f>
        <v/>
      </c>
      <c r="K723" s="32">
        <f>INDEX(Parameters!$B$31:$E$31,MATCH(I723,Parameters!$B$30:$E$30,0))</f>
        <v/>
      </c>
      <c r="L723" s="33">
        <f>K723*INDEX(Parameters!$B$57:$E$57,MATCH(I723,Parameters!$B$30:$E$30,0))/100*IF($F723="yes",Parameters!$C$49,Parameters!$B$49)</f>
        <v/>
      </c>
      <c r="M723" s="33">
        <f>K723*INDEX(Parameters!$B$58:$E$58,MATCH(I723,Parameters!$B$30:$E$30,0))/100*IF($F723="yes",Parameters!$C$49,Parameters!$B$49)</f>
        <v/>
      </c>
      <c r="N723" s="33">
        <f>K723*INDEX(Parameters!$B$59:$E$59,MATCH(I723,Parameters!$B$30:$E$30,0))/100*IF($F723="yes",Parameters!$C$49,Parameters!$B$49)</f>
        <v/>
      </c>
      <c r="O723" s="33">
        <f>K723*INDEX(Parameters!$B$60:$E$60,MATCH(I723,Parameters!$B$30:$E$30,0))/100*IF($F723="yes",Parameters!$C$49,Parameters!$B$49)</f>
        <v/>
      </c>
      <c r="P723" s="33">
        <f>K723*INDEX(Parameters!$B$61:$E$61,MATCH(I723,Parameters!$B$30:$E$30,0))/100*IF($F723="yes",Parameters!$C$49,Parameters!$B$49)</f>
        <v/>
      </c>
      <c r="Q723" s="33">
        <f>K723*INDEX(Parameters!$B$62:$E$62,MATCH(I723,Parameters!$B$30:$E$30,0))/100*IF($F723="yes",Parameters!$C$49,Parameters!$B$49)</f>
        <v/>
      </c>
      <c r="R723" s="33">
        <f>K723*INDEX(Parameters!$B$63:$E$63,MATCH(I723,Parameters!$B$30:$E$30,0))/100*IF($F723="yes",Parameters!$C$49,Parameters!$B$49)</f>
        <v/>
      </c>
      <c r="S723" s="33">
        <f>K723*INDEX(Parameters!$B$64:$E$64,MATCH(I723,Parameters!$B$30:$E$30,0))/100*IF($F723="yes",Parameters!$C$49,Parameters!$B$49)</f>
        <v/>
      </c>
      <c r="T723" s="33">
        <f>K723*INDEX(Parameters!$B$65:$E$65,MATCH(I723,Parameters!$B$30:$E$30,0))/100*IF($F723="yes",Parameters!$C$49,Parameters!$B$49)</f>
        <v/>
      </c>
      <c r="U723" s="33">
        <f>INDEX(Parameters!$B$32:$E$32,MATCH(I723,Parameters!$B$30:$E$30,0))*Parameters!$B$36/100*IF($F723="yes",Parameters!$E$49,Parameters!$D$49)</f>
        <v/>
      </c>
      <c r="V723" s="33">
        <f>U723*INDEX(Parameters!$B$99:$E$99,MATCH(I723,Parameters!$B$30:$E$30,0))</f>
        <v/>
      </c>
      <c r="W723" s="33">
        <f>U723*INDEX(Parameters!$B$100:$E$100,MATCH(I723,Parameters!$B$30:$E$30,0))</f>
        <v/>
      </c>
      <c r="X723" s="33">
        <f>U723*INDEX(Parameters!$B$101:$E$101,MATCH(I723,Parameters!$B$30:$E$30,0))</f>
        <v/>
      </c>
      <c r="Y723" s="33">
        <f>U723*INDEX(Parameters!$B$102:$E$102,MATCH(I723,Parameters!$B$30:$E$30,0))</f>
        <v/>
      </c>
      <c r="Z723" s="33">
        <f>U723*INDEX(Parameters!$B$103:$E$103,MATCH(I723,Parameters!$B$30:$E$30,0))</f>
        <v/>
      </c>
      <c r="AA723" s="33">
        <f>U723*INDEX(Parameters!$B$104:$E$104,MATCH(I723,Parameters!$B$30:$E$30,0))</f>
        <v/>
      </c>
      <c r="AB723" s="33">
        <f>U723*Parameters!$B$39</f>
        <v/>
      </c>
      <c r="AC723" s="7">
        <f>J723</f>
        <v/>
      </c>
      <c r="AD723" s="7">
        <f>IF(J723=1,Parameters!$B$40,Parameters!$B$41)</f>
        <v/>
      </c>
      <c r="AE723" s="33">
        <f>AC723*O723+(1-AC723)*L723</f>
        <v/>
      </c>
      <c r="AF723" s="33">
        <f>AC723*P723+(1-AC723)*M723</f>
        <v/>
      </c>
      <c r="AG723" s="33">
        <f>AC723*Q723+(1-AC723)*N723</f>
        <v/>
      </c>
      <c r="AH723" s="33">
        <f>AD723*O723+(1-AD723)*L723</f>
        <v/>
      </c>
      <c r="AI723" s="33">
        <f>AD723*P723+(1-AD723)*M723</f>
        <v/>
      </c>
      <c r="AJ723" s="33">
        <f>AD723*Q723+(1-AD723)*N723</f>
        <v/>
      </c>
      <c r="AK723" s="33">
        <f>AC723*V723+(1-AC723)*U723</f>
        <v/>
      </c>
      <c r="AL723" s="33">
        <f>AC723*W723+(1-AC723)*U723</f>
        <v/>
      </c>
      <c r="AM723" s="33">
        <f>AC723*X723+(1-AC723)*U723</f>
        <v/>
      </c>
      <c r="AN723" s="33">
        <f>AD723*V723+(1-AD723)*U723</f>
        <v/>
      </c>
      <c r="AO723" s="33">
        <f>AD723*W723+(1-AD723)*U723</f>
        <v/>
      </c>
      <c r="AP723" s="33">
        <f>AD723*X723+(1-AD723)*U723</f>
        <v/>
      </c>
      <c r="AQ723" s="7">
        <f>IF(OR(Scenario!$B$5="Any",Scenario!$B$5=A723),1,0)</f>
        <v/>
      </c>
      <c r="AR723" s="7">
        <f>IF(OR(Scenario!$B$6="Any",Scenario!$B$6=B723),1,0)</f>
        <v/>
      </c>
      <c r="AS723" s="7">
        <f>IF(OR(Scenario!$B$7="Any",Scenario!$B$7=C723),1,0)</f>
        <v/>
      </c>
      <c r="AT723" s="7">
        <f>IF(OR(Scenario!$B$8="Any",Scenario!$B$8=D723),1,0)</f>
        <v/>
      </c>
      <c r="AU723" s="7">
        <f>IF(OR(Scenario!$B$9="Any",Scenario!$B$9=E723),1,0)</f>
        <v/>
      </c>
      <c r="AV723" s="7">
        <f>IF(OR(Scenario!$B$10="Any",Scenario!$B$10=F723),1,0)</f>
        <v/>
      </c>
      <c r="AW723" s="7">
        <f>G723*AQ723*AR723*AS723*AT723*AU723*AV723</f>
        <v/>
      </c>
      <c r="AX723" s="7">
        <f>IF(Scenario!$B$11="mean",L723,IF(Scenario!$B$11="5th pct",M723,N723))</f>
        <v/>
      </c>
      <c r="AY723" s="7">
        <f>IF(Scenario!$B$11="mean",O723,IF(Scenario!$B$11="5th pct",P723,Q723))</f>
        <v/>
      </c>
      <c r="AZ723" s="7">
        <f>IF(Scenario!$B$11="mean",R723,IF(Scenario!$B$11="5th pct",S723,T723))</f>
        <v/>
      </c>
      <c r="BA723" s="7">
        <f>IF(Scenario!$B$11="mean",AE723,IF(Scenario!$B$11="5th pct",AF723,AG723))</f>
        <v/>
      </c>
      <c r="BB723" s="7">
        <f>IF(Scenario!$B$11="mean",AH723,IF(Scenario!$B$11="5th pct",AI723,AJ723))</f>
        <v/>
      </c>
      <c r="BC723" s="7">
        <f>U723</f>
        <v/>
      </c>
      <c r="BD723" s="7">
        <f>IF(Scenario!$B$11="mean",V723,IF(Scenario!$B$11="5th pct",W723,X723))</f>
        <v/>
      </c>
      <c r="BE723" s="7">
        <f>IF(Scenario!$B$11="mean",Y723,IF(Scenario!$B$11="5th pct",Z723,AA723))</f>
        <v/>
      </c>
      <c r="BF723" s="7">
        <f>IF(Scenario!$B$11="mean",AK723,IF(Scenario!$B$11="5th pct",AL723,AM723))</f>
        <v/>
      </c>
      <c r="BG723" s="7">
        <f>IF(Scenario!$B$11="mean",AN723,IF(Scenario!$B$11="5th pct",AO723,AP723))</f>
        <v/>
      </c>
    </row>
    <row r="724">
      <c r="A724" t="inlineStr">
        <is>
          <t>M</t>
        </is>
      </c>
      <c r="B724" t="inlineStr">
        <is>
          <t>65-74</t>
        </is>
      </c>
      <c r="C724" t="inlineStr">
        <is>
          <t>176-198</t>
        </is>
      </c>
      <c r="D724" t="inlineStr">
        <is>
          <t>1.5-2.0</t>
        </is>
      </c>
      <c r="E724" t="inlineStr">
        <is>
          <t>low parox</t>
        </is>
      </c>
      <c r="F724" t="inlineStr">
        <is>
          <t>no</t>
        </is>
      </c>
      <c r="G724" s="26">
        <f>Parameters!$B$6*Parameters!$B$7*Parameters!$F$11/SUM(Parameters!$B$11:$G$11)*Parameters!$J$21*Parameters!$B$51*(1-Parameters!$B$46)</f>
        <v/>
      </c>
      <c r="H724" s="27">
        <f>(140-Parameters!$B$25)*Parameters!$F$26*0.45359237*1/(72*Parameters!$D$27)</f>
        <v/>
      </c>
      <c r="I724">
        <f>IF(H724&gt;80,"&gt;80",IF(H724&gt;50,"50-80",IF(H724&gt;=25,"25-50","&lt;25")))</f>
        <v/>
      </c>
      <c r="J724">
        <f>IF(((B724="80+")+0+(OR(D724="1.5-2.0",D724="&gt;=2.0")))&gt;=2,1,0)</f>
        <v/>
      </c>
      <c r="K724" s="28">
        <f>INDEX(Parameters!$B$31:$E$31,MATCH(I724,Parameters!$B$30:$E$30,0))</f>
        <v/>
      </c>
      <c r="L724" s="29">
        <f>K724*INDEX(Parameters!$B$66:$E$66,MATCH(I724,Parameters!$B$30:$E$30,0))/100*IF($F724="yes",Parameters!$C$49,Parameters!$B$49)</f>
        <v/>
      </c>
      <c r="M724" s="29">
        <f>K724*INDEX(Parameters!$B$67:$E$67,MATCH(I724,Parameters!$B$30:$E$30,0))/100*IF($F724="yes",Parameters!$C$49,Parameters!$B$49)</f>
        <v/>
      </c>
      <c r="N724" s="29">
        <f>K724*INDEX(Parameters!$B$68:$E$68,MATCH(I724,Parameters!$B$30:$E$30,0))/100*IF($F724="yes",Parameters!$C$49,Parameters!$B$49)</f>
        <v/>
      </c>
      <c r="O724" s="29">
        <f>K724*INDEX(Parameters!$B$69:$E$69,MATCH(I724,Parameters!$B$30:$E$30,0))/100*IF($F724="yes",Parameters!$C$49,Parameters!$B$49)</f>
        <v/>
      </c>
      <c r="P724" s="29">
        <f>K724*INDEX(Parameters!$B$70:$E$70,MATCH(I724,Parameters!$B$30:$E$30,0))/100*IF($F724="yes",Parameters!$C$49,Parameters!$B$49)</f>
        <v/>
      </c>
      <c r="Q724" s="29">
        <f>K724*INDEX(Parameters!$B$71:$E$71,MATCH(I724,Parameters!$B$30:$E$30,0))/100*IF($F724="yes",Parameters!$C$49,Parameters!$B$49)</f>
        <v/>
      </c>
      <c r="R724" s="29">
        <f>K724*INDEX(Parameters!$B$72:$E$72,MATCH(I724,Parameters!$B$30:$E$30,0))/100*IF($F724="yes",Parameters!$C$49,Parameters!$B$49)</f>
        <v/>
      </c>
      <c r="S724" s="29">
        <f>K724*INDEX(Parameters!$B$73:$E$73,MATCH(I724,Parameters!$B$30:$E$30,0))/100*IF($F724="yes",Parameters!$C$49,Parameters!$B$49)</f>
        <v/>
      </c>
      <c r="T724" s="29">
        <f>K724*INDEX(Parameters!$B$74:$E$74,MATCH(I724,Parameters!$B$30:$E$30,0))/100*IF($F724="yes",Parameters!$C$49,Parameters!$B$49)</f>
        <v/>
      </c>
      <c r="U724" s="29">
        <f>INDEX(Parameters!$B$32:$E$32,MATCH(I724,Parameters!$B$30:$E$30,0))*Parameters!$B$36/100*IF($F724="yes",Parameters!$E$49,Parameters!$D$49)</f>
        <v/>
      </c>
      <c r="V724" s="29">
        <f>U724*INDEX(Parameters!$B$99:$E$99,MATCH(I724,Parameters!$B$30:$E$30,0))</f>
        <v/>
      </c>
      <c r="W724" s="29">
        <f>U724*INDEX(Parameters!$B$100:$E$100,MATCH(I724,Parameters!$B$30:$E$30,0))</f>
        <v/>
      </c>
      <c r="X724" s="29">
        <f>U724*INDEX(Parameters!$B$101:$E$101,MATCH(I724,Parameters!$B$30:$E$30,0))</f>
        <v/>
      </c>
      <c r="Y724" s="29">
        <f>U724*INDEX(Parameters!$B$102:$E$102,MATCH(I724,Parameters!$B$30:$E$30,0))</f>
        <v/>
      </c>
      <c r="Z724" s="29">
        <f>U724*INDEX(Parameters!$B$103:$E$103,MATCH(I724,Parameters!$B$30:$E$30,0))</f>
        <v/>
      </c>
      <c r="AA724" s="29">
        <f>U724*INDEX(Parameters!$B$104:$E$104,MATCH(I724,Parameters!$B$30:$E$30,0))</f>
        <v/>
      </c>
      <c r="AB724" s="29">
        <f>U724*Parameters!$B$39</f>
        <v/>
      </c>
      <c r="AC724">
        <f>J724</f>
        <v/>
      </c>
      <c r="AD724">
        <f>IF(J724=1,Parameters!$B$40,Parameters!$B$41)</f>
        <v/>
      </c>
      <c r="AE724" s="29">
        <f>AC724*O724+(1-AC724)*L724</f>
        <v/>
      </c>
      <c r="AF724" s="29">
        <f>AC724*P724+(1-AC724)*M724</f>
        <v/>
      </c>
      <c r="AG724" s="29">
        <f>AC724*Q724+(1-AC724)*N724</f>
        <v/>
      </c>
      <c r="AH724" s="29">
        <f>AD724*O724+(1-AD724)*L724</f>
        <v/>
      </c>
      <c r="AI724" s="29">
        <f>AD724*P724+(1-AD724)*M724</f>
        <v/>
      </c>
      <c r="AJ724" s="29">
        <f>AD724*Q724+(1-AD724)*N724</f>
        <v/>
      </c>
      <c r="AK724" s="29">
        <f>AC724*V724+(1-AC724)*U724</f>
        <v/>
      </c>
      <c r="AL724" s="29">
        <f>AC724*W724+(1-AC724)*U724</f>
        <v/>
      </c>
      <c r="AM724" s="29">
        <f>AC724*X724+(1-AC724)*U724</f>
        <v/>
      </c>
      <c r="AN724" s="29">
        <f>AD724*V724+(1-AD724)*U724</f>
        <v/>
      </c>
      <c r="AO724" s="29">
        <f>AD724*W724+(1-AD724)*U724</f>
        <v/>
      </c>
      <c r="AP724" s="29">
        <f>AD724*X724+(1-AD724)*U724</f>
        <v/>
      </c>
      <c r="AQ724">
        <f>IF(OR(Scenario!$B$5="Any",Scenario!$B$5=A724),1,0)</f>
        <v/>
      </c>
      <c r="AR724">
        <f>IF(OR(Scenario!$B$6="Any",Scenario!$B$6=B724),1,0)</f>
        <v/>
      </c>
      <c r="AS724">
        <f>IF(OR(Scenario!$B$7="Any",Scenario!$B$7=C724),1,0)</f>
        <v/>
      </c>
      <c r="AT724">
        <f>IF(OR(Scenario!$B$8="Any",Scenario!$B$8=D724),1,0)</f>
        <v/>
      </c>
      <c r="AU724">
        <f>IF(OR(Scenario!$B$9="Any",Scenario!$B$9=E724),1,0)</f>
        <v/>
      </c>
      <c r="AV724">
        <f>IF(OR(Scenario!$B$10="Any",Scenario!$B$10=F724),1,0)</f>
        <v/>
      </c>
      <c r="AW724">
        <f>G724*AQ724*AR724*AS724*AT724*AU724*AV724</f>
        <v/>
      </c>
      <c r="AX724">
        <f>IF(Scenario!$B$11="mean",L724,IF(Scenario!$B$11="5th pct",M724,N724))</f>
        <v/>
      </c>
      <c r="AY724">
        <f>IF(Scenario!$B$11="mean",O724,IF(Scenario!$B$11="5th pct",P724,Q724))</f>
        <v/>
      </c>
      <c r="AZ724">
        <f>IF(Scenario!$B$11="mean",R724,IF(Scenario!$B$11="5th pct",S724,T724))</f>
        <v/>
      </c>
      <c r="BA724">
        <f>IF(Scenario!$B$11="mean",AE724,IF(Scenario!$B$11="5th pct",AF724,AG724))</f>
        <v/>
      </c>
      <c r="BB724">
        <f>IF(Scenario!$B$11="mean",AH724,IF(Scenario!$B$11="5th pct",AI724,AJ724))</f>
        <v/>
      </c>
      <c r="BC724">
        <f>U724</f>
        <v/>
      </c>
      <c r="BD724">
        <f>IF(Scenario!$B$11="mean",V724,IF(Scenario!$B$11="5th pct",W724,X724))</f>
        <v/>
      </c>
      <c r="BE724">
        <f>IF(Scenario!$B$11="mean",Y724,IF(Scenario!$B$11="5th pct",Z724,AA724))</f>
        <v/>
      </c>
      <c r="BF724">
        <f>IF(Scenario!$B$11="mean",AK724,IF(Scenario!$B$11="5th pct",AL724,AM724))</f>
        <v/>
      </c>
      <c r="BG724">
        <f>IF(Scenario!$B$11="mean",AN724,IF(Scenario!$B$11="5th pct",AO724,AP724))</f>
        <v/>
      </c>
    </row>
    <row r="725">
      <c r="A725" s="7" t="inlineStr">
        <is>
          <t>M</t>
        </is>
      </c>
      <c r="B725" s="7" t="inlineStr">
        <is>
          <t>65-74</t>
        </is>
      </c>
      <c r="C725" s="7" t="inlineStr">
        <is>
          <t>176-198</t>
        </is>
      </c>
      <c r="D725" s="7" t="inlineStr">
        <is>
          <t>1.5-2.0</t>
        </is>
      </c>
      <c r="E725" s="7" t="inlineStr">
        <is>
          <t>low parox</t>
        </is>
      </c>
      <c r="F725" s="7" t="inlineStr">
        <is>
          <t>yes</t>
        </is>
      </c>
      <c r="G725" s="30">
        <f>Parameters!$B$6*Parameters!$B$7*Parameters!$F$11/SUM(Parameters!$B$11:$G$11)*Parameters!$J$21*Parameters!$B$51*Parameters!$B$46</f>
        <v/>
      </c>
      <c r="H725" s="31">
        <f>(140-Parameters!$B$25)*Parameters!$F$26*0.45359237*1/(72*Parameters!$D$27)</f>
        <v/>
      </c>
      <c r="I725" s="7">
        <f>IF(H725&gt;80,"&gt;80",IF(H725&gt;50,"50-80",IF(H725&gt;=25,"25-50","&lt;25")))</f>
        <v/>
      </c>
      <c r="J725" s="7">
        <f>IF(((B725="80+")+0+(OR(D725="1.5-2.0",D725="&gt;=2.0")))&gt;=2,1,0)</f>
        <v/>
      </c>
      <c r="K725" s="32">
        <f>INDEX(Parameters!$B$31:$E$31,MATCH(I725,Parameters!$B$30:$E$30,0))</f>
        <v/>
      </c>
      <c r="L725" s="33">
        <f>K725*INDEX(Parameters!$B$66:$E$66,MATCH(I725,Parameters!$B$30:$E$30,0))/100*IF($F725="yes",Parameters!$C$49,Parameters!$B$49)</f>
        <v/>
      </c>
      <c r="M725" s="33">
        <f>K725*INDEX(Parameters!$B$67:$E$67,MATCH(I725,Parameters!$B$30:$E$30,0))/100*IF($F725="yes",Parameters!$C$49,Parameters!$B$49)</f>
        <v/>
      </c>
      <c r="N725" s="33">
        <f>K725*INDEX(Parameters!$B$68:$E$68,MATCH(I725,Parameters!$B$30:$E$30,0))/100*IF($F725="yes",Parameters!$C$49,Parameters!$B$49)</f>
        <v/>
      </c>
      <c r="O725" s="33">
        <f>K725*INDEX(Parameters!$B$69:$E$69,MATCH(I725,Parameters!$B$30:$E$30,0))/100*IF($F725="yes",Parameters!$C$49,Parameters!$B$49)</f>
        <v/>
      </c>
      <c r="P725" s="33">
        <f>K725*INDEX(Parameters!$B$70:$E$70,MATCH(I725,Parameters!$B$30:$E$30,0))/100*IF($F725="yes",Parameters!$C$49,Parameters!$B$49)</f>
        <v/>
      </c>
      <c r="Q725" s="33">
        <f>K725*INDEX(Parameters!$B$71:$E$71,MATCH(I725,Parameters!$B$30:$E$30,0))/100*IF($F725="yes",Parameters!$C$49,Parameters!$B$49)</f>
        <v/>
      </c>
      <c r="R725" s="33">
        <f>K725*INDEX(Parameters!$B$72:$E$72,MATCH(I725,Parameters!$B$30:$E$30,0))/100*IF($F725="yes",Parameters!$C$49,Parameters!$B$49)</f>
        <v/>
      </c>
      <c r="S725" s="33">
        <f>K725*INDEX(Parameters!$B$73:$E$73,MATCH(I725,Parameters!$B$30:$E$30,0))/100*IF($F725="yes",Parameters!$C$49,Parameters!$B$49)</f>
        <v/>
      </c>
      <c r="T725" s="33">
        <f>K725*INDEX(Parameters!$B$74:$E$74,MATCH(I725,Parameters!$B$30:$E$30,0))/100*IF($F725="yes",Parameters!$C$49,Parameters!$B$49)</f>
        <v/>
      </c>
      <c r="U725" s="33">
        <f>INDEX(Parameters!$B$32:$E$32,MATCH(I725,Parameters!$B$30:$E$30,0))*Parameters!$B$36/100*IF($F725="yes",Parameters!$E$49,Parameters!$D$49)</f>
        <v/>
      </c>
      <c r="V725" s="33">
        <f>U725*INDEX(Parameters!$B$99:$E$99,MATCH(I725,Parameters!$B$30:$E$30,0))</f>
        <v/>
      </c>
      <c r="W725" s="33">
        <f>U725*INDEX(Parameters!$B$100:$E$100,MATCH(I725,Parameters!$B$30:$E$30,0))</f>
        <v/>
      </c>
      <c r="X725" s="33">
        <f>U725*INDEX(Parameters!$B$101:$E$101,MATCH(I725,Parameters!$B$30:$E$30,0))</f>
        <v/>
      </c>
      <c r="Y725" s="33">
        <f>U725*INDEX(Parameters!$B$102:$E$102,MATCH(I725,Parameters!$B$30:$E$30,0))</f>
        <v/>
      </c>
      <c r="Z725" s="33">
        <f>U725*INDEX(Parameters!$B$103:$E$103,MATCH(I725,Parameters!$B$30:$E$30,0))</f>
        <v/>
      </c>
      <c r="AA725" s="33">
        <f>U725*INDEX(Parameters!$B$104:$E$104,MATCH(I725,Parameters!$B$30:$E$30,0))</f>
        <v/>
      </c>
      <c r="AB725" s="33">
        <f>U725*Parameters!$B$39</f>
        <v/>
      </c>
      <c r="AC725" s="7">
        <f>J725</f>
        <v/>
      </c>
      <c r="AD725" s="7">
        <f>IF(J725=1,Parameters!$B$40,Parameters!$B$41)</f>
        <v/>
      </c>
      <c r="AE725" s="33">
        <f>AC725*O725+(1-AC725)*L725</f>
        <v/>
      </c>
      <c r="AF725" s="33">
        <f>AC725*P725+(1-AC725)*M725</f>
        <v/>
      </c>
      <c r="AG725" s="33">
        <f>AC725*Q725+(1-AC725)*N725</f>
        <v/>
      </c>
      <c r="AH725" s="33">
        <f>AD725*O725+(1-AD725)*L725</f>
        <v/>
      </c>
      <c r="AI725" s="33">
        <f>AD725*P725+(1-AD725)*M725</f>
        <v/>
      </c>
      <c r="AJ725" s="33">
        <f>AD725*Q725+(1-AD725)*N725</f>
        <v/>
      </c>
      <c r="AK725" s="33">
        <f>AC725*V725+(1-AC725)*U725</f>
        <v/>
      </c>
      <c r="AL725" s="33">
        <f>AC725*W725+(1-AC725)*U725</f>
        <v/>
      </c>
      <c r="AM725" s="33">
        <f>AC725*X725+(1-AC725)*U725</f>
        <v/>
      </c>
      <c r="AN725" s="33">
        <f>AD725*V725+(1-AD725)*U725</f>
        <v/>
      </c>
      <c r="AO725" s="33">
        <f>AD725*W725+(1-AD725)*U725</f>
        <v/>
      </c>
      <c r="AP725" s="33">
        <f>AD725*X725+(1-AD725)*U725</f>
        <v/>
      </c>
      <c r="AQ725" s="7">
        <f>IF(OR(Scenario!$B$5="Any",Scenario!$B$5=A725),1,0)</f>
        <v/>
      </c>
      <c r="AR725" s="7">
        <f>IF(OR(Scenario!$B$6="Any",Scenario!$B$6=B725),1,0)</f>
        <v/>
      </c>
      <c r="AS725" s="7">
        <f>IF(OR(Scenario!$B$7="Any",Scenario!$B$7=C725),1,0)</f>
        <v/>
      </c>
      <c r="AT725" s="7">
        <f>IF(OR(Scenario!$B$8="Any",Scenario!$B$8=D725),1,0)</f>
        <v/>
      </c>
      <c r="AU725" s="7">
        <f>IF(OR(Scenario!$B$9="Any",Scenario!$B$9=E725),1,0)</f>
        <v/>
      </c>
      <c r="AV725" s="7">
        <f>IF(OR(Scenario!$B$10="Any",Scenario!$B$10=F725),1,0)</f>
        <v/>
      </c>
      <c r="AW725" s="7">
        <f>G725*AQ725*AR725*AS725*AT725*AU725*AV725</f>
        <v/>
      </c>
      <c r="AX725" s="7">
        <f>IF(Scenario!$B$11="mean",L725,IF(Scenario!$B$11="5th pct",M725,N725))</f>
        <v/>
      </c>
      <c r="AY725" s="7">
        <f>IF(Scenario!$B$11="mean",O725,IF(Scenario!$B$11="5th pct",P725,Q725))</f>
        <v/>
      </c>
      <c r="AZ725" s="7">
        <f>IF(Scenario!$B$11="mean",R725,IF(Scenario!$B$11="5th pct",S725,T725))</f>
        <v/>
      </c>
      <c r="BA725" s="7">
        <f>IF(Scenario!$B$11="mean",AE725,IF(Scenario!$B$11="5th pct",AF725,AG725))</f>
        <v/>
      </c>
      <c r="BB725" s="7">
        <f>IF(Scenario!$B$11="mean",AH725,IF(Scenario!$B$11="5th pct",AI725,AJ725))</f>
        <v/>
      </c>
      <c r="BC725" s="7">
        <f>U725</f>
        <v/>
      </c>
      <c r="BD725" s="7">
        <f>IF(Scenario!$B$11="mean",V725,IF(Scenario!$B$11="5th pct",W725,X725))</f>
        <v/>
      </c>
      <c r="BE725" s="7">
        <f>IF(Scenario!$B$11="mean",Y725,IF(Scenario!$B$11="5th pct",Z725,AA725))</f>
        <v/>
      </c>
      <c r="BF725" s="7">
        <f>IF(Scenario!$B$11="mean",AK725,IF(Scenario!$B$11="5th pct",AL725,AM725))</f>
        <v/>
      </c>
      <c r="BG725" s="7">
        <f>IF(Scenario!$B$11="mean",AN725,IF(Scenario!$B$11="5th pct",AO725,AP725))</f>
        <v/>
      </c>
    </row>
    <row r="726">
      <c r="A726" t="inlineStr">
        <is>
          <t>M</t>
        </is>
      </c>
      <c r="B726" t="inlineStr">
        <is>
          <t>65-74</t>
        </is>
      </c>
      <c r="C726" t="inlineStr">
        <is>
          <t>176-198</t>
        </is>
      </c>
      <c r="D726" t="inlineStr">
        <is>
          <t>1.5-2.0</t>
        </is>
      </c>
      <c r="E726" t="inlineStr">
        <is>
          <t>high parox</t>
        </is>
      </c>
      <c r="F726" t="inlineStr">
        <is>
          <t>no</t>
        </is>
      </c>
      <c r="G726" s="26">
        <f>Parameters!$B$6*Parameters!$B$7*Parameters!$F$11/SUM(Parameters!$B$11:$G$11)*Parameters!$J$21*Parameters!$B$52*(1-Parameters!$B$46)</f>
        <v/>
      </c>
      <c r="H726" s="27">
        <f>(140-Parameters!$B$25)*Parameters!$F$26*0.45359237*1/(72*Parameters!$D$27)</f>
        <v/>
      </c>
      <c r="I726">
        <f>IF(H726&gt;80,"&gt;80",IF(H726&gt;50,"50-80",IF(H726&gt;=25,"25-50","&lt;25")))</f>
        <v/>
      </c>
      <c r="J726">
        <f>IF(((B726="80+")+0+(OR(D726="1.5-2.0",D726="&gt;=2.0")))&gt;=2,1,0)</f>
        <v/>
      </c>
      <c r="K726" s="28">
        <f>INDEX(Parameters!$B$31:$E$31,MATCH(I726,Parameters!$B$30:$E$30,0))</f>
        <v/>
      </c>
      <c r="L726" s="29">
        <f>K726*INDEX(Parameters!$B$75:$E$75,MATCH(I726,Parameters!$B$30:$E$30,0))/100*IF($F726="yes",Parameters!$C$49,Parameters!$B$49)</f>
        <v/>
      </c>
      <c r="M726" s="29">
        <f>K726*INDEX(Parameters!$B$76:$E$76,MATCH(I726,Parameters!$B$30:$E$30,0))/100*IF($F726="yes",Parameters!$C$49,Parameters!$B$49)</f>
        <v/>
      </c>
      <c r="N726" s="29">
        <f>K726*INDEX(Parameters!$B$77:$E$77,MATCH(I726,Parameters!$B$30:$E$30,0))/100*IF($F726="yes",Parameters!$C$49,Parameters!$B$49)</f>
        <v/>
      </c>
      <c r="O726" s="29">
        <f>K726*INDEX(Parameters!$B$78:$E$78,MATCH(I726,Parameters!$B$30:$E$30,0))/100*IF($F726="yes",Parameters!$C$49,Parameters!$B$49)</f>
        <v/>
      </c>
      <c r="P726" s="29">
        <f>K726*INDEX(Parameters!$B$79:$E$79,MATCH(I726,Parameters!$B$30:$E$30,0))/100*IF($F726="yes",Parameters!$C$49,Parameters!$B$49)</f>
        <v/>
      </c>
      <c r="Q726" s="29">
        <f>K726*INDEX(Parameters!$B$80:$E$80,MATCH(I726,Parameters!$B$30:$E$30,0))/100*IF($F726="yes",Parameters!$C$49,Parameters!$B$49)</f>
        <v/>
      </c>
      <c r="R726" s="29">
        <f>K726*INDEX(Parameters!$B$81:$E$81,MATCH(I726,Parameters!$B$30:$E$30,0))/100*IF($F726="yes",Parameters!$C$49,Parameters!$B$49)</f>
        <v/>
      </c>
      <c r="S726" s="29">
        <f>K726*INDEX(Parameters!$B$82:$E$82,MATCH(I726,Parameters!$B$30:$E$30,0))/100*IF($F726="yes",Parameters!$C$49,Parameters!$B$49)</f>
        <v/>
      </c>
      <c r="T726" s="29">
        <f>K726*INDEX(Parameters!$B$83:$E$83,MATCH(I726,Parameters!$B$30:$E$30,0))/100*IF($F726="yes",Parameters!$C$49,Parameters!$B$49)</f>
        <v/>
      </c>
      <c r="U726" s="29">
        <f>INDEX(Parameters!$B$32:$E$32,MATCH(I726,Parameters!$B$30:$E$30,0))*Parameters!$B$36/100*IF($F726="yes",Parameters!$E$49,Parameters!$D$49)</f>
        <v/>
      </c>
      <c r="V726" s="29">
        <f>U726*INDEX(Parameters!$B$99:$E$99,MATCH(I726,Parameters!$B$30:$E$30,0))</f>
        <v/>
      </c>
      <c r="W726" s="29">
        <f>U726*INDEX(Parameters!$B$100:$E$100,MATCH(I726,Parameters!$B$30:$E$30,0))</f>
        <v/>
      </c>
      <c r="X726" s="29">
        <f>U726*INDEX(Parameters!$B$101:$E$101,MATCH(I726,Parameters!$B$30:$E$30,0))</f>
        <v/>
      </c>
      <c r="Y726" s="29">
        <f>U726*INDEX(Parameters!$B$102:$E$102,MATCH(I726,Parameters!$B$30:$E$30,0))</f>
        <v/>
      </c>
      <c r="Z726" s="29">
        <f>U726*INDEX(Parameters!$B$103:$E$103,MATCH(I726,Parameters!$B$30:$E$30,0))</f>
        <v/>
      </c>
      <c r="AA726" s="29">
        <f>U726*INDEX(Parameters!$B$104:$E$104,MATCH(I726,Parameters!$B$30:$E$30,0))</f>
        <v/>
      </c>
      <c r="AB726" s="29">
        <f>U726*Parameters!$B$39</f>
        <v/>
      </c>
      <c r="AC726">
        <f>J726</f>
        <v/>
      </c>
      <c r="AD726">
        <f>IF(J726=1,Parameters!$B$40,Parameters!$B$41)</f>
        <v/>
      </c>
      <c r="AE726" s="29">
        <f>AC726*O726+(1-AC726)*L726</f>
        <v/>
      </c>
      <c r="AF726" s="29">
        <f>AC726*P726+(1-AC726)*M726</f>
        <v/>
      </c>
      <c r="AG726" s="29">
        <f>AC726*Q726+(1-AC726)*N726</f>
        <v/>
      </c>
      <c r="AH726" s="29">
        <f>AD726*O726+(1-AD726)*L726</f>
        <v/>
      </c>
      <c r="AI726" s="29">
        <f>AD726*P726+(1-AD726)*M726</f>
        <v/>
      </c>
      <c r="AJ726" s="29">
        <f>AD726*Q726+(1-AD726)*N726</f>
        <v/>
      </c>
      <c r="AK726" s="29">
        <f>AC726*V726+(1-AC726)*U726</f>
        <v/>
      </c>
      <c r="AL726" s="29">
        <f>AC726*W726+(1-AC726)*U726</f>
        <v/>
      </c>
      <c r="AM726" s="29">
        <f>AC726*X726+(1-AC726)*U726</f>
        <v/>
      </c>
      <c r="AN726" s="29">
        <f>AD726*V726+(1-AD726)*U726</f>
        <v/>
      </c>
      <c r="AO726" s="29">
        <f>AD726*W726+(1-AD726)*U726</f>
        <v/>
      </c>
      <c r="AP726" s="29">
        <f>AD726*X726+(1-AD726)*U726</f>
        <v/>
      </c>
      <c r="AQ726">
        <f>IF(OR(Scenario!$B$5="Any",Scenario!$B$5=A726),1,0)</f>
        <v/>
      </c>
      <c r="AR726">
        <f>IF(OR(Scenario!$B$6="Any",Scenario!$B$6=B726),1,0)</f>
        <v/>
      </c>
      <c r="AS726">
        <f>IF(OR(Scenario!$B$7="Any",Scenario!$B$7=C726),1,0)</f>
        <v/>
      </c>
      <c r="AT726">
        <f>IF(OR(Scenario!$B$8="Any",Scenario!$B$8=D726),1,0)</f>
        <v/>
      </c>
      <c r="AU726">
        <f>IF(OR(Scenario!$B$9="Any",Scenario!$B$9=E726),1,0)</f>
        <v/>
      </c>
      <c r="AV726">
        <f>IF(OR(Scenario!$B$10="Any",Scenario!$B$10=F726),1,0)</f>
        <v/>
      </c>
      <c r="AW726">
        <f>G726*AQ726*AR726*AS726*AT726*AU726*AV726</f>
        <v/>
      </c>
      <c r="AX726">
        <f>IF(Scenario!$B$11="mean",L726,IF(Scenario!$B$11="5th pct",M726,N726))</f>
        <v/>
      </c>
      <c r="AY726">
        <f>IF(Scenario!$B$11="mean",O726,IF(Scenario!$B$11="5th pct",P726,Q726))</f>
        <v/>
      </c>
      <c r="AZ726">
        <f>IF(Scenario!$B$11="mean",R726,IF(Scenario!$B$11="5th pct",S726,T726))</f>
        <v/>
      </c>
      <c r="BA726">
        <f>IF(Scenario!$B$11="mean",AE726,IF(Scenario!$B$11="5th pct",AF726,AG726))</f>
        <v/>
      </c>
      <c r="BB726">
        <f>IF(Scenario!$B$11="mean",AH726,IF(Scenario!$B$11="5th pct",AI726,AJ726))</f>
        <v/>
      </c>
      <c r="BC726">
        <f>U726</f>
        <v/>
      </c>
      <c r="BD726">
        <f>IF(Scenario!$B$11="mean",V726,IF(Scenario!$B$11="5th pct",W726,X726))</f>
        <v/>
      </c>
      <c r="BE726">
        <f>IF(Scenario!$B$11="mean",Y726,IF(Scenario!$B$11="5th pct",Z726,AA726))</f>
        <v/>
      </c>
      <c r="BF726">
        <f>IF(Scenario!$B$11="mean",AK726,IF(Scenario!$B$11="5th pct",AL726,AM726))</f>
        <v/>
      </c>
      <c r="BG726">
        <f>IF(Scenario!$B$11="mean",AN726,IF(Scenario!$B$11="5th pct",AO726,AP726))</f>
        <v/>
      </c>
    </row>
    <row r="727">
      <c r="A727" s="7" t="inlineStr">
        <is>
          <t>M</t>
        </is>
      </c>
      <c r="B727" s="7" t="inlineStr">
        <is>
          <t>65-74</t>
        </is>
      </c>
      <c r="C727" s="7" t="inlineStr">
        <is>
          <t>176-198</t>
        </is>
      </c>
      <c r="D727" s="7" t="inlineStr">
        <is>
          <t>1.5-2.0</t>
        </is>
      </c>
      <c r="E727" s="7" t="inlineStr">
        <is>
          <t>high parox</t>
        </is>
      </c>
      <c r="F727" s="7" t="inlineStr">
        <is>
          <t>yes</t>
        </is>
      </c>
      <c r="G727" s="30">
        <f>Parameters!$B$6*Parameters!$B$7*Parameters!$F$11/SUM(Parameters!$B$11:$G$11)*Parameters!$J$21*Parameters!$B$52*Parameters!$B$46</f>
        <v/>
      </c>
      <c r="H727" s="31">
        <f>(140-Parameters!$B$25)*Parameters!$F$26*0.45359237*1/(72*Parameters!$D$27)</f>
        <v/>
      </c>
      <c r="I727" s="7">
        <f>IF(H727&gt;80,"&gt;80",IF(H727&gt;50,"50-80",IF(H727&gt;=25,"25-50","&lt;25")))</f>
        <v/>
      </c>
      <c r="J727" s="7">
        <f>IF(((B727="80+")+0+(OR(D727="1.5-2.0",D727="&gt;=2.0")))&gt;=2,1,0)</f>
        <v/>
      </c>
      <c r="K727" s="32">
        <f>INDEX(Parameters!$B$31:$E$31,MATCH(I727,Parameters!$B$30:$E$30,0))</f>
        <v/>
      </c>
      <c r="L727" s="33">
        <f>K727*INDEX(Parameters!$B$75:$E$75,MATCH(I727,Parameters!$B$30:$E$30,0))/100*IF($F727="yes",Parameters!$C$49,Parameters!$B$49)</f>
        <v/>
      </c>
      <c r="M727" s="33">
        <f>K727*INDEX(Parameters!$B$76:$E$76,MATCH(I727,Parameters!$B$30:$E$30,0))/100*IF($F727="yes",Parameters!$C$49,Parameters!$B$49)</f>
        <v/>
      </c>
      <c r="N727" s="33">
        <f>K727*INDEX(Parameters!$B$77:$E$77,MATCH(I727,Parameters!$B$30:$E$30,0))/100*IF($F727="yes",Parameters!$C$49,Parameters!$B$49)</f>
        <v/>
      </c>
      <c r="O727" s="33">
        <f>K727*INDEX(Parameters!$B$78:$E$78,MATCH(I727,Parameters!$B$30:$E$30,0))/100*IF($F727="yes",Parameters!$C$49,Parameters!$B$49)</f>
        <v/>
      </c>
      <c r="P727" s="33">
        <f>K727*INDEX(Parameters!$B$79:$E$79,MATCH(I727,Parameters!$B$30:$E$30,0))/100*IF($F727="yes",Parameters!$C$49,Parameters!$B$49)</f>
        <v/>
      </c>
      <c r="Q727" s="33">
        <f>K727*INDEX(Parameters!$B$80:$E$80,MATCH(I727,Parameters!$B$30:$E$30,0))/100*IF($F727="yes",Parameters!$C$49,Parameters!$B$49)</f>
        <v/>
      </c>
      <c r="R727" s="33">
        <f>K727*INDEX(Parameters!$B$81:$E$81,MATCH(I727,Parameters!$B$30:$E$30,0))/100*IF($F727="yes",Parameters!$C$49,Parameters!$B$49)</f>
        <v/>
      </c>
      <c r="S727" s="33">
        <f>K727*INDEX(Parameters!$B$82:$E$82,MATCH(I727,Parameters!$B$30:$E$30,0))/100*IF($F727="yes",Parameters!$C$49,Parameters!$B$49)</f>
        <v/>
      </c>
      <c r="T727" s="33">
        <f>K727*INDEX(Parameters!$B$83:$E$83,MATCH(I727,Parameters!$B$30:$E$30,0))/100*IF($F727="yes",Parameters!$C$49,Parameters!$B$49)</f>
        <v/>
      </c>
      <c r="U727" s="33">
        <f>INDEX(Parameters!$B$32:$E$32,MATCH(I727,Parameters!$B$30:$E$30,0))*Parameters!$B$36/100*IF($F727="yes",Parameters!$E$49,Parameters!$D$49)</f>
        <v/>
      </c>
      <c r="V727" s="33">
        <f>U727*INDEX(Parameters!$B$99:$E$99,MATCH(I727,Parameters!$B$30:$E$30,0))</f>
        <v/>
      </c>
      <c r="W727" s="33">
        <f>U727*INDEX(Parameters!$B$100:$E$100,MATCH(I727,Parameters!$B$30:$E$30,0))</f>
        <v/>
      </c>
      <c r="X727" s="33">
        <f>U727*INDEX(Parameters!$B$101:$E$101,MATCH(I727,Parameters!$B$30:$E$30,0))</f>
        <v/>
      </c>
      <c r="Y727" s="33">
        <f>U727*INDEX(Parameters!$B$102:$E$102,MATCH(I727,Parameters!$B$30:$E$30,0))</f>
        <v/>
      </c>
      <c r="Z727" s="33">
        <f>U727*INDEX(Parameters!$B$103:$E$103,MATCH(I727,Parameters!$B$30:$E$30,0))</f>
        <v/>
      </c>
      <c r="AA727" s="33">
        <f>U727*INDEX(Parameters!$B$104:$E$104,MATCH(I727,Parameters!$B$30:$E$30,0))</f>
        <v/>
      </c>
      <c r="AB727" s="33">
        <f>U727*Parameters!$B$39</f>
        <v/>
      </c>
      <c r="AC727" s="7">
        <f>J727</f>
        <v/>
      </c>
      <c r="AD727" s="7">
        <f>IF(J727=1,Parameters!$B$40,Parameters!$B$41)</f>
        <v/>
      </c>
      <c r="AE727" s="33">
        <f>AC727*O727+(1-AC727)*L727</f>
        <v/>
      </c>
      <c r="AF727" s="33">
        <f>AC727*P727+(1-AC727)*M727</f>
        <v/>
      </c>
      <c r="AG727" s="33">
        <f>AC727*Q727+(1-AC727)*N727</f>
        <v/>
      </c>
      <c r="AH727" s="33">
        <f>AD727*O727+(1-AD727)*L727</f>
        <v/>
      </c>
      <c r="AI727" s="33">
        <f>AD727*P727+(1-AD727)*M727</f>
        <v/>
      </c>
      <c r="AJ727" s="33">
        <f>AD727*Q727+(1-AD727)*N727</f>
        <v/>
      </c>
      <c r="AK727" s="33">
        <f>AC727*V727+(1-AC727)*U727</f>
        <v/>
      </c>
      <c r="AL727" s="33">
        <f>AC727*W727+(1-AC727)*U727</f>
        <v/>
      </c>
      <c r="AM727" s="33">
        <f>AC727*X727+(1-AC727)*U727</f>
        <v/>
      </c>
      <c r="AN727" s="33">
        <f>AD727*V727+(1-AD727)*U727</f>
        <v/>
      </c>
      <c r="AO727" s="33">
        <f>AD727*W727+(1-AD727)*U727</f>
        <v/>
      </c>
      <c r="AP727" s="33">
        <f>AD727*X727+(1-AD727)*U727</f>
        <v/>
      </c>
      <c r="AQ727" s="7">
        <f>IF(OR(Scenario!$B$5="Any",Scenario!$B$5=A727),1,0)</f>
        <v/>
      </c>
      <c r="AR727" s="7">
        <f>IF(OR(Scenario!$B$6="Any",Scenario!$B$6=B727),1,0)</f>
        <v/>
      </c>
      <c r="AS727" s="7">
        <f>IF(OR(Scenario!$B$7="Any",Scenario!$B$7=C727),1,0)</f>
        <v/>
      </c>
      <c r="AT727" s="7">
        <f>IF(OR(Scenario!$B$8="Any",Scenario!$B$8=D727),1,0)</f>
        <v/>
      </c>
      <c r="AU727" s="7">
        <f>IF(OR(Scenario!$B$9="Any",Scenario!$B$9=E727),1,0)</f>
        <v/>
      </c>
      <c r="AV727" s="7">
        <f>IF(OR(Scenario!$B$10="Any",Scenario!$B$10=F727),1,0)</f>
        <v/>
      </c>
      <c r="AW727" s="7">
        <f>G727*AQ727*AR727*AS727*AT727*AU727*AV727</f>
        <v/>
      </c>
      <c r="AX727" s="7">
        <f>IF(Scenario!$B$11="mean",L727,IF(Scenario!$B$11="5th pct",M727,N727))</f>
        <v/>
      </c>
      <c r="AY727" s="7">
        <f>IF(Scenario!$B$11="mean",O727,IF(Scenario!$B$11="5th pct",P727,Q727))</f>
        <v/>
      </c>
      <c r="AZ727" s="7">
        <f>IF(Scenario!$B$11="mean",R727,IF(Scenario!$B$11="5th pct",S727,T727))</f>
        <v/>
      </c>
      <c r="BA727" s="7">
        <f>IF(Scenario!$B$11="mean",AE727,IF(Scenario!$B$11="5th pct",AF727,AG727))</f>
        <v/>
      </c>
      <c r="BB727" s="7">
        <f>IF(Scenario!$B$11="mean",AH727,IF(Scenario!$B$11="5th pct",AI727,AJ727))</f>
        <v/>
      </c>
      <c r="BC727" s="7">
        <f>U727</f>
        <v/>
      </c>
      <c r="BD727" s="7">
        <f>IF(Scenario!$B$11="mean",V727,IF(Scenario!$B$11="5th pct",W727,X727))</f>
        <v/>
      </c>
      <c r="BE727" s="7">
        <f>IF(Scenario!$B$11="mean",Y727,IF(Scenario!$B$11="5th pct",Z727,AA727))</f>
        <v/>
      </c>
      <c r="BF727" s="7">
        <f>IF(Scenario!$B$11="mean",AK727,IF(Scenario!$B$11="5th pct",AL727,AM727))</f>
        <v/>
      </c>
      <c r="BG727" s="7">
        <f>IF(Scenario!$B$11="mean",AN727,IF(Scenario!$B$11="5th pct",AO727,AP727))</f>
        <v/>
      </c>
    </row>
    <row r="728">
      <c r="A728" t="inlineStr">
        <is>
          <t>M</t>
        </is>
      </c>
      <c r="B728" t="inlineStr">
        <is>
          <t>65-74</t>
        </is>
      </c>
      <c r="C728" t="inlineStr">
        <is>
          <t>176-198</t>
        </is>
      </c>
      <c r="D728" t="inlineStr">
        <is>
          <t>1.5-2.0</t>
        </is>
      </c>
      <c r="E728" t="inlineStr">
        <is>
          <t>persistent</t>
        </is>
      </c>
      <c r="F728" t="inlineStr">
        <is>
          <t>no</t>
        </is>
      </c>
      <c r="G728" s="26">
        <f>Parameters!$B$6*Parameters!$B$7*Parameters!$F$11/SUM(Parameters!$B$11:$G$11)*Parameters!$J$21*Parameters!$B$53*(1-Parameters!$B$46)</f>
        <v/>
      </c>
      <c r="H728" s="27">
        <f>(140-Parameters!$B$25)*Parameters!$F$26*0.45359237*1/(72*Parameters!$D$27)</f>
        <v/>
      </c>
      <c r="I728">
        <f>IF(H728&gt;80,"&gt;80",IF(H728&gt;50,"50-80",IF(H728&gt;=25,"25-50","&lt;25")))</f>
        <v/>
      </c>
      <c r="J728">
        <f>IF(((B728="80+")+0+(OR(D728="1.5-2.0",D728="&gt;=2.0")))&gt;=2,1,0)</f>
        <v/>
      </c>
      <c r="K728" s="28">
        <f>INDEX(Parameters!$B$31:$E$31,MATCH(I728,Parameters!$B$30:$E$30,0))</f>
        <v/>
      </c>
      <c r="L728" s="29">
        <f>K728*INDEX(Parameters!$B$84:$E$84,MATCH(I728,Parameters!$B$30:$E$30,0))/100*IF($F728="yes",Parameters!$C$49,Parameters!$B$49)</f>
        <v/>
      </c>
      <c r="M728" s="29">
        <f>K728*INDEX(Parameters!$B$85:$E$85,MATCH(I728,Parameters!$B$30:$E$30,0))/100*IF($F728="yes",Parameters!$C$49,Parameters!$B$49)</f>
        <v/>
      </c>
      <c r="N728" s="29">
        <f>K728*INDEX(Parameters!$B$86:$E$86,MATCH(I728,Parameters!$B$30:$E$30,0))/100*IF($F728="yes",Parameters!$C$49,Parameters!$B$49)</f>
        <v/>
      </c>
      <c r="O728" s="29">
        <f>K728*INDEX(Parameters!$B$87:$E$87,MATCH(I728,Parameters!$B$30:$E$30,0))/100*IF($F728="yes",Parameters!$C$49,Parameters!$B$49)</f>
        <v/>
      </c>
      <c r="P728" s="29">
        <f>K728*INDEX(Parameters!$B$88:$E$88,MATCH(I728,Parameters!$B$30:$E$30,0))/100*IF($F728="yes",Parameters!$C$49,Parameters!$B$49)</f>
        <v/>
      </c>
      <c r="Q728" s="29">
        <f>K728*INDEX(Parameters!$B$89:$E$89,MATCH(I728,Parameters!$B$30:$E$30,0))/100*IF($F728="yes",Parameters!$C$49,Parameters!$B$49)</f>
        <v/>
      </c>
      <c r="R728" s="29">
        <f>K728*INDEX(Parameters!$B$90:$E$90,MATCH(I728,Parameters!$B$30:$E$30,0))/100*IF($F728="yes",Parameters!$C$49,Parameters!$B$49)</f>
        <v/>
      </c>
      <c r="S728" s="29">
        <f>K728*INDEX(Parameters!$B$91:$E$91,MATCH(I728,Parameters!$B$30:$E$30,0))/100*IF($F728="yes",Parameters!$C$49,Parameters!$B$49)</f>
        <v/>
      </c>
      <c r="T728" s="29">
        <f>K728*INDEX(Parameters!$B$92:$E$92,MATCH(I728,Parameters!$B$30:$E$30,0))/100*IF($F728="yes",Parameters!$C$49,Parameters!$B$49)</f>
        <v/>
      </c>
      <c r="U728" s="29">
        <f>INDEX(Parameters!$B$32:$E$32,MATCH(I728,Parameters!$B$30:$E$30,0))*Parameters!$B$36/100*IF($F728="yes",Parameters!$E$49,Parameters!$D$49)</f>
        <v/>
      </c>
      <c r="V728" s="29">
        <f>U728*INDEX(Parameters!$B$99:$E$99,MATCH(I728,Parameters!$B$30:$E$30,0))</f>
        <v/>
      </c>
      <c r="W728" s="29">
        <f>U728*INDEX(Parameters!$B$100:$E$100,MATCH(I728,Parameters!$B$30:$E$30,0))</f>
        <v/>
      </c>
      <c r="X728" s="29">
        <f>U728*INDEX(Parameters!$B$101:$E$101,MATCH(I728,Parameters!$B$30:$E$30,0))</f>
        <v/>
      </c>
      <c r="Y728" s="29">
        <f>U728*INDEX(Parameters!$B$102:$E$102,MATCH(I728,Parameters!$B$30:$E$30,0))</f>
        <v/>
      </c>
      <c r="Z728" s="29">
        <f>U728*INDEX(Parameters!$B$103:$E$103,MATCH(I728,Parameters!$B$30:$E$30,0))</f>
        <v/>
      </c>
      <c r="AA728" s="29">
        <f>U728*INDEX(Parameters!$B$104:$E$104,MATCH(I728,Parameters!$B$30:$E$30,0))</f>
        <v/>
      </c>
      <c r="AB728" s="29">
        <f>U728*Parameters!$B$39</f>
        <v/>
      </c>
      <c r="AC728">
        <f>J728</f>
        <v/>
      </c>
      <c r="AD728">
        <f>IF(J728=1,Parameters!$B$40,Parameters!$B$41)</f>
        <v/>
      </c>
      <c r="AE728" s="29">
        <f>AC728*O728+(1-AC728)*L728</f>
        <v/>
      </c>
      <c r="AF728" s="29">
        <f>AC728*P728+(1-AC728)*M728</f>
        <v/>
      </c>
      <c r="AG728" s="29">
        <f>AC728*Q728+(1-AC728)*N728</f>
        <v/>
      </c>
      <c r="AH728" s="29">
        <f>AD728*O728+(1-AD728)*L728</f>
        <v/>
      </c>
      <c r="AI728" s="29">
        <f>AD728*P728+(1-AD728)*M728</f>
        <v/>
      </c>
      <c r="AJ728" s="29">
        <f>AD728*Q728+(1-AD728)*N728</f>
        <v/>
      </c>
      <c r="AK728" s="29">
        <f>AC728*V728+(1-AC728)*U728</f>
        <v/>
      </c>
      <c r="AL728" s="29">
        <f>AC728*W728+(1-AC728)*U728</f>
        <v/>
      </c>
      <c r="AM728" s="29">
        <f>AC728*X728+(1-AC728)*U728</f>
        <v/>
      </c>
      <c r="AN728" s="29">
        <f>AD728*V728+(1-AD728)*U728</f>
        <v/>
      </c>
      <c r="AO728" s="29">
        <f>AD728*W728+(1-AD728)*U728</f>
        <v/>
      </c>
      <c r="AP728" s="29">
        <f>AD728*X728+(1-AD728)*U728</f>
        <v/>
      </c>
      <c r="AQ728">
        <f>IF(OR(Scenario!$B$5="Any",Scenario!$B$5=A728),1,0)</f>
        <v/>
      </c>
      <c r="AR728">
        <f>IF(OR(Scenario!$B$6="Any",Scenario!$B$6=B728),1,0)</f>
        <v/>
      </c>
      <c r="AS728">
        <f>IF(OR(Scenario!$B$7="Any",Scenario!$B$7=C728),1,0)</f>
        <v/>
      </c>
      <c r="AT728">
        <f>IF(OR(Scenario!$B$8="Any",Scenario!$B$8=D728),1,0)</f>
        <v/>
      </c>
      <c r="AU728">
        <f>IF(OR(Scenario!$B$9="Any",Scenario!$B$9=E728),1,0)</f>
        <v/>
      </c>
      <c r="AV728">
        <f>IF(OR(Scenario!$B$10="Any",Scenario!$B$10=F728),1,0)</f>
        <v/>
      </c>
      <c r="AW728">
        <f>G728*AQ728*AR728*AS728*AT728*AU728*AV728</f>
        <v/>
      </c>
      <c r="AX728">
        <f>IF(Scenario!$B$11="mean",L728,IF(Scenario!$B$11="5th pct",M728,N728))</f>
        <v/>
      </c>
      <c r="AY728">
        <f>IF(Scenario!$B$11="mean",O728,IF(Scenario!$B$11="5th pct",P728,Q728))</f>
        <v/>
      </c>
      <c r="AZ728">
        <f>IF(Scenario!$B$11="mean",R728,IF(Scenario!$B$11="5th pct",S728,T728))</f>
        <v/>
      </c>
      <c r="BA728">
        <f>IF(Scenario!$B$11="mean",AE728,IF(Scenario!$B$11="5th pct",AF728,AG728))</f>
        <v/>
      </c>
      <c r="BB728">
        <f>IF(Scenario!$B$11="mean",AH728,IF(Scenario!$B$11="5th pct",AI728,AJ728))</f>
        <v/>
      </c>
      <c r="BC728">
        <f>U728</f>
        <v/>
      </c>
      <c r="BD728">
        <f>IF(Scenario!$B$11="mean",V728,IF(Scenario!$B$11="5th pct",W728,X728))</f>
        <v/>
      </c>
      <c r="BE728">
        <f>IF(Scenario!$B$11="mean",Y728,IF(Scenario!$B$11="5th pct",Z728,AA728))</f>
        <v/>
      </c>
      <c r="BF728">
        <f>IF(Scenario!$B$11="mean",AK728,IF(Scenario!$B$11="5th pct",AL728,AM728))</f>
        <v/>
      </c>
      <c r="BG728">
        <f>IF(Scenario!$B$11="mean",AN728,IF(Scenario!$B$11="5th pct",AO728,AP728))</f>
        <v/>
      </c>
    </row>
    <row r="729">
      <c r="A729" s="7" t="inlineStr">
        <is>
          <t>M</t>
        </is>
      </c>
      <c r="B729" s="7" t="inlineStr">
        <is>
          <t>65-74</t>
        </is>
      </c>
      <c r="C729" s="7" t="inlineStr">
        <is>
          <t>176-198</t>
        </is>
      </c>
      <c r="D729" s="7" t="inlineStr">
        <is>
          <t>1.5-2.0</t>
        </is>
      </c>
      <c r="E729" s="7" t="inlineStr">
        <is>
          <t>persistent</t>
        </is>
      </c>
      <c r="F729" s="7" t="inlineStr">
        <is>
          <t>yes</t>
        </is>
      </c>
      <c r="G729" s="30">
        <f>Parameters!$B$6*Parameters!$B$7*Parameters!$F$11/SUM(Parameters!$B$11:$G$11)*Parameters!$J$21*Parameters!$B$53*Parameters!$B$46</f>
        <v/>
      </c>
      <c r="H729" s="31">
        <f>(140-Parameters!$B$25)*Parameters!$F$26*0.45359237*1/(72*Parameters!$D$27)</f>
        <v/>
      </c>
      <c r="I729" s="7">
        <f>IF(H729&gt;80,"&gt;80",IF(H729&gt;50,"50-80",IF(H729&gt;=25,"25-50","&lt;25")))</f>
        <v/>
      </c>
      <c r="J729" s="7">
        <f>IF(((B729="80+")+0+(OR(D729="1.5-2.0",D729="&gt;=2.0")))&gt;=2,1,0)</f>
        <v/>
      </c>
      <c r="K729" s="32">
        <f>INDEX(Parameters!$B$31:$E$31,MATCH(I729,Parameters!$B$30:$E$30,0))</f>
        <v/>
      </c>
      <c r="L729" s="33">
        <f>K729*INDEX(Parameters!$B$84:$E$84,MATCH(I729,Parameters!$B$30:$E$30,0))/100*IF($F729="yes",Parameters!$C$49,Parameters!$B$49)</f>
        <v/>
      </c>
      <c r="M729" s="33">
        <f>K729*INDEX(Parameters!$B$85:$E$85,MATCH(I729,Parameters!$B$30:$E$30,0))/100*IF($F729="yes",Parameters!$C$49,Parameters!$B$49)</f>
        <v/>
      </c>
      <c r="N729" s="33">
        <f>K729*INDEX(Parameters!$B$86:$E$86,MATCH(I729,Parameters!$B$30:$E$30,0))/100*IF($F729="yes",Parameters!$C$49,Parameters!$B$49)</f>
        <v/>
      </c>
      <c r="O729" s="33">
        <f>K729*INDEX(Parameters!$B$87:$E$87,MATCH(I729,Parameters!$B$30:$E$30,0))/100*IF($F729="yes",Parameters!$C$49,Parameters!$B$49)</f>
        <v/>
      </c>
      <c r="P729" s="33">
        <f>K729*INDEX(Parameters!$B$88:$E$88,MATCH(I729,Parameters!$B$30:$E$30,0))/100*IF($F729="yes",Parameters!$C$49,Parameters!$B$49)</f>
        <v/>
      </c>
      <c r="Q729" s="33">
        <f>K729*INDEX(Parameters!$B$89:$E$89,MATCH(I729,Parameters!$B$30:$E$30,0))/100*IF($F729="yes",Parameters!$C$49,Parameters!$B$49)</f>
        <v/>
      </c>
      <c r="R729" s="33">
        <f>K729*INDEX(Parameters!$B$90:$E$90,MATCH(I729,Parameters!$B$30:$E$30,0))/100*IF($F729="yes",Parameters!$C$49,Parameters!$B$49)</f>
        <v/>
      </c>
      <c r="S729" s="33">
        <f>K729*INDEX(Parameters!$B$91:$E$91,MATCH(I729,Parameters!$B$30:$E$30,0))/100*IF($F729="yes",Parameters!$C$49,Parameters!$B$49)</f>
        <v/>
      </c>
      <c r="T729" s="33">
        <f>K729*INDEX(Parameters!$B$92:$E$92,MATCH(I729,Parameters!$B$30:$E$30,0))/100*IF($F729="yes",Parameters!$C$49,Parameters!$B$49)</f>
        <v/>
      </c>
      <c r="U729" s="33">
        <f>INDEX(Parameters!$B$32:$E$32,MATCH(I729,Parameters!$B$30:$E$30,0))*Parameters!$B$36/100*IF($F729="yes",Parameters!$E$49,Parameters!$D$49)</f>
        <v/>
      </c>
      <c r="V729" s="33">
        <f>U729*INDEX(Parameters!$B$99:$E$99,MATCH(I729,Parameters!$B$30:$E$30,0))</f>
        <v/>
      </c>
      <c r="W729" s="33">
        <f>U729*INDEX(Parameters!$B$100:$E$100,MATCH(I729,Parameters!$B$30:$E$30,0))</f>
        <v/>
      </c>
      <c r="X729" s="33">
        <f>U729*INDEX(Parameters!$B$101:$E$101,MATCH(I729,Parameters!$B$30:$E$30,0))</f>
        <v/>
      </c>
      <c r="Y729" s="33">
        <f>U729*INDEX(Parameters!$B$102:$E$102,MATCH(I729,Parameters!$B$30:$E$30,0))</f>
        <v/>
      </c>
      <c r="Z729" s="33">
        <f>U729*INDEX(Parameters!$B$103:$E$103,MATCH(I729,Parameters!$B$30:$E$30,0))</f>
        <v/>
      </c>
      <c r="AA729" s="33">
        <f>U729*INDEX(Parameters!$B$104:$E$104,MATCH(I729,Parameters!$B$30:$E$30,0))</f>
        <v/>
      </c>
      <c r="AB729" s="33">
        <f>U729*Parameters!$B$39</f>
        <v/>
      </c>
      <c r="AC729" s="7">
        <f>J729</f>
        <v/>
      </c>
      <c r="AD729" s="7">
        <f>IF(J729=1,Parameters!$B$40,Parameters!$B$41)</f>
        <v/>
      </c>
      <c r="AE729" s="33">
        <f>AC729*O729+(1-AC729)*L729</f>
        <v/>
      </c>
      <c r="AF729" s="33">
        <f>AC729*P729+(1-AC729)*M729</f>
        <v/>
      </c>
      <c r="AG729" s="33">
        <f>AC729*Q729+(1-AC729)*N729</f>
        <v/>
      </c>
      <c r="AH729" s="33">
        <f>AD729*O729+(1-AD729)*L729</f>
        <v/>
      </c>
      <c r="AI729" s="33">
        <f>AD729*P729+(1-AD729)*M729</f>
        <v/>
      </c>
      <c r="AJ729" s="33">
        <f>AD729*Q729+(1-AD729)*N729</f>
        <v/>
      </c>
      <c r="AK729" s="33">
        <f>AC729*V729+(1-AC729)*U729</f>
        <v/>
      </c>
      <c r="AL729" s="33">
        <f>AC729*W729+(1-AC729)*U729</f>
        <v/>
      </c>
      <c r="AM729" s="33">
        <f>AC729*X729+(1-AC729)*U729</f>
        <v/>
      </c>
      <c r="AN729" s="33">
        <f>AD729*V729+(1-AD729)*U729</f>
        <v/>
      </c>
      <c r="AO729" s="33">
        <f>AD729*W729+(1-AD729)*U729</f>
        <v/>
      </c>
      <c r="AP729" s="33">
        <f>AD729*X729+(1-AD729)*U729</f>
        <v/>
      </c>
      <c r="AQ729" s="7">
        <f>IF(OR(Scenario!$B$5="Any",Scenario!$B$5=A729),1,0)</f>
        <v/>
      </c>
      <c r="AR729" s="7">
        <f>IF(OR(Scenario!$B$6="Any",Scenario!$B$6=B729),1,0)</f>
        <v/>
      </c>
      <c r="AS729" s="7">
        <f>IF(OR(Scenario!$B$7="Any",Scenario!$B$7=C729),1,0)</f>
        <v/>
      </c>
      <c r="AT729" s="7">
        <f>IF(OR(Scenario!$B$8="Any",Scenario!$B$8=D729),1,0)</f>
        <v/>
      </c>
      <c r="AU729" s="7">
        <f>IF(OR(Scenario!$B$9="Any",Scenario!$B$9=E729),1,0)</f>
        <v/>
      </c>
      <c r="AV729" s="7">
        <f>IF(OR(Scenario!$B$10="Any",Scenario!$B$10=F729),1,0)</f>
        <v/>
      </c>
      <c r="AW729" s="7">
        <f>G729*AQ729*AR729*AS729*AT729*AU729*AV729</f>
        <v/>
      </c>
      <c r="AX729" s="7">
        <f>IF(Scenario!$B$11="mean",L729,IF(Scenario!$B$11="5th pct",M729,N729))</f>
        <v/>
      </c>
      <c r="AY729" s="7">
        <f>IF(Scenario!$B$11="mean",O729,IF(Scenario!$B$11="5th pct",P729,Q729))</f>
        <v/>
      </c>
      <c r="AZ729" s="7">
        <f>IF(Scenario!$B$11="mean",R729,IF(Scenario!$B$11="5th pct",S729,T729))</f>
        <v/>
      </c>
      <c r="BA729" s="7">
        <f>IF(Scenario!$B$11="mean",AE729,IF(Scenario!$B$11="5th pct",AF729,AG729))</f>
        <v/>
      </c>
      <c r="BB729" s="7">
        <f>IF(Scenario!$B$11="mean",AH729,IF(Scenario!$B$11="5th pct",AI729,AJ729))</f>
        <v/>
      </c>
      <c r="BC729" s="7">
        <f>U729</f>
        <v/>
      </c>
      <c r="BD729" s="7">
        <f>IF(Scenario!$B$11="mean",V729,IF(Scenario!$B$11="5th pct",W729,X729))</f>
        <v/>
      </c>
      <c r="BE729" s="7">
        <f>IF(Scenario!$B$11="mean",Y729,IF(Scenario!$B$11="5th pct",Z729,AA729))</f>
        <v/>
      </c>
      <c r="BF729" s="7">
        <f>IF(Scenario!$B$11="mean",AK729,IF(Scenario!$B$11="5th pct",AL729,AM729))</f>
        <v/>
      </c>
      <c r="BG729" s="7">
        <f>IF(Scenario!$B$11="mean",AN729,IF(Scenario!$B$11="5th pct",AO729,AP729))</f>
        <v/>
      </c>
    </row>
    <row r="730">
      <c r="A730" t="inlineStr">
        <is>
          <t>M</t>
        </is>
      </c>
      <c r="B730" t="inlineStr">
        <is>
          <t>65-74</t>
        </is>
      </c>
      <c r="C730" t="inlineStr">
        <is>
          <t>176-198</t>
        </is>
      </c>
      <c r="D730" t="inlineStr">
        <is>
          <t>&gt;=2.0</t>
        </is>
      </c>
      <c r="E730" t="inlineStr">
        <is>
          <t>subclinical</t>
        </is>
      </c>
      <c r="F730" t="inlineStr">
        <is>
          <t>no</t>
        </is>
      </c>
      <c r="G730" s="26">
        <f>Parameters!$B$6*Parameters!$B$7*Parameters!$F$11/SUM(Parameters!$B$11:$G$11)*Parameters!$K$21*Parameters!$B$50*(1-Parameters!$B$46)</f>
        <v/>
      </c>
      <c r="H730" s="27">
        <f>(140-Parameters!$B$25)*Parameters!$F$26*0.45359237*1/(72*Parameters!$E$27)</f>
        <v/>
      </c>
      <c r="I730">
        <f>IF(H730&gt;80,"&gt;80",IF(H730&gt;50,"50-80",IF(H730&gt;=25,"25-50","&lt;25")))</f>
        <v/>
      </c>
      <c r="J730">
        <f>IF(((B730="80+")+0+(OR(D730="1.5-2.0",D730="&gt;=2.0")))&gt;=2,1,0)</f>
        <v/>
      </c>
      <c r="K730" s="28">
        <f>INDEX(Parameters!$B$31:$E$31,MATCH(I730,Parameters!$B$30:$E$30,0))</f>
        <v/>
      </c>
      <c r="L730" s="29">
        <f>K730*INDEX(Parameters!$B$57:$E$57,MATCH(I730,Parameters!$B$30:$E$30,0))/100*IF($F730="yes",Parameters!$C$49,Parameters!$B$49)</f>
        <v/>
      </c>
      <c r="M730" s="29">
        <f>K730*INDEX(Parameters!$B$58:$E$58,MATCH(I730,Parameters!$B$30:$E$30,0))/100*IF($F730="yes",Parameters!$C$49,Parameters!$B$49)</f>
        <v/>
      </c>
      <c r="N730" s="29">
        <f>K730*INDEX(Parameters!$B$59:$E$59,MATCH(I730,Parameters!$B$30:$E$30,0))/100*IF($F730="yes",Parameters!$C$49,Parameters!$B$49)</f>
        <v/>
      </c>
      <c r="O730" s="29">
        <f>K730*INDEX(Parameters!$B$60:$E$60,MATCH(I730,Parameters!$B$30:$E$30,0))/100*IF($F730="yes",Parameters!$C$49,Parameters!$B$49)</f>
        <v/>
      </c>
      <c r="P730" s="29">
        <f>K730*INDEX(Parameters!$B$61:$E$61,MATCH(I730,Parameters!$B$30:$E$30,0))/100*IF($F730="yes",Parameters!$C$49,Parameters!$B$49)</f>
        <v/>
      </c>
      <c r="Q730" s="29">
        <f>K730*INDEX(Parameters!$B$62:$E$62,MATCH(I730,Parameters!$B$30:$E$30,0))/100*IF($F730="yes",Parameters!$C$49,Parameters!$B$49)</f>
        <v/>
      </c>
      <c r="R730" s="29">
        <f>K730*INDEX(Parameters!$B$63:$E$63,MATCH(I730,Parameters!$B$30:$E$30,0))/100*IF($F730="yes",Parameters!$C$49,Parameters!$B$49)</f>
        <v/>
      </c>
      <c r="S730" s="29">
        <f>K730*INDEX(Parameters!$B$64:$E$64,MATCH(I730,Parameters!$B$30:$E$30,0))/100*IF($F730="yes",Parameters!$C$49,Parameters!$B$49)</f>
        <v/>
      </c>
      <c r="T730" s="29">
        <f>K730*INDEX(Parameters!$B$65:$E$65,MATCH(I730,Parameters!$B$30:$E$30,0))/100*IF($F730="yes",Parameters!$C$49,Parameters!$B$49)</f>
        <v/>
      </c>
      <c r="U730" s="29">
        <f>INDEX(Parameters!$B$32:$E$32,MATCH(I730,Parameters!$B$30:$E$30,0))*Parameters!$B$36/100*IF($F730="yes",Parameters!$E$49,Parameters!$D$49)</f>
        <v/>
      </c>
      <c r="V730" s="29">
        <f>U730*INDEX(Parameters!$B$99:$E$99,MATCH(I730,Parameters!$B$30:$E$30,0))</f>
        <v/>
      </c>
      <c r="W730" s="29">
        <f>U730*INDEX(Parameters!$B$100:$E$100,MATCH(I730,Parameters!$B$30:$E$30,0))</f>
        <v/>
      </c>
      <c r="X730" s="29">
        <f>U730*INDEX(Parameters!$B$101:$E$101,MATCH(I730,Parameters!$B$30:$E$30,0))</f>
        <v/>
      </c>
      <c r="Y730" s="29">
        <f>U730*INDEX(Parameters!$B$102:$E$102,MATCH(I730,Parameters!$B$30:$E$30,0))</f>
        <v/>
      </c>
      <c r="Z730" s="29">
        <f>U730*INDEX(Parameters!$B$103:$E$103,MATCH(I730,Parameters!$B$30:$E$30,0))</f>
        <v/>
      </c>
      <c r="AA730" s="29">
        <f>U730*INDEX(Parameters!$B$104:$E$104,MATCH(I730,Parameters!$B$30:$E$30,0))</f>
        <v/>
      </c>
      <c r="AB730" s="29">
        <f>U730*Parameters!$B$39</f>
        <v/>
      </c>
      <c r="AC730">
        <f>J730</f>
        <v/>
      </c>
      <c r="AD730">
        <f>IF(J730=1,Parameters!$B$40,Parameters!$B$41)</f>
        <v/>
      </c>
      <c r="AE730" s="29">
        <f>AC730*O730+(1-AC730)*L730</f>
        <v/>
      </c>
      <c r="AF730" s="29">
        <f>AC730*P730+(1-AC730)*M730</f>
        <v/>
      </c>
      <c r="AG730" s="29">
        <f>AC730*Q730+(1-AC730)*N730</f>
        <v/>
      </c>
      <c r="AH730" s="29">
        <f>AD730*O730+(1-AD730)*L730</f>
        <v/>
      </c>
      <c r="AI730" s="29">
        <f>AD730*P730+(1-AD730)*M730</f>
        <v/>
      </c>
      <c r="AJ730" s="29">
        <f>AD730*Q730+(1-AD730)*N730</f>
        <v/>
      </c>
      <c r="AK730" s="29">
        <f>AC730*V730+(1-AC730)*U730</f>
        <v/>
      </c>
      <c r="AL730" s="29">
        <f>AC730*W730+(1-AC730)*U730</f>
        <v/>
      </c>
      <c r="AM730" s="29">
        <f>AC730*X730+(1-AC730)*U730</f>
        <v/>
      </c>
      <c r="AN730" s="29">
        <f>AD730*V730+(1-AD730)*U730</f>
        <v/>
      </c>
      <c r="AO730" s="29">
        <f>AD730*W730+(1-AD730)*U730</f>
        <v/>
      </c>
      <c r="AP730" s="29">
        <f>AD730*X730+(1-AD730)*U730</f>
        <v/>
      </c>
      <c r="AQ730">
        <f>IF(OR(Scenario!$B$5="Any",Scenario!$B$5=A730),1,0)</f>
        <v/>
      </c>
      <c r="AR730">
        <f>IF(OR(Scenario!$B$6="Any",Scenario!$B$6=B730),1,0)</f>
        <v/>
      </c>
      <c r="AS730">
        <f>IF(OR(Scenario!$B$7="Any",Scenario!$B$7=C730),1,0)</f>
        <v/>
      </c>
      <c r="AT730">
        <f>IF(OR(Scenario!$B$8="Any",Scenario!$B$8=D730),1,0)</f>
        <v/>
      </c>
      <c r="AU730">
        <f>IF(OR(Scenario!$B$9="Any",Scenario!$B$9=E730),1,0)</f>
        <v/>
      </c>
      <c r="AV730">
        <f>IF(OR(Scenario!$B$10="Any",Scenario!$B$10=F730),1,0)</f>
        <v/>
      </c>
      <c r="AW730">
        <f>G730*AQ730*AR730*AS730*AT730*AU730*AV730</f>
        <v/>
      </c>
      <c r="AX730">
        <f>IF(Scenario!$B$11="mean",L730,IF(Scenario!$B$11="5th pct",M730,N730))</f>
        <v/>
      </c>
      <c r="AY730">
        <f>IF(Scenario!$B$11="mean",O730,IF(Scenario!$B$11="5th pct",P730,Q730))</f>
        <v/>
      </c>
      <c r="AZ730">
        <f>IF(Scenario!$B$11="mean",R730,IF(Scenario!$B$11="5th pct",S730,T730))</f>
        <v/>
      </c>
      <c r="BA730">
        <f>IF(Scenario!$B$11="mean",AE730,IF(Scenario!$B$11="5th pct",AF730,AG730))</f>
        <v/>
      </c>
      <c r="BB730">
        <f>IF(Scenario!$B$11="mean",AH730,IF(Scenario!$B$11="5th pct",AI730,AJ730))</f>
        <v/>
      </c>
      <c r="BC730">
        <f>U730</f>
        <v/>
      </c>
      <c r="BD730">
        <f>IF(Scenario!$B$11="mean",V730,IF(Scenario!$B$11="5th pct",W730,X730))</f>
        <v/>
      </c>
      <c r="BE730">
        <f>IF(Scenario!$B$11="mean",Y730,IF(Scenario!$B$11="5th pct",Z730,AA730))</f>
        <v/>
      </c>
      <c r="BF730">
        <f>IF(Scenario!$B$11="mean",AK730,IF(Scenario!$B$11="5th pct",AL730,AM730))</f>
        <v/>
      </c>
      <c r="BG730">
        <f>IF(Scenario!$B$11="mean",AN730,IF(Scenario!$B$11="5th pct",AO730,AP730))</f>
        <v/>
      </c>
    </row>
    <row r="731">
      <c r="A731" s="7" t="inlineStr">
        <is>
          <t>M</t>
        </is>
      </c>
      <c r="B731" s="7" t="inlineStr">
        <is>
          <t>65-74</t>
        </is>
      </c>
      <c r="C731" s="7" t="inlineStr">
        <is>
          <t>176-198</t>
        </is>
      </c>
      <c r="D731" s="7" t="inlineStr">
        <is>
          <t>&gt;=2.0</t>
        </is>
      </c>
      <c r="E731" s="7" t="inlineStr">
        <is>
          <t>subclinical</t>
        </is>
      </c>
      <c r="F731" s="7" t="inlineStr">
        <is>
          <t>yes</t>
        </is>
      </c>
      <c r="G731" s="30">
        <f>Parameters!$B$6*Parameters!$B$7*Parameters!$F$11/SUM(Parameters!$B$11:$G$11)*Parameters!$K$21*Parameters!$B$50*Parameters!$B$46</f>
        <v/>
      </c>
      <c r="H731" s="31">
        <f>(140-Parameters!$B$25)*Parameters!$F$26*0.45359237*1/(72*Parameters!$E$27)</f>
        <v/>
      </c>
      <c r="I731" s="7">
        <f>IF(H731&gt;80,"&gt;80",IF(H731&gt;50,"50-80",IF(H731&gt;=25,"25-50","&lt;25")))</f>
        <v/>
      </c>
      <c r="J731" s="7">
        <f>IF(((B731="80+")+0+(OR(D731="1.5-2.0",D731="&gt;=2.0")))&gt;=2,1,0)</f>
        <v/>
      </c>
      <c r="K731" s="32">
        <f>INDEX(Parameters!$B$31:$E$31,MATCH(I731,Parameters!$B$30:$E$30,0))</f>
        <v/>
      </c>
      <c r="L731" s="33">
        <f>K731*INDEX(Parameters!$B$57:$E$57,MATCH(I731,Parameters!$B$30:$E$30,0))/100*IF($F731="yes",Parameters!$C$49,Parameters!$B$49)</f>
        <v/>
      </c>
      <c r="M731" s="33">
        <f>K731*INDEX(Parameters!$B$58:$E$58,MATCH(I731,Parameters!$B$30:$E$30,0))/100*IF($F731="yes",Parameters!$C$49,Parameters!$B$49)</f>
        <v/>
      </c>
      <c r="N731" s="33">
        <f>K731*INDEX(Parameters!$B$59:$E$59,MATCH(I731,Parameters!$B$30:$E$30,0))/100*IF($F731="yes",Parameters!$C$49,Parameters!$B$49)</f>
        <v/>
      </c>
      <c r="O731" s="33">
        <f>K731*INDEX(Parameters!$B$60:$E$60,MATCH(I731,Parameters!$B$30:$E$30,0))/100*IF($F731="yes",Parameters!$C$49,Parameters!$B$49)</f>
        <v/>
      </c>
      <c r="P731" s="33">
        <f>K731*INDEX(Parameters!$B$61:$E$61,MATCH(I731,Parameters!$B$30:$E$30,0))/100*IF($F731="yes",Parameters!$C$49,Parameters!$B$49)</f>
        <v/>
      </c>
      <c r="Q731" s="33">
        <f>K731*INDEX(Parameters!$B$62:$E$62,MATCH(I731,Parameters!$B$30:$E$30,0))/100*IF($F731="yes",Parameters!$C$49,Parameters!$B$49)</f>
        <v/>
      </c>
      <c r="R731" s="33">
        <f>K731*INDEX(Parameters!$B$63:$E$63,MATCH(I731,Parameters!$B$30:$E$30,0))/100*IF($F731="yes",Parameters!$C$49,Parameters!$B$49)</f>
        <v/>
      </c>
      <c r="S731" s="33">
        <f>K731*INDEX(Parameters!$B$64:$E$64,MATCH(I731,Parameters!$B$30:$E$30,0))/100*IF($F731="yes",Parameters!$C$49,Parameters!$B$49)</f>
        <v/>
      </c>
      <c r="T731" s="33">
        <f>K731*INDEX(Parameters!$B$65:$E$65,MATCH(I731,Parameters!$B$30:$E$30,0))/100*IF($F731="yes",Parameters!$C$49,Parameters!$B$49)</f>
        <v/>
      </c>
      <c r="U731" s="33">
        <f>INDEX(Parameters!$B$32:$E$32,MATCH(I731,Parameters!$B$30:$E$30,0))*Parameters!$B$36/100*IF($F731="yes",Parameters!$E$49,Parameters!$D$49)</f>
        <v/>
      </c>
      <c r="V731" s="33">
        <f>U731*INDEX(Parameters!$B$99:$E$99,MATCH(I731,Parameters!$B$30:$E$30,0))</f>
        <v/>
      </c>
      <c r="W731" s="33">
        <f>U731*INDEX(Parameters!$B$100:$E$100,MATCH(I731,Parameters!$B$30:$E$30,0))</f>
        <v/>
      </c>
      <c r="X731" s="33">
        <f>U731*INDEX(Parameters!$B$101:$E$101,MATCH(I731,Parameters!$B$30:$E$30,0))</f>
        <v/>
      </c>
      <c r="Y731" s="33">
        <f>U731*INDEX(Parameters!$B$102:$E$102,MATCH(I731,Parameters!$B$30:$E$30,0))</f>
        <v/>
      </c>
      <c r="Z731" s="33">
        <f>U731*INDEX(Parameters!$B$103:$E$103,MATCH(I731,Parameters!$B$30:$E$30,0))</f>
        <v/>
      </c>
      <c r="AA731" s="33">
        <f>U731*INDEX(Parameters!$B$104:$E$104,MATCH(I731,Parameters!$B$30:$E$30,0))</f>
        <v/>
      </c>
      <c r="AB731" s="33">
        <f>U731*Parameters!$B$39</f>
        <v/>
      </c>
      <c r="AC731" s="7">
        <f>J731</f>
        <v/>
      </c>
      <c r="AD731" s="7">
        <f>IF(J731=1,Parameters!$B$40,Parameters!$B$41)</f>
        <v/>
      </c>
      <c r="AE731" s="33">
        <f>AC731*O731+(1-AC731)*L731</f>
        <v/>
      </c>
      <c r="AF731" s="33">
        <f>AC731*P731+(1-AC731)*M731</f>
        <v/>
      </c>
      <c r="AG731" s="33">
        <f>AC731*Q731+(1-AC731)*N731</f>
        <v/>
      </c>
      <c r="AH731" s="33">
        <f>AD731*O731+(1-AD731)*L731</f>
        <v/>
      </c>
      <c r="AI731" s="33">
        <f>AD731*P731+(1-AD731)*M731</f>
        <v/>
      </c>
      <c r="AJ731" s="33">
        <f>AD731*Q731+(1-AD731)*N731</f>
        <v/>
      </c>
      <c r="AK731" s="33">
        <f>AC731*V731+(1-AC731)*U731</f>
        <v/>
      </c>
      <c r="AL731" s="33">
        <f>AC731*W731+(1-AC731)*U731</f>
        <v/>
      </c>
      <c r="AM731" s="33">
        <f>AC731*X731+(1-AC731)*U731</f>
        <v/>
      </c>
      <c r="AN731" s="33">
        <f>AD731*V731+(1-AD731)*U731</f>
        <v/>
      </c>
      <c r="AO731" s="33">
        <f>AD731*W731+(1-AD731)*U731</f>
        <v/>
      </c>
      <c r="AP731" s="33">
        <f>AD731*X731+(1-AD731)*U731</f>
        <v/>
      </c>
      <c r="AQ731" s="7">
        <f>IF(OR(Scenario!$B$5="Any",Scenario!$B$5=A731),1,0)</f>
        <v/>
      </c>
      <c r="AR731" s="7">
        <f>IF(OR(Scenario!$B$6="Any",Scenario!$B$6=B731),1,0)</f>
        <v/>
      </c>
      <c r="AS731" s="7">
        <f>IF(OR(Scenario!$B$7="Any",Scenario!$B$7=C731),1,0)</f>
        <v/>
      </c>
      <c r="AT731" s="7">
        <f>IF(OR(Scenario!$B$8="Any",Scenario!$B$8=D731),1,0)</f>
        <v/>
      </c>
      <c r="AU731" s="7">
        <f>IF(OR(Scenario!$B$9="Any",Scenario!$B$9=E731),1,0)</f>
        <v/>
      </c>
      <c r="AV731" s="7">
        <f>IF(OR(Scenario!$B$10="Any",Scenario!$B$10=F731),1,0)</f>
        <v/>
      </c>
      <c r="AW731" s="7">
        <f>G731*AQ731*AR731*AS731*AT731*AU731*AV731</f>
        <v/>
      </c>
      <c r="AX731" s="7">
        <f>IF(Scenario!$B$11="mean",L731,IF(Scenario!$B$11="5th pct",M731,N731))</f>
        <v/>
      </c>
      <c r="AY731" s="7">
        <f>IF(Scenario!$B$11="mean",O731,IF(Scenario!$B$11="5th pct",P731,Q731))</f>
        <v/>
      </c>
      <c r="AZ731" s="7">
        <f>IF(Scenario!$B$11="mean",R731,IF(Scenario!$B$11="5th pct",S731,T731))</f>
        <v/>
      </c>
      <c r="BA731" s="7">
        <f>IF(Scenario!$B$11="mean",AE731,IF(Scenario!$B$11="5th pct",AF731,AG731))</f>
        <v/>
      </c>
      <c r="BB731" s="7">
        <f>IF(Scenario!$B$11="mean",AH731,IF(Scenario!$B$11="5th pct",AI731,AJ731))</f>
        <v/>
      </c>
      <c r="BC731" s="7">
        <f>U731</f>
        <v/>
      </c>
      <c r="BD731" s="7">
        <f>IF(Scenario!$B$11="mean",V731,IF(Scenario!$B$11="5th pct",W731,X731))</f>
        <v/>
      </c>
      <c r="BE731" s="7">
        <f>IF(Scenario!$B$11="mean",Y731,IF(Scenario!$B$11="5th pct",Z731,AA731))</f>
        <v/>
      </c>
      <c r="BF731" s="7">
        <f>IF(Scenario!$B$11="mean",AK731,IF(Scenario!$B$11="5th pct",AL731,AM731))</f>
        <v/>
      </c>
      <c r="BG731" s="7">
        <f>IF(Scenario!$B$11="mean",AN731,IF(Scenario!$B$11="5th pct",AO731,AP731))</f>
        <v/>
      </c>
    </row>
    <row r="732">
      <c r="A732" t="inlineStr">
        <is>
          <t>M</t>
        </is>
      </c>
      <c r="B732" t="inlineStr">
        <is>
          <t>65-74</t>
        </is>
      </c>
      <c r="C732" t="inlineStr">
        <is>
          <t>176-198</t>
        </is>
      </c>
      <c r="D732" t="inlineStr">
        <is>
          <t>&gt;=2.0</t>
        </is>
      </c>
      <c r="E732" t="inlineStr">
        <is>
          <t>low parox</t>
        </is>
      </c>
      <c r="F732" t="inlineStr">
        <is>
          <t>no</t>
        </is>
      </c>
      <c r="G732" s="26">
        <f>Parameters!$B$6*Parameters!$B$7*Parameters!$F$11/SUM(Parameters!$B$11:$G$11)*Parameters!$K$21*Parameters!$B$51*(1-Parameters!$B$46)</f>
        <v/>
      </c>
      <c r="H732" s="27">
        <f>(140-Parameters!$B$25)*Parameters!$F$26*0.45359237*1/(72*Parameters!$E$27)</f>
        <v/>
      </c>
      <c r="I732">
        <f>IF(H732&gt;80,"&gt;80",IF(H732&gt;50,"50-80",IF(H732&gt;=25,"25-50","&lt;25")))</f>
        <v/>
      </c>
      <c r="J732">
        <f>IF(((B732="80+")+0+(OR(D732="1.5-2.0",D732="&gt;=2.0")))&gt;=2,1,0)</f>
        <v/>
      </c>
      <c r="K732" s="28">
        <f>INDEX(Parameters!$B$31:$E$31,MATCH(I732,Parameters!$B$30:$E$30,0))</f>
        <v/>
      </c>
      <c r="L732" s="29">
        <f>K732*INDEX(Parameters!$B$66:$E$66,MATCH(I732,Parameters!$B$30:$E$30,0))/100*IF($F732="yes",Parameters!$C$49,Parameters!$B$49)</f>
        <v/>
      </c>
      <c r="M732" s="29">
        <f>K732*INDEX(Parameters!$B$67:$E$67,MATCH(I732,Parameters!$B$30:$E$30,0))/100*IF($F732="yes",Parameters!$C$49,Parameters!$B$49)</f>
        <v/>
      </c>
      <c r="N732" s="29">
        <f>K732*INDEX(Parameters!$B$68:$E$68,MATCH(I732,Parameters!$B$30:$E$30,0))/100*IF($F732="yes",Parameters!$C$49,Parameters!$B$49)</f>
        <v/>
      </c>
      <c r="O732" s="29">
        <f>K732*INDEX(Parameters!$B$69:$E$69,MATCH(I732,Parameters!$B$30:$E$30,0))/100*IF($F732="yes",Parameters!$C$49,Parameters!$B$49)</f>
        <v/>
      </c>
      <c r="P732" s="29">
        <f>K732*INDEX(Parameters!$B$70:$E$70,MATCH(I732,Parameters!$B$30:$E$30,0))/100*IF($F732="yes",Parameters!$C$49,Parameters!$B$49)</f>
        <v/>
      </c>
      <c r="Q732" s="29">
        <f>K732*INDEX(Parameters!$B$71:$E$71,MATCH(I732,Parameters!$B$30:$E$30,0))/100*IF($F732="yes",Parameters!$C$49,Parameters!$B$49)</f>
        <v/>
      </c>
      <c r="R732" s="29">
        <f>K732*INDEX(Parameters!$B$72:$E$72,MATCH(I732,Parameters!$B$30:$E$30,0))/100*IF($F732="yes",Parameters!$C$49,Parameters!$B$49)</f>
        <v/>
      </c>
      <c r="S732" s="29">
        <f>K732*INDEX(Parameters!$B$73:$E$73,MATCH(I732,Parameters!$B$30:$E$30,0))/100*IF($F732="yes",Parameters!$C$49,Parameters!$B$49)</f>
        <v/>
      </c>
      <c r="T732" s="29">
        <f>K732*INDEX(Parameters!$B$74:$E$74,MATCH(I732,Parameters!$B$30:$E$30,0))/100*IF($F732="yes",Parameters!$C$49,Parameters!$B$49)</f>
        <v/>
      </c>
      <c r="U732" s="29">
        <f>INDEX(Parameters!$B$32:$E$32,MATCH(I732,Parameters!$B$30:$E$30,0))*Parameters!$B$36/100*IF($F732="yes",Parameters!$E$49,Parameters!$D$49)</f>
        <v/>
      </c>
      <c r="V732" s="29">
        <f>U732*INDEX(Parameters!$B$99:$E$99,MATCH(I732,Parameters!$B$30:$E$30,0))</f>
        <v/>
      </c>
      <c r="W732" s="29">
        <f>U732*INDEX(Parameters!$B$100:$E$100,MATCH(I732,Parameters!$B$30:$E$30,0))</f>
        <v/>
      </c>
      <c r="X732" s="29">
        <f>U732*INDEX(Parameters!$B$101:$E$101,MATCH(I732,Parameters!$B$30:$E$30,0))</f>
        <v/>
      </c>
      <c r="Y732" s="29">
        <f>U732*INDEX(Parameters!$B$102:$E$102,MATCH(I732,Parameters!$B$30:$E$30,0))</f>
        <v/>
      </c>
      <c r="Z732" s="29">
        <f>U732*INDEX(Parameters!$B$103:$E$103,MATCH(I732,Parameters!$B$30:$E$30,0))</f>
        <v/>
      </c>
      <c r="AA732" s="29">
        <f>U732*INDEX(Parameters!$B$104:$E$104,MATCH(I732,Parameters!$B$30:$E$30,0))</f>
        <v/>
      </c>
      <c r="AB732" s="29">
        <f>U732*Parameters!$B$39</f>
        <v/>
      </c>
      <c r="AC732">
        <f>J732</f>
        <v/>
      </c>
      <c r="AD732">
        <f>IF(J732=1,Parameters!$B$40,Parameters!$B$41)</f>
        <v/>
      </c>
      <c r="AE732" s="29">
        <f>AC732*O732+(1-AC732)*L732</f>
        <v/>
      </c>
      <c r="AF732" s="29">
        <f>AC732*P732+(1-AC732)*M732</f>
        <v/>
      </c>
      <c r="AG732" s="29">
        <f>AC732*Q732+(1-AC732)*N732</f>
        <v/>
      </c>
      <c r="AH732" s="29">
        <f>AD732*O732+(1-AD732)*L732</f>
        <v/>
      </c>
      <c r="AI732" s="29">
        <f>AD732*P732+(1-AD732)*M732</f>
        <v/>
      </c>
      <c r="AJ732" s="29">
        <f>AD732*Q732+(1-AD732)*N732</f>
        <v/>
      </c>
      <c r="AK732" s="29">
        <f>AC732*V732+(1-AC732)*U732</f>
        <v/>
      </c>
      <c r="AL732" s="29">
        <f>AC732*W732+(1-AC732)*U732</f>
        <v/>
      </c>
      <c r="AM732" s="29">
        <f>AC732*X732+(1-AC732)*U732</f>
        <v/>
      </c>
      <c r="AN732" s="29">
        <f>AD732*V732+(1-AD732)*U732</f>
        <v/>
      </c>
      <c r="AO732" s="29">
        <f>AD732*W732+(1-AD732)*U732</f>
        <v/>
      </c>
      <c r="AP732" s="29">
        <f>AD732*X732+(1-AD732)*U732</f>
        <v/>
      </c>
      <c r="AQ732">
        <f>IF(OR(Scenario!$B$5="Any",Scenario!$B$5=A732),1,0)</f>
        <v/>
      </c>
      <c r="AR732">
        <f>IF(OR(Scenario!$B$6="Any",Scenario!$B$6=B732),1,0)</f>
        <v/>
      </c>
      <c r="AS732">
        <f>IF(OR(Scenario!$B$7="Any",Scenario!$B$7=C732),1,0)</f>
        <v/>
      </c>
      <c r="AT732">
        <f>IF(OR(Scenario!$B$8="Any",Scenario!$B$8=D732),1,0)</f>
        <v/>
      </c>
      <c r="AU732">
        <f>IF(OR(Scenario!$B$9="Any",Scenario!$B$9=E732),1,0)</f>
        <v/>
      </c>
      <c r="AV732">
        <f>IF(OR(Scenario!$B$10="Any",Scenario!$B$10=F732),1,0)</f>
        <v/>
      </c>
      <c r="AW732">
        <f>G732*AQ732*AR732*AS732*AT732*AU732*AV732</f>
        <v/>
      </c>
      <c r="AX732">
        <f>IF(Scenario!$B$11="mean",L732,IF(Scenario!$B$11="5th pct",M732,N732))</f>
        <v/>
      </c>
      <c r="AY732">
        <f>IF(Scenario!$B$11="mean",O732,IF(Scenario!$B$11="5th pct",P732,Q732))</f>
        <v/>
      </c>
      <c r="AZ732">
        <f>IF(Scenario!$B$11="mean",R732,IF(Scenario!$B$11="5th pct",S732,T732))</f>
        <v/>
      </c>
      <c r="BA732">
        <f>IF(Scenario!$B$11="mean",AE732,IF(Scenario!$B$11="5th pct",AF732,AG732))</f>
        <v/>
      </c>
      <c r="BB732">
        <f>IF(Scenario!$B$11="mean",AH732,IF(Scenario!$B$11="5th pct",AI732,AJ732))</f>
        <v/>
      </c>
      <c r="BC732">
        <f>U732</f>
        <v/>
      </c>
      <c r="BD732">
        <f>IF(Scenario!$B$11="mean",V732,IF(Scenario!$B$11="5th pct",W732,X732))</f>
        <v/>
      </c>
      <c r="BE732">
        <f>IF(Scenario!$B$11="mean",Y732,IF(Scenario!$B$11="5th pct",Z732,AA732))</f>
        <v/>
      </c>
      <c r="BF732">
        <f>IF(Scenario!$B$11="mean",AK732,IF(Scenario!$B$11="5th pct",AL732,AM732))</f>
        <v/>
      </c>
      <c r="BG732">
        <f>IF(Scenario!$B$11="mean",AN732,IF(Scenario!$B$11="5th pct",AO732,AP732))</f>
        <v/>
      </c>
    </row>
    <row r="733">
      <c r="A733" s="7" t="inlineStr">
        <is>
          <t>M</t>
        </is>
      </c>
      <c r="B733" s="7" t="inlineStr">
        <is>
          <t>65-74</t>
        </is>
      </c>
      <c r="C733" s="7" t="inlineStr">
        <is>
          <t>176-198</t>
        </is>
      </c>
      <c r="D733" s="7" t="inlineStr">
        <is>
          <t>&gt;=2.0</t>
        </is>
      </c>
      <c r="E733" s="7" t="inlineStr">
        <is>
          <t>low parox</t>
        </is>
      </c>
      <c r="F733" s="7" t="inlineStr">
        <is>
          <t>yes</t>
        </is>
      </c>
      <c r="G733" s="30">
        <f>Parameters!$B$6*Parameters!$B$7*Parameters!$F$11/SUM(Parameters!$B$11:$G$11)*Parameters!$K$21*Parameters!$B$51*Parameters!$B$46</f>
        <v/>
      </c>
      <c r="H733" s="31">
        <f>(140-Parameters!$B$25)*Parameters!$F$26*0.45359237*1/(72*Parameters!$E$27)</f>
        <v/>
      </c>
      <c r="I733" s="7">
        <f>IF(H733&gt;80,"&gt;80",IF(H733&gt;50,"50-80",IF(H733&gt;=25,"25-50","&lt;25")))</f>
        <v/>
      </c>
      <c r="J733" s="7">
        <f>IF(((B733="80+")+0+(OR(D733="1.5-2.0",D733="&gt;=2.0")))&gt;=2,1,0)</f>
        <v/>
      </c>
      <c r="K733" s="32">
        <f>INDEX(Parameters!$B$31:$E$31,MATCH(I733,Parameters!$B$30:$E$30,0))</f>
        <v/>
      </c>
      <c r="L733" s="33">
        <f>K733*INDEX(Parameters!$B$66:$E$66,MATCH(I733,Parameters!$B$30:$E$30,0))/100*IF($F733="yes",Parameters!$C$49,Parameters!$B$49)</f>
        <v/>
      </c>
      <c r="M733" s="33">
        <f>K733*INDEX(Parameters!$B$67:$E$67,MATCH(I733,Parameters!$B$30:$E$30,0))/100*IF($F733="yes",Parameters!$C$49,Parameters!$B$49)</f>
        <v/>
      </c>
      <c r="N733" s="33">
        <f>K733*INDEX(Parameters!$B$68:$E$68,MATCH(I733,Parameters!$B$30:$E$30,0))/100*IF($F733="yes",Parameters!$C$49,Parameters!$B$49)</f>
        <v/>
      </c>
      <c r="O733" s="33">
        <f>K733*INDEX(Parameters!$B$69:$E$69,MATCH(I733,Parameters!$B$30:$E$30,0))/100*IF($F733="yes",Parameters!$C$49,Parameters!$B$49)</f>
        <v/>
      </c>
      <c r="P733" s="33">
        <f>K733*INDEX(Parameters!$B$70:$E$70,MATCH(I733,Parameters!$B$30:$E$30,0))/100*IF($F733="yes",Parameters!$C$49,Parameters!$B$49)</f>
        <v/>
      </c>
      <c r="Q733" s="33">
        <f>K733*INDEX(Parameters!$B$71:$E$71,MATCH(I733,Parameters!$B$30:$E$30,0))/100*IF($F733="yes",Parameters!$C$49,Parameters!$B$49)</f>
        <v/>
      </c>
      <c r="R733" s="33">
        <f>K733*INDEX(Parameters!$B$72:$E$72,MATCH(I733,Parameters!$B$30:$E$30,0))/100*IF($F733="yes",Parameters!$C$49,Parameters!$B$49)</f>
        <v/>
      </c>
      <c r="S733" s="33">
        <f>K733*INDEX(Parameters!$B$73:$E$73,MATCH(I733,Parameters!$B$30:$E$30,0))/100*IF($F733="yes",Parameters!$C$49,Parameters!$B$49)</f>
        <v/>
      </c>
      <c r="T733" s="33">
        <f>K733*INDEX(Parameters!$B$74:$E$74,MATCH(I733,Parameters!$B$30:$E$30,0))/100*IF($F733="yes",Parameters!$C$49,Parameters!$B$49)</f>
        <v/>
      </c>
      <c r="U733" s="33">
        <f>INDEX(Parameters!$B$32:$E$32,MATCH(I733,Parameters!$B$30:$E$30,0))*Parameters!$B$36/100*IF($F733="yes",Parameters!$E$49,Parameters!$D$49)</f>
        <v/>
      </c>
      <c r="V733" s="33">
        <f>U733*INDEX(Parameters!$B$99:$E$99,MATCH(I733,Parameters!$B$30:$E$30,0))</f>
        <v/>
      </c>
      <c r="W733" s="33">
        <f>U733*INDEX(Parameters!$B$100:$E$100,MATCH(I733,Parameters!$B$30:$E$30,0))</f>
        <v/>
      </c>
      <c r="X733" s="33">
        <f>U733*INDEX(Parameters!$B$101:$E$101,MATCH(I733,Parameters!$B$30:$E$30,0))</f>
        <v/>
      </c>
      <c r="Y733" s="33">
        <f>U733*INDEX(Parameters!$B$102:$E$102,MATCH(I733,Parameters!$B$30:$E$30,0))</f>
        <v/>
      </c>
      <c r="Z733" s="33">
        <f>U733*INDEX(Parameters!$B$103:$E$103,MATCH(I733,Parameters!$B$30:$E$30,0))</f>
        <v/>
      </c>
      <c r="AA733" s="33">
        <f>U733*INDEX(Parameters!$B$104:$E$104,MATCH(I733,Parameters!$B$30:$E$30,0))</f>
        <v/>
      </c>
      <c r="AB733" s="33">
        <f>U733*Parameters!$B$39</f>
        <v/>
      </c>
      <c r="AC733" s="7">
        <f>J733</f>
        <v/>
      </c>
      <c r="AD733" s="7">
        <f>IF(J733=1,Parameters!$B$40,Parameters!$B$41)</f>
        <v/>
      </c>
      <c r="AE733" s="33">
        <f>AC733*O733+(1-AC733)*L733</f>
        <v/>
      </c>
      <c r="AF733" s="33">
        <f>AC733*P733+(1-AC733)*M733</f>
        <v/>
      </c>
      <c r="AG733" s="33">
        <f>AC733*Q733+(1-AC733)*N733</f>
        <v/>
      </c>
      <c r="AH733" s="33">
        <f>AD733*O733+(1-AD733)*L733</f>
        <v/>
      </c>
      <c r="AI733" s="33">
        <f>AD733*P733+(1-AD733)*M733</f>
        <v/>
      </c>
      <c r="AJ733" s="33">
        <f>AD733*Q733+(1-AD733)*N733</f>
        <v/>
      </c>
      <c r="AK733" s="33">
        <f>AC733*V733+(1-AC733)*U733</f>
        <v/>
      </c>
      <c r="AL733" s="33">
        <f>AC733*W733+(1-AC733)*U733</f>
        <v/>
      </c>
      <c r="AM733" s="33">
        <f>AC733*X733+(1-AC733)*U733</f>
        <v/>
      </c>
      <c r="AN733" s="33">
        <f>AD733*V733+(1-AD733)*U733</f>
        <v/>
      </c>
      <c r="AO733" s="33">
        <f>AD733*W733+(1-AD733)*U733</f>
        <v/>
      </c>
      <c r="AP733" s="33">
        <f>AD733*X733+(1-AD733)*U733</f>
        <v/>
      </c>
      <c r="AQ733" s="7">
        <f>IF(OR(Scenario!$B$5="Any",Scenario!$B$5=A733),1,0)</f>
        <v/>
      </c>
      <c r="AR733" s="7">
        <f>IF(OR(Scenario!$B$6="Any",Scenario!$B$6=B733),1,0)</f>
        <v/>
      </c>
      <c r="AS733" s="7">
        <f>IF(OR(Scenario!$B$7="Any",Scenario!$B$7=C733),1,0)</f>
        <v/>
      </c>
      <c r="AT733" s="7">
        <f>IF(OR(Scenario!$B$8="Any",Scenario!$B$8=D733),1,0)</f>
        <v/>
      </c>
      <c r="AU733" s="7">
        <f>IF(OR(Scenario!$B$9="Any",Scenario!$B$9=E733),1,0)</f>
        <v/>
      </c>
      <c r="AV733" s="7">
        <f>IF(OR(Scenario!$B$10="Any",Scenario!$B$10=F733),1,0)</f>
        <v/>
      </c>
      <c r="AW733" s="7">
        <f>G733*AQ733*AR733*AS733*AT733*AU733*AV733</f>
        <v/>
      </c>
      <c r="AX733" s="7">
        <f>IF(Scenario!$B$11="mean",L733,IF(Scenario!$B$11="5th pct",M733,N733))</f>
        <v/>
      </c>
      <c r="AY733" s="7">
        <f>IF(Scenario!$B$11="mean",O733,IF(Scenario!$B$11="5th pct",P733,Q733))</f>
        <v/>
      </c>
      <c r="AZ733" s="7">
        <f>IF(Scenario!$B$11="mean",R733,IF(Scenario!$B$11="5th pct",S733,T733))</f>
        <v/>
      </c>
      <c r="BA733" s="7">
        <f>IF(Scenario!$B$11="mean",AE733,IF(Scenario!$B$11="5th pct",AF733,AG733))</f>
        <v/>
      </c>
      <c r="BB733" s="7">
        <f>IF(Scenario!$B$11="mean",AH733,IF(Scenario!$B$11="5th pct",AI733,AJ733))</f>
        <v/>
      </c>
      <c r="BC733" s="7">
        <f>U733</f>
        <v/>
      </c>
      <c r="BD733" s="7">
        <f>IF(Scenario!$B$11="mean",V733,IF(Scenario!$B$11="5th pct",W733,X733))</f>
        <v/>
      </c>
      <c r="BE733" s="7">
        <f>IF(Scenario!$B$11="mean",Y733,IF(Scenario!$B$11="5th pct",Z733,AA733))</f>
        <v/>
      </c>
      <c r="BF733" s="7">
        <f>IF(Scenario!$B$11="mean",AK733,IF(Scenario!$B$11="5th pct",AL733,AM733))</f>
        <v/>
      </c>
      <c r="BG733" s="7">
        <f>IF(Scenario!$B$11="mean",AN733,IF(Scenario!$B$11="5th pct",AO733,AP733))</f>
        <v/>
      </c>
    </row>
    <row r="734">
      <c r="A734" t="inlineStr">
        <is>
          <t>M</t>
        </is>
      </c>
      <c r="B734" t="inlineStr">
        <is>
          <t>65-74</t>
        </is>
      </c>
      <c r="C734" t="inlineStr">
        <is>
          <t>176-198</t>
        </is>
      </c>
      <c r="D734" t="inlineStr">
        <is>
          <t>&gt;=2.0</t>
        </is>
      </c>
      <c r="E734" t="inlineStr">
        <is>
          <t>high parox</t>
        </is>
      </c>
      <c r="F734" t="inlineStr">
        <is>
          <t>no</t>
        </is>
      </c>
      <c r="G734" s="26">
        <f>Parameters!$B$6*Parameters!$B$7*Parameters!$F$11/SUM(Parameters!$B$11:$G$11)*Parameters!$K$21*Parameters!$B$52*(1-Parameters!$B$46)</f>
        <v/>
      </c>
      <c r="H734" s="27">
        <f>(140-Parameters!$B$25)*Parameters!$F$26*0.45359237*1/(72*Parameters!$E$27)</f>
        <v/>
      </c>
      <c r="I734">
        <f>IF(H734&gt;80,"&gt;80",IF(H734&gt;50,"50-80",IF(H734&gt;=25,"25-50","&lt;25")))</f>
        <v/>
      </c>
      <c r="J734">
        <f>IF(((B734="80+")+0+(OR(D734="1.5-2.0",D734="&gt;=2.0")))&gt;=2,1,0)</f>
        <v/>
      </c>
      <c r="K734" s="28">
        <f>INDEX(Parameters!$B$31:$E$31,MATCH(I734,Parameters!$B$30:$E$30,0))</f>
        <v/>
      </c>
      <c r="L734" s="29">
        <f>K734*INDEX(Parameters!$B$75:$E$75,MATCH(I734,Parameters!$B$30:$E$30,0))/100*IF($F734="yes",Parameters!$C$49,Parameters!$B$49)</f>
        <v/>
      </c>
      <c r="M734" s="29">
        <f>K734*INDEX(Parameters!$B$76:$E$76,MATCH(I734,Parameters!$B$30:$E$30,0))/100*IF($F734="yes",Parameters!$C$49,Parameters!$B$49)</f>
        <v/>
      </c>
      <c r="N734" s="29">
        <f>K734*INDEX(Parameters!$B$77:$E$77,MATCH(I734,Parameters!$B$30:$E$30,0))/100*IF($F734="yes",Parameters!$C$49,Parameters!$B$49)</f>
        <v/>
      </c>
      <c r="O734" s="29">
        <f>K734*INDEX(Parameters!$B$78:$E$78,MATCH(I734,Parameters!$B$30:$E$30,0))/100*IF($F734="yes",Parameters!$C$49,Parameters!$B$49)</f>
        <v/>
      </c>
      <c r="P734" s="29">
        <f>K734*INDEX(Parameters!$B$79:$E$79,MATCH(I734,Parameters!$B$30:$E$30,0))/100*IF($F734="yes",Parameters!$C$49,Parameters!$B$49)</f>
        <v/>
      </c>
      <c r="Q734" s="29">
        <f>K734*INDEX(Parameters!$B$80:$E$80,MATCH(I734,Parameters!$B$30:$E$30,0))/100*IF($F734="yes",Parameters!$C$49,Parameters!$B$49)</f>
        <v/>
      </c>
      <c r="R734" s="29">
        <f>K734*INDEX(Parameters!$B$81:$E$81,MATCH(I734,Parameters!$B$30:$E$30,0))/100*IF($F734="yes",Parameters!$C$49,Parameters!$B$49)</f>
        <v/>
      </c>
      <c r="S734" s="29">
        <f>K734*INDEX(Parameters!$B$82:$E$82,MATCH(I734,Parameters!$B$30:$E$30,0))/100*IF($F734="yes",Parameters!$C$49,Parameters!$B$49)</f>
        <v/>
      </c>
      <c r="T734" s="29">
        <f>K734*INDEX(Parameters!$B$83:$E$83,MATCH(I734,Parameters!$B$30:$E$30,0))/100*IF($F734="yes",Parameters!$C$49,Parameters!$B$49)</f>
        <v/>
      </c>
      <c r="U734" s="29">
        <f>INDEX(Parameters!$B$32:$E$32,MATCH(I734,Parameters!$B$30:$E$30,0))*Parameters!$B$36/100*IF($F734="yes",Parameters!$E$49,Parameters!$D$49)</f>
        <v/>
      </c>
      <c r="V734" s="29">
        <f>U734*INDEX(Parameters!$B$99:$E$99,MATCH(I734,Parameters!$B$30:$E$30,0))</f>
        <v/>
      </c>
      <c r="W734" s="29">
        <f>U734*INDEX(Parameters!$B$100:$E$100,MATCH(I734,Parameters!$B$30:$E$30,0))</f>
        <v/>
      </c>
      <c r="X734" s="29">
        <f>U734*INDEX(Parameters!$B$101:$E$101,MATCH(I734,Parameters!$B$30:$E$30,0))</f>
        <v/>
      </c>
      <c r="Y734" s="29">
        <f>U734*INDEX(Parameters!$B$102:$E$102,MATCH(I734,Parameters!$B$30:$E$30,0))</f>
        <v/>
      </c>
      <c r="Z734" s="29">
        <f>U734*INDEX(Parameters!$B$103:$E$103,MATCH(I734,Parameters!$B$30:$E$30,0))</f>
        <v/>
      </c>
      <c r="AA734" s="29">
        <f>U734*INDEX(Parameters!$B$104:$E$104,MATCH(I734,Parameters!$B$30:$E$30,0))</f>
        <v/>
      </c>
      <c r="AB734" s="29">
        <f>U734*Parameters!$B$39</f>
        <v/>
      </c>
      <c r="AC734">
        <f>J734</f>
        <v/>
      </c>
      <c r="AD734">
        <f>IF(J734=1,Parameters!$B$40,Parameters!$B$41)</f>
        <v/>
      </c>
      <c r="AE734" s="29">
        <f>AC734*O734+(1-AC734)*L734</f>
        <v/>
      </c>
      <c r="AF734" s="29">
        <f>AC734*P734+(1-AC734)*M734</f>
        <v/>
      </c>
      <c r="AG734" s="29">
        <f>AC734*Q734+(1-AC734)*N734</f>
        <v/>
      </c>
      <c r="AH734" s="29">
        <f>AD734*O734+(1-AD734)*L734</f>
        <v/>
      </c>
      <c r="AI734" s="29">
        <f>AD734*P734+(1-AD734)*M734</f>
        <v/>
      </c>
      <c r="AJ734" s="29">
        <f>AD734*Q734+(1-AD734)*N734</f>
        <v/>
      </c>
      <c r="AK734" s="29">
        <f>AC734*V734+(1-AC734)*U734</f>
        <v/>
      </c>
      <c r="AL734" s="29">
        <f>AC734*W734+(1-AC734)*U734</f>
        <v/>
      </c>
      <c r="AM734" s="29">
        <f>AC734*X734+(1-AC734)*U734</f>
        <v/>
      </c>
      <c r="AN734" s="29">
        <f>AD734*V734+(1-AD734)*U734</f>
        <v/>
      </c>
      <c r="AO734" s="29">
        <f>AD734*W734+(1-AD734)*U734</f>
        <v/>
      </c>
      <c r="AP734" s="29">
        <f>AD734*X734+(1-AD734)*U734</f>
        <v/>
      </c>
      <c r="AQ734">
        <f>IF(OR(Scenario!$B$5="Any",Scenario!$B$5=A734),1,0)</f>
        <v/>
      </c>
      <c r="AR734">
        <f>IF(OR(Scenario!$B$6="Any",Scenario!$B$6=B734),1,0)</f>
        <v/>
      </c>
      <c r="AS734">
        <f>IF(OR(Scenario!$B$7="Any",Scenario!$B$7=C734),1,0)</f>
        <v/>
      </c>
      <c r="AT734">
        <f>IF(OR(Scenario!$B$8="Any",Scenario!$B$8=D734),1,0)</f>
        <v/>
      </c>
      <c r="AU734">
        <f>IF(OR(Scenario!$B$9="Any",Scenario!$B$9=E734),1,0)</f>
        <v/>
      </c>
      <c r="AV734">
        <f>IF(OR(Scenario!$B$10="Any",Scenario!$B$10=F734),1,0)</f>
        <v/>
      </c>
      <c r="AW734">
        <f>G734*AQ734*AR734*AS734*AT734*AU734*AV734</f>
        <v/>
      </c>
      <c r="AX734">
        <f>IF(Scenario!$B$11="mean",L734,IF(Scenario!$B$11="5th pct",M734,N734))</f>
        <v/>
      </c>
      <c r="AY734">
        <f>IF(Scenario!$B$11="mean",O734,IF(Scenario!$B$11="5th pct",P734,Q734))</f>
        <v/>
      </c>
      <c r="AZ734">
        <f>IF(Scenario!$B$11="mean",R734,IF(Scenario!$B$11="5th pct",S734,T734))</f>
        <v/>
      </c>
      <c r="BA734">
        <f>IF(Scenario!$B$11="mean",AE734,IF(Scenario!$B$11="5th pct",AF734,AG734))</f>
        <v/>
      </c>
      <c r="BB734">
        <f>IF(Scenario!$B$11="mean",AH734,IF(Scenario!$B$11="5th pct",AI734,AJ734))</f>
        <v/>
      </c>
      <c r="BC734">
        <f>U734</f>
        <v/>
      </c>
      <c r="BD734">
        <f>IF(Scenario!$B$11="mean",V734,IF(Scenario!$B$11="5th pct",W734,X734))</f>
        <v/>
      </c>
      <c r="BE734">
        <f>IF(Scenario!$B$11="mean",Y734,IF(Scenario!$B$11="5th pct",Z734,AA734))</f>
        <v/>
      </c>
      <c r="BF734">
        <f>IF(Scenario!$B$11="mean",AK734,IF(Scenario!$B$11="5th pct",AL734,AM734))</f>
        <v/>
      </c>
      <c r="BG734">
        <f>IF(Scenario!$B$11="mean",AN734,IF(Scenario!$B$11="5th pct",AO734,AP734))</f>
        <v/>
      </c>
    </row>
    <row r="735">
      <c r="A735" s="7" t="inlineStr">
        <is>
          <t>M</t>
        </is>
      </c>
      <c r="B735" s="7" t="inlineStr">
        <is>
          <t>65-74</t>
        </is>
      </c>
      <c r="C735" s="7" t="inlineStr">
        <is>
          <t>176-198</t>
        </is>
      </c>
      <c r="D735" s="7" t="inlineStr">
        <is>
          <t>&gt;=2.0</t>
        </is>
      </c>
      <c r="E735" s="7" t="inlineStr">
        <is>
          <t>high parox</t>
        </is>
      </c>
      <c r="F735" s="7" t="inlineStr">
        <is>
          <t>yes</t>
        </is>
      </c>
      <c r="G735" s="30">
        <f>Parameters!$B$6*Parameters!$B$7*Parameters!$F$11/SUM(Parameters!$B$11:$G$11)*Parameters!$K$21*Parameters!$B$52*Parameters!$B$46</f>
        <v/>
      </c>
      <c r="H735" s="31">
        <f>(140-Parameters!$B$25)*Parameters!$F$26*0.45359237*1/(72*Parameters!$E$27)</f>
        <v/>
      </c>
      <c r="I735" s="7">
        <f>IF(H735&gt;80,"&gt;80",IF(H735&gt;50,"50-80",IF(H735&gt;=25,"25-50","&lt;25")))</f>
        <v/>
      </c>
      <c r="J735" s="7">
        <f>IF(((B735="80+")+0+(OR(D735="1.5-2.0",D735="&gt;=2.0")))&gt;=2,1,0)</f>
        <v/>
      </c>
      <c r="K735" s="32">
        <f>INDEX(Parameters!$B$31:$E$31,MATCH(I735,Parameters!$B$30:$E$30,0))</f>
        <v/>
      </c>
      <c r="L735" s="33">
        <f>K735*INDEX(Parameters!$B$75:$E$75,MATCH(I735,Parameters!$B$30:$E$30,0))/100*IF($F735="yes",Parameters!$C$49,Parameters!$B$49)</f>
        <v/>
      </c>
      <c r="M735" s="33">
        <f>K735*INDEX(Parameters!$B$76:$E$76,MATCH(I735,Parameters!$B$30:$E$30,0))/100*IF($F735="yes",Parameters!$C$49,Parameters!$B$49)</f>
        <v/>
      </c>
      <c r="N735" s="33">
        <f>K735*INDEX(Parameters!$B$77:$E$77,MATCH(I735,Parameters!$B$30:$E$30,0))/100*IF($F735="yes",Parameters!$C$49,Parameters!$B$49)</f>
        <v/>
      </c>
      <c r="O735" s="33">
        <f>K735*INDEX(Parameters!$B$78:$E$78,MATCH(I735,Parameters!$B$30:$E$30,0))/100*IF($F735="yes",Parameters!$C$49,Parameters!$B$49)</f>
        <v/>
      </c>
      <c r="P735" s="33">
        <f>K735*INDEX(Parameters!$B$79:$E$79,MATCH(I735,Parameters!$B$30:$E$30,0))/100*IF($F735="yes",Parameters!$C$49,Parameters!$B$49)</f>
        <v/>
      </c>
      <c r="Q735" s="33">
        <f>K735*INDEX(Parameters!$B$80:$E$80,MATCH(I735,Parameters!$B$30:$E$30,0))/100*IF($F735="yes",Parameters!$C$49,Parameters!$B$49)</f>
        <v/>
      </c>
      <c r="R735" s="33">
        <f>K735*INDEX(Parameters!$B$81:$E$81,MATCH(I735,Parameters!$B$30:$E$30,0))/100*IF($F735="yes",Parameters!$C$49,Parameters!$B$49)</f>
        <v/>
      </c>
      <c r="S735" s="33">
        <f>K735*INDEX(Parameters!$B$82:$E$82,MATCH(I735,Parameters!$B$30:$E$30,0))/100*IF($F735="yes",Parameters!$C$49,Parameters!$B$49)</f>
        <v/>
      </c>
      <c r="T735" s="33">
        <f>K735*INDEX(Parameters!$B$83:$E$83,MATCH(I735,Parameters!$B$30:$E$30,0))/100*IF($F735="yes",Parameters!$C$49,Parameters!$B$49)</f>
        <v/>
      </c>
      <c r="U735" s="33">
        <f>INDEX(Parameters!$B$32:$E$32,MATCH(I735,Parameters!$B$30:$E$30,0))*Parameters!$B$36/100*IF($F735="yes",Parameters!$E$49,Parameters!$D$49)</f>
        <v/>
      </c>
      <c r="V735" s="33">
        <f>U735*INDEX(Parameters!$B$99:$E$99,MATCH(I735,Parameters!$B$30:$E$30,0))</f>
        <v/>
      </c>
      <c r="W735" s="33">
        <f>U735*INDEX(Parameters!$B$100:$E$100,MATCH(I735,Parameters!$B$30:$E$30,0))</f>
        <v/>
      </c>
      <c r="X735" s="33">
        <f>U735*INDEX(Parameters!$B$101:$E$101,MATCH(I735,Parameters!$B$30:$E$30,0))</f>
        <v/>
      </c>
      <c r="Y735" s="33">
        <f>U735*INDEX(Parameters!$B$102:$E$102,MATCH(I735,Parameters!$B$30:$E$30,0))</f>
        <v/>
      </c>
      <c r="Z735" s="33">
        <f>U735*INDEX(Parameters!$B$103:$E$103,MATCH(I735,Parameters!$B$30:$E$30,0))</f>
        <v/>
      </c>
      <c r="AA735" s="33">
        <f>U735*INDEX(Parameters!$B$104:$E$104,MATCH(I735,Parameters!$B$30:$E$30,0))</f>
        <v/>
      </c>
      <c r="AB735" s="33">
        <f>U735*Parameters!$B$39</f>
        <v/>
      </c>
      <c r="AC735" s="7">
        <f>J735</f>
        <v/>
      </c>
      <c r="AD735" s="7">
        <f>IF(J735=1,Parameters!$B$40,Parameters!$B$41)</f>
        <v/>
      </c>
      <c r="AE735" s="33">
        <f>AC735*O735+(1-AC735)*L735</f>
        <v/>
      </c>
      <c r="AF735" s="33">
        <f>AC735*P735+(1-AC735)*M735</f>
        <v/>
      </c>
      <c r="AG735" s="33">
        <f>AC735*Q735+(1-AC735)*N735</f>
        <v/>
      </c>
      <c r="AH735" s="33">
        <f>AD735*O735+(1-AD735)*L735</f>
        <v/>
      </c>
      <c r="AI735" s="33">
        <f>AD735*P735+(1-AD735)*M735</f>
        <v/>
      </c>
      <c r="AJ735" s="33">
        <f>AD735*Q735+(1-AD735)*N735</f>
        <v/>
      </c>
      <c r="AK735" s="33">
        <f>AC735*V735+(1-AC735)*U735</f>
        <v/>
      </c>
      <c r="AL735" s="33">
        <f>AC735*W735+(1-AC735)*U735</f>
        <v/>
      </c>
      <c r="AM735" s="33">
        <f>AC735*X735+(1-AC735)*U735</f>
        <v/>
      </c>
      <c r="AN735" s="33">
        <f>AD735*V735+(1-AD735)*U735</f>
        <v/>
      </c>
      <c r="AO735" s="33">
        <f>AD735*W735+(1-AD735)*U735</f>
        <v/>
      </c>
      <c r="AP735" s="33">
        <f>AD735*X735+(1-AD735)*U735</f>
        <v/>
      </c>
      <c r="AQ735" s="7">
        <f>IF(OR(Scenario!$B$5="Any",Scenario!$B$5=A735),1,0)</f>
        <v/>
      </c>
      <c r="AR735" s="7">
        <f>IF(OR(Scenario!$B$6="Any",Scenario!$B$6=B735),1,0)</f>
        <v/>
      </c>
      <c r="AS735" s="7">
        <f>IF(OR(Scenario!$B$7="Any",Scenario!$B$7=C735),1,0)</f>
        <v/>
      </c>
      <c r="AT735" s="7">
        <f>IF(OR(Scenario!$B$8="Any",Scenario!$B$8=D735),1,0)</f>
        <v/>
      </c>
      <c r="AU735" s="7">
        <f>IF(OR(Scenario!$B$9="Any",Scenario!$B$9=E735),1,0)</f>
        <v/>
      </c>
      <c r="AV735" s="7">
        <f>IF(OR(Scenario!$B$10="Any",Scenario!$B$10=F735),1,0)</f>
        <v/>
      </c>
      <c r="AW735" s="7">
        <f>G735*AQ735*AR735*AS735*AT735*AU735*AV735</f>
        <v/>
      </c>
      <c r="AX735" s="7">
        <f>IF(Scenario!$B$11="mean",L735,IF(Scenario!$B$11="5th pct",M735,N735))</f>
        <v/>
      </c>
      <c r="AY735" s="7">
        <f>IF(Scenario!$B$11="mean",O735,IF(Scenario!$B$11="5th pct",P735,Q735))</f>
        <v/>
      </c>
      <c r="AZ735" s="7">
        <f>IF(Scenario!$B$11="mean",R735,IF(Scenario!$B$11="5th pct",S735,T735))</f>
        <v/>
      </c>
      <c r="BA735" s="7">
        <f>IF(Scenario!$B$11="mean",AE735,IF(Scenario!$B$11="5th pct",AF735,AG735))</f>
        <v/>
      </c>
      <c r="BB735" s="7">
        <f>IF(Scenario!$B$11="mean",AH735,IF(Scenario!$B$11="5th pct",AI735,AJ735))</f>
        <v/>
      </c>
      <c r="BC735" s="7">
        <f>U735</f>
        <v/>
      </c>
      <c r="BD735" s="7">
        <f>IF(Scenario!$B$11="mean",V735,IF(Scenario!$B$11="5th pct",W735,X735))</f>
        <v/>
      </c>
      <c r="BE735" s="7">
        <f>IF(Scenario!$B$11="mean",Y735,IF(Scenario!$B$11="5th pct",Z735,AA735))</f>
        <v/>
      </c>
      <c r="BF735" s="7">
        <f>IF(Scenario!$B$11="mean",AK735,IF(Scenario!$B$11="5th pct",AL735,AM735))</f>
        <v/>
      </c>
      <c r="BG735" s="7">
        <f>IF(Scenario!$B$11="mean",AN735,IF(Scenario!$B$11="5th pct",AO735,AP735))</f>
        <v/>
      </c>
    </row>
    <row r="736">
      <c r="A736" t="inlineStr">
        <is>
          <t>M</t>
        </is>
      </c>
      <c r="B736" t="inlineStr">
        <is>
          <t>65-74</t>
        </is>
      </c>
      <c r="C736" t="inlineStr">
        <is>
          <t>176-198</t>
        </is>
      </c>
      <c r="D736" t="inlineStr">
        <is>
          <t>&gt;=2.0</t>
        </is>
      </c>
      <c r="E736" t="inlineStr">
        <is>
          <t>persistent</t>
        </is>
      </c>
      <c r="F736" t="inlineStr">
        <is>
          <t>no</t>
        </is>
      </c>
      <c r="G736" s="26">
        <f>Parameters!$B$6*Parameters!$B$7*Parameters!$F$11/SUM(Parameters!$B$11:$G$11)*Parameters!$K$21*Parameters!$B$53*(1-Parameters!$B$46)</f>
        <v/>
      </c>
      <c r="H736" s="27">
        <f>(140-Parameters!$B$25)*Parameters!$F$26*0.45359237*1/(72*Parameters!$E$27)</f>
        <v/>
      </c>
      <c r="I736">
        <f>IF(H736&gt;80,"&gt;80",IF(H736&gt;50,"50-80",IF(H736&gt;=25,"25-50","&lt;25")))</f>
        <v/>
      </c>
      <c r="J736">
        <f>IF(((B736="80+")+0+(OR(D736="1.5-2.0",D736="&gt;=2.0")))&gt;=2,1,0)</f>
        <v/>
      </c>
      <c r="K736" s="28">
        <f>INDEX(Parameters!$B$31:$E$31,MATCH(I736,Parameters!$B$30:$E$30,0))</f>
        <v/>
      </c>
      <c r="L736" s="29">
        <f>K736*INDEX(Parameters!$B$84:$E$84,MATCH(I736,Parameters!$B$30:$E$30,0))/100*IF($F736="yes",Parameters!$C$49,Parameters!$B$49)</f>
        <v/>
      </c>
      <c r="M736" s="29">
        <f>K736*INDEX(Parameters!$B$85:$E$85,MATCH(I736,Parameters!$B$30:$E$30,0))/100*IF($F736="yes",Parameters!$C$49,Parameters!$B$49)</f>
        <v/>
      </c>
      <c r="N736" s="29">
        <f>K736*INDEX(Parameters!$B$86:$E$86,MATCH(I736,Parameters!$B$30:$E$30,0))/100*IF($F736="yes",Parameters!$C$49,Parameters!$B$49)</f>
        <v/>
      </c>
      <c r="O736" s="29">
        <f>K736*INDEX(Parameters!$B$87:$E$87,MATCH(I736,Parameters!$B$30:$E$30,0))/100*IF($F736="yes",Parameters!$C$49,Parameters!$B$49)</f>
        <v/>
      </c>
      <c r="P736" s="29">
        <f>K736*INDEX(Parameters!$B$88:$E$88,MATCH(I736,Parameters!$B$30:$E$30,0))/100*IF($F736="yes",Parameters!$C$49,Parameters!$B$49)</f>
        <v/>
      </c>
      <c r="Q736" s="29">
        <f>K736*INDEX(Parameters!$B$89:$E$89,MATCH(I736,Parameters!$B$30:$E$30,0))/100*IF($F736="yes",Parameters!$C$49,Parameters!$B$49)</f>
        <v/>
      </c>
      <c r="R736" s="29">
        <f>K736*INDEX(Parameters!$B$90:$E$90,MATCH(I736,Parameters!$B$30:$E$30,0))/100*IF($F736="yes",Parameters!$C$49,Parameters!$B$49)</f>
        <v/>
      </c>
      <c r="S736" s="29">
        <f>K736*INDEX(Parameters!$B$91:$E$91,MATCH(I736,Parameters!$B$30:$E$30,0))/100*IF($F736="yes",Parameters!$C$49,Parameters!$B$49)</f>
        <v/>
      </c>
      <c r="T736" s="29">
        <f>K736*INDEX(Parameters!$B$92:$E$92,MATCH(I736,Parameters!$B$30:$E$30,0))/100*IF($F736="yes",Parameters!$C$49,Parameters!$B$49)</f>
        <v/>
      </c>
      <c r="U736" s="29">
        <f>INDEX(Parameters!$B$32:$E$32,MATCH(I736,Parameters!$B$30:$E$30,0))*Parameters!$B$36/100*IF($F736="yes",Parameters!$E$49,Parameters!$D$49)</f>
        <v/>
      </c>
      <c r="V736" s="29">
        <f>U736*INDEX(Parameters!$B$99:$E$99,MATCH(I736,Parameters!$B$30:$E$30,0))</f>
        <v/>
      </c>
      <c r="W736" s="29">
        <f>U736*INDEX(Parameters!$B$100:$E$100,MATCH(I736,Parameters!$B$30:$E$30,0))</f>
        <v/>
      </c>
      <c r="X736" s="29">
        <f>U736*INDEX(Parameters!$B$101:$E$101,MATCH(I736,Parameters!$B$30:$E$30,0))</f>
        <v/>
      </c>
      <c r="Y736" s="29">
        <f>U736*INDEX(Parameters!$B$102:$E$102,MATCH(I736,Parameters!$B$30:$E$30,0))</f>
        <v/>
      </c>
      <c r="Z736" s="29">
        <f>U736*INDEX(Parameters!$B$103:$E$103,MATCH(I736,Parameters!$B$30:$E$30,0))</f>
        <v/>
      </c>
      <c r="AA736" s="29">
        <f>U736*INDEX(Parameters!$B$104:$E$104,MATCH(I736,Parameters!$B$30:$E$30,0))</f>
        <v/>
      </c>
      <c r="AB736" s="29">
        <f>U736*Parameters!$B$39</f>
        <v/>
      </c>
      <c r="AC736">
        <f>J736</f>
        <v/>
      </c>
      <c r="AD736">
        <f>IF(J736=1,Parameters!$B$40,Parameters!$B$41)</f>
        <v/>
      </c>
      <c r="AE736" s="29">
        <f>AC736*O736+(1-AC736)*L736</f>
        <v/>
      </c>
      <c r="AF736" s="29">
        <f>AC736*P736+(1-AC736)*M736</f>
        <v/>
      </c>
      <c r="AG736" s="29">
        <f>AC736*Q736+(1-AC736)*N736</f>
        <v/>
      </c>
      <c r="AH736" s="29">
        <f>AD736*O736+(1-AD736)*L736</f>
        <v/>
      </c>
      <c r="AI736" s="29">
        <f>AD736*P736+(1-AD736)*M736</f>
        <v/>
      </c>
      <c r="AJ736" s="29">
        <f>AD736*Q736+(1-AD736)*N736</f>
        <v/>
      </c>
      <c r="AK736" s="29">
        <f>AC736*V736+(1-AC736)*U736</f>
        <v/>
      </c>
      <c r="AL736" s="29">
        <f>AC736*W736+(1-AC736)*U736</f>
        <v/>
      </c>
      <c r="AM736" s="29">
        <f>AC736*X736+(1-AC736)*U736</f>
        <v/>
      </c>
      <c r="AN736" s="29">
        <f>AD736*V736+(1-AD736)*U736</f>
        <v/>
      </c>
      <c r="AO736" s="29">
        <f>AD736*W736+(1-AD736)*U736</f>
        <v/>
      </c>
      <c r="AP736" s="29">
        <f>AD736*X736+(1-AD736)*U736</f>
        <v/>
      </c>
      <c r="AQ736">
        <f>IF(OR(Scenario!$B$5="Any",Scenario!$B$5=A736),1,0)</f>
        <v/>
      </c>
      <c r="AR736">
        <f>IF(OR(Scenario!$B$6="Any",Scenario!$B$6=B736),1,0)</f>
        <v/>
      </c>
      <c r="AS736">
        <f>IF(OR(Scenario!$B$7="Any",Scenario!$B$7=C736),1,0)</f>
        <v/>
      </c>
      <c r="AT736">
        <f>IF(OR(Scenario!$B$8="Any",Scenario!$B$8=D736),1,0)</f>
        <v/>
      </c>
      <c r="AU736">
        <f>IF(OR(Scenario!$B$9="Any",Scenario!$B$9=E736),1,0)</f>
        <v/>
      </c>
      <c r="AV736">
        <f>IF(OR(Scenario!$B$10="Any",Scenario!$B$10=F736),1,0)</f>
        <v/>
      </c>
      <c r="AW736">
        <f>G736*AQ736*AR736*AS736*AT736*AU736*AV736</f>
        <v/>
      </c>
      <c r="AX736">
        <f>IF(Scenario!$B$11="mean",L736,IF(Scenario!$B$11="5th pct",M736,N736))</f>
        <v/>
      </c>
      <c r="AY736">
        <f>IF(Scenario!$B$11="mean",O736,IF(Scenario!$B$11="5th pct",P736,Q736))</f>
        <v/>
      </c>
      <c r="AZ736">
        <f>IF(Scenario!$B$11="mean",R736,IF(Scenario!$B$11="5th pct",S736,T736))</f>
        <v/>
      </c>
      <c r="BA736">
        <f>IF(Scenario!$B$11="mean",AE736,IF(Scenario!$B$11="5th pct",AF736,AG736))</f>
        <v/>
      </c>
      <c r="BB736">
        <f>IF(Scenario!$B$11="mean",AH736,IF(Scenario!$B$11="5th pct",AI736,AJ736))</f>
        <v/>
      </c>
      <c r="BC736">
        <f>U736</f>
        <v/>
      </c>
      <c r="BD736">
        <f>IF(Scenario!$B$11="mean",V736,IF(Scenario!$B$11="5th pct",W736,X736))</f>
        <v/>
      </c>
      <c r="BE736">
        <f>IF(Scenario!$B$11="mean",Y736,IF(Scenario!$B$11="5th pct",Z736,AA736))</f>
        <v/>
      </c>
      <c r="BF736">
        <f>IF(Scenario!$B$11="mean",AK736,IF(Scenario!$B$11="5th pct",AL736,AM736))</f>
        <v/>
      </c>
      <c r="BG736">
        <f>IF(Scenario!$B$11="mean",AN736,IF(Scenario!$B$11="5th pct",AO736,AP736))</f>
        <v/>
      </c>
    </row>
    <row r="737">
      <c r="A737" s="7" t="inlineStr">
        <is>
          <t>M</t>
        </is>
      </c>
      <c r="B737" s="7" t="inlineStr">
        <is>
          <t>65-74</t>
        </is>
      </c>
      <c r="C737" s="7" t="inlineStr">
        <is>
          <t>176-198</t>
        </is>
      </c>
      <c r="D737" s="7" t="inlineStr">
        <is>
          <t>&gt;=2.0</t>
        </is>
      </c>
      <c r="E737" s="7" t="inlineStr">
        <is>
          <t>persistent</t>
        </is>
      </c>
      <c r="F737" s="7" t="inlineStr">
        <is>
          <t>yes</t>
        </is>
      </c>
      <c r="G737" s="30">
        <f>Parameters!$B$6*Parameters!$B$7*Parameters!$F$11/SUM(Parameters!$B$11:$G$11)*Parameters!$K$21*Parameters!$B$53*Parameters!$B$46</f>
        <v/>
      </c>
      <c r="H737" s="31">
        <f>(140-Parameters!$B$25)*Parameters!$F$26*0.45359237*1/(72*Parameters!$E$27)</f>
        <v/>
      </c>
      <c r="I737" s="7">
        <f>IF(H737&gt;80,"&gt;80",IF(H737&gt;50,"50-80",IF(H737&gt;=25,"25-50","&lt;25")))</f>
        <v/>
      </c>
      <c r="J737" s="7">
        <f>IF(((B737="80+")+0+(OR(D737="1.5-2.0",D737="&gt;=2.0")))&gt;=2,1,0)</f>
        <v/>
      </c>
      <c r="K737" s="32">
        <f>INDEX(Parameters!$B$31:$E$31,MATCH(I737,Parameters!$B$30:$E$30,0))</f>
        <v/>
      </c>
      <c r="L737" s="33">
        <f>K737*INDEX(Parameters!$B$84:$E$84,MATCH(I737,Parameters!$B$30:$E$30,0))/100*IF($F737="yes",Parameters!$C$49,Parameters!$B$49)</f>
        <v/>
      </c>
      <c r="M737" s="33">
        <f>K737*INDEX(Parameters!$B$85:$E$85,MATCH(I737,Parameters!$B$30:$E$30,0))/100*IF($F737="yes",Parameters!$C$49,Parameters!$B$49)</f>
        <v/>
      </c>
      <c r="N737" s="33">
        <f>K737*INDEX(Parameters!$B$86:$E$86,MATCH(I737,Parameters!$B$30:$E$30,0))/100*IF($F737="yes",Parameters!$C$49,Parameters!$B$49)</f>
        <v/>
      </c>
      <c r="O737" s="33">
        <f>K737*INDEX(Parameters!$B$87:$E$87,MATCH(I737,Parameters!$B$30:$E$30,0))/100*IF($F737="yes",Parameters!$C$49,Parameters!$B$49)</f>
        <v/>
      </c>
      <c r="P737" s="33">
        <f>K737*INDEX(Parameters!$B$88:$E$88,MATCH(I737,Parameters!$B$30:$E$30,0))/100*IF($F737="yes",Parameters!$C$49,Parameters!$B$49)</f>
        <v/>
      </c>
      <c r="Q737" s="33">
        <f>K737*INDEX(Parameters!$B$89:$E$89,MATCH(I737,Parameters!$B$30:$E$30,0))/100*IF($F737="yes",Parameters!$C$49,Parameters!$B$49)</f>
        <v/>
      </c>
      <c r="R737" s="33">
        <f>K737*INDEX(Parameters!$B$90:$E$90,MATCH(I737,Parameters!$B$30:$E$30,0))/100*IF($F737="yes",Parameters!$C$49,Parameters!$B$49)</f>
        <v/>
      </c>
      <c r="S737" s="33">
        <f>K737*INDEX(Parameters!$B$91:$E$91,MATCH(I737,Parameters!$B$30:$E$30,0))/100*IF($F737="yes",Parameters!$C$49,Parameters!$B$49)</f>
        <v/>
      </c>
      <c r="T737" s="33">
        <f>K737*INDEX(Parameters!$B$92:$E$92,MATCH(I737,Parameters!$B$30:$E$30,0))/100*IF($F737="yes",Parameters!$C$49,Parameters!$B$49)</f>
        <v/>
      </c>
      <c r="U737" s="33">
        <f>INDEX(Parameters!$B$32:$E$32,MATCH(I737,Parameters!$B$30:$E$30,0))*Parameters!$B$36/100*IF($F737="yes",Parameters!$E$49,Parameters!$D$49)</f>
        <v/>
      </c>
      <c r="V737" s="33">
        <f>U737*INDEX(Parameters!$B$99:$E$99,MATCH(I737,Parameters!$B$30:$E$30,0))</f>
        <v/>
      </c>
      <c r="W737" s="33">
        <f>U737*INDEX(Parameters!$B$100:$E$100,MATCH(I737,Parameters!$B$30:$E$30,0))</f>
        <v/>
      </c>
      <c r="X737" s="33">
        <f>U737*INDEX(Parameters!$B$101:$E$101,MATCH(I737,Parameters!$B$30:$E$30,0))</f>
        <v/>
      </c>
      <c r="Y737" s="33">
        <f>U737*INDEX(Parameters!$B$102:$E$102,MATCH(I737,Parameters!$B$30:$E$30,0))</f>
        <v/>
      </c>
      <c r="Z737" s="33">
        <f>U737*INDEX(Parameters!$B$103:$E$103,MATCH(I737,Parameters!$B$30:$E$30,0))</f>
        <v/>
      </c>
      <c r="AA737" s="33">
        <f>U737*INDEX(Parameters!$B$104:$E$104,MATCH(I737,Parameters!$B$30:$E$30,0))</f>
        <v/>
      </c>
      <c r="AB737" s="33">
        <f>U737*Parameters!$B$39</f>
        <v/>
      </c>
      <c r="AC737" s="7">
        <f>J737</f>
        <v/>
      </c>
      <c r="AD737" s="7">
        <f>IF(J737=1,Parameters!$B$40,Parameters!$B$41)</f>
        <v/>
      </c>
      <c r="AE737" s="33">
        <f>AC737*O737+(1-AC737)*L737</f>
        <v/>
      </c>
      <c r="AF737" s="33">
        <f>AC737*P737+(1-AC737)*M737</f>
        <v/>
      </c>
      <c r="AG737" s="33">
        <f>AC737*Q737+(1-AC737)*N737</f>
        <v/>
      </c>
      <c r="AH737" s="33">
        <f>AD737*O737+(1-AD737)*L737</f>
        <v/>
      </c>
      <c r="AI737" s="33">
        <f>AD737*P737+(1-AD737)*M737</f>
        <v/>
      </c>
      <c r="AJ737" s="33">
        <f>AD737*Q737+(1-AD737)*N737</f>
        <v/>
      </c>
      <c r="AK737" s="33">
        <f>AC737*V737+(1-AC737)*U737</f>
        <v/>
      </c>
      <c r="AL737" s="33">
        <f>AC737*W737+(1-AC737)*U737</f>
        <v/>
      </c>
      <c r="AM737" s="33">
        <f>AC737*X737+(1-AC737)*U737</f>
        <v/>
      </c>
      <c r="AN737" s="33">
        <f>AD737*V737+(1-AD737)*U737</f>
        <v/>
      </c>
      <c r="AO737" s="33">
        <f>AD737*W737+(1-AD737)*U737</f>
        <v/>
      </c>
      <c r="AP737" s="33">
        <f>AD737*X737+(1-AD737)*U737</f>
        <v/>
      </c>
      <c r="AQ737" s="7">
        <f>IF(OR(Scenario!$B$5="Any",Scenario!$B$5=A737),1,0)</f>
        <v/>
      </c>
      <c r="AR737" s="7">
        <f>IF(OR(Scenario!$B$6="Any",Scenario!$B$6=B737),1,0)</f>
        <v/>
      </c>
      <c r="AS737" s="7">
        <f>IF(OR(Scenario!$B$7="Any",Scenario!$B$7=C737),1,0)</f>
        <v/>
      </c>
      <c r="AT737" s="7">
        <f>IF(OR(Scenario!$B$8="Any",Scenario!$B$8=D737),1,0)</f>
        <v/>
      </c>
      <c r="AU737" s="7">
        <f>IF(OR(Scenario!$B$9="Any",Scenario!$B$9=E737),1,0)</f>
        <v/>
      </c>
      <c r="AV737" s="7">
        <f>IF(OR(Scenario!$B$10="Any",Scenario!$B$10=F737),1,0)</f>
        <v/>
      </c>
      <c r="AW737" s="7">
        <f>G737*AQ737*AR737*AS737*AT737*AU737*AV737</f>
        <v/>
      </c>
      <c r="AX737" s="7">
        <f>IF(Scenario!$B$11="mean",L737,IF(Scenario!$B$11="5th pct",M737,N737))</f>
        <v/>
      </c>
      <c r="AY737" s="7">
        <f>IF(Scenario!$B$11="mean",O737,IF(Scenario!$B$11="5th pct",P737,Q737))</f>
        <v/>
      </c>
      <c r="AZ737" s="7">
        <f>IF(Scenario!$B$11="mean",R737,IF(Scenario!$B$11="5th pct",S737,T737))</f>
        <v/>
      </c>
      <c r="BA737" s="7">
        <f>IF(Scenario!$B$11="mean",AE737,IF(Scenario!$B$11="5th pct",AF737,AG737))</f>
        <v/>
      </c>
      <c r="BB737" s="7">
        <f>IF(Scenario!$B$11="mean",AH737,IF(Scenario!$B$11="5th pct",AI737,AJ737))</f>
        <v/>
      </c>
      <c r="BC737" s="7">
        <f>U737</f>
        <v/>
      </c>
      <c r="BD737" s="7">
        <f>IF(Scenario!$B$11="mean",V737,IF(Scenario!$B$11="5th pct",W737,X737))</f>
        <v/>
      </c>
      <c r="BE737" s="7">
        <f>IF(Scenario!$B$11="mean",Y737,IF(Scenario!$B$11="5th pct",Z737,AA737))</f>
        <v/>
      </c>
      <c r="BF737" s="7">
        <f>IF(Scenario!$B$11="mean",AK737,IF(Scenario!$B$11="5th pct",AL737,AM737))</f>
        <v/>
      </c>
      <c r="BG737" s="7">
        <f>IF(Scenario!$B$11="mean",AN737,IF(Scenario!$B$11="5th pct",AO737,AP737))</f>
        <v/>
      </c>
    </row>
    <row r="738">
      <c r="A738" t="inlineStr">
        <is>
          <t>M</t>
        </is>
      </c>
      <c r="B738" t="inlineStr">
        <is>
          <t>65-74</t>
        </is>
      </c>
      <c r="C738" t="inlineStr">
        <is>
          <t>&gt;198</t>
        </is>
      </c>
      <c r="D738" t="inlineStr">
        <is>
          <t>&lt;1.0</t>
        </is>
      </c>
      <c r="E738" t="inlineStr">
        <is>
          <t>subclinical</t>
        </is>
      </c>
      <c r="F738" t="inlineStr">
        <is>
          <t>no</t>
        </is>
      </c>
      <c r="G738" s="26">
        <f>Parameters!$B$6*Parameters!$B$7*Parameters!$G$11/SUM(Parameters!$B$11:$G$11)*Parameters!$H$21*Parameters!$B$50*(1-Parameters!$B$46)</f>
        <v/>
      </c>
      <c r="H738" s="27">
        <f>(140-Parameters!$B$25)*Parameters!$G$26*0.45359237*1/(72*Parameters!$B$27)</f>
        <v/>
      </c>
      <c r="I738">
        <f>IF(H738&gt;80,"&gt;80",IF(H738&gt;50,"50-80",IF(H738&gt;=25,"25-50","&lt;25")))</f>
        <v/>
      </c>
      <c r="J738">
        <f>IF(((B738="80+")+0+(OR(D738="1.5-2.0",D738="&gt;=2.0")))&gt;=2,1,0)</f>
        <v/>
      </c>
      <c r="K738" s="28">
        <f>INDEX(Parameters!$B$31:$E$31,MATCH(I738,Parameters!$B$30:$E$30,0))</f>
        <v/>
      </c>
      <c r="L738" s="29">
        <f>K738*INDEX(Parameters!$B$57:$E$57,MATCH(I738,Parameters!$B$30:$E$30,0))/100*IF($F738="yes",Parameters!$C$49,Parameters!$B$49)</f>
        <v/>
      </c>
      <c r="M738" s="29">
        <f>K738*INDEX(Parameters!$B$58:$E$58,MATCH(I738,Parameters!$B$30:$E$30,0))/100*IF($F738="yes",Parameters!$C$49,Parameters!$B$49)</f>
        <v/>
      </c>
      <c r="N738" s="29">
        <f>K738*INDEX(Parameters!$B$59:$E$59,MATCH(I738,Parameters!$B$30:$E$30,0))/100*IF($F738="yes",Parameters!$C$49,Parameters!$B$49)</f>
        <v/>
      </c>
      <c r="O738" s="29">
        <f>K738*INDEX(Parameters!$B$60:$E$60,MATCH(I738,Parameters!$B$30:$E$30,0))/100*IF($F738="yes",Parameters!$C$49,Parameters!$B$49)</f>
        <v/>
      </c>
      <c r="P738" s="29">
        <f>K738*INDEX(Parameters!$B$61:$E$61,MATCH(I738,Parameters!$B$30:$E$30,0))/100*IF($F738="yes",Parameters!$C$49,Parameters!$B$49)</f>
        <v/>
      </c>
      <c r="Q738" s="29">
        <f>K738*INDEX(Parameters!$B$62:$E$62,MATCH(I738,Parameters!$B$30:$E$30,0))/100*IF($F738="yes",Parameters!$C$49,Parameters!$B$49)</f>
        <v/>
      </c>
      <c r="R738" s="29">
        <f>K738*INDEX(Parameters!$B$63:$E$63,MATCH(I738,Parameters!$B$30:$E$30,0))/100*IF($F738="yes",Parameters!$C$49,Parameters!$B$49)</f>
        <v/>
      </c>
      <c r="S738" s="29">
        <f>K738*INDEX(Parameters!$B$64:$E$64,MATCH(I738,Parameters!$B$30:$E$30,0))/100*IF($F738="yes",Parameters!$C$49,Parameters!$B$49)</f>
        <v/>
      </c>
      <c r="T738" s="29">
        <f>K738*INDEX(Parameters!$B$65:$E$65,MATCH(I738,Parameters!$B$30:$E$30,0))/100*IF($F738="yes",Parameters!$C$49,Parameters!$B$49)</f>
        <v/>
      </c>
      <c r="U738" s="29">
        <f>INDEX(Parameters!$B$32:$E$32,MATCH(I738,Parameters!$B$30:$E$30,0))*Parameters!$B$36/100*IF($F738="yes",Parameters!$E$49,Parameters!$D$49)</f>
        <v/>
      </c>
      <c r="V738" s="29">
        <f>U738*INDEX(Parameters!$B$99:$E$99,MATCH(I738,Parameters!$B$30:$E$30,0))</f>
        <v/>
      </c>
      <c r="W738" s="29">
        <f>U738*INDEX(Parameters!$B$100:$E$100,MATCH(I738,Parameters!$B$30:$E$30,0))</f>
        <v/>
      </c>
      <c r="X738" s="29">
        <f>U738*INDEX(Parameters!$B$101:$E$101,MATCH(I738,Parameters!$B$30:$E$30,0))</f>
        <v/>
      </c>
      <c r="Y738" s="29">
        <f>U738*INDEX(Parameters!$B$102:$E$102,MATCH(I738,Parameters!$B$30:$E$30,0))</f>
        <v/>
      </c>
      <c r="Z738" s="29">
        <f>U738*INDEX(Parameters!$B$103:$E$103,MATCH(I738,Parameters!$B$30:$E$30,0))</f>
        <v/>
      </c>
      <c r="AA738" s="29">
        <f>U738*INDEX(Parameters!$B$104:$E$104,MATCH(I738,Parameters!$B$30:$E$30,0))</f>
        <v/>
      </c>
      <c r="AB738" s="29">
        <f>U738*Parameters!$B$39</f>
        <v/>
      </c>
      <c r="AC738">
        <f>J738</f>
        <v/>
      </c>
      <c r="AD738">
        <f>IF(J738=1,Parameters!$B$40,Parameters!$B$41)</f>
        <v/>
      </c>
      <c r="AE738" s="29">
        <f>AC738*O738+(1-AC738)*L738</f>
        <v/>
      </c>
      <c r="AF738" s="29">
        <f>AC738*P738+(1-AC738)*M738</f>
        <v/>
      </c>
      <c r="AG738" s="29">
        <f>AC738*Q738+(1-AC738)*N738</f>
        <v/>
      </c>
      <c r="AH738" s="29">
        <f>AD738*O738+(1-AD738)*L738</f>
        <v/>
      </c>
      <c r="AI738" s="29">
        <f>AD738*P738+(1-AD738)*M738</f>
        <v/>
      </c>
      <c r="AJ738" s="29">
        <f>AD738*Q738+(1-AD738)*N738</f>
        <v/>
      </c>
      <c r="AK738" s="29">
        <f>AC738*V738+(1-AC738)*U738</f>
        <v/>
      </c>
      <c r="AL738" s="29">
        <f>AC738*W738+(1-AC738)*U738</f>
        <v/>
      </c>
      <c r="AM738" s="29">
        <f>AC738*X738+(1-AC738)*U738</f>
        <v/>
      </c>
      <c r="AN738" s="29">
        <f>AD738*V738+(1-AD738)*U738</f>
        <v/>
      </c>
      <c r="AO738" s="29">
        <f>AD738*W738+(1-AD738)*U738</f>
        <v/>
      </c>
      <c r="AP738" s="29">
        <f>AD738*X738+(1-AD738)*U738</f>
        <v/>
      </c>
      <c r="AQ738">
        <f>IF(OR(Scenario!$B$5="Any",Scenario!$B$5=A738),1,0)</f>
        <v/>
      </c>
      <c r="AR738">
        <f>IF(OR(Scenario!$B$6="Any",Scenario!$B$6=B738),1,0)</f>
        <v/>
      </c>
      <c r="AS738">
        <f>IF(OR(Scenario!$B$7="Any",Scenario!$B$7=C738),1,0)</f>
        <v/>
      </c>
      <c r="AT738">
        <f>IF(OR(Scenario!$B$8="Any",Scenario!$B$8=D738),1,0)</f>
        <v/>
      </c>
      <c r="AU738">
        <f>IF(OR(Scenario!$B$9="Any",Scenario!$B$9=E738),1,0)</f>
        <v/>
      </c>
      <c r="AV738">
        <f>IF(OR(Scenario!$B$10="Any",Scenario!$B$10=F738),1,0)</f>
        <v/>
      </c>
      <c r="AW738">
        <f>G738*AQ738*AR738*AS738*AT738*AU738*AV738</f>
        <v/>
      </c>
      <c r="AX738">
        <f>IF(Scenario!$B$11="mean",L738,IF(Scenario!$B$11="5th pct",M738,N738))</f>
        <v/>
      </c>
      <c r="AY738">
        <f>IF(Scenario!$B$11="mean",O738,IF(Scenario!$B$11="5th pct",P738,Q738))</f>
        <v/>
      </c>
      <c r="AZ738">
        <f>IF(Scenario!$B$11="mean",R738,IF(Scenario!$B$11="5th pct",S738,T738))</f>
        <v/>
      </c>
      <c r="BA738">
        <f>IF(Scenario!$B$11="mean",AE738,IF(Scenario!$B$11="5th pct",AF738,AG738))</f>
        <v/>
      </c>
      <c r="BB738">
        <f>IF(Scenario!$B$11="mean",AH738,IF(Scenario!$B$11="5th pct",AI738,AJ738))</f>
        <v/>
      </c>
      <c r="BC738">
        <f>U738</f>
        <v/>
      </c>
      <c r="BD738">
        <f>IF(Scenario!$B$11="mean",V738,IF(Scenario!$B$11="5th pct",W738,X738))</f>
        <v/>
      </c>
      <c r="BE738">
        <f>IF(Scenario!$B$11="mean",Y738,IF(Scenario!$B$11="5th pct",Z738,AA738))</f>
        <v/>
      </c>
      <c r="BF738">
        <f>IF(Scenario!$B$11="mean",AK738,IF(Scenario!$B$11="5th pct",AL738,AM738))</f>
        <v/>
      </c>
      <c r="BG738">
        <f>IF(Scenario!$B$11="mean",AN738,IF(Scenario!$B$11="5th pct",AO738,AP738))</f>
        <v/>
      </c>
    </row>
    <row r="739">
      <c r="A739" s="7" t="inlineStr">
        <is>
          <t>M</t>
        </is>
      </c>
      <c r="B739" s="7" t="inlineStr">
        <is>
          <t>65-74</t>
        </is>
      </c>
      <c r="C739" s="7" t="inlineStr">
        <is>
          <t>&gt;198</t>
        </is>
      </c>
      <c r="D739" s="7" t="inlineStr">
        <is>
          <t>&lt;1.0</t>
        </is>
      </c>
      <c r="E739" s="7" t="inlineStr">
        <is>
          <t>subclinical</t>
        </is>
      </c>
      <c r="F739" s="7" t="inlineStr">
        <is>
          <t>yes</t>
        </is>
      </c>
      <c r="G739" s="30">
        <f>Parameters!$B$6*Parameters!$B$7*Parameters!$G$11/SUM(Parameters!$B$11:$G$11)*Parameters!$H$21*Parameters!$B$50*Parameters!$B$46</f>
        <v/>
      </c>
      <c r="H739" s="31">
        <f>(140-Parameters!$B$25)*Parameters!$G$26*0.45359237*1/(72*Parameters!$B$27)</f>
        <v/>
      </c>
      <c r="I739" s="7">
        <f>IF(H739&gt;80,"&gt;80",IF(H739&gt;50,"50-80",IF(H739&gt;=25,"25-50","&lt;25")))</f>
        <v/>
      </c>
      <c r="J739" s="7">
        <f>IF(((B739="80+")+0+(OR(D739="1.5-2.0",D739="&gt;=2.0")))&gt;=2,1,0)</f>
        <v/>
      </c>
      <c r="K739" s="32">
        <f>INDEX(Parameters!$B$31:$E$31,MATCH(I739,Parameters!$B$30:$E$30,0))</f>
        <v/>
      </c>
      <c r="L739" s="33">
        <f>K739*INDEX(Parameters!$B$57:$E$57,MATCH(I739,Parameters!$B$30:$E$30,0))/100*IF($F739="yes",Parameters!$C$49,Parameters!$B$49)</f>
        <v/>
      </c>
      <c r="M739" s="33">
        <f>K739*INDEX(Parameters!$B$58:$E$58,MATCH(I739,Parameters!$B$30:$E$30,0))/100*IF($F739="yes",Parameters!$C$49,Parameters!$B$49)</f>
        <v/>
      </c>
      <c r="N739" s="33">
        <f>K739*INDEX(Parameters!$B$59:$E$59,MATCH(I739,Parameters!$B$30:$E$30,0))/100*IF($F739="yes",Parameters!$C$49,Parameters!$B$49)</f>
        <v/>
      </c>
      <c r="O739" s="33">
        <f>K739*INDEX(Parameters!$B$60:$E$60,MATCH(I739,Parameters!$B$30:$E$30,0))/100*IF($F739="yes",Parameters!$C$49,Parameters!$B$49)</f>
        <v/>
      </c>
      <c r="P739" s="33">
        <f>K739*INDEX(Parameters!$B$61:$E$61,MATCH(I739,Parameters!$B$30:$E$30,0))/100*IF($F739="yes",Parameters!$C$49,Parameters!$B$49)</f>
        <v/>
      </c>
      <c r="Q739" s="33">
        <f>K739*INDEX(Parameters!$B$62:$E$62,MATCH(I739,Parameters!$B$30:$E$30,0))/100*IF($F739="yes",Parameters!$C$49,Parameters!$B$49)</f>
        <v/>
      </c>
      <c r="R739" s="33">
        <f>K739*INDEX(Parameters!$B$63:$E$63,MATCH(I739,Parameters!$B$30:$E$30,0))/100*IF($F739="yes",Parameters!$C$49,Parameters!$B$49)</f>
        <v/>
      </c>
      <c r="S739" s="33">
        <f>K739*INDEX(Parameters!$B$64:$E$64,MATCH(I739,Parameters!$B$30:$E$30,0))/100*IF($F739="yes",Parameters!$C$49,Parameters!$B$49)</f>
        <v/>
      </c>
      <c r="T739" s="33">
        <f>K739*INDEX(Parameters!$B$65:$E$65,MATCH(I739,Parameters!$B$30:$E$30,0))/100*IF($F739="yes",Parameters!$C$49,Parameters!$B$49)</f>
        <v/>
      </c>
      <c r="U739" s="33">
        <f>INDEX(Parameters!$B$32:$E$32,MATCH(I739,Parameters!$B$30:$E$30,0))*Parameters!$B$36/100*IF($F739="yes",Parameters!$E$49,Parameters!$D$49)</f>
        <v/>
      </c>
      <c r="V739" s="33">
        <f>U739*INDEX(Parameters!$B$99:$E$99,MATCH(I739,Parameters!$B$30:$E$30,0))</f>
        <v/>
      </c>
      <c r="W739" s="33">
        <f>U739*INDEX(Parameters!$B$100:$E$100,MATCH(I739,Parameters!$B$30:$E$30,0))</f>
        <v/>
      </c>
      <c r="X739" s="33">
        <f>U739*INDEX(Parameters!$B$101:$E$101,MATCH(I739,Parameters!$B$30:$E$30,0))</f>
        <v/>
      </c>
      <c r="Y739" s="33">
        <f>U739*INDEX(Parameters!$B$102:$E$102,MATCH(I739,Parameters!$B$30:$E$30,0))</f>
        <v/>
      </c>
      <c r="Z739" s="33">
        <f>U739*INDEX(Parameters!$B$103:$E$103,MATCH(I739,Parameters!$B$30:$E$30,0))</f>
        <v/>
      </c>
      <c r="AA739" s="33">
        <f>U739*INDEX(Parameters!$B$104:$E$104,MATCH(I739,Parameters!$B$30:$E$30,0))</f>
        <v/>
      </c>
      <c r="AB739" s="33">
        <f>U739*Parameters!$B$39</f>
        <v/>
      </c>
      <c r="AC739" s="7">
        <f>J739</f>
        <v/>
      </c>
      <c r="AD739" s="7">
        <f>IF(J739=1,Parameters!$B$40,Parameters!$B$41)</f>
        <v/>
      </c>
      <c r="AE739" s="33">
        <f>AC739*O739+(1-AC739)*L739</f>
        <v/>
      </c>
      <c r="AF739" s="33">
        <f>AC739*P739+(1-AC739)*M739</f>
        <v/>
      </c>
      <c r="AG739" s="33">
        <f>AC739*Q739+(1-AC739)*N739</f>
        <v/>
      </c>
      <c r="AH739" s="33">
        <f>AD739*O739+(1-AD739)*L739</f>
        <v/>
      </c>
      <c r="AI739" s="33">
        <f>AD739*P739+(1-AD739)*M739</f>
        <v/>
      </c>
      <c r="AJ739" s="33">
        <f>AD739*Q739+(1-AD739)*N739</f>
        <v/>
      </c>
      <c r="AK739" s="33">
        <f>AC739*V739+(1-AC739)*U739</f>
        <v/>
      </c>
      <c r="AL739" s="33">
        <f>AC739*W739+(1-AC739)*U739</f>
        <v/>
      </c>
      <c r="AM739" s="33">
        <f>AC739*X739+(1-AC739)*U739</f>
        <v/>
      </c>
      <c r="AN739" s="33">
        <f>AD739*V739+(1-AD739)*U739</f>
        <v/>
      </c>
      <c r="AO739" s="33">
        <f>AD739*W739+(1-AD739)*U739</f>
        <v/>
      </c>
      <c r="AP739" s="33">
        <f>AD739*X739+(1-AD739)*U739</f>
        <v/>
      </c>
      <c r="AQ739" s="7">
        <f>IF(OR(Scenario!$B$5="Any",Scenario!$B$5=A739),1,0)</f>
        <v/>
      </c>
      <c r="AR739" s="7">
        <f>IF(OR(Scenario!$B$6="Any",Scenario!$B$6=B739),1,0)</f>
        <v/>
      </c>
      <c r="AS739" s="7">
        <f>IF(OR(Scenario!$B$7="Any",Scenario!$B$7=C739),1,0)</f>
        <v/>
      </c>
      <c r="AT739" s="7">
        <f>IF(OR(Scenario!$B$8="Any",Scenario!$B$8=D739),1,0)</f>
        <v/>
      </c>
      <c r="AU739" s="7">
        <f>IF(OR(Scenario!$B$9="Any",Scenario!$B$9=E739),1,0)</f>
        <v/>
      </c>
      <c r="AV739" s="7">
        <f>IF(OR(Scenario!$B$10="Any",Scenario!$B$10=F739),1,0)</f>
        <v/>
      </c>
      <c r="AW739" s="7">
        <f>G739*AQ739*AR739*AS739*AT739*AU739*AV739</f>
        <v/>
      </c>
      <c r="AX739" s="7">
        <f>IF(Scenario!$B$11="mean",L739,IF(Scenario!$B$11="5th pct",M739,N739))</f>
        <v/>
      </c>
      <c r="AY739" s="7">
        <f>IF(Scenario!$B$11="mean",O739,IF(Scenario!$B$11="5th pct",P739,Q739))</f>
        <v/>
      </c>
      <c r="AZ739" s="7">
        <f>IF(Scenario!$B$11="mean",R739,IF(Scenario!$B$11="5th pct",S739,T739))</f>
        <v/>
      </c>
      <c r="BA739" s="7">
        <f>IF(Scenario!$B$11="mean",AE739,IF(Scenario!$B$11="5th pct",AF739,AG739))</f>
        <v/>
      </c>
      <c r="BB739" s="7">
        <f>IF(Scenario!$B$11="mean",AH739,IF(Scenario!$B$11="5th pct",AI739,AJ739))</f>
        <v/>
      </c>
      <c r="BC739" s="7">
        <f>U739</f>
        <v/>
      </c>
      <c r="BD739" s="7">
        <f>IF(Scenario!$B$11="mean",V739,IF(Scenario!$B$11="5th pct",W739,X739))</f>
        <v/>
      </c>
      <c r="BE739" s="7">
        <f>IF(Scenario!$B$11="mean",Y739,IF(Scenario!$B$11="5th pct",Z739,AA739))</f>
        <v/>
      </c>
      <c r="BF739" s="7">
        <f>IF(Scenario!$B$11="mean",AK739,IF(Scenario!$B$11="5th pct",AL739,AM739))</f>
        <v/>
      </c>
      <c r="BG739" s="7">
        <f>IF(Scenario!$B$11="mean",AN739,IF(Scenario!$B$11="5th pct",AO739,AP739))</f>
        <v/>
      </c>
    </row>
    <row r="740">
      <c r="A740" t="inlineStr">
        <is>
          <t>M</t>
        </is>
      </c>
      <c r="B740" t="inlineStr">
        <is>
          <t>65-74</t>
        </is>
      </c>
      <c r="C740" t="inlineStr">
        <is>
          <t>&gt;198</t>
        </is>
      </c>
      <c r="D740" t="inlineStr">
        <is>
          <t>&lt;1.0</t>
        </is>
      </c>
      <c r="E740" t="inlineStr">
        <is>
          <t>low parox</t>
        </is>
      </c>
      <c r="F740" t="inlineStr">
        <is>
          <t>no</t>
        </is>
      </c>
      <c r="G740" s="26">
        <f>Parameters!$B$6*Parameters!$B$7*Parameters!$G$11/SUM(Parameters!$B$11:$G$11)*Parameters!$H$21*Parameters!$B$51*(1-Parameters!$B$46)</f>
        <v/>
      </c>
      <c r="H740" s="27">
        <f>(140-Parameters!$B$25)*Parameters!$G$26*0.45359237*1/(72*Parameters!$B$27)</f>
        <v/>
      </c>
      <c r="I740">
        <f>IF(H740&gt;80,"&gt;80",IF(H740&gt;50,"50-80",IF(H740&gt;=25,"25-50","&lt;25")))</f>
        <v/>
      </c>
      <c r="J740">
        <f>IF(((B740="80+")+0+(OR(D740="1.5-2.0",D740="&gt;=2.0")))&gt;=2,1,0)</f>
        <v/>
      </c>
      <c r="K740" s="28">
        <f>INDEX(Parameters!$B$31:$E$31,MATCH(I740,Parameters!$B$30:$E$30,0))</f>
        <v/>
      </c>
      <c r="L740" s="29">
        <f>K740*INDEX(Parameters!$B$66:$E$66,MATCH(I740,Parameters!$B$30:$E$30,0))/100*IF($F740="yes",Parameters!$C$49,Parameters!$B$49)</f>
        <v/>
      </c>
      <c r="M740" s="29">
        <f>K740*INDEX(Parameters!$B$67:$E$67,MATCH(I740,Parameters!$B$30:$E$30,0))/100*IF($F740="yes",Parameters!$C$49,Parameters!$B$49)</f>
        <v/>
      </c>
      <c r="N740" s="29">
        <f>K740*INDEX(Parameters!$B$68:$E$68,MATCH(I740,Parameters!$B$30:$E$30,0))/100*IF($F740="yes",Parameters!$C$49,Parameters!$B$49)</f>
        <v/>
      </c>
      <c r="O740" s="29">
        <f>K740*INDEX(Parameters!$B$69:$E$69,MATCH(I740,Parameters!$B$30:$E$30,0))/100*IF($F740="yes",Parameters!$C$49,Parameters!$B$49)</f>
        <v/>
      </c>
      <c r="P740" s="29">
        <f>K740*INDEX(Parameters!$B$70:$E$70,MATCH(I740,Parameters!$B$30:$E$30,0))/100*IF($F740="yes",Parameters!$C$49,Parameters!$B$49)</f>
        <v/>
      </c>
      <c r="Q740" s="29">
        <f>K740*INDEX(Parameters!$B$71:$E$71,MATCH(I740,Parameters!$B$30:$E$30,0))/100*IF($F740="yes",Parameters!$C$49,Parameters!$B$49)</f>
        <v/>
      </c>
      <c r="R740" s="29">
        <f>K740*INDEX(Parameters!$B$72:$E$72,MATCH(I740,Parameters!$B$30:$E$30,0))/100*IF($F740="yes",Parameters!$C$49,Parameters!$B$49)</f>
        <v/>
      </c>
      <c r="S740" s="29">
        <f>K740*INDEX(Parameters!$B$73:$E$73,MATCH(I740,Parameters!$B$30:$E$30,0))/100*IF($F740="yes",Parameters!$C$49,Parameters!$B$49)</f>
        <v/>
      </c>
      <c r="T740" s="29">
        <f>K740*INDEX(Parameters!$B$74:$E$74,MATCH(I740,Parameters!$B$30:$E$30,0))/100*IF($F740="yes",Parameters!$C$49,Parameters!$B$49)</f>
        <v/>
      </c>
      <c r="U740" s="29">
        <f>INDEX(Parameters!$B$32:$E$32,MATCH(I740,Parameters!$B$30:$E$30,0))*Parameters!$B$36/100*IF($F740="yes",Parameters!$E$49,Parameters!$D$49)</f>
        <v/>
      </c>
      <c r="V740" s="29">
        <f>U740*INDEX(Parameters!$B$99:$E$99,MATCH(I740,Parameters!$B$30:$E$30,0))</f>
        <v/>
      </c>
      <c r="W740" s="29">
        <f>U740*INDEX(Parameters!$B$100:$E$100,MATCH(I740,Parameters!$B$30:$E$30,0))</f>
        <v/>
      </c>
      <c r="X740" s="29">
        <f>U740*INDEX(Parameters!$B$101:$E$101,MATCH(I740,Parameters!$B$30:$E$30,0))</f>
        <v/>
      </c>
      <c r="Y740" s="29">
        <f>U740*INDEX(Parameters!$B$102:$E$102,MATCH(I740,Parameters!$B$30:$E$30,0))</f>
        <v/>
      </c>
      <c r="Z740" s="29">
        <f>U740*INDEX(Parameters!$B$103:$E$103,MATCH(I740,Parameters!$B$30:$E$30,0))</f>
        <v/>
      </c>
      <c r="AA740" s="29">
        <f>U740*INDEX(Parameters!$B$104:$E$104,MATCH(I740,Parameters!$B$30:$E$30,0))</f>
        <v/>
      </c>
      <c r="AB740" s="29">
        <f>U740*Parameters!$B$39</f>
        <v/>
      </c>
      <c r="AC740">
        <f>J740</f>
        <v/>
      </c>
      <c r="AD740">
        <f>IF(J740=1,Parameters!$B$40,Parameters!$B$41)</f>
        <v/>
      </c>
      <c r="AE740" s="29">
        <f>AC740*O740+(1-AC740)*L740</f>
        <v/>
      </c>
      <c r="AF740" s="29">
        <f>AC740*P740+(1-AC740)*M740</f>
        <v/>
      </c>
      <c r="AG740" s="29">
        <f>AC740*Q740+(1-AC740)*N740</f>
        <v/>
      </c>
      <c r="AH740" s="29">
        <f>AD740*O740+(1-AD740)*L740</f>
        <v/>
      </c>
      <c r="AI740" s="29">
        <f>AD740*P740+(1-AD740)*M740</f>
        <v/>
      </c>
      <c r="AJ740" s="29">
        <f>AD740*Q740+(1-AD740)*N740</f>
        <v/>
      </c>
      <c r="AK740" s="29">
        <f>AC740*V740+(1-AC740)*U740</f>
        <v/>
      </c>
      <c r="AL740" s="29">
        <f>AC740*W740+(1-AC740)*U740</f>
        <v/>
      </c>
      <c r="AM740" s="29">
        <f>AC740*X740+(1-AC740)*U740</f>
        <v/>
      </c>
      <c r="AN740" s="29">
        <f>AD740*V740+(1-AD740)*U740</f>
        <v/>
      </c>
      <c r="AO740" s="29">
        <f>AD740*W740+(1-AD740)*U740</f>
        <v/>
      </c>
      <c r="AP740" s="29">
        <f>AD740*X740+(1-AD740)*U740</f>
        <v/>
      </c>
      <c r="AQ740">
        <f>IF(OR(Scenario!$B$5="Any",Scenario!$B$5=A740),1,0)</f>
        <v/>
      </c>
      <c r="AR740">
        <f>IF(OR(Scenario!$B$6="Any",Scenario!$B$6=B740),1,0)</f>
        <v/>
      </c>
      <c r="AS740">
        <f>IF(OR(Scenario!$B$7="Any",Scenario!$B$7=C740),1,0)</f>
        <v/>
      </c>
      <c r="AT740">
        <f>IF(OR(Scenario!$B$8="Any",Scenario!$B$8=D740),1,0)</f>
        <v/>
      </c>
      <c r="AU740">
        <f>IF(OR(Scenario!$B$9="Any",Scenario!$B$9=E740),1,0)</f>
        <v/>
      </c>
      <c r="AV740">
        <f>IF(OR(Scenario!$B$10="Any",Scenario!$B$10=F740),1,0)</f>
        <v/>
      </c>
      <c r="AW740">
        <f>G740*AQ740*AR740*AS740*AT740*AU740*AV740</f>
        <v/>
      </c>
      <c r="AX740">
        <f>IF(Scenario!$B$11="mean",L740,IF(Scenario!$B$11="5th pct",M740,N740))</f>
        <v/>
      </c>
      <c r="AY740">
        <f>IF(Scenario!$B$11="mean",O740,IF(Scenario!$B$11="5th pct",P740,Q740))</f>
        <v/>
      </c>
      <c r="AZ740">
        <f>IF(Scenario!$B$11="mean",R740,IF(Scenario!$B$11="5th pct",S740,T740))</f>
        <v/>
      </c>
      <c r="BA740">
        <f>IF(Scenario!$B$11="mean",AE740,IF(Scenario!$B$11="5th pct",AF740,AG740))</f>
        <v/>
      </c>
      <c r="BB740">
        <f>IF(Scenario!$B$11="mean",AH740,IF(Scenario!$B$11="5th pct",AI740,AJ740))</f>
        <v/>
      </c>
      <c r="BC740">
        <f>U740</f>
        <v/>
      </c>
      <c r="BD740">
        <f>IF(Scenario!$B$11="mean",V740,IF(Scenario!$B$11="5th pct",W740,X740))</f>
        <v/>
      </c>
      <c r="BE740">
        <f>IF(Scenario!$B$11="mean",Y740,IF(Scenario!$B$11="5th pct",Z740,AA740))</f>
        <v/>
      </c>
      <c r="BF740">
        <f>IF(Scenario!$B$11="mean",AK740,IF(Scenario!$B$11="5th pct",AL740,AM740))</f>
        <v/>
      </c>
      <c r="BG740">
        <f>IF(Scenario!$B$11="mean",AN740,IF(Scenario!$B$11="5th pct",AO740,AP740))</f>
        <v/>
      </c>
    </row>
    <row r="741">
      <c r="A741" s="7" t="inlineStr">
        <is>
          <t>M</t>
        </is>
      </c>
      <c r="B741" s="7" t="inlineStr">
        <is>
          <t>65-74</t>
        </is>
      </c>
      <c r="C741" s="7" t="inlineStr">
        <is>
          <t>&gt;198</t>
        </is>
      </c>
      <c r="D741" s="7" t="inlineStr">
        <is>
          <t>&lt;1.0</t>
        </is>
      </c>
      <c r="E741" s="7" t="inlineStr">
        <is>
          <t>low parox</t>
        </is>
      </c>
      <c r="F741" s="7" t="inlineStr">
        <is>
          <t>yes</t>
        </is>
      </c>
      <c r="G741" s="30">
        <f>Parameters!$B$6*Parameters!$B$7*Parameters!$G$11/SUM(Parameters!$B$11:$G$11)*Parameters!$H$21*Parameters!$B$51*Parameters!$B$46</f>
        <v/>
      </c>
      <c r="H741" s="31">
        <f>(140-Parameters!$B$25)*Parameters!$G$26*0.45359237*1/(72*Parameters!$B$27)</f>
        <v/>
      </c>
      <c r="I741" s="7">
        <f>IF(H741&gt;80,"&gt;80",IF(H741&gt;50,"50-80",IF(H741&gt;=25,"25-50","&lt;25")))</f>
        <v/>
      </c>
      <c r="J741" s="7">
        <f>IF(((B741="80+")+0+(OR(D741="1.5-2.0",D741="&gt;=2.0")))&gt;=2,1,0)</f>
        <v/>
      </c>
      <c r="K741" s="32">
        <f>INDEX(Parameters!$B$31:$E$31,MATCH(I741,Parameters!$B$30:$E$30,0))</f>
        <v/>
      </c>
      <c r="L741" s="33">
        <f>K741*INDEX(Parameters!$B$66:$E$66,MATCH(I741,Parameters!$B$30:$E$30,0))/100*IF($F741="yes",Parameters!$C$49,Parameters!$B$49)</f>
        <v/>
      </c>
      <c r="M741" s="33">
        <f>K741*INDEX(Parameters!$B$67:$E$67,MATCH(I741,Parameters!$B$30:$E$30,0))/100*IF($F741="yes",Parameters!$C$49,Parameters!$B$49)</f>
        <v/>
      </c>
      <c r="N741" s="33">
        <f>K741*INDEX(Parameters!$B$68:$E$68,MATCH(I741,Parameters!$B$30:$E$30,0))/100*IF($F741="yes",Parameters!$C$49,Parameters!$B$49)</f>
        <v/>
      </c>
      <c r="O741" s="33">
        <f>K741*INDEX(Parameters!$B$69:$E$69,MATCH(I741,Parameters!$B$30:$E$30,0))/100*IF($F741="yes",Parameters!$C$49,Parameters!$B$49)</f>
        <v/>
      </c>
      <c r="P741" s="33">
        <f>K741*INDEX(Parameters!$B$70:$E$70,MATCH(I741,Parameters!$B$30:$E$30,0))/100*IF($F741="yes",Parameters!$C$49,Parameters!$B$49)</f>
        <v/>
      </c>
      <c r="Q741" s="33">
        <f>K741*INDEX(Parameters!$B$71:$E$71,MATCH(I741,Parameters!$B$30:$E$30,0))/100*IF($F741="yes",Parameters!$C$49,Parameters!$B$49)</f>
        <v/>
      </c>
      <c r="R741" s="33">
        <f>K741*INDEX(Parameters!$B$72:$E$72,MATCH(I741,Parameters!$B$30:$E$30,0))/100*IF($F741="yes",Parameters!$C$49,Parameters!$B$49)</f>
        <v/>
      </c>
      <c r="S741" s="33">
        <f>K741*INDEX(Parameters!$B$73:$E$73,MATCH(I741,Parameters!$B$30:$E$30,0))/100*IF($F741="yes",Parameters!$C$49,Parameters!$B$49)</f>
        <v/>
      </c>
      <c r="T741" s="33">
        <f>K741*INDEX(Parameters!$B$74:$E$74,MATCH(I741,Parameters!$B$30:$E$30,0))/100*IF($F741="yes",Parameters!$C$49,Parameters!$B$49)</f>
        <v/>
      </c>
      <c r="U741" s="33">
        <f>INDEX(Parameters!$B$32:$E$32,MATCH(I741,Parameters!$B$30:$E$30,0))*Parameters!$B$36/100*IF($F741="yes",Parameters!$E$49,Parameters!$D$49)</f>
        <v/>
      </c>
      <c r="V741" s="33">
        <f>U741*INDEX(Parameters!$B$99:$E$99,MATCH(I741,Parameters!$B$30:$E$30,0))</f>
        <v/>
      </c>
      <c r="W741" s="33">
        <f>U741*INDEX(Parameters!$B$100:$E$100,MATCH(I741,Parameters!$B$30:$E$30,0))</f>
        <v/>
      </c>
      <c r="X741" s="33">
        <f>U741*INDEX(Parameters!$B$101:$E$101,MATCH(I741,Parameters!$B$30:$E$30,0))</f>
        <v/>
      </c>
      <c r="Y741" s="33">
        <f>U741*INDEX(Parameters!$B$102:$E$102,MATCH(I741,Parameters!$B$30:$E$30,0))</f>
        <v/>
      </c>
      <c r="Z741" s="33">
        <f>U741*INDEX(Parameters!$B$103:$E$103,MATCH(I741,Parameters!$B$30:$E$30,0))</f>
        <v/>
      </c>
      <c r="AA741" s="33">
        <f>U741*INDEX(Parameters!$B$104:$E$104,MATCH(I741,Parameters!$B$30:$E$30,0))</f>
        <v/>
      </c>
      <c r="AB741" s="33">
        <f>U741*Parameters!$B$39</f>
        <v/>
      </c>
      <c r="AC741" s="7">
        <f>J741</f>
        <v/>
      </c>
      <c r="AD741" s="7">
        <f>IF(J741=1,Parameters!$B$40,Parameters!$B$41)</f>
        <v/>
      </c>
      <c r="AE741" s="33">
        <f>AC741*O741+(1-AC741)*L741</f>
        <v/>
      </c>
      <c r="AF741" s="33">
        <f>AC741*P741+(1-AC741)*M741</f>
        <v/>
      </c>
      <c r="AG741" s="33">
        <f>AC741*Q741+(1-AC741)*N741</f>
        <v/>
      </c>
      <c r="AH741" s="33">
        <f>AD741*O741+(1-AD741)*L741</f>
        <v/>
      </c>
      <c r="AI741" s="33">
        <f>AD741*P741+(1-AD741)*M741</f>
        <v/>
      </c>
      <c r="AJ741" s="33">
        <f>AD741*Q741+(1-AD741)*N741</f>
        <v/>
      </c>
      <c r="AK741" s="33">
        <f>AC741*V741+(1-AC741)*U741</f>
        <v/>
      </c>
      <c r="AL741" s="33">
        <f>AC741*W741+(1-AC741)*U741</f>
        <v/>
      </c>
      <c r="AM741" s="33">
        <f>AC741*X741+(1-AC741)*U741</f>
        <v/>
      </c>
      <c r="AN741" s="33">
        <f>AD741*V741+(1-AD741)*U741</f>
        <v/>
      </c>
      <c r="AO741" s="33">
        <f>AD741*W741+(1-AD741)*U741</f>
        <v/>
      </c>
      <c r="AP741" s="33">
        <f>AD741*X741+(1-AD741)*U741</f>
        <v/>
      </c>
      <c r="AQ741" s="7">
        <f>IF(OR(Scenario!$B$5="Any",Scenario!$B$5=A741),1,0)</f>
        <v/>
      </c>
      <c r="AR741" s="7">
        <f>IF(OR(Scenario!$B$6="Any",Scenario!$B$6=B741),1,0)</f>
        <v/>
      </c>
      <c r="AS741" s="7">
        <f>IF(OR(Scenario!$B$7="Any",Scenario!$B$7=C741),1,0)</f>
        <v/>
      </c>
      <c r="AT741" s="7">
        <f>IF(OR(Scenario!$B$8="Any",Scenario!$B$8=D741),1,0)</f>
        <v/>
      </c>
      <c r="AU741" s="7">
        <f>IF(OR(Scenario!$B$9="Any",Scenario!$B$9=E741),1,0)</f>
        <v/>
      </c>
      <c r="AV741" s="7">
        <f>IF(OR(Scenario!$B$10="Any",Scenario!$B$10=F741),1,0)</f>
        <v/>
      </c>
      <c r="AW741" s="7">
        <f>G741*AQ741*AR741*AS741*AT741*AU741*AV741</f>
        <v/>
      </c>
      <c r="AX741" s="7">
        <f>IF(Scenario!$B$11="mean",L741,IF(Scenario!$B$11="5th pct",M741,N741))</f>
        <v/>
      </c>
      <c r="AY741" s="7">
        <f>IF(Scenario!$B$11="mean",O741,IF(Scenario!$B$11="5th pct",P741,Q741))</f>
        <v/>
      </c>
      <c r="AZ741" s="7">
        <f>IF(Scenario!$B$11="mean",R741,IF(Scenario!$B$11="5th pct",S741,T741))</f>
        <v/>
      </c>
      <c r="BA741" s="7">
        <f>IF(Scenario!$B$11="mean",AE741,IF(Scenario!$B$11="5th pct",AF741,AG741))</f>
        <v/>
      </c>
      <c r="BB741" s="7">
        <f>IF(Scenario!$B$11="mean",AH741,IF(Scenario!$B$11="5th pct",AI741,AJ741))</f>
        <v/>
      </c>
      <c r="BC741" s="7">
        <f>U741</f>
        <v/>
      </c>
      <c r="BD741" s="7">
        <f>IF(Scenario!$B$11="mean",V741,IF(Scenario!$B$11="5th pct",W741,X741))</f>
        <v/>
      </c>
      <c r="BE741" s="7">
        <f>IF(Scenario!$B$11="mean",Y741,IF(Scenario!$B$11="5th pct",Z741,AA741))</f>
        <v/>
      </c>
      <c r="BF741" s="7">
        <f>IF(Scenario!$B$11="mean",AK741,IF(Scenario!$B$11="5th pct",AL741,AM741))</f>
        <v/>
      </c>
      <c r="BG741" s="7">
        <f>IF(Scenario!$B$11="mean",AN741,IF(Scenario!$B$11="5th pct",AO741,AP741))</f>
        <v/>
      </c>
    </row>
    <row r="742">
      <c r="A742" t="inlineStr">
        <is>
          <t>M</t>
        </is>
      </c>
      <c r="B742" t="inlineStr">
        <is>
          <t>65-74</t>
        </is>
      </c>
      <c r="C742" t="inlineStr">
        <is>
          <t>&gt;198</t>
        </is>
      </c>
      <c r="D742" t="inlineStr">
        <is>
          <t>&lt;1.0</t>
        </is>
      </c>
      <c r="E742" t="inlineStr">
        <is>
          <t>high parox</t>
        </is>
      </c>
      <c r="F742" t="inlineStr">
        <is>
          <t>no</t>
        </is>
      </c>
      <c r="G742" s="26">
        <f>Parameters!$B$6*Parameters!$B$7*Parameters!$G$11/SUM(Parameters!$B$11:$G$11)*Parameters!$H$21*Parameters!$B$52*(1-Parameters!$B$46)</f>
        <v/>
      </c>
      <c r="H742" s="27">
        <f>(140-Parameters!$B$25)*Parameters!$G$26*0.45359237*1/(72*Parameters!$B$27)</f>
        <v/>
      </c>
      <c r="I742">
        <f>IF(H742&gt;80,"&gt;80",IF(H742&gt;50,"50-80",IF(H742&gt;=25,"25-50","&lt;25")))</f>
        <v/>
      </c>
      <c r="J742">
        <f>IF(((B742="80+")+0+(OR(D742="1.5-2.0",D742="&gt;=2.0")))&gt;=2,1,0)</f>
        <v/>
      </c>
      <c r="K742" s="28">
        <f>INDEX(Parameters!$B$31:$E$31,MATCH(I742,Parameters!$B$30:$E$30,0))</f>
        <v/>
      </c>
      <c r="L742" s="29">
        <f>K742*INDEX(Parameters!$B$75:$E$75,MATCH(I742,Parameters!$B$30:$E$30,0))/100*IF($F742="yes",Parameters!$C$49,Parameters!$B$49)</f>
        <v/>
      </c>
      <c r="M742" s="29">
        <f>K742*INDEX(Parameters!$B$76:$E$76,MATCH(I742,Parameters!$B$30:$E$30,0))/100*IF($F742="yes",Parameters!$C$49,Parameters!$B$49)</f>
        <v/>
      </c>
      <c r="N742" s="29">
        <f>K742*INDEX(Parameters!$B$77:$E$77,MATCH(I742,Parameters!$B$30:$E$30,0))/100*IF($F742="yes",Parameters!$C$49,Parameters!$B$49)</f>
        <v/>
      </c>
      <c r="O742" s="29">
        <f>K742*INDEX(Parameters!$B$78:$E$78,MATCH(I742,Parameters!$B$30:$E$30,0))/100*IF($F742="yes",Parameters!$C$49,Parameters!$B$49)</f>
        <v/>
      </c>
      <c r="P742" s="29">
        <f>K742*INDEX(Parameters!$B$79:$E$79,MATCH(I742,Parameters!$B$30:$E$30,0))/100*IF($F742="yes",Parameters!$C$49,Parameters!$B$49)</f>
        <v/>
      </c>
      <c r="Q742" s="29">
        <f>K742*INDEX(Parameters!$B$80:$E$80,MATCH(I742,Parameters!$B$30:$E$30,0))/100*IF($F742="yes",Parameters!$C$49,Parameters!$B$49)</f>
        <v/>
      </c>
      <c r="R742" s="29">
        <f>K742*INDEX(Parameters!$B$81:$E$81,MATCH(I742,Parameters!$B$30:$E$30,0))/100*IF($F742="yes",Parameters!$C$49,Parameters!$B$49)</f>
        <v/>
      </c>
      <c r="S742" s="29">
        <f>K742*INDEX(Parameters!$B$82:$E$82,MATCH(I742,Parameters!$B$30:$E$30,0))/100*IF($F742="yes",Parameters!$C$49,Parameters!$B$49)</f>
        <v/>
      </c>
      <c r="T742" s="29">
        <f>K742*INDEX(Parameters!$B$83:$E$83,MATCH(I742,Parameters!$B$30:$E$30,0))/100*IF($F742="yes",Parameters!$C$49,Parameters!$B$49)</f>
        <v/>
      </c>
      <c r="U742" s="29">
        <f>INDEX(Parameters!$B$32:$E$32,MATCH(I742,Parameters!$B$30:$E$30,0))*Parameters!$B$36/100*IF($F742="yes",Parameters!$E$49,Parameters!$D$49)</f>
        <v/>
      </c>
      <c r="V742" s="29">
        <f>U742*INDEX(Parameters!$B$99:$E$99,MATCH(I742,Parameters!$B$30:$E$30,0))</f>
        <v/>
      </c>
      <c r="W742" s="29">
        <f>U742*INDEX(Parameters!$B$100:$E$100,MATCH(I742,Parameters!$B$30:$E$30,0))</f>
        <v/>
      </c>
      <c r="X742" s="29">
        <f>U742*INDEX(Parameters!$B$101:$E$101,MATCH(I742,Parameters!$B$30:$E$30,0))</f>
        <v/>
      </c>
      <c r="Y742" s="29">
        <f>U742*INDEX(Parameters!$B$102:$E$102,MATCH(I742,Parameters!$B$30:$E$30,0))</f>
        <v/>
      </c>
      <c r="Z742" s="29">
        <f>U742*INDEX(Parameters!$B$103:$E$103,MATCH(I742,Parameters!$B$30:$E$30,0))</f>
        <v/>
      </c>
      <c r="AA742" s="29">
        <f>U742*INDEX(Parameters!$B$104:$E$104,MATCH(I742,Parameters!$B$30:$E$30,0))</f>
        <v/>
      </c>
      <c r="AB742" s="29">
        <f>U742*Parameters!$B$39</f>
        <v/>
      </c>
      <c r="AC742">
        <f>J742</f>
        <v/>
      </c>
      <c r="AD742">
        <f>IF(J742=1,Parameters!$B$40,Parameters!$B$41)</f>
        <v/>
      </c>
      <c r="AE742" s="29">
        <f>AC742*O742+(1-AC742)*L742</f>
        <v/>
      </c>
      <c r="AF742" s="29">
        <f>AC742*P742+(1-AC742)*M742</f>
        <v/>
      </c>
      <c r="AG742" s="29">
        <f>AC742*Q742+(1-AC742)*N742</f>
        <v/>
      </c>
      <c r="AH742" s="29">
        <f>AD742*O742+(1-AD742)*L742</f>
        <v/>
      </c>
      <c r="AI742" s="29">
        <f>AD742*P742+(1-AD742)*M742</f>
        <v/>
      </c>
      <c r="AJ742" s="29">
        <f>AD742*Q742+(1-AD742)*N742</f>
        <v/>
      </c>
      <c r="AK742" s="29">
        <f>AC742*V742+(1-AC742)*U742</f>
        <v/>
      </c>
      <c r="AL742" s="29">
        <f>AC742*W742+(1-AC742)*U742</f>
        <v/>
      </c>
      <c r="AM742" s="29">
        <f>AC742*X742+(1-AC742)*U742</f>
        <v/>
      </c>
      <c r="AN742" s="29">
        <f>AD742*V742+(1-AD742)*U742</f>
        <v/>
      </c>
      <c r="AO742" s="29">
        <f>AD742*W742+(1-AD742)*U742</f>
        <v/>
      </c>
      <c r="AP742" s="29">
        <f>AD742*X742+(1-AD742)*U742</f>
        <v/>
      </c>
      <c r="AQ742">
        <f>IF(OR(Scenario!$B$5="Any",Scenario!$B$5=A742),1,0)</f>
        <v/>
      </c>
      <c r="AR742">
        <f>IF(OR(Scenario!$B$6="Any",Scenario!$B$6=B742),1,0)</f>
        <v/>
      </c>
      <c r="AS742">
        <f>IF(OR(Scenario!$B$7="Any",Scenario!$B$7=C742),1,0)</f>
        <v/>
      </c>
      <c r="AT742">
        <f>IF(OR(Scenario!$B$8="Any",Scenario!$B$8=D742),1,0)</f>
        <v/>
      </c>
      <c r="AU742">
        <f>IF(OR(Scenario!$B$9="Any",Scenario!$B$9=E742),1,0)</f>
        <v/>
      </c>
      <c r="AV742">
        <f>IF(OR(Scenario!$B$10="Any",Scenario!$B$10=F742),1,0)</f>
        <v/>
      </c>
      <c r="AW742">
        <f>G742*AQ742*AR742*AS742*AT742*AU742*AV742</f>
        <v/>
      </c>
      <c r="AX742">
        <f>IF(Scenario!$B$11="mean",L742,IF(Scenario!$B$11="5th pct",M742,N742))</f>
        <v/>
      </c>
      <c r="AY742">
        <f>IF(Scenario!$B$11="mean",O742,IF(Scenario!$B$11="5th pct",P742,Q742))</f>
        <v/>
      </c>
      <c r="AZ742">
        <f>IF(Scenario!$B$11="mean",R742,IF(Scenario!$B$11="5th pct",S742,T742))</f>
        <v/>
      </c>
      <c r="BA742">
        <f>IF(Scenario!$B$11="mean",AE742,IF(Scenario!$B$11="5th pct",AF742,AG742))</f>
        <v/>
      </c>
      <c r="BB742">
        <f>IF(Scenario!$B$11="mean",AH742,IF(Scenario!$B$11="5th pct",AI742,AJ742))</f>
        <v/>
      </c>
      <c r="BC742">
        <f>U742</f>
        <v/>
      </c>
      <c r="BD742">
        <f>IF(Scenario!$B$11="mean",V742,IF(Scenario!$B$11="5th pct",W742,X742))</f>
        <v/>
      </c>
      <c r="BE742">
        <f>IF(Scenario!$B$11="mean",Y742,IF(Scenario!$B$11="5th pct",Z742,AA742))</f>
        <v/>
      </c>
      <c r="BF742">
        <f>IF(Scenario!$B$11="mean",AK742,IF(Scenario!$B$11="5th pct",AL742,AM742))</f>
        <v/>
      </c>
      <c r="BG742">
        <f>IF(Scenario!$B$11="mean",AN742,IF(Scenario!$B$11="5th pct",AO742,AP742))</f>
        <v/>
      </c>
    </row>
    <row r="743">
      <c r="A743" s="7" t="inlineStr">
        <is>
          <t>M</t>
        </is>
      </c>
      <c r="B743" s="7" t="inlineStr">
        <is>
          <t>65-74</t>
        </is>
      </c>
      <c r="C743" s="7" t="inlineStr">
        <is>
          <t>&gt;198</t>
        </is>
      </c>
      <c r="D743" s="7" t="inlineStr">
        <is>
          <t>&lt;1.0</t>
        </is>
      </c>
      <c r="E743" s="7" t="inlineStr">
        <is>
          <t>high parox</t>
        </is>
      </c>
      <c r="F743" s="7" t="inlineStr">
        <is>
          <t>yes</t>
        </is>
      </c>
      <c r="G743" s="30">
        <f>Parameters!$B$6*Parameters!$B$7*Parameters!$G$11/SUM(Parameters!$B$11:$G$11)*Parameters!$H$21*Parameters!$B$52*Parameters!$B$46</f>
        <v/>
      </c>
      <c r="H743" s="31">
        <f>(140-Parameters!$B$25)*Parameters!$G$26*0.45359237*1/(72*Parameters!$B$27)</f>
        <v/>
      </c>
      <c r="I743" s="7">
        <f>IF(H743&gt;80,"&gt;80",IF(H743&gt;50,"50-80",IF(H743&gt;=25,"25-50","&lt;25")))</f>
        <v/>
      </c>
      <c r="J743" s="7">
        <f>IF(((B743="80+")+0+(OR(D743="1.5-2.0",D743="&gt;=2.0")))&gt;=2,1,0)</f>
        <v/>
      </c>
      <c r="K743" s="32">
        <f>INDEX(Parameters!$B$31:$E$31,MATCH(I743,Parameters!$B$30:$E$30,0))</f>
        <v/>
      </c>
      <c r="L743" s="33">
        <f>K743*INDEX(Parameters!$B$75:$E$75,MATCH(I743,Parameters!$B$30:$E$30,0))/100*IF($F743="yes",Parameters!$C$49,Parameters!$B$49)</f>
        <v/>
      </c>
      <c r="M743" s="33">
        <f>K743*INDEX(Parameters!$B$76:$E$76,MATCH(I743,Parameters!$B$30:$E$30,0))/100*IF($F743="yes",Parameters!$C$49,Parameters!$B$49)</f>
        <v/>
      </c>
      <c r="N743" s="33">
        <f>K743*INDEX(Parameters!$B$77:$E$77,MATCH(I743,Parameters!$B$30:$E$30,0))/100*IF($F743="yes",Parameters!$C$49,Parameters!$B$49)</f>
        <v/>
      </c>
      <c r="O743" s="33">
        <f>K743*INDEX(Parameters!$B$78:$E$78,MATCH(I743,Parameters!$B$30:$E$30,0))/100*IF($F743="yes",Parameters!$C$49,Parameters!$B$49)</f>
        <v/>
      </c>
      <c r="P743" s="33">
        <f>K743*INDEX(Parameters!$B$79:$E$79,MATCH(I743,Parameters!$B$30:$E$30,0))/100*IF($F743="yes",Parameters!$C$49,Parameters!$B$49)</f>
        <v/>
      </c>
      <c r="Q743" s="33">
        <f>K743*INDEX(Parameters!$B$80:$E$80,MATCH(I743,Parameters!$B$30:$E$30,0))/100*IF($F743="yes",Parameters!$C$49,Parameters!$B$49)</f>
        <v/>
      </c>
      <c r="R743" s="33">
        <f>K743*INDEX(Parameters!$B$81:$E$81,MATCH(I743,Parameters!$B$30:$E$30,0))/100*IF($F743="yes",Parameters!$C$49,Parameters!$B$49)</f>
        <v/>
      </c>
      <c r="S743" s="33">
        <f>K743*INDEX(Parameters!$B$82:$E$82,MATCH(I743,Parameters!$B$30:$E$30,0))/100*IF($F743="yes",Parameters!$C$49,Parameters!$B$49)</f>
        <v/>
      </c>
      <c r="T743" s="33">
        <f>K743*INDEX(Parameters!$B$83:$E$83,MATCH(I743,Parameters!$B$30:$E$30,0))/100*IF($F743="yes",Parameters!$C$49,Parameters!$B$49)</f>
        <v/>
      </c>
      <c r="U743" s="33">
        <f>INDEX(Parameters!$B$32:$E$32,MATCH(I743,Parameters!$B$30:$E$30,0))*Parameters!$B$36/100*IF($F743="yes",Parameters!$E$49,Parameters!$D$49)</f>
        <v/>
      </c>
      <c r="V743" s="33">
        <f>U743*INDEX(Parameters!$B$99:$E$99,MATCH(I743,Parameters!$B$30:$E$30,0))</f>
        <v/>
      </c>
      <c r="W743" s="33">
        <f>U743*INDEX(Parameters!$B$100:$E$100,MATCH(I743,Parameters!$B$30:$E$30,0))</f>
        <v/>
      </c>
      <c r="X743" s="33">
        <f>U743*INDEX(Parameters!$B$101:$E$101,MATCH(I743,Parameters!$B$30:$E$30,0))</f>
        <v/>
      </c>
      <c r="Y743" s="33">
        <f>U743*INDEX(Parameters!$B$102:$E$102,MATCH(I743,Parameters!$B$30:$E$30,0))</f>
        <v/>
      </c>
      <c r="Z743" s="33">
        <f>U743*INDEX(Parameters!$B$103:$E$103,MATCH(I743,Parameters!$B$30:$E$30,0))</f>
        <v/>
      </c>
      <c r="AA743" s="33">
        <f>U743*INDEX(Parameters!$B$104:$E$104,MATCH(I743,Parameters!$B$30:$E$30,0))</f>
        <v/>
      </c>
      <c r="AB743" s="33">
        <f>U743*Parameters!$B$39</f>
        <v/>
      </c>
      <c r="AC743" s="7">
        <f>J743</f>
        <v/>
      </c>
      <c r="AD743" s="7">
        <f>IF(J743=1,Parameters!$B$40,Parameters!$B$41)</f>
        <v/>
      </c>
      <c r="AE743" s="33">
        <f>AC743*O743+(1-AC743)*L743</f>
        <v/>
      </c>
      <c r="AF743" s="33">
        <f>AC743*P743+(1-AC743)*M743</f>
        <v/>
      </c>
      <c r="AG743" s="33">
        <f>AC743*Q743+(1-AC743)*N743</f>
        <v/>
      </c>
      <c r="AH743" s="33">
        <f>AD743*O743+(1-AD743)*L743</f>
        <v/>
      </c>
      <c r="AI743" s="33">
        <f>AD743*P743+(1-AD743)*M743</f>
        <v/>
      </c>
      <c r="AJ743" s="33">
        <f>AD743*Q743+(1-AD743)*N743</f>
        <v/>
      </c>
      <c r="AK743" s="33">
        <f>AC743*V743+(1-AC743)*U743</f>
        <v/>
      </c>
      <c r="AL743" s="33">
        <f>AC743*W743+(1-AC743)*U743</f>
        <v/>
      </c>
      <c r="AM743" s="33">
        <f>AC743*X743+(1-AC743)*U743</f>
        <v/>
      </c>
      <c r="AN743" s="33">
        <f>AD743*V743+(1-AD743)*U743</f>
        <v/>
      </c>
      <c r="AO743" s="33">
        <f>AD743*W743+(1-AD743)*U743</f>
        <v/>
      </c>
      <c r="AP743" s="33">
        <f>AD743*X743+(1-AD743)*U743</f>
        <v/>
      </c>
      <c r="AQ743" s="7">
        <f>IF(OR(Scenario!$B$5="Any",Scenario!$B$5=A743),1,0)</f>
        <v/>
      </c>
      <c r="AR743" s="7">
        <f>IF(OR(Scenario!$B$6="Any",Scenario!$B$6=B743),1,0)</f>
        <v/>
      </c>
      <c r="AS743" s="7">
        <f>IF(OR(Scenario!$B$7="Any",Scenario!$B$7=C743),1,0)</f>
        <v/>
      </c>
      <c r="AT743" s="7">
        <f>IF(OR(Scenario!$B$8="Any",Scenario!$B$8=D743),1,0)</f>
        <v/>
      </c>
      <c r="AU743" s="7">
        <f>IF(OR(Scenario!$B$9="Any",Scenario!$B$9=E743),1,0)</f>
        <v/>
      </c>
      <c r="AV743" s="7">
        <f>IF(OR(Scenario!$B$10="Any",Scenario!$B$10=F743),1,0)</f>
        <v/>
      </c>
      <c r="AW743" s="7">
        <f>G743*AQ743*AR743*AS743*AT743*AU743*AV743</f>
        <v/>
      </c>
      <c r="AX743" s="7">
        <f>IF(Scenario!$B$11="mean",L743,IF(Scenario!$B$11="5th pct",M743,N743))</f>
        <v/>
      </c>
      <c r="AY743" s="7">
        <f>IF(Scenario!$B$11="mean",O743,IF(Scenario!$B$11="5th pct",P743,Q743))</f>
        <v/>
      </c>
      <c r="AZ743" s="7">
        <f>IF(Scenario!$B$11="mean",R743,IF(Scenario!$B$11="5th pct",S743,T743))</f>
        <v/>
      </c>
      <c r="BA743" s="7">
        <f>IF(Scenario!$B$11="mean",AE743,IF(Scenario!$B$11="5th pct",AF743,AG743))</f>
        <v/>
      </c>
      <c r="BB743" s="7">
        <f>IF(Scenario!$B$11="mean",AH743,IF(Scenario!$B$11="5th pct",AI743,AJ743))</f>
        <v/>
      </c>
      <c r="BC743" s="7">
        <f>U743</f>
        <v/>
      </c>
      <c r="BD743" s="7">
        <f>IF(Scenario!$B$11="mean",V743,IF(Scenario!$B$11="5th pct",W743,X743))</f>
        <v/>
      </c>
      <c r="BE743" s="7">
        <f>IF(Scenario!$B$11="mean",Y743,IF(Scenario!$B$11="5th pct",Z743,AA743))</f>
        <v/>
      </c>
      <c r="BF743" s="7">
        <f>IF(Scenario!$B$11="mean",AK743,IF(Scenario!$B$11="5th pct",AL743,AM743))</f>
        <v/>
      </c>
      <c r="BG743" s="7">
        <f>IF(Scenario!$B$11="mean",AN743,IF(Scenario!$B$11="5th pct",AO743,AP743))</f>
        <v/>
      </c>
    </row>
    <row r="744">
      <c r="A744" t="inlineStr">
        <is>
          <t>M</t>
        </is>
      </c>
      <c r="B744" t="inlineStr">
        <is>
          <t>65-74</t>
        </is>
      </c>
      <c r="C744" t="inlineStr">
        <is>
          <t>&gt;198</t>
        </is>
      </c>
      <c r="D744" t="inlineStr">
        <is>
          <t>&lt;1.0</t>
        </is>
      </c>
      <c r="E744" t="inlineStr">
        <is>
          <t>persistent</t>
        </is>
      </c>
      <c r="F744" t="inlineStr">
        <is>
          <t>no</t>
        </is>
      </c>
      <c r="G744" s="26">
        <f>Parameters!$B$6*Parameters!$B$7*Parameters!$G$11/SUM(Parameters!$B$11:$G$11)*Parameters!$H$21*Parameters!$B$53*(1-Parameters!$B$46)</f>
        <v/>
      </c>
      <c r="H744" s="27">
        <f>(140-Parameters!$B$25)*Parameters!$G$26*0.45359237*1/(72*Parameters!$B$27)</f>
        <v/>
      </c>
      <c r="I744">
        <f>IF(H744&gt;80,"&gt;80",IF(H744&gt;50,"50-80",IF(H744&gt;=25,"25-50","&lt;25")))</f>
        <v/>
      </c>
      <c r="J744">
        <f>IF(((B744="80+")+0+(OR(D744="1.5-2.0",D744="&gt;=2.0")))&gt;=2,1,0)</f>
        <v/>
      </c>
      <c r="K744" s="28">
        <f>INDEX(Parameters!$B$31:$E$31,MATCH(I744,Parameters!$B$30:$E$30,0))</f>
        <v/>
      </c>
      <c r="L744" s="29">
        <f>K744*INDEX(Parameters!$B$84:$E$84,MATCH(I744,Parameters!$B$30:$E$30,0))/100*IF($F744="yes",Parameters!$C$49,Parameters!$B$49)</f>
        <v/>
      </c>
      <c r="M744" s="29">
        <f>K744*INDEX(Parameters!$B$85:$E$85,MATCH(I744,Parameters!$B$30:$E$30,0))/100*IF($F744="yes",Parameters!$C$49,Parameters!$B$49)</f>
        <v/>
      </c>
      <c r="N744" s="29">
        <f>K744*INDEX(Parameters!$B$86:$E$86,MATCH(I744,Parameters!$B$30:$E$30,0))/100*IF($F744="yes",Parameters!$C$49,Parameters!$B$49)</f>
        <v/>
      </c>
      <c r="O744" s="29">
        <f>K744*INDEX(Parameters!$B$87:$E$87,MATCH(I744,Parameters!$B$30:$E$30,0))/100*IF($F744="yes",Parameters!$C$49,Parameters!$B$49)</f>
        <v/>
      </c>
      <c r="P744" s="29">
        <f>K744*INDEX(Parameters!$B$88:$E$88,MATCH(I744,Parameters!$B$30:$E$30,0))/100*IF($F744="yes",Parameters!$C$49,Parameters!$B$49)</f>
        <v/>
      </c>
      <c r="Q744" s="29">
        <f>K744*INDEX(Parameters!$B$89:$E$89,MATCH(I744,Parameters!$B$30:$E$30,0))/100*IF($F744="yes",Parameters!$C$49,Parameters!$B$49)</f>
        <v/>
      </c>
      <c r="R744" s="29">
        <f>K744*INDEX(Parameters!$B$90:$E$90,MATCH(I744,Parameters!$B$30:$E$30,0))/100*IF($F744="yes",Parameters!$C$49,Parameters!$B$49)</f>
        <v/>
      </c>
      <c r="S744" s="29">
        <f>K744*INDEX(Parameters!$B$91:$E$91,MATCH(I744,Parameters!$B$30:$E$30,0))/100*IF($F744="yes",Parameters!$C$49,Parameters!$B$49)</f>
        <v/>
      </c>
      <c r="T744" s="29">
        <f>K744*INDEX(Parameters!$B$92:$E$92,MATCH(I744,Parameters!$B$30:$E$30,0))/100*IF($F744="yes",Parameters!$C$49,Parameters!$B$49)</f>
        <v/>
      </c>
      <c r="U744" s="29">
        <f>INDEX(Parameters!$B$32:$E$32,MATCH(I744,Parameters!$B$30:$E$30,0))*Parameters!$B$36/100*IF($F744="yes",Parameters!$E$49,Parameters!$D$49)</f>
        <v/>
      </c>
      <c r="V744" s="29">
        <f>U744*INDEX(Parameters!$B$99:$E$99,MATCH(I744,Parameters!$B$30:$E$30,0))</f>
        <v/>
      </c>
      <c r="W744" s="29">
        <f>U744*INDEX(Parameters!$B$100:$E$100,MATCH(I744,Parameters!$B$30:$E$30,0))</f>
        <v/>
      </c>
      <c r="X744" s="29">
        <f>U744*INDEX(Parameters!$B$101:$E$101,MATCH(I744,Parameters!$B$30:$E$30,0))</f>
        <v/>
      </c>
      <c r="Y744" s="29">
        <f>U744*INDEX(Parameters!$B$102:$E$102,MATCH(I744,Parameters!$B$30:$E$30,0))</f>
        <v/>
      </c>
      <c r="Z744" s="29">
        <f>U744*INDEX(Parameters!$B$103:$E$103,MATCH(I744,Parameters!$B$30:$E$30,0))</f>
        <v/>
      </c>
      <c r="AA744" s="29">
        <f>U744*INDEX(Parameters!$B$104:$E$104,MATCH(I744,Parameters!$B$30:$E$30,0))</f>
        <v/>
      </c>
      <c r="AB744" s="29">
        <f>U744*Parameters!$B$39</f>
        <v/>
      </c>
      <c r="AC744">
        <f>J744</f>
        <v/>
      </c>
      <c r="AD744">
        <f>IF(J744=1,Parameters!$B$40,Parameters!$B$41)</f>
        <v/>
      </c>
      <c r="AE744" s="29">
        <f>AC744*O744+(1-AC744)*L744</f>
        <v/>
      </c>
      <c r="AF744" s="29">
        <f>AC744*P744+(1-AC744)*M744</f>
        <v/>
      </c>
      <c r="AG744" s="29">
        <f>AC744*Q744+(1-AC744)*N744</f>
        <v/>
      </c>
      <c r="AH744" s="29">
        <f>AD744*O744+(1-AD744)*L744</f>
        <v/>
      </c>
      <c r="AI744" s="29">
        <f>AD744*P744+(1-AD744)*M744</f>
        <v/>
      </c>
      <c r="AJ744" s="29">
        <f>AD744*Q744+(1-AD744)*N744</f>
        <v/>
      </c>
      <c r="AK744" s="29">
        <f>AC744*V744+(1-AC744)*U744</f>
        <v/>
      </c>
      <c r="AL744" s="29">
        <f>AC744*W744+(1-AC744)*U744</f>
        <v/>
      </c>
      <c r="AM744" s="29">
        <f>AC744*X744+(1-AC744)*U744</f>
        <v/>
      </c>
      <c r="AN744" s="29">
        <f>AD744*V744+(1-AD744)*U744</f>
        <v/>
      </c>
      <c r="AO744" s="29">
        <f>AD744*W744+(1-AD744)*U744</f>
        <v/>
      </c>
      <c r="AP744" s="29">
        <f>AD744*X744+(1-AD744)*U744</f>
        <v/>
      </c>
      <c r="AQ744">
        <f>IF(OR(Scenario!$B$5="Any",Scenario!$B$5=A744),1,0)</f>
        <v/>
      </c>
      <c r="AR744">
        <f>IF(OR(Scenario!$B$6="Any",Scenario!$B$6=B744),1,0)</f>
        <v/>
      </c>
      <c r="AS744">
        <f>IF(OR(Scenario!$B$7="Any",Scenario!$B$7=C744),1,0)</f>
        <v/>
      </c>
      <c r="AT744">
        <f>IF(OR(Scenario!$B$8="Any",Scenario!$B$8=D744),1,0)</f>
        <v/>
      </c>
      <c r="AU744">
        <f>IF(OR(Scenario!$B$9="Any",Scenario!$B$9=E744),1,0)</f>
        <v/>
      </c>
      <c r="AV744">
        <f>IF(OR(Scenario!$B$10="Any",Scenario!$B$10=F744),1,0)</f>
        <v/>
      </c>
      <c r="AW744">
        <f>G744*AQ744*AR744*AS744*AT744*AU744*AV744</f>
        <v/>
      </c>
      <c r="AX744">
        <f>IF(Scenario!$B$11="mean",L744,IF(Scenario!$B$11="5th pct",M744,N744))</f>
        <v/>
      </c>
      <c r="AY744">
        <f>IF(Scenario!$B$11="mean",O744,IF(Scenario!$B$11="5th pct",P744,Q744))</f>
        <v/>
      </c>
      <c r="AZ744">
        <f>IF(Scenario!$B$11="mean",R744,IF(Scenario!$B$11="5th pct",S744,T744))</f>
        <v/>
      </c>
      <c r="BA744">
        <f>IF(Scenario!$B$11="mean",AE744,IF(Scenario!$B$11="5th pct",AF744,AG744))</f>
        <v/>
      </c>
      <c r="BB744">
        <f>IF(Scenario!$B$11="mean",AH744,IF(Scenario!$B$11="5th pct",AI744,AJ744))</f>
        <v/>
      </c>
      <c r="BC744">
        <f>U744</f>
        <v/>
      </c>
      <c r="BD744">
        <f>IF(Scenario!$B$11="mean",V744,IF(Scenario!$B$11="5th pct",W744,X744))</f>
        <v/>
      </c>
      <c r="BE744">
        <f>IF(Scenario!$B$11="mean",Y744,IF(Scenario!$B$11="5th pct",Z744,AA744))</f>
        <v/>
      </c>
      <c r="BF744">
        <f>IF(Scenario!$B$11="mean",AK744,IF(Scenario!$B$11="5th pct",AL744,AM744))</f>
        <v/>
      </c>
      <c r="BG744">
        <f>IF(Scenario!$B$11="mean",AN744,IF(Scenario!$B$11="5th pct",AO744,AP744))</f>
        <v/>
      </c>
    </row>
    <row r="745">
      <c r="A745" s="7" t="inlineStr">
        <is>
          <t>M</t>
        </is>
      </c>
      <c r="B745" s="7" t="inlineStr">
        <is>
          <t>65-74</t>
        </is>
      </c>
      <c r="C745" s="7" t="inlineStr">
        <is>
          <t>&gt;198</t>
        </is>
      </c>
      <c r="D745" s="7" t="inlineStr">
        <is>
          <t>&lt;1.0</t>
        </is>
      </c>
      <c r="E745" s="7" t="inlineStr">
        <is>
          <t>persistent</t>
        </is>
      </c>
      <c r="F745" s="7" t="inlineStr">
        <is>
          <t>yes</t>
        </is>
      </c>
      <c r="G745" s="30">
        <f>Parameters!$B$6*Parameters!$B$7*Parameters!$G$11/SUM(Parameters!$B$11:$G$11)*Parameters!$H$21*Parameters!$B$53*Parameters!$B$46</f>
        <v/>
      </c>
      <c r="H745" s="31">
        <f>(140-Parameters!$B$25)*Parameters!$G$26*0.45359237*1/(72*Parameters!$B$27)</f>
        <v/>
      </c>
      <c r="I745" s="7">
        <f>IF(H745&gt;80,"&gt;80",IF(H745&gt;50,"50-80",IF(H745&gt;=25,"25-50","&lt;25")))</f>
        <v/>
      </c>
      <c r="J745" s="7">
        <f>IF(((B745="80+")+0+(OR(D745="1.5-2.0",D745="&gt;=2.0")))&gt;=2,1,0)</f>
        <v/>
      </c>
      <c r="K745" s="32">
        <f>INDEX(Parameters!$B$31:$E$31,MATCH(I745,Parameters!$B$30:$E$30,0))</f>
        <v/>
      </c>
      <c r="L745" s="33">
        <f>K745*INDEX(Parameters!$B$84:$E$84,MATCH(I745,Parameters!$B$30:$E$30,0))/100*IF($F745="yes",Parameters!$C$49,Parameters!$B$49)</f>
        <v/>
      </c>
      <c r="M745" s="33">
        <f>K745*INDEX(Parameters!$B$85:$E$85,MATCH(I745,Parameters!$B$30:$E$30,0))/100*IF($F745="yes",Parameters!$C$49,Parameters!$B$49)</f>
        <v/>
      </c>
      <c r="N745" s="33">
        <f>K745*INDEX(Parameters!$B$86:$E$86,MATCH(I745,Parameters!$B$30:$E$30,0))/100*IF($F745="yes",Parameters!$C$49,Parameters!$B$49)</f>
        <v/>
      </c>
      <c r="O745" s="33">
        <f>K745*INDEX(Parameters!$B$87:$E$87,MATCH(I745,Parameters!$B$30:$E$30,0))/100*IF($F745="yes",Parameters!$C$49,Parameters!$B$49)</f>
        <v/>
      </c>
      <c r="P745" s="33">
        <f>K745*INDEX(Parameters!$B$88:$E$88,MATCH(I745,Parameters!$B$30:$E$30,0))/100*IF($F745="yes",Parameters!$C$49,Parameters!$B$49)</f>
        <v/>
      </c>
      <c r="Q745" s="33">
        <f>K745*INDEX(Parameters!$B$89:$E$89,MATCH(I745,Parameters!$B$30:$E$30,0))/100*IF($F745="yes",Parameters!$C$49,Parameters!$B$49)</f>
        <v/>
      </c>
      <c r="R745" s="33">
        <f>K745*INDEX(Parameters!$B$90:$E$90,MATCH(I745,Parameters!$B$30:$E$30,0))/100*IF($F745="yes",Parameters!$C$49,Parameters!$B$49)</f>
        <v/>
      </c>
      <c r="S745" s="33">
        <f>K745*INDEX(Parameters!$B$91:$E$91,MATCH(I745,Parameters!$B$30:$E$30,0))/100*IF($F745="yes",Parameters!$C$49,Parameters!$B$49)</f>
        <v/>
      </c>
      <c r="T745" s="33">
        <f>K745*INDEX(Parameters!$B$92:$E$92,MATCH(I745,Parameters!$B$30:$E$30,0))/100*IF($F745="yes",Parameters!$C$49,Parameters!$B$49)</f>
        <v/>
      </c>
      <c r="U745" s="33">
        <f>INDEX(Parameters!$B$32:$E$32,MATCH(I745,Parameters!$B$30:$E$30,0))*Parameters!$B$36/100*IF($F745="yes",Parameters!$E$49,Parameters!$D$49)</f>
        <v/>
      </c>
      <c r="V745" s="33">
        <f>U745*INDEX(Parameters!$B$99:$E$99,MATCH(I745,Parameters!$B$30:$E$30,0))</f>
        <v/>
      </c>
      <c r="W745" s="33">
        <f>U745*INDEX(Parameters!$B$100:$E$100,MATCH(I745,Parameters!$B$30:$E$30,0))</f>
        <v/>
      </c>
      <c r="X745" s="33">
        <f>U745*INDEX(Parameters!$B$101:$E$101,MATCH(I745,Parameters!$B$30:$E$30,0))</f>
        <v/>
      </c>
      <c r="Y745" s="33">
        <f>U745*INDEX(Parameters!$B$102:$E$102,MATCH(I745,Parameters!$B$30:$E$30,0))</f>
        <v/>
      </c>
      <c r="Z745" s="33">
        <f>U745*INDEX(Parameters!$B$103:$E$103,MATCH(I745,Parameters!$B$30:$E$30,0))</f>
        <v/>
      </c>
      <c r="AA745" s="33">
        <f>U745*INDEX(Parameters!$B$104:$E$104,MATCH(I745,Parameters!$B$30:$E$30,0))</f>
        <v/>
      </c>
      <c r="AB745" s="33">
        <f>U745*Parameters!$B$39</f>
        <v/>
      </c>
      <c r="AC745" s="7">
        <f>J745</f>
        <v/>
      </c>
      <c r="AD745" s="7">
        <f>IF(J745=1,Parameters!$B$40,Parameters!$B$41)</f>
        <v/>
      </c>
      <c r="AE745" s="33">
        <f>AC745*O745+(1-AC745)*L745</f>
        <v/>
      </c>
      <c r="AF745" s="33">
        <f>AC745*P745+(1-AC745)*M745</f>
        <v/>
      </c>
      <c r="AG745" s="33">
        <f>AC745*Q745+(1-AC745)*N745</f>
        <v/>
      </c>
      <c r="AH745" s="33">
        <f>AD745*O745+(1-AD745)*L745</f>
        <v/>
      </c>
      <c r="AI745" s="33">
        <f>AD745*P745+(1-AD745)*M745</f>
        <v/>
      </c>
      <c r="AJ745" s="33">
        <f>AD745*Q745+(1-AD745)*N745</f>
        <v/>
      </c>
      <c r="AK745" s="33">
        <f>AC745*V745+(1-AC745)*U745</f>
        <v/>
      </c>
      <c r="AL745" s="33">
        <f>AC745*W745+(1-AC745)*U745</f>
        <v/>
      </c>
      <c r="AM745" s="33">
        <f>AC745*X745+(1-AC745)*U745</f>
        <v/>
      </c>
      <c r="AN745" s="33">
        <f>AD745*V745+(1-AD745)*U745</f>
        <v/>
      </c>
      <c r="AO745" s="33">
        <f>AD745*W745+(1-AD745)*U745</f>
        <v/>
      </c>
      <c r="AP745" s="33">
        <f>AD745*X745+(1-AD745)*U745</f>
        <v/>
      </c>
      <c r="AQ745" s="7">
        <f>IF(OR(Scenario!$B$5="Any",Scenario!$B$5=A745),1,0)</f>
        <v/>
      </c>
      <c r="AR745" s="7">
        <f>IF(OR(Scenario!$B$6="Any",Scenario!$B$6=B745),1,0)</f>
        <v/>
      </c>
      <c r="AS745" s="7">
        <f>IF(OR(Scenario!$B$7="Any",Scenario!$B$7=C745),1,0)</f>
        <v/>
      </c>
      <c r="AT745" s="7">
        <f>IF(OR(Scenario!$B$8="Any",Scenario!$B$8=D745),1,0)</f>
        <v/>
      </c>
      <c r="AU745" s="7">
        <f>IF(OR(Scenario!$B$9="Any",Scenario!$B$9=E745),1,0)</f>
        <v/>
      </c>
      <c r="AV745" s="7">
        <f>IF(OR(Scenario!$B$10="Any",Scenario!$B$10=F745),1,0)</f>
        <v/>
      </c>
      <c r="AW745" s="7">
        <f>G745*AQ745*AR745*AS745*AT745*AU745*AV745</f>
        <v/>
      </c>
      <c r="AX745" s="7">
        <f>IF(Scenario!$B$11="mean",L745,IF(Scenario!$B$11="5th pct",M745,N745))</f>
        <v/>
      </c>
      <c r="AY745" s="7">
        <f>IF(Scenario!$B$11="mean",O745,IF(Scenario!$B$11="5th pct",P745,Q745))</f>
        <v/>
      </c>
      <c r="AZ745" s="7">
        <f>IF(Scenario!$B$11="mean",R745,IF(Scenario!$B$11="5th pct",S745,T745))</f>
        <v/>
      </c>
      <c r="BA745" s="7">
        <f>IF(Scenario!$B$11="mean",AE745,IF(Scenario!$B$11="5th pct",AF745,AG745))</f>
        <v/>
      </c>
      <c r="BB745" s="7">
        <f>IF(Scenario!$B$11="mean",AH745,IF(Scenario!$B$11="5th pct",AI745,AJ745))</f>
        <v/>
      </c>
      <c r="BC745" s="7">
        <f>U745</f>
        <v/>
      </c>
      <c r="BD745" s="7">
        <f>IF(Scenario!$B$11="mean",V745,IF(Scenario!$B$11="5th pct",W745,X745))</f>
        <v/>
      </c>
      <c r="BE745" s="7">
        <f>IF(Scenario!$B$11="mean",Y745,IF(Scenario!$B$11="5th pct",Z745,AA745))</f>
        <v/>
      </c>
      <c r="BF745" s="7">
        <f>IF(Scenario!$B$11="mean",AK745,IF(Scenario!$B$11="5th pct",AL745,AM745))</f>
        <v/>
      </c>
      <c r="BG745" s="7">
        <f>IF(Scenario!$B$11="mean",AN745,IF(Scenario!$B$11="5th pct",AO745,AP745))</f>
        <v/>
      </c>
    </row>
    <row r="746">
      <c r="A746" t="inlineStr">
        <is>
          <t>M</t>
        </is>
      </c>
      <c r="B746" t="inlineStr">
        <is>
          <t>65-74</t>
        </is>
      </c>
      <c r="C746" t="inlineStr">
        <is>
          <t>&gt;198</t>
        </is>
      </c>
      <c r="D746" t="inlineStr">
        <is>
          <t>1.0-1.5</t>
        </is>
      </c>
      <c r="E746" t="inlineStr">
        <is>
          <t>subclinical</t>
        </is>
      </c>
      <c r="F746" t="inlineStr">
        <is>
          <t>no</t>
        </is>
      </c>
      <c r="G746" s="26">
        <f>Parameters!$B$6*Parameters!$B$7*Parameters!$G$11/SUM(Parameters!$B$11:$G$11)*Parameters!$I$21*Parameters!$B$50*(1-Parameters!$B$46)</f>
        <v/>
      </c>
      <c r="H746" s="27">
        <f>(140-Parameters!$B$25)*Parameters!$G$26*0.45359237*1/(72*Parameters!$C$27)</f>
        <v/>
      </c>
      <c r="I746">
        <f>IF(H746&gt;80,"&gt;80",IF(H746&gt;50,"50-80",IF(H746&gt;=25,"25-50","&lt;25")))</f>
        <v/>
      </c>
      <c r="J746">
        <f>IF(((B746="80+")+0+(OR(D746="1.5-2.0",D746="&gt;=2.0")))&gt;=2,1,0)</f>
        <v/>
      </c>
      <c r="K746" s="28">
        <f>INDEX(Parameters!$B$31:$E$31,MATCH(I746,Parameters!$B$30:$E$30,0))</f>
        <v/>
      </c>
      <c r="L746" s="29">
        <f>K746*INDEX(Parameters!$B$57:$E$57,MATCH(I746,Parameters!$B$30:$E$30,0))/100*IF($F746="yes",Parameters!$C$49,Parameters!$B$49)</f>
        <v/>
      </c>
      <c r="M746" s="29">
        <f>K746*INDEX(Parameters!$B$58:$E$58,MATCH(I746,Parameters!$B$30:$E$30,0))/100*IF($F746="yes",Parameters!$C$49,Parameters!$B$49)</f>
        <v/>
      </c>
      <c r="N746" s="29">
        <f>K746*INDEX(Parameters!$B$59:$E$59,MATCH(I746,Parameters!$B$30:$E$30,0))/100*IF($F746="yes",Parameters!$C$49,Parameters!$B$49)</f>
        <v/>
      </c>
      <c r="O746" s="29">
        <f>K746*INDEX(Parameters!$B$60:$E$60,MATCH(I746,Parameters!$B$30:$E$30,0))/100*IF($F746="yes",Parameters!$C$49,Parameters!$B$49)</f>
        <v/>
      </c>
      <c r="P746" s="29">
        <f>K746*INDEX(Parameters!$B$61:$E$61,MATCH(I746,Parameters!$B$30:$E$30,0))/100*IF($F746="yes",Parameters!$C$49,Parameters!$B$49)</f>
        <v/>
      </c>
      <c r="Q746" s="29">
        <f>K746*INDEX(Parameters!$B$62:$E$62,MATCH(I746,Parameters!$B$30:$E$30,0))/100*IF($F746="yes",Parameters!$C$49,Parameters!$B$49)</f>
        <v/>
      </c>
      <c r="R746" s="29">
        <f>K746*INDEX(Parameters!$B$63:$E$63,MATCH(I746,Parameters!$B$30:$E$30,0))/100*IF($F746="yes",Parameters!$C$49,Parameters!$B$49)</f>
        <v/>
      </c>
      <c r="S746" s="29">
        <f>K746*INDEX(Parameters!$B$64:$E$64,MATCH(I746,Parameters!$B$30:$E$30,0))/100*IF($F746="yes",Parameters!$C$49,Parameters!$B$49)</f>
        <v/>
      </c>
      <c r="T746" s="29">
        <f>K746*INDEX(Parameters!$B$65:$E$65,MATCH(I746,Parameters!$B$30:$E$30,0))/100*IF($F746="yes",Parameters!$C$49,Parameters!$B$49)</f>
        <v/>
      </c>
      <c r="U746" s="29">
        <f>INDEX(Parameters!$B$32:$E$32,MATCH(I746,Parameters!$B$30:$E$30,0))*Parameters!$B$36/100*IF($F746="yes",Parameters!$E$49,Parameters!$D$49)</f>
        <v/>
      </c>
      <c r="V746" s="29">
        <f>U746*INDEX(Parameters!$B$99:$E$99,MATCH(I746,Parameters!$B$30:$E$30,0))</f>
        <v/>
      </c>
      <c r="W746" s="29">
        <f>U746*INDEX(Parameters!$B$100:$E$100,MATCH(I746,Parameters!$B$30:$E$30,0))</f>
        <v/>
      </c>
      <c r="X746" s="29">
        <f>U746*INDEX(Parameters!$B$101:$E$101,MATCH(I746,Parameters!$B$30:$E$30,0))</f>
        <v/>
      </c>
      <c r="Y746" s="29">
        <f>U746*INDEX(Parameters!$B$102:$E$102,MATCH(I746,Parameters!$B$30:$E$30,0))</f>
        <v/>
      </c>
      <c r="Z746" s="29">
        <f>U746*INDEX(Parameters!$B$103:$E$103,MATCH(I746,Parameters!$B$30:$E$30,0))</f>
        <v/>
      </c>
      <c r="AA746" s="29">
        <f>U746*INDEX(Parameters!$B$104:$E$104,MATCH(I746,Parameters!$B$30:$E$30,0))</f>
        <v/>
      </c>
      <c r="AB746" s="29">
        <f>U746*Parameters!$B$39</f>
        <v/>
      </c>
      <c r="AC746">
        <f>J746</f>
        <v/>
      </c>
      <c r="AD746">
        <f>IF(J746=1,Parameters!$B$40,Parameters!$B$41)</f>
        <v/>
      </c>
      <c r="AE746" s="29">
        <f>AC746*O746+(1-AC746)*L746</f>
        <v/>
      </c>
      <c r="AF746" s="29">
        <f>AC746*P746+(1-AC746)*M746</f>
        <v/>
      </c>
      <c r="AG746" s="29">
        <f>AC746*Q746+(1-AC746)*N746</f>
        <v/>
      </c>
      <c r="AH746" s="29">
        <f>AD746*O746+(1-AD746)*L746</f>
        <v/>
      </c>
      <c r="AI746" s="29">
        <f>AD746*P746+(1-AD746)*M746</f>
        <v/>
      </c>
      <c r="AJ746" s="29">
        <f>AD746*Q746+(1-AD746)*N746</f>
        <v/>
      </c>
      <c r="AK746" s="29">
        <f>AC746*V746+(1-AC746)*U746</f>
        <v/>
      </c>
      <c r="AL746" s="29">
        <f>AC746*W746+(1-AC746)*U746</f>
        <v/>
      </c>
      <c r="AM746" s="29">
        <f>AC746*X746+(1-AC746)*U746</f>
        <v/>
      </c>
      <c r="AN746" s="29">
        <f>AD746*V746+(1-AD746)*U746</f>
        <v/>
      </c>
      <c r="AO746" s="29">
        <f>AD746*W746+(1-AD746)*U746</f>
        <v/>
      </c>
      <c r="AP746" s="29">
        <f>AD746*X746+(1-AD746)*U746</f>
        <v/>
      </c>
      <c r="AQ746">
        <f>IF(OR(Scenario!$B$5="Any",Scenario!$B$5=A746),1,0)</f>
        <v/>
      </c>
      <c r="AR746">
        <f>IF(OR(Scenario!$B$6="Any",Scenario!$B$6=B746),1,0)</f>
        <v/>
      </c>
      <c r="AS746">
        <f>IF(OR(Scenario!$B$7="Any",Scenario!$B$7=C746),1,0)</f>
        <v/>
      </c>
      <c r="AT746">
        <f>IF(OR(Scenario!$B$8="Any",Scenario!$B$8=D746),1,0)</f>
        <v/>
      </c>
      <c r="AU746">
        <f>IF(OR(Scenario!$B$9="Any",Scenario!$B$9=E746),1,0)</f>
        <v/>
      </c>
      <c r="AV746">
        <f>IF(OR(Scenario!$B$10="Any",Scenario!$B$10=F746),1,0)</f>
        <v/>
      </c>
      <c r="AW746">
        <f>G746*AQ746*AR746*AS746*AT746*AU746*AV746</f>
        <v/>
      </c>
      <c r="AX746">
        <f>IF(Scenario!$B$11="mean",L746,IF(Scenario!$B$11="5th pct",M746,N746))</f>
        <v/>
      </c>
      <c r="AY746">
        <f>IF(Scenario!$B$11="mean",O746,IF(Scenario!$B$11="5th pct",P746,Q746))</f>
        <v/>
      </c>
      <c r="AZ746">
        <f>IF(Scenario!$B$11="mean",R746,IF(Scenario!$B$11="5th pct",S746,T746))</f>
        <v/>
      </c>
      <c r="BA746">
        <f>IF(Scenario!$B$11="mean",AE746,IF(Scenario!$B$11="5th pct",AF746,AG746))</f>
        <v/>
      </c>
      <c r="BB746">
        <f>IF(Scenario!$B$11="mean",AH746,IF(Scenario!$B$11="5th pct",AI746,AJ746))</f>
        <v/>
      </c>
      <c r="BC746">
        <f>U746</f>
        <v/>
      </c>
      <c r="BD746">
        <f>IF(Scenario!$B$11="mean",V746,IF(Scenario!$B$11="5th pct",W746,X746))</f>
        <v/>
      </c>
      <c r="BE746">
        <f>IF(Scenario!$B$11="mean",Y746,IF(Scenario!$B$11="5th pct",Z746,AA746))</f>
        <v/>
      </c>
      <c r="BF746">
        <f>IF(Scenario!$B$11="mean",AK746,IF(Scenario!$B$11="5th pct",AL746,AM746))</f>
        <v/>
      </c>
      <c r="BG746">
        <f>IF(Scenario!$B$11="mean",AN746,IF(Scenario!$B$11="5th pct",AO746,AP746))</f>
        <v/>
      </c>
    </row>
    <row r="747">
      <c r="A747" s="7" t="inlineStr">
        <is>
          <t>M</t>
        </is>
      </c>
      <c r="B747" s="7" t="inlineStr">
        <is>
          <t>65-74</t>
        </is>
      </c>
      <c r="C747" s="7" t="inlineStr">
        <is>
          <t>&gt;198</t>
        </is>
      </c>
      <c r="D747" s="7" t="inlineStr">
        <is>
          <t>1.0-1.5</t>
        </is>
      </c>
      <c r="E747" s="7" t="inlineStr">
        <is>
          <t>subclinical</t>
        </is>
      </c>
      <c r="F747" s="7" t="inlineStr">
        <is>
          <t>yes</t>
        </is>
      </c>
      <c r="G747" s="30">
        <f>Parameters!$B$6*Parameters!$B$7*Parameters!$G$11/SUM(Parameters!$B$11:$G$11)*Parameters!$I$21*Parameters!$B$50*Parameters!$B$46</f>
        <v/>
      </c>
      <c r="H747" s="31">
        <f>(140-Parameters!$B$25)*Parameters!$G$26*0.45359237*1/(72*Parameters!$C$27)</f>
        <v/>
      </c>
      <c r="I747" s="7">
        <f>IF(H747&gt;80,"&gt;80",IF(H747&gt;50,"50-80",IF(H747&gt;=25,"25-50","&lt;25")))</f>
        <v/>
      </c>
      <c r="J747" s="7">
        <f>IF(((B747="80+")+0+(OR(D747="1.5-2.0",D747="&gt;=2.0")))&gt;=2,1,0)</f>
        <v/>
      </c>
      <c r="K747" s="32">
        <f>INDEX(Parameters!$B$31:$E$31,MATCH(I747,Parameters!$B$30:$E$30,0))</f>
        <v/>
      </c>
      <c r="L747" s="33">
        <f>K747*INDEX(Parameters!$B$57:$E$57,MATCH(I747,Parameters!$B$30:$E$30,0))/100*IF($F747="yes",Parameters!$C$49,Parameters!$B$49)</f>
        <v/>
      </c>
      <c r="M747" s="33">
        <f>K747*INDEX(Parameters!$B$58:$E$58,MATCH(I747,Parameters!$B$30:$E$30,0))/100*IF($F747="yes",Parameters!$C$49,Parameters!$B$49)</f>
        <v/>
      </c>
      <c r="N747" s="33">
        <f>K747*INDEX(Parameters!$B$59:$E$59,MATCH(I747,Parameters!$B$30:$E$30,0))/100*IF($F747="yes",Parameters!$C$49,Parameters!$B$49)</f>
        <v/>
      </c>
      <c r="O747" s="33">
        <f>K747*INDEX(Parameters!$B$60:$E$60,MATCH(I747,Parameters!$B$30:$E$30,0))/100*IF($F747="yes",Parameters!$C$49,Parameters!$B$49)</f>
        <v/>
      </c>
      <c r="P747" s="33">
        <f>K747*INDEX(Parameters!$B$61:$E$61,MATCH(I747,Parameters!$B$30:$E$30,0))/100*IF($F747="yes",Parameters!$C$49,Parameters!$B$49)</f>
        <v/>
      </c>
      <c r="Q747" s="33">
        <f>K747*INDEX(Parameters!$B$62:$E$62,MATCH(I747,Parameters!$B$30:$E$30,0))/100*IF($F747="yes",Parameters!$C$49,Parameters!$B$49)</f>
        <v/>
      </c>
      <c r="R747" s="33">
        <f>K747*INDEX(Parameters!$B$63:$E$63,MATCH(I747,Parameters!$B$30:$E$30,0))/100*IF($F747="yes",Parameters!$C$49,Parameters!$B$49)</f>
        <v/>
      </c>
      <c r="S747" s="33">
        <f>K747*INDEX(Parameters!$B$64:$E$64,MATCH(I747,Parameters!$B$30:$E$30,0))/100*IF($F747="yes",Parameters!$C$49,Parameters!$B$49)</f>
        <v/>
      </c>
      <c r="T747" s="33">
        <f>K747*INDEX(Parameters!$B$65:$E$65,MATCH(I747,Parameters!$B$30:$E$30,0))/100*IF($F747="yes",Parameters!$C$49,Parameters!$B$49)</f>
        <v/>
      </c>
      <c r="U747" s="33">
        <f>INDEX(Parameters!$B$32:$E$32,MATCH(I747,Parameters!$B$30:$E$30,0))*Parameters!$B$36/100*IF($F747="yes",Parameters!$E$49,Parameters!$D$49)</f>
        <v/>
      </c>
      <c r="V747" s="33">
        <f>U747*INDEX(Parameters!$B$99:$E$99,MATCH(I747,Parameters!$B$30:$E$30,0))</f>
        <v/>
      </c>
      <c r="W747" s="33">
        <f>U747*INDEX(Parameters!$B$100:$E$100,MATCH(I747,Parameters!$B$30:$E$30,0))</f>
        <v/>
      </c>
      <c r="X747" s="33">
        <f>U747*INDEX(Parameters!$B$101:$E$101,MATCH(I747,Parameters!$B$30:$E$30,0))</f>
        <v/>
      </c>
      <c r="Y747" s="33">
        <f>U747*INDEX(Parameters!$B$102:$E$102,MATCH(I747,Parameters!$B$30:$E$30,0))</f>
        <v/>
      </c>
      <c r="Z747" s="33">
        <f>U747*INDEX(Parameters!$B$103:$E$103,MATCH(I747,Parameters!$B$30:$E$30,0))</f>
        <v/>
      </c>
      <c r="AA747" s="33">
        <f>U747*INDEX(Parameters!$B$104:$E$104,MATCH(I747,Parameters!$B$30:$E$30,0))</f>
        <v/>
      </c>
      <c r="AB747" s="33">
        <f>U747*Parameters!$B$39</f>
        <v/>
      </c>
      <c r="AC747" s="7">
        <f>J747</f>
        <v/>
      </c>
      <c r="AD747" s="7">
        <f>IF(J747=1,Parameters!$B$40,Parameters!$B$41)</f>
        <v/>
      </c>
      <c r="AE747" s="33">
        <f>AC747*O747+(1-AC747)*L747</f>
        <v/>
      </c>
      <c r="AF747" s="33">
        <f>AC747*P747+(1-AC747)*M747</f>
        <v/>
      </c>
      <c r="AG747" s="33">
        <f>AC747*Q747+(1-AC747)*N747</f>
        <v/>
      </c>
      <c r="AH747" s="33">
        <f>AD747*O747+(1-AD747)*L747</f>
        <v/>
      </c>
      <c r="AI747" s="33">
        <f>AD747*P747+(1-AD747)*M747</f>
        <v/>
      </c>
      <c r="AJ747" s="33">
        <f>AD747*Q747+(1-AD747)*N747</f>
        <v/>
      </c>
      <c r="AK747" s="33">
        <f>AC747*V747+(1-AC747)*U747</f>
        <v/>
      </c>
      <c r="AL747" s="33">
        <f>AC747*W747+(1-AC747)*U747</f>
        <v/>
      </c>
      <c r="AM747" s="33">
        <f>AC747*X747+(1-AC747)*U747</f>
        <v/>
      </c>
      <c r="AN747" s="33">
        <f>AD747*V747+(1-AD747)*U747</f>
        <v/>
      </c>
      <c r="AO747" s="33">
        <f>AD747*W747+(1-AD747)*U747</f>
        <v/>
      </c>
      <c r="AP747" s="33">
        <f>AD747*X747+(1-AD747)*U747</f>
        <v/>
      </c>
      <c r="AQ747" s="7">
        <f>IF(OR(Scenario!$B$5="Any",Scenario!$B$5=A747),1,0)</f>
        <v/>
      </c>
      <c r="AR747" s="7">
        <f>IF(OR(Scenario!$B$6="Any",Scenario!$B$6=B747),1,0)</f>
        <v/>
      </c>
      <c r="AS747" s="7">
        <f>IF(OR(Scenario!$B$7="Any",Scenario!$B$7=C747),1,0)</f>
        <v/>
      </c>
      <c r="AT747" s="7">
        <f>IF(OR(Scenario!$B$8="Any",Scenario!$B$8=D747),1,0)</f>
        <v/>
      </c>
      <c r="AU747" s="7">
        <f>IF(OR(Scenario!$B$9="Any",Scenario!$B$9=E747),1,0)</f>
        <v/>
      </c>
      <c r="AV747" s="7">
        <f>IF(OR(Scenario!$B$10="Any",Scenario!$B$10=F747),1,0)</f>
        <v/>
      </c>
      <c r="AW747" s="7">
        <f>G747*AQ747*AR747*AS747*AT747*AU747*AV747</f>
        <v/>
      </c>
      <c r="AX747" s="7">
        <f>IF(Scenario!$B$11="mean",L747,IF(Scenario!$B$11="5th pct",M747,N747))</f>
        <v/>
      </c>
      <c r="AY747" s="7">
        <f>IF(Scenario!$B$11="mean",O747,IF(Scenario!$B$11="5th pct",P747,Q747))</f>
        <v/>
      </c>
      <c r="AZ747" s="7">
        <f>IF(Scenario!$B$11="mean",R747,IF(Scenario!$B$11="5th pct",S747,T747))</f>
        <v/>
      </c>
      <c r="BA747" s="7">
        <f>IF(Scenario!$B$11="mean",AE747,IF(Scenario!$B$11="5th pct",AF747,AG747))</f>
        <v/>
      </c>
      <c r="BB747" s="7">
        <f>IF(Scenario!$B$11="mean",AH747,IF(Scenario!$B$11="5th pct",AI747,AJ747))</f>
        <v/>
      </c>
      <c r="BC747" s="7">
        <f>U747</f>
        <v/>
      </c>
      <c r="BD747" s="7">
        <f>IF(Scenario!$B$11="mean",V747,IF(Scenario!$B$11="5th pct",W747,X747))</f>
        <v/>
      </c>
      <c r="BE747" s="7">
        <f>IF(Scenario!$B$11="mean",Y747,IF(Scenario!$B$11="5th pct",Z747,AA747))</f>
        <v/>
      </c>
      <c r="BF747" s="7">
        <f>IF(Scenario!$B$11="mean",AK747,IF(Scenario!$B$11="5th pct",AL747,AM747))</f>
        <v/>
      </c>
      <c r="BG747" s="7">
        <f>IF(Scenario!$B$11="mean",AN747,IF(Scenario!$B$11="5th pct",AO747,AP747))</f>
        <v/>
      </c>
    </row>
    <row r="748">
      <c r="A748" t="inlineStr">
        <is>
          <t>M</t>
        </is>
      </c>
      <c r="B748" t="inlineStr">
        <is>
          <t>65-74</t>
        </is>
      </c>
      <c r="C748" t="inlineStr">
        <is>
          <t>&gt;198</t>
        </is>
      </c>
      <c r="D748" t="inlineStr">
        <is>
          <t>1.0-1.5</t>
        </is>
      </c>
      <c r="E748" t="inlineStr">
        <is>
          <t>low parox</t>
        </is>
      </c>
      <c r="F748" t="inlineStr">
        <is>
          <t>no</t>
        </is>
      </c>
      <c r="G748" s="26">
        <f>Parameters!$B$6*Parameters!$B$7*Parameters!$G$11/SUM(Parameters!$B$11:$G$11)*Parameters!$I$21*Parameters!$B$51*(1-Parameters!$B$46)</f>
        <v/>
      </c>
      <c r="H748" s="27">
        <f>(140-Parameters!$B$25)*Parameters!$G$26*0.45359237*1/(72*Parameters!$C$27)</f>
        <v/>
      </c>
      <c r="I748">
        <f>IF(H748&gt;80,"&gt;80",IF(H748&gt;50,"50-80",IF(H748&gt;=25,"25-50","&lt;25")))</f>
        <v/>
      </c>
      <c r="J748">
        <f>IF(((B748="80+")+0+(OR(D748="1.5-2.0",D748="&gt;=2.0")))&gt;=2,1,0)</f>
        <v/>
      </c>
      <c r="K748" s="28">
        <f>INDEX(Parameters!$B$31:$E$31,MATCH(I748,Parameters!$B$30:$E$30,0))</f>
        <v/>
      </c>
      <c r="L748" s="29">
        <f>K748*INDEX(Parameters!$B$66:$E$66,MATCH(I748,Parameters!$B$30:$E$30,0))/100*IF($F748="yes",Parameters!$C$49,Parameters!$B$49)</f>
        <v/>
      </c>
      <c r="M748" s="29">
        <f>K748*INDEX(Parameters!$B$67:$E$67,MATCH(I748,Parameters!$B$30:$E$30,0))/100*IF($F748="yes",Parameters!$C$49,Parameters!$B$49)</f>
        <v/>
      </c>
      <c r="N748" s="29">
        <f>K748*INDEX(Parameters!$B$68:$E$68,MATCH(I748,Parameters!$B$30:$E$30,0))/100*IF($F748="yes",Parameters!$C$49,Parameters!$B$49)</f>
        <v/>
      </c>
      <c r="O748" s="29">
        <f>K748*INDEX(Parameters!$B$69:$E$69,MATCH(I748,Parameters!$B$30:$E$30,0))/100*IF($F748="yes",Parameters!$C$49,Parameters!$B$49)</f>
        <v/>
      </c>
      <c r="P748" s="29">
        <f>K748*INDEX(Parameters!$B$70:$E$70,MATCH(I748,Parameters!$B$30:$E$30,0))/100*IF($F748="yes",Parameters!$C$49,Parameters!$B$49)</f>
        <v/>
      </c>
      <c r="Q748" s="29">
        <f>K748*INDEX(Parameters!$B$71:$E$71,MATCH(I748,Parameters!$B$30:$E$30,0))/100*IF($F748="yes",Parameters!$C$49,Parameters!$B$49)</f>
        <v/>
      </c>
      <c r="R748" s="29">
        <f>K748*INDEX(Parameters!$B$72:$E$72,MATCH(I748,Parameters!$B$30:$E$30,0))/100*IF($F748="yes",Parameters!$C$49,Parameters!$B$49)</f>
        <v/>
      </c>
      <c r="S748" s="29">
        <f>K748*INDEX(Parameters!$B$73:$E$73,MATCH(I748,Parameters!$B$30:$E$30,0))/100*IF($F748="yes",Parameters!$C$49,Parameters!$B$49)</f>
        <v/>
      </c>
      <c r="T748" s="29">
        <f>K748*INDEX(Parameters!$B$74:$E$74,MATCH(I748,Parameters!$B$30:$E$30,0))/100*IF($F748="yes",Parameters!$C$49,Parameters!$B$49)</f>
        <v/>
      </c>
      <c r="U748" s="29">
        <f>INDEX(Parameters!$B$32:$E$32,MATCH(I748,Parameters!$B$30:$E$30,0))*Parameters!$B$36/100*IF($F748="yes",Parameters!$E$49,Parameters!$D$49)</f>
        <v/>
      </c>
      <c r="V748" s="29">
        <f>U748*INDEX(Parameters!$B$99:$E$99,MATCH(I748,Parameters!$B$30:$E$30,0))</f>
        <v/>
      </c>
      <c r="W748" s="29">
        <f>U748*INDEX(Parameters!$B$100:$E$100,MATCH(I748,Parameters!$B$30:$E$30,0))</f>
        <v/>
      </c>
      <c r="X748" s="29">
        <f>U748*INDEX(Parameters!$B$101:$E$101,MATCH(I748,Parameters!$B$30:$E$30,0))</f>
        <v/>
      </c>
      <c r="Y748" s="29">
        <f>U748*INDEX(Parameters!$B$102:$E$102,MATCH(I748,Parameters!$B$30:$E$30,0))</f>
        <v/>
      </c>
      <c r="Z748" s="29">
        <f>U748*INDEX(Parameters!$B$103:$E$103,MATCH(I748,Parameters!$B$30:$E$30,0))</f>
        <v/>
      </c>
      <c r="AA748" s="29">
        <f>U748*INDEX(Parameters!$B$104:$E$104,MATCH(I748,Parameters!$B$30:$E$30,0))</f>
        <v/>
      </c>
      <c r="AB748" s="29">
        <f>U748*Parameters!$B$39</f>
        <v/>
      </c>
      <c r="AC748">
        <f>J748</f>
        <v/>
      </c>
      <c r="AD748">
        <f>IF(J748=1,Parameters!$B$40,Parameters!$B$41)</f>
        <v/>
      </c>
      <c r="AE748" s="29">
        <f>AC748*O748+(1-AC748)*L748</f>
        <v/>
      </c>
      <c r="AF748" s="29">
        <f>AC748*P748+(1-AC748)*M748</f>
        <v/>
      </c>
      <c r="AG748" s="29">
        <f>AC748*Q748+(1-AC748)*N748</f>
        <v/>
      </c>
      <c r="AH748" s="29">
        <f>AD748*O748+(1-AD748)*L748</f>
        <v/>
      </c>
      <c r="AI748" s="29">
        <f>AD748*P748+(1-AD748)*M748</f>
        <v/>
      </c>
      <c r="AJ748" s="29">
        <f>AD748*Q748+(1-AD748)*N748</f>
        <v/>
      </c>
      <c r="AK748" s="29">
        <f>AC748*V748+(1-AC748)*U748</f>
        <v/>
      </c>
      <c r="AL748" s="29">
        <f>AC748*W748+(1-AC748)*U748</f>
        <v/>
      </c>
      <c r="AM748" s="29">
        <f>AC748*X748+(1-AC748)*U748</f>
        <v/>
      </c>
      <c r="AN748" s="29">
        <f>AD748*V748+(1-AD748)*U748</f>
        <v/>
      </c>
      <c r="AO748" s="29">
        <f>AD748*W748+(1-AD748)*U748</f>
        <v/>
      </c>
      <c r="AP748" s="29">
        <f>AD748*X748+(1-AD748)*U748</f>
        <v/>
      </c>
      <c r="AQ748">
        <f>IF(OR(Scenario!$B$5="Any",Scenario!$B$5=A748),1,0)</f>
        <v/>
      </c>
      <c r="AR748">
        <f>IF(OR(Scenario!$B$6="Any",Scenario!$B$6=B748),1,0)</f>
        <v/>
      </c>
      <c r="AS748">
        <f>IF(OR(Scenario!$B$7="Any",Scenario!$B$7=C748),1,0)</f>
        <v/>
      </c>
      <c r="AT748">
        <f>IF(OR(Scenario!$B$8="Any",Scenario!$B$8=D748),1,0)</f>
        <v/>
      </c>
      <c r="AU748">
        <f>IF(OR(Scenario!$B$9="Any",Scenario!$B$9=E748),1,0)</f>
        <v/>
      </c>
      <c r="AV748">
        <f>IF(OR(Scenario!$B$10="Any",Scenario!$B$10=F748),1,0)</f>
        <v/>
      </c>
      <c r="AW748">
        <f>G748*AQ748*AR748*AS748*AT748*AU748*AV748</f>
        <v/>
      </c>
      <c r="AX748">
        <f>IF(Scenario!$B$11="mean",L748,IF(Scenario!$B$11="5th pct",M748,N748))</f>
        <v/>
      </c>
      <c r="AY748">
        <f>IF(Scenario!$B$11="mean",O748,IF(Scenario!$B$11="5th pct",P748,Q748))</f>
        <v/>
      </c>
      <c r="AZ748">
        <f>IF(Scenario!$B$11="mean",R748,IF(Scenario!$B$11="5th pct",S748,T748))</f>
        <v/>
      </c>
      <c r="BA748">
        <f>IF(Scenario!$B$11="mean",AE748,IF(Scenario!$B$11="5th pct",AF748,AG748))</f>
        <v/>
      </c>
      <c r="BB748">
        <f>IF(Scenario!$B$11="mean",AH748,IF(Scenario!$B$11="5th pct",AI748,AJ748))</f>
        <v/>
      </c>
      <c r="BC748">
        <f>U748</f>
        <v/>
      </c>
      <c r="BD748">
        <f>IF(Scenario!$B$11="mean",V748,IF(Scenario!$B$11="5th pct",W748,X748))</f>
        <v/>
      </c>
      <c r="BE748">
        <f>IF(Scenario!$B$11="mean",Y748,IF(Scenario!$B$11="5th pct",Z748,AA748))</f>
        <v/>
      </c>
      <c r="BF748">
        <f>IF(Scenario!$B$11="mean",AK748,IF(Scenario!$B$11="5th pct",AL748,AM748))</f>
        <v/>
      </c>
      <c r="BG748">
        <f>IF(Scenario!$B$11="mean",AN748,IF(Scenario!$B$11="5th pct",AO748,AP748))</f>
        <v/>
      </c>
    </row>
    <row r="749">
      <c r="A749" s="7" t="inlineStr">
        <is>
          <t>M</t>
        </is>
      </c>
      <c r="B749" s="7" t="inlineStr">
        <is>
          <t>65-74</t>
        </is>
      </c>
      <c r="C749" s="7" t="inlineStr">
        <is>
          <t>&gt;198</t>
        </is>
      </c>
      <c r="D749" s="7" t="inlineStr">
        <is>
          <t>1.0-1.5</t>
        </is>
      </c>
      <c r="E749" s="7" t="inlineStr">
        <is>
          <t>low parox</t>
        </is>
      </c>
      <c r="F749" s="7" t="inlineStr">
        <is>
          <t>yes</t>
        </is>
      </c>
      <c r="G749" s="30">
        <f>Parameters!$B$6*Parameters!$B$7*Parameters!$G$11/SUM(Parameters!$B$11:$G$11)*Parameters!$I$21*Parameters!$B$51*Parameters!$B$46</f>
        <v/>
      </c>
      <c r="H749" s="31">
        <f>(140-Parameters!$B$25)*Parameters!$G$26*0.45359237*1/(72*Parameters!$C$27)</f>
        <v/>
      </c>
      <c r="I749" s="7">
        <f>IF(H749&gt;80,"&gt;80",IF(H749&gt;50,"50-80",IF(H749&gt;=25,"25-50","&lt;25")))</f>
        <v/>
      </c>
      <c r="J749" s="7">
        <f>IF(((B749="80+")+0+(OR(D749="1.5-2.0",D749="&gt;=2.0")))&gt;=2,1,0)</f>
        <v/>
      </c>
      <c r="K749" s="32">
        <f>INDEX(Parameters!$B$31:$E$31,MATCH(I749,Parameters!$B$30:$E$30,0))</f>
        <v/>
      </c>
      <c r="L749" s="33">
        <f>K749*INDEX(Parameters!$B$66:$E$66,MATCH(I749,Parameters!$B$30:$E$30,0))/100*IF($F749="yes",Parameters!$C$49,Parameters!$B$49)</f>
        <v/>
      </c>
      <c r="M749" s="33">
        <f>K749*INDEX(Parameters!$B$67:$E$67,MATCH(I749,Parameters!$B$30:$E$30,0))/100*IF($F749="yes",Parameters!$C$49,Parameters!$B$49)</f>
        <v/>
      </c>
      <c r="N749" s="33">
        <f>K749*INDEX(Parameters!$B$68:$E$68,MATCH(I749,Parameters!$B$30:$E$30,0))/100*IF($F749="yes",Parameters!$C$49,Parameters!$B$49)</f>
        <v/>
      </c>
      <c r="O749" s="33">
        <f>K749*INDEX(Parameters!$B$69:$E$69,MATCH(I749,Parameters!$B$30:$E$30,0))/100*IF($F749="yes",Parameters!$C$49,Parameters!$B$49)</f>
        <v/>
      </c>
      <c r="P749" s="33">
        <f>K749*INDEX(Parameters!$B$70:$E$70,MATCH(I749,Parameters!$B$30:$E$30,0))/100*IF($F749="yes",Parameters!$C$49,Parameters!$B$49)</f>
        <v/>
      </c>
      <c r="Q749" s="33">
        <f>K749*INDEX(Parameters!$B$71:$E$71,MATCH(I749,Parameters!$B$30:$E$30,0))/100*IF($F749="yes",Parameters!$C$49,Parameters!$B$49)</f>
        <v/>
      </c>
      <c r="R749" s="33">
        <f>K749*INDEX(Parameters!$B$72:$E$72,MATCH(I749,Parameters!$B$30:$E$30,0))/100*IF($F749="yes",Parameters!$C$49,Parameters!$B$49)</f>
        <v/>
      </c>
      <c r="S749" s="33">
        <f>K749*INDEX(Parameters!$B$73:$E$73,MATCH(I749,Parameters!$B$30:$E$30,0))/100*IF($F749="yes",Parameters!$C$49,Parameters!$B$49)</f>
        <v/>
      </c>
      <c r="T749" s="33">
        <f>K749*INDEX(Parameters!$B$74:$E$74,MATCH(I749,Parameters!$B$30:$E$30,0))/100*IF($F749="yes",Parameters!$C$49,Parameters!$B$49)</f>
        <v/>
      </c>
      <c r="U749" s="33">
        <f>INDEX(Parameters!$B$32:$E$32,MATCH(I749,Parameters!$B$30:$E$30,0))*Parameters!$B$36/100*IF($F749="yes",Parameters!$E$49,Parameters!$D$49)</f>
        <v/>
      </c>
      <c r="V749" s="33">
        <f>U749*INDEX(Parameters!$B$99:$E$99,MATCH(I749,Parameters!$B$30:$E$30,0))</f>
        <v/>
      </c>
      <c r="W749" s="33">
        <f>U749*INDEX(Parameters!$B$100:$E$100,MATCH(I749,Parameters!$B$30:$E$30,0))</f>
        <v/>
      </c>
      <c r="X749" s="33">
        <f>U749*INDEX(Parameters!$B$101:$E$101,MATCH(I749,Parameters!$B$30:$E$30,0))</f>
        <v/>
      </c>
      <c r="Y749" s="33">
        <f>U749*INDEX(Parameters!$B$102:$E$102,MATCH(I749,Parameters!$B$30:$E$30,0))</f>
        <v/>
      </c>
      <c r="Z749" s="33">
        <f>U749*INDEX(Parameters!$B$103:$E$103,MATCH(I749,Parameters!$B$30:$E$30,0))</f>
        <v/>
      </c>
      <c r="AA749" s="33">
        <f>U749*INDEX(Parameters!$B$104:$E$104,MATCH(I749,Parameters!$B$30:$E$30,0))</f>
        <v/>
      </c>
      <c r="AB749" s="33">
        <f>U749*Parameters!$B$39</f>
        <v/>
      </c>
      <c r="AC749" s="7">
        <f>J749</f>
        <v/>
      </c>
      <c r="AD749" s="7">
        <f>IF(J749=1,Parameters!$B$40,Parameters!$B$41)</f>
        <v/>
      </c>
      <c r="AE749" s="33">
        <f>AC749*O749+(1-AC749)*L749</f>
        <v/>
      </c>
      <c r="AF749" s="33">
        <f>AC749*P749+(1-AC749)*M749</f>
        <v/>
      </c>
      <c r="AG749" s="33">
        <f>AC749*Q749+(1-AC749)*N749</f>
        <v/>
      </c>
      <c r="AH749" s="33">
        <f>AD749*O749+(1-AD749)*L749</f>
        <v/>
      </c>
      <c r="AI749" s="33">
        <f>AD749*P749+(1-AD749)*M749</f>
        <v/>
      </c>
      <c r="AJ749" s="33">
        <f>AD749*Q749+(1-AD749)*N749</f>
        <v/>
      </c>
      <c r="AK749" s="33">
        <f>AC749*V749+(1-AC749)*U749</f>
        <v/>
      </c>
      <c r="AL749" s="33">
        <f>AC749*W749+(1-AC749)*U749</f>
        <v/>
      </c>
      <c r="AM749" s="33">
        <f>AC749*X749+(1-AC749)*U749</f>
        <v/>
      </c>
      <c r="AN749" s="33">
        <f>AD749*V749+(1-AD749)*U749</f>
        <v/>
      </c>
      <c r="AO749" s="33">
        <f>AD749*W749+(1-AD749)*U749</f>
        <v/>
      </c>
      <c r="AP749" s="33">
        <f>AD749*X749+(1-AD749)*U749</f>
        <v/>
      </c>
      <c r="AQ749" s="7">
        <f>IF(OR(Scenario!$B$5="Any",Scenario!$B$5=A749),1,0)</f>
        <v/>
      </c>
      <c r="AR749" s="7">
        <f>IF(OR(Scenario!$B$6="Any",Scenario!$B$6=B749),1,0)</f>
        <v/>
      </c>
      <c r="AS749" s="7">
        <f>IF(OR(Scenario!$B$7="Any",Scenario!$B$7=C749),1,0)</f>
        <v/>
      </c>
      <c r="AT749" s="7">
        <f>IF(OR(Scenario!$B$8="Any",Scenario!$B$8=D749),1,0)</f>
        <v/>
      </c>
      <c r="AU749" s="7">
        <f>IF(OR(Scenario!$B$9="Any",Scenario!$B$9=E749),1,0)</f>
        <v/>
      </c>
      <c r="AV749" s="7">
        <f>IF(OR(Scenario!$B$10="Any",Scenario!$B$10=F749),1,0)</f>
        <v/>
      </c>
      <c r="AW749" s="7">
        <f>G749*AQ749*AR749*AS749*AT749*AU749*AV749</f>
        <v/>
      </c>
      <c r="AX749" s="7">
        <f>IF(Scenario!$B$11="mean",L749,IF(Scenario!$B$11="5th pct",M749,N749))</f>
        <v/>
      </c>
      <c r="AY749" s="7">
        <f>IF(Scenario!$B$11="mean",O749,IF(Scenario!$B$11="5th pct",P749,Q749))</f>
        <v/>
      </c>
      <c r="AZ749" s="7">
        <f>IF(Scenario!$B$11="mean",R749,IF(Scenario!$B$11="5th pct",S749,T749))</f>
        <v/>
      </c>
      <c r="BA749" s="7">
        <f>IF(Scenario!$B$11="mean",AE749,IF(Scenario!$B$11="5th pct",AF749,AG749))</f>
        <v/>
      </c>
      <c r="BB749" s="7">
        <f>IF(Scenario!$B$11="mean",AH749,IF(Scenario!$B$11="5th pct",AI749,AJ749))</f>
        <v/>
      </c>
      <c r="BC749" s="7">
        <f>U749</f>
        <v/>
      </c>
      <c r="BD749" s="7">
        <f>IF(Scenario!$B$11="mean",V749,IF(Scenario!$B$11="5th pct",W749,X749))</f>
        <v/>
      </c>
      <c r="BE749" s="7">
        <f>IF(Scenario!$B$11="mean",Y749,IF(Scenario!$B$11="5th pct",Z749,AA749))</f>
        <v/>
      </c>
      <c r="BF749" s="7">
        <f>IF(Scenario!$B$11="mean",AK749,IF(Scenario!$B$11="5th pct",AL749,AM749))</f>
        <v/>
      </c>
      <c r="BG749" s="7">
        <f>IF(Scenario!$B$11="mean",AN749,IF(Scenario!$B$11="5th pct",AO749,AP749))</f>
        <v/>
      </c>
    </row>
    <row r="750">
      <c r="A750" t="inlineStr">
        <is>
          <t>M</t>
        </is>
      </c>
      <c r="B750" t="inlineStr">
        <is>
          <t>65-74</t>
        </is>
      </c>
      <c r="C750" t="inlineStr">
        <is>
          <t>&gt;198</t>
        </is>
      </c>
      <c r="D750" t="inlineStr">
        <is>
          <t>1.0-1.5</t>
        </is>
      </c>
      <c r="E750" t="inlineStr">
        <is>
          <t>high parox</t>
        </is>
      </c>
      <c r="F750" t="inlineStr">
        <is>
          <t>no</t>
        </is>
      </c>
      <c r="G750" s="26">
        <f>Parameters!$B$6*Parameters!$B$7*Parameters!$G$11/SUM(Parameters!$B$11:$G$11)*Parameters!$I$21*Parameters!$B$52*(1-Parameters!$B$46)</f>
        <v/>
      </c>
      <c r="H750" s="27">
        <f>(140-Parameters!$B$25)*Parameters!$G$26*0.45359237*1/(72*Parameters!$C$27)</f>
        <v/>
      </c>
      <c r="I750">
        <f>IF(H750&gt;80,"&gt;80",IF(H750&gt;50,"50-80",IF(H750&gt;=25,"25-50","&lt;25")))</f>
        <v/>
      </c>
      <c r="J750">
        <f>IF(((B750="80+")+0+(OR(D750="1.5-2.0",D750="&gt;=2.0")))&gt;=2,1,0)</f>
        <v/>
      </c>
      <c r="K750" s="28">
        <f>INDEX(Parameters!$B$31:$E$31,MATCH(I750,Parameters!$B$30:$E$30,0))</f>
        <v/>
      </c>
      <c r="L750" s="29">
        <f>K750*INDEX(Parameters!$B$75:$E$75,MATCH(I750,Parameters!$B$30:$E$30,0))/100*IF($F750="yes",Parameters!$C$49,Parameters!$B$49)</f>
        <v/>
      </c>
      <c r="M750" s="29">
        <f>K750*INDEX(Parameters!$B$76:$E$76,MATCH(I750,Parameters!$B$30:$E$30,0))/100*IF($F750="yes",Parameters!$C$49,Parameters!$B$49)</f>
        <v/>
      </c>
      <c r="N750" s="29">
        <f>K750*INDEX(Parameters!$B$77:$E$77,MATCH(I750,Parameters!$B$30:$E$30,0))/100*IF($F750="yes",Parameters!$C$49,Parameters!$B$49)</f>
        <v/>
      </c>
      <c r="O750" s="29">
        <f>K750*INDEX(Parameters!$B$78:$E$78,MATCH(I750,Parameters!$B$30:$E$30,0))/100*IF($F750="yes",Parameters!$C$49,Parameters!$B$49)</f>
        <v/>
      </c>
      <c r="P750" s="29">
        <f>K750*INDEX(Parameters!$B$79:$E$79,MATCH(I750,Parameters!$B$30:$E$30,0))/100*IF($F750="yes",Parameters!$C$49,Parameters!$B$49)</f>
        <v/>
      </c>
      <c r="Q750" s="29">
        <f>K750*INDEX(Parameters!$B$80:$E$80,MATCH(I750,Parameters!$B$30:$E$30,0))/100*IF($F750="yes",Parameters!$C$49,Parameters!$B$49)</f>
        <v/>
      </c>
      <c r="R750" s="29">
        <f>K750*INDEX(Parameters!$B$81:$E$81,MATCH(I750,Parameters!$B$30:$E$30,0))/100*IF($F750="yes",Parameters!$C$49,Parameters!$B$49)</f>
        <v/>
      </c>
      <c r="S750" s="29">
        <f>K750*INDEX(Parameters!$B$82:$E$82,MATCH(I750,Parameters!$B$30:$E$30,0))/100*IF($F750="yes",Parameters!$C$49,Parameters!$B$49)</f>
        <v/>
      </c>
      <c r="T750" s="29">
        <f>K750*INDEX(Parameters!$B$83:$E$83,MATCH(I750,Parameters!$B$30:$E$30,0))/100*IF($F750="yes",Parameters!$C$49,Parameters!$B$49)</f>
        <v/>
      </c>
      <c r="U750" s="29">
        <f>INDEX(Parameters!$B$32:$E$32,MATCH(I750,Parameters!$B$30:$E$30,0))*Parameters!$B$36/100*IF($F750="yes",Parameters!$E$49,Parameters!$D$49)</f>
        <v/>
      </c>
      <c r="V750" s="29">
        <f>U750*INDEX(Parameters!$B$99:$E$99,MATCH(I750,Parameters!$B$30:$E$30,0))</f>
        <v/>
      </c>
      <c r="W750" s="29">
        <f>U750*INDEX(Parameters!$B$100:$E$100,MATCH(I750,Parameters!$B$30:$E$30,0))</f>
        <v/>
      </c>
      <c r="X750" s="29">
        <f>U750*INDEX(Parameters!$B$101:$E$101,MATCH(I750,Parameters!$B$30:$E$30,0))</f>
        <v/>
      </c>
      <c r="Y750" s="29">
        <f>U750*INDEX(Parameters!$B$102:$E$102,MATCH(I750,Parameters!$B$30:$E$30,0))</f>
        <v/>
      </c>
      <c r="Z750" s="29">
        <f>U750*INDEX(Parameters!$B$103:$E$103,MATCH(I750,Parameters!$B$30:$E$30,0))</f>
        <v/>
      </c>
      <c r="AA750" s="29">
        <f>U750*INDEX(Parameters!$B$104:$E$104,MATCH(I750,Parameters!$B$30:$E$30,0))</f>
        <v/>
      </c>
      <c r="AB750" s="29">
        <f>U750*Parameters!$B$39</f>
        <v/>
      </c>
      <c r="AC750">
        <f>J750</f>
        <v/>
      </c>
      <c r="AD750">
        <f>IF(J750=1,Parameters!$B$40,Parameters!$B$41)</f>
        <v/>
      </c>
      <c r="AE750" s="29">
        <f>AC750*O750+(1-AC750)*L750</f>
        <v/>
      </c>
      <c r="AF750" s="29">
        <f>AC750*P750+(1-AC750)*M750</f>
        <v/>
      </c>
      <c r="AG750" s="29">
        <f>AC750*Q750+(1-AC750)*N750</f>
        <v/>
      </c>
      <c r="AH750" s="29">
        <f>AD750*O750+(1-AD750)*L750</f>
        <v/>
      </c>
      <c r="AI750" s="29">
        <f>AD750*P750+(1-AD750)*M750</f>
        <v/>
      </c>
      <c r="AJ750" s="29">
        <f>AD750*Q750+(1-AD750)*N750</f>
        <v/>
      </c>
      <c r="AK750" s="29">
        <f>AC750*V750+(1-AC750)*U750</f>
        <v/>
      </c>
      <c r="AL750" s="29">
        <f>AC750*W750+(1-AC750)*U750</f>
        <v/>
      </c>
      <c r="AM750" s="29">
        <f>AC750*X750+(1-AC750)*U750</f>
        <v/>
      </c>
      <c r="AN750" s="29">
        <f>AD750*V750+(1-AD750)*U750</f>
        <v/>
      </c>
      <c r="AO750" s="29">
        <f>AD750*W750+(1-AD750)*U750</f>
        <v/>
      </c>
      <c r="AP750" s="29">
        <f>AD750*X750+(1-AD750)*U750</f>
        <v/>
      </c>
      <c r="AQ750">
        <f>IF(OR(Scenario!$B$5="Any",Scenario!$B$5=A750),1,0)</f>
        <v/>
      </c>
      <c r="AR750">
        <f>IF(OR(Scenario!$B$6="Any",Scenario!$B$6=B750),1,0)</f>
        <v/>
      </c>
      <c r="AS750">
        <f>IF(OR(Scenario!$B$7="Any",Scenario!$B$7=C750),1,0)</f>
        <v/>
      </c>
      <c r="AT750">
        <f>IF(OR(Scenario!$B$8="Any",Scenario!$B$8=D750),1,0)</f>
        <v/>
      </c>
      <c r="AU750">
        <f>IF(OR(Scenario!$B$9="Any",Scenario!$B$9=E750),1,0)</f>
        <v/>
      </c>
      <c r="AV750">
        <f>IF(OR(Scenario!$B$10="Any",Scenario!$B$10=F750),1,0)</f>
        <v/>
      </c>
      <c r="AW750">
        <f>G750*AQ750*AR750*AS750*AT750*AU750*AV750</f>
        <v/>
      </c>
      <c r="AX750">
        <f>IF(Scenario!$B$11="mean",L750,IF(Scenario!$B$11="5th pct",M750,N750))</f>
        <v/>
      </c>
      <c r="AY750">
        <f>IF(Scenario!$B$11="mean",O750,IF(Scenario!$B$11="5th pct",P750,Q750))</f>
        <v/>
      </c>
      <c r="AZ750">
        <f>IF(Scenario!$B$11="mean",R750,IF(Scenario!$B$11="5th pct",S750,T750))</f>
        <v/>
      </c>
      <c r="BA750">
        <f>IF(Scenario!$B$11="mean",AE750,IF(Scenario!$B$11="5th pct",AF750,AG750))</f>
        <v/>
      </c>
      <c r="BB750">
        <f>IF(Scenario!$B$11="mean",AH750,IF(Scenario!$B$11="5th pct",AI750,AJ750))</f>
        <v/>
      </c>
      <c r="BC750">
        <f>U750</f>
        <v/>
      </c>
      <c r="BD750">
        <f>IF(Scenario!$B$11="mean",V750,IF(Scenario!$B$11="5th pct",W750,X750))</f>
        <v/>
      </c>
      <c r="BE750">
        <f>IF(Scenario!$B$11="mean",Y750,IF(Scenario!$B$11="5th pct",Z750,AA750))</f>
        <v/>
      </c>
      <c r="BF750">
        <f>IF(Scenario!$B$11="mean",AK750,IF(Scenario!$B$11="5th pct",AL750,AM750))</f>
        <v/>
      </c>
      <c r="BG750">
        <f>IF(Scenario!$B$11="mean",AN750,IF(Scenario!$B$11="5th pct",AO750,AP750))</f>
        <v/>
      </c>
    </row>
    <row r="751">
      <c r="A751" s="7" t="inlineStr">
        <is>
          <t>M</t>
        </is>
      </c>
      <c r="B751" s="7" t="inlineStr">
        <is>
          <t>65-74</t>
        </is>
      </c>
      <c r="C751" s="7" t="inlineStr">
        <is>
          <t>&gt;198</t>
        </is>
      </c>
      <c r="D751" s="7" t="inlineStr">
        <is>
          <t>1.0-1.5</t>
        </is>
      </c>
      <c r="E751" s="7" t="inlineStr">
        <is>
          <t>high parox</t>
        </is>
      </c>
      <c r="F751" s="7" t="inlineStr">
        <is>
          <t>yes</t>
        </is>
      </c>
      <c r="G751" s="30">
        <f>Parameters!$B$6*Parameters!$B$7*Parameters!$G$11/SUM(Parameters!$B$11:$G$11)*Parameters!$I$21*Parameters!$B$52*Parameters!$B$46</f>
        <v/>
      </c>
      <c r="H751" s="31">
        <f>(140-Parameters!$B$25)*Parameters!$G$26*0.45359237*1/(72*Parameters!$C$27)</f>
        <v/>
      </c>
      <c r="I751" s="7">
        <f>IF(H751&gt;80,"&gt;80",IF(H751&gt;50,"50-80",IF(H751&gt;=25,"25-50","&lt;25")))</f>
        <v/>
      </c>
      <c r="J751" s="7">
        <f>IF(((B751="80+")+0+(OR(D751="1.5-2.0",D751="&gt;=2.0")))&gt;=2,1,0)</f>
        <v/>
      </c>
      <c r="K751" s="32">
        <f>INDEX(Parameters!$B$31:$E$31,MATCH(I751,Parameters!$B$30:$E$30,0))</f>
        <v/>
      </c>
      <c r="L751" s="33">
        <f>K751*INDEX(Parameters!$B$75:$E$75,MATCH(I751,Parameters!$B$30:$E$30,0))/100*IF($F751="yes",Parameters!$C$49,Parameters!$B$49)</f>
        <v/>
      </c>
      <c r="M751" s="33">
        <f>K751*INDEX(Parameters!$B$76:$E$76,MATCH(I751,Parameters!$B$30:$E$30,0))/100*IF($F751="yes",Parameters!$C$49,Parameters!$B$49)</f>
        <v/>
      </c>
      <c r="N751" s="33">
        <f>K751*INDEX(Parameters!$B$77:$E$77,MATCH(I751,Parameters!$B$30:$E$30,0))/100*IF($F751="yes",Parameters!$C$49,Parameters!$B$49)</f>
        <v/>
      </c>
      <c r="O751" s="33">
        <f>K751*INDEX(Parameters!$B$78:$E$78,MATCH(I751,Parameters!$B$30:$E$30,0))/100*IF($F751="yes",Parameters!$C$49,Parameters!$B$49)</f>
        <v/>
      </c>
      <c r="P751" s="33">
        <f>K751*INDEX(Parameters!$B$79:$E$79,MATCH(I751,Parameters!$B$30:$E$30,0))/100*IF($F751="yes",Parameters!$C$49,Parameters!$B$49)</f>
        <v/>
      </c>
      <c r="Q751" s="33">
        <f>K751*INDEX(Parameters!$B$80:$E$80,MATCH(I751,Parameters!$B$30:$E$30,0))/100*IF($F751="yes",Parameters!$C$49,Parameters!$B$49)</f>
        <v/>
      </c>
      <c r="R751" s="33">
        <f>K751*INDEX(Parameters!$B$81:$E$81,MATCH(I751,Parameters!$B$30:$E$30,0))/100*IF($F751="yes",Parameters!$C$49,Parameters!$B$49)</f>
        <v/>
      </c>
      <c r="S751" s="33">
        <f>K751*INDEX(Parameters!$B$82:$E$82,MATCH(I751,Parameters!$B$30:$E$30,0))/100*IF($F751="yes",Parameters!$C$49,Parameters!$B$49)</f>
        <v/>
      </c>
      <c r="T751" s="33">
        <f>K751*INDEX(Parameters!$B$83:$E$83,MATCH(I751,Parameters!$B$30:$E$30,0))/100*IF($F751="yes",Parameters!$C$49,Parameters!$B$49)</f>
        <v/>
      </c>
      <c r="U751" s="33">
        <f>INDEX(Parameters!$B$32:$E$32,MATCH(I751,Parameters!$B$30:$E$30,0))*Parameters!$B$36/100*IF($F751="yes",Parameters!$E$49,Parameters!$D$49)</f>
        <v/>
      </c>
      <c r="V751" s="33">
        <f>U751*INDEX(Parameters!$B$99:$E$99,MATCH(I751,Parameters!$B$30:$E$30,0))</f>
        <v/>
      </c>
      <c r="W751" s="33">
        <f>U751*INDEX(Parameters!$B$100:$E$100,MATCH(I751,Parameters!$B$30:$E$30,0))</f>
        <v/>
      </c>
      <c r="X751" s="33">
        <f>U751*INDEX(Parameters!$B$101:$E$101,MATCH(I751,Parameters!$B$30:$E$30,0))</f>
        <v/>
      </c>
      <c r="Y751" s="33">
        <f>U751*INDEX(Parameters!$B$102:$E$102,MATCH(I751,Parameters!$B$30:$E$30,0))</f>
        <v/>
      </c>
      <c r="Z751" s="33">
        <f>U751*INDEX(Parameters!$B$103:$E$103,MATCH(I751,Parameters!$B$30:$E$30,0))</f>
        <v/>
      </c>
      <c r="AA751" s="33">
        <f>U751*INDEX(Parameters!$B$104:$E$104,MATCH(I751,Parameters!$B$30:$E$30,0))</f>
        <v/>
      </c>
      <c r="AB751" s="33">
        <f>U751*Parameters!$B$39</f>
        <v/>
      </c>
      <c r="AC751" s="7">
        <f>J751</f>
        <v/>
      </c>
      <c r="AD751" s="7">
        <f>IF(J751=1,Parameters!$B$40,Parameters!$B$41)</f>
        <v/>
      </c>
      <c r="AE751" s="33">
        <f>AC751*O751+(1-AC751)*L751</f>
        <v/>
      </c>
      <c r="AF751" s="33">
        <f>AC751*P751+(1-AC751)*M751</f>
        <v/>
      </c>
      <c r="AG751" s="33">
        <f>AC751*Q751+(1-AC751)*N751</f>
        <v/>
      </c>
      <c r="AH751" s="33">
        <f>AD751*O751+(1-AD751)*L751</f>
        <v/>
      </c>
      <c r="AI751" s="33">
        <f>AD751*P751+(1-AD751)*M751</f>
        <v/>
      </c>
      <c r="AJ751" s="33">
        <f>AD751*Q751+(1-AD751)*N751</f>
        <v/>
      </c>
      <c r="AK751" s="33">
        <f>AC751*V751+(1-AC751)*U751</f>
        <v/>
      </c>
      <c r="AL751" s="33">
        <f>AC751*W751+(1-AC751)*U751</f>
        <v/>
      </c>
      <c r="AM751" s="33">
        <f>AC751*X751+(1-AC751)*U751</f>
        <v/>
      </c>
      <c r="AN751" s="33">
        <f>AD751*V751+(1-AD751)*U751</f>
        <v/>
      </c>
      <c r="AO751" s="33">
        <f>AD751*W751+(1-AD751)*U751</f>
        <v/>
      </c>
      <c r="AP751" s="33">
        <f>AD751*X751+(1-AD751)*U751</f>
        <v/>
      </c>
      <c r="AQ751" s="7">
        <f>IF(OR(Scenario!$B$5="Any",Scenario!$B$5=A751),1,0)</f>
        <v/>
      </c>
      <c r="AR751" s="7">
        <f>IF(OR(Scenario!$B$6="Any",Scenario!$B$6=B751),1,0)</f>
        <v/>
      </c>
      <c r="AS751" s="7">
        <f>IF(OR(Scenario!$B$7="Any",Scenario!$B$7=C751),1,0)</f>
        <v/>
      </c>
      <c r="AT751" s="7">
        <f>IF(OR(Scenario!$B$8="Any",Scenario!$B$8=D751),1,0)</f>
        <v/>
      </c>
      <c r="AU751" s="7">
        <f>IF(OR(Scenario!$B$9="Any",Scenario!$B$9=E751),1,0)</f>
        <v/>
      </c>
      <c r="AV751" s="7">
        <f>IF(OR(Scenario!$B$10="Any",Scenario!$B$10=F751),1,0)</f>
        <v/>
      </c>
      <c r="AW751" s="7">
        <f>G751*AQ751*AR751*AS751*AT751*AU751*AV751</f>
        <v/>
      </c>
      <c r="AX751" s="7">
        <f>IF(Scenario!$B$11="mean",L751,IF(Scenario!$B$11="5th pct",M751,N751))</f>
        <v/>
      </c>
      <c r="AY751" s="7">
        <f>IF(Scenario!$B$11="mean",O751,IF(Scenario!$B$11="5th pct",P751,Q751))</f>
        <v/>
      </c>
      <c r="AZ751" s="7">
        <f>IF(Scenario!$B$11="mean",R751,IF(Scenario!$B$11="5th pct",S751,T751))</f>
        <v/>
      </c>
      <c r="BA751" s="7">
        <f>IF(Scenario!$B$11="mean",AE751,IF(Scenario!$B$11="5th pct",AF751,AG751))</f>
        <v/>
      </c>
      <c r="BB751" s="7">
        <f>IF(Scenario!$B$11="mean",AH751,IF(Scenario!$B$11="5th pct",AI751,AJ751))</f>
        <v/>
      </c>
      <c r="BC751" s="7">
        <f>U751</f>
        <v/>
      </c>
      <c r="BD751" s="7">
        <f>IF(Scenario!$B$11="mean",V751,IF(Scenario!$B$11="5th pct",W751,X751))</f>
        <v/>
      </c>
      <c r="BE751" s="7">
        <f>IF(Scenario!$B$11="mean",Y751,IF(Scenario!$B$11="5th pct",Z751,AA751))</f>
        <v/>
      </c>
      <c r="BF751" s="7">
        <f>IF(Scenario!$B$11="mean",AK751,IF(Scenario!$B$11="5th pct",AL751,AM751))</f>
        <v/>
      </c>
      <c r="BG751" s="7">
        <f>IF(Scenario!$B$11="mean",AN751,IF(Scenario!$B$11="5th pct",AO751,AP751))</f>
        <v/>
      </c>
    </row>
    <row r="752">
      <c r="A752" t="inlineStr">
        <is>
          <t>M</t>
        </is>
      </c>
      <c r="B752" t="inlineStr">
        <is>
          <t>65-74</t>
        </is>
      </c>
      <c r="C752" t="inlineStr">
        <is>
          <t>&gt;198</t>
        </is>
      </c>
      <c r="D752" t="inlineStr">
        <is>
          <t>1.0-1.5</t>
        </is>
      </c>
      <c r="E752" t="inlineStr">
        <is>
          <t>persistent</t>
        </is>
      </c>
      <c r="F752" t="inlineStr">
        <is>
          <t>no</t>
        </is>
      </c>
      <c r="G752" s="26">
        <f>Parameters!$B$6*Parameters!$B$7*Parameters!$G$11/SUM(Parameters!$B$11:$G$11)*Parameters!$I$21*Parameters!$B$53*(1-Parameters!$B$46)</f>
        <v/>
      </c>
      <c r="H752" s="27">
        <f>(140-Parameters!$B$25)*Parameters!$G$26*0.45359237*1/(72*Parameters!$C$27)</f>
        <v/>
      </c>
      <c r="I752">
        <f>IF(H752&gt;80,"&gt;80",IF(H752&gt;50,"50-80",IF(H752&gt;=25,"25-50","&lt;25")))</f>
        <v/>
      </c>
      <c r="J752">
        <f>IF(((B752="80+")+0+(OR(D752="1.5-2.0",D752="&gt;=2.0")))&gt;=2,1,0)</f>
        <v/>
      </c>
      <c r="K752" s="28">
        <f>INDEX(Parameters!$B$31:$E$31,MATCH(I752,Parameters!$B$30:$E$30,0))</f>
        <v/>
      </c>
      <c r="L752" s="29">
        <f>K752*INDEX(Parameters!$B$84:$E$84,MATCH(I752,Parameters!$B$30:$E$30,0))/100*IF($F752="yes",Parameters!$C$49,Parameters!$B$49)</f>
        <v/>
      </c>
      <c r="M752" s="29">
        <f>K752*INDEX(Parameters!$B$85:$E$85,MATCH(I752,Parameters!$B$30:$E$30,0))/100*IF($F752="yes",Parameters!$C$49,Parameters!$B$49)</f>
        <v/>
      </c>
      <c r="N752" s="29">
        <f>K752*INDEX(Parameters!$B$86:$E$86,MATCH(I752,Parameters!$B$30:$E$30,0))/100*IF($F752="yes",Parameters!$C$49,Parameters!$B$49)</f>
        <v/>
      </c>
      <c r="O752" s="29">
        <f>K752*INDEX(Parameters!$B$87:$E$87,MATCH(I752,Parameters!$B$30:$E$30,0))/100*IF($F752="yes",Parameters!$C$49,Parameters!$B$49)</f>
        <v/>
      </c>
      <c r="P752" s="29">
        <f>K752*INDEX(Parameters!$B$88:$E$88,MATCH(I752,Parameters!$B$30:$E$30,0))/100*IF($F752="yes",Parameters!$C$49,Parameters!$B$49)</f>
        <v/>
      </c>
      <c r="Q752" s="29">
        <f>K752*INDEX(Parameters!$B$89:$E$89,MATCH(I752,Parameters!$B$30:$E$30,0))/100*IF($F752="yes",Parameters!$C$49,Parameters!$B$49)</f>
        <v/>
      </c>
      <c r="R752" s="29">
        <f>K752*INDEX(Parameters!$B$90:$E$90,MATCH(I752,Parameters!$B$30:$E$30,0))/100*IF($F752="yes",Parameters!$C$49,Parameters!$B$49)</f>
        <v/>
      </c>
      <c r="S752" s="29">
        <f>K752*INDEX(Parameters!$B$91:$E$91,MATCH(I752,Parameters!$B$30:$E$30,0))/100*IF($F752="yes",Parameters!$C$49,Parameters!$B$49)</f>
        <v/>
      </c>
      <c r="T752" s="29">
        <f>K752*INDEX(Parameters!$B$92:$E$92,MATCH(I752,Parameters!$B$30:$E$30,0))/100*IF($F752="yes",Parameters!$C$49,Parameters!$B$49)</f>
        <v/>
      </c>
      <c r="U752" s="29">
        <f>INDEX(Parameters!$B$32:$E$32,MATCH(I752,Parameters!$B$30:$E$30,0))*Parameters!$B$36/100*IF($F752="yes",Parameters!$E$49,Parameters!$D$49)</f>
        <v/>
      </c>
      <c r="V752" s="29">
        <f>U752*INDEX(Parameters!$B$99:$E$99,MATCH(I752,Parameters!$B$30:$E$30,0))</f>
        <v/>
      </c>
      <c r="W752" s="29">
        <f>U752*INDEX(Parameters!$B$100:$E$100,MATCH(I752,Parameters!$B$30:$E$30,0))</f>
        <v/>
      </c>
      <c r="X752" s="29">
        <f>U752*INDEX(Parameters!$B$101:$E$101,MATCH(I752,Parameters!$B$30:$E$30,0))</f>
        <v/>
      </c>
      <c r="Y752" s="29">
        <f>U752*INDEX(Parameters!$B$102:$E$102,MATCH(I752,Parameters!$B$30:$E$30,0))</f>
        <v/>
      </c>
      <c r="Z752" s="29">
        <f>U752*INDEX(Parameters!$B$103:$E$103,MATCH(I752,Parameters!$B$30:$E$30,0))</f>
        <v/>
      </c>
      <c r="AA752" s="29">
        <f>U752*INDEX(Parameters!$B$104:$E$104,MATCH(I752,Parameters!$B$30:$E$30,0))</f>
        <v/>
      </c>
      <c r="AB752" s="29">
        <f>U752*Parameters!$B$39</f>
        <v/>
      </c>
      <c r="AC752">
        <f>J752</f>
        <v/>
      </c>
      <c r="AD752">
        <f>IF(J752=1,Parameters!$B$40,Parameters!$B$41)</f>
        <v/>
      </c>
      <c r="AE752" s="29">
        <f>AC752*O752+(1-AC752)*L752</f>
        <v/>
      </c>
      <c r="AF752" s="29">
        <f>AC752*P752+(1-AC752)*M752</f>
        <v/>
      </c>
      <c r="AG752" s="29">
        <f>AC752*Q752+(1-AC752)*N752</f>
        <v/>
      </c>
      <c r="AH752" s="29">
        <f>AD752*O752+(1-AD752)*L752</f>
        <v/>
      </c>
      <c r="AI752" s="29">
        <f>AD752*P752+(1-AD752)*M752</f>
        <v/>
      </c>
      <c r="AJ752" s="29">
        <f>AD752*Q752+(1-AD752)*N752</f>
        <v/>
      </c>
      <c r="AK752" s="29">
        <f>AC752*V752+(1-AC752)*U752</f>
        <v/>
      </c>
      <c r="AL752" s="29">
        <f>AC752*W752+(1-AC752)*U752</f>
        <v/>
      </c>
      <c r="AM752" s="29">
        <f>AC752*X752+(1-AC752)*U752</f>
        <v/>
      </c>
      <c r="AN752" s="29">
        <f>AD752*V752+(1-AD752)*U752</f>
        <v/>
      </c>
      <c r="AO752" s="29">
        <f>AD752*W752+(1-AD752)*U752</f>
        <v/>
      </c>
      <c r="AP752" s="29">
        <f>AD752*X752+(1-AD752)*U752</f>
        <v/>
      </c>
      <c r="AQ752">
        <f>IF(OR(Scenario!$B$5="Any",Scenario!$B$5=A752),1,0)</f>
        <v/>
      </c>
      <c r="AR752">
        <f>IF(OR(Scenario!$B$6="Any",Scenario!$B$6=B752),1,0)</f>
        <v/>
      </c>
      <c r="AS752">
        <f>IF(OR(Scenario!$B$7="Any",Scenario!$B$7=C752),1,0)</f>
        <v/>
      </c>
      <c r="AT752">
        <f>IF(OR(Scenario!$B$8="Any",Scenario!$B$8=D752),1,0)</f>
        <v/>
      </c>
      <c r="AU752">
        <f>IF(OR(Scenario!$B$9="Any",Scenario!$B$9=E752),1,0)</f>
        <v/>
      </c>
      <c r="AV752">
        <f>IF(OR(Scenario!$B$10="Any",Scenario!$B$10=F752),1,0)</f>
        <v/>
      </c>
      <c r="AW752">
        <f>G752*AQ752*AR752*AS752*AT752*AU752*AV752</f>
        <v/>
      </c>
      <c r="AX752">
        <f>IF(Scenario!$B$11="mean",L752,IF(Scenario!$B$11="5th pct",M752,N752))</f>
        <v/>
      </c>
      <c r="AY752">
        <f>IF(Scenario!$B$11="mean",O752,IF(Scenario!$B$11="5th pct",P752,Q752))</f>
        <v/>
      </c>
      <c r="AZ752">
        <f>IF(Scenario!$B$11="mean",R752,IF(Scenario!$B$11="5th pct",S752,T752))</f>
        <v/>
      </c>
      <c r="BA752">
        <f>IF(Scenario!$B$11="mean",AE752,IF(Scenario!$B$11="5th pct",AF752,AG752))</f>
        <v/>
      </c>
      <c r="BB752">
        <f>IF(Scenario!$B$11="mean",AH752,IF(Scenario!$B$11="5th pct",AI752,AJ752))</f>
        <v/>
      </c>
      <c r="BC752">
        <f>U752</f>
        <v/>
      </c>
      <c r="BD752">
        <f>IF(Scenario!$B$11="mean",V752,IF(Scenario!$B$11="5th pct",W752,X752))</f>
        <v/>
      </c>
      <c r="BE752">
        <f>IF(Scenario!$B$11="mean",Y752,IF(Scenario!$B$11="5th pct",Z752,AA752))</f>
        <v/>
      </c>
      <c r="BF752">
        <f>IF(Scenario!$B$11="mean",AK752,IF(Scenario!$B$11="5th pct",AL752,AM752))</f>
        <v/>
      </c>
      <c r="BG752">
        <f>IF(Scenario!$B$11="mean",AN752,IF(Scenario!$B$11="5th pct",AO752,AP752))</f>
        <v/>
      </c>
    </row>
    <row r="753">
      <c r="A753" s="7" t="inlineStr">
        <is>
          <t>M</t>
        </is>
      </c>
      <c r="B753" s="7" t="inlineStr">
        <is>
          <t>65-74</t>
        </is>
      </c>
      <c r="C753" s="7" t="inlineStr">
        <is>
          <t>&gt;198</t>
        </is>
      </c>
      <c r="D753" s="7" t="inlineStr">
        <is>
          <t>1.0-1.5</t>
        </is>
      </c>
      <c r="E753" s="7" t="inlineStr">
        <is>
          <t>persistent</t>
        </is>
      </c>
      <c r="F753" s="7" t="inlineStr">
        <is>
          <t>yes</t>
        </is>
      </c>
      <c r="G753" s="30">
        <f>Parameters!$B$6*Parameters!$B$7*Parameters!$G$11/SUM(Parameters!$B$11:$G$11)*Parameters!$I$21*Parameters!$B$53*Parameters!$B$46</f>
        <v/>
      </c>
      <c r="H753" s="31">
        <f>(140-Parameters!$B$25)*Parameters!$G$26*0.45359237*1/(72*Parameters!$C$27)</f>
        <v/>
      </c>
      <c r="I753" s="7">
        <f>IF(H753&gt;80,"&gt;80",IF(H753&gt;50,"50-80",IF(H753&gt;=25,"25-50","&lt;25")))</f>
        <v/>
      </c>
      <c r="J753" s="7">
        <f>IF(((B753="80+")+0+(OR(D753="1.5-2.0",D753="&gt;=2.0")))&gt;=2,1,0)</f>
        <v/>
      </c>
      <c r="K753" s="32">
        <f>INDEX(Parameters!$B$31:$E$31,MATCH(I753,Parameters!$B$30:$E$30,0))</f>
        <v/>
      </c>
      <c r="L753" s="33">
        <f>K753*INDEX(Parameters!$B$84:$E$84,MATCH(I753,Parameters!$B$30:$E$30,0))/100*IF($F753="yes",Parameters!$C$49,Parameters!$B$49)</f>
        <v/>
      </c>
      <c r="M753" s="33">
        <f>K753*INDEX(Parameters!$B$85:$E$85,MATCH(I753,Parameters!$B$30:$E$30,0))/100*IF($F753="yes",Parameters!$C$49,Parameters!$B$49)</f>
        <v/>
      </c>
      <c r="N753" s="33">
        <f>K753*INDEX(Parameters!$B$86:$E$86,MATCH(I753,Parameters!$B$30:$E$30,0))/100*IF($F753="yes",Parameters!$C$49,Parameters!$B$49)</f>
        <v/>
      </c>
      <c r="O753" s="33">
        <f>K753*INDEX(Parameters!$B$87:$E$87,MATCH(I753,Parameters!$B$30:$E$30,0))/100*IF($F753="yes",Parameters!$C$49,Parameters!$B$49)</f>
        <v/>
      </c>
      <c r="P753" s="33">
        <f>K753*INDEX(Parameters!$B$88:$E$88,MATCH(I753,Parameters!$B$30:$E$30,0))/100*IF($F753="yes",Parameters!$C$49,Parameters!$B$49)</f>
        <v/>
      </c>
      <c r="Q753" s="33">
        <f>K753*INDEX(Parameters!$B$89:$E$89,MATCH(I753,Parameters!$B$30:$E$30,0))/100*IF($F753="yes",Parameters!$C$49,Parameters!$B$49)</f>
        <v/>
      </c>
      <c r="R753" s="33">
        <f>K753*INDEX(Parameters!$B$90:$E$90,MATCH(I753,Parameters!$B$30:$E$30,0))/100*IF($F753="yes",Parameters!$C$49,Parameters!$B$49)</f>
        <v/>
      </c>
      <c r="S753" s="33">
        <f>K753*INDEX(Parameters!$B$91:$E$91,MATCH(I753,Parameters!$B$30:$E$30,0))/100*IF($F753="yes",Parameters!$C$49,Parameters!$B$49)</f>
        <v/>
      </c>
      <c r="T753" s="33">
        <f>K753*INDEX(Parameters!$B$92:$E$92,MATCH(I753,Parameters!$B$30:$E$30,0))/100*IF($F753="yes",Parameters!$C$49,Parameters!$B$49)</f>
        <v/>
      </c>
      <c r="U753" s="33">
        <f>INDEX(Parameters!$B$32:$E$32,MATCH(I753,Parameters!$B$30:$E$30,0))*Parameters!$B$36/100*IF($F753="yes",Parameters!$E$49,Parameters!$D$49)</f>
        <v/>
      </c>
      <c r="V753" s="33">
        <f>U753*INDEX(Parameters!$B$99:$E$99,MATCH(I753,Parameters!$B$30:$E$30,0))</f>
        <v/>
      </c>
      <c r="W753" s="33">
        <f>U753*INDEX(Parameters!$B$100:$E$100,MATCH(I753,Parameters!$B$30:$E$30,0))</f>
        <v/>
      </c>
      <c r="X753" s="33">
        <f>U753*INDEX(Parameters!$B$101:$E$101,MATCH(I753,Parameters!$B$30:$E$30,0))</f>
        <v/>
      </c>
      <c r="Y753" s="33">
        <f>U753*INDEX(Parameters!$B$102:$E$102,MATCH(I753,Parameters!$B$30:$E$30,0))</f>
        <v/>
      </c>
      <c r="Z753" s="33">
        <f>U753*INDEX(Parameters!$B$103:$E$103,MATCH(I753,Parameters!$B$30:$E$30,0))</f>
        <v/>
      </c>
      <c r="AA753" s="33">
        <f>U753*INDEX(Parameters!$B$104:$E$104,MATCH(I753,Parameters!$B$30:$E$30,0))</f>
        <v/>
      </c>
      <c r="AB753" s="33">
        <f>U753*Parameters!$B$39</f>
        <v/>
      </c>
      <c r="AC753" s="7">
        <f>J753</f>
        <v/>
      </c>
      <c r="AD753" s="7">
        <f>IF(J753=1,Parameters!$B$40,Parameters!$B$41)</f>
        <v/>
      </c>
      <c r="AE753" s="33">
        <f>AC753*O753+(1-AC753)*L753</f>
        <v/>
      </c>
      <c r="AF753" s="33">
        <f>AC753*P753+(1-AC753)*M753</f>
        <v/>
      </c>
      <c r="AG753" s="33">
        <f>AC753*Q753+(1-AC753)*N753</f>
        <v/>
      </c>
      <c r="AH753" s="33">
        <f>AD753*O753+(1-AD753)*L753</f>
        <v/>
      </c>
      <c r="AI753" s="33">
        <f>AD753*P753+(1-AD753)*M753</f>
        <v/>
      </c>
      <c r="AJ753" s="33">
        <f>AD753*Q753+(1-AD753)*N753</f>
        <v/>
      </c>
      <c r="AK753" s="33">
        <f>AC753*V753+(1-AC753)*U753</f>
        <v/>
      </c>
      <c r="AL753" s="33">
        <f>AC753*W753+(1-AC753)*U753</f>
        <v/>
      </c>
      <c r="AM753" s="33">
        <f>AC753*X753+(1-AC753)*U753</f>
        <v/>
      </c>
      <c r="AN753" s="33">
        <f>AD753*V753+(1-AD753)*U753</f>
        <v/>
      </c>
      <c r="AO753" s="33">
        <f>AD753*W753+(1-AD753)*U753</f>
        <v/>
      </c>
      <c r="AP753" s="33">
        <f>AD753*X753+(1-AD753)*U753</f>
        <v/>
      </c>
      <c r="AQ753" s="7">
        <f>IF(OR(Scenario!$B$5="Any",Scenario!$B$5=A753),1,0)</f>
        <v/>
      </c>
      <c r="AR753" s="7">
        <f>IF(OR(Scenario!$B$6="Any",Scenario!$B$6=B753),1,0)</f>
        <v/>
      </c>
      <c r="AS753" s="7">
        <f>IF(OR(Scenario!$B$7="Any",Scenario!$B$7=C753),1,0)</f>
        <v/>
      </c>
      <c r="AT753" s="7">
        <f>IF(OR(Scenario!$B$8="Any",Scenario!$B$8=D753),1,0)</f>
        <v/>
      </c>
      <c r="AU753" s="7">
        <f>IF(OR(Scenario!$B$9="Any",Scenario!$B$9=E753),1,0)</f>
        <v/>
      </c>
      <c r="AV753" s="7">
        <f>IF(OR(Scenario!$B$10="Any",Scenario!$B$10=F753),1,0)</f>
        <v/>
      </c>
      <c r="AW753" s="7">
        <f>G753*AQ753*AR753*AS753*AT753*AU753*AV753</f>
        <v/>
      </c>
      <c r="AX753" s="7">
        <f>IF(Scenario!$B$11="mean",L753,IF(Scenario!$B$11="5th pct",M753,N753))</f>
        <v/>
      </c>
      <c r="AY753" s="7">
        <f>IF(Scenario!$B$11="mean",O753,IF(Scenario!$B$11="5th pct",P753,Q753))</f>
        <v/>
      </c>
      <c r="AZ753" s="7">
        <f>IF(Scenario!$B$11="mean",R753,IF(Scenario!$B$11="5th pct",S753,T753))</f>
        <v/>
      </c>
      <c r="BA753" s="7">
        <f>IF(Scenario!$B$11="mean",AE753,IF(Scenario!$B$11="5th pct",AF753,AG753))</f>
        <v/>
      </c>
      <c r="BB753" s="7">
        <f>IF(Scenario!$B$11="mean",AH753,IF(Scenario!$B$11="5th pct",AI753,AJ753))</f>
        <v/>
      </c>
      <c r="BC753" s="7">
        <f>U753</f>
        <v/>
      </c>
      <c r="BD753" s="7">
        <f>IF(Scenario!$B$11="mean",V753,IF(Scenario!$B$11="5th pct",W753,X753))</f>
        <v/>
      </c>
      <c r="BE753" s="7">
        <f>IF(Scenario!$B$11="mean",Y753,IF(Scenario!$B$11="5th pct",Z753,AA753))</f>
        <v/>
      </c>
      <c r="BF753" s="7">
        <f>IF(Scenario!$B$11="mean",AK753,IF(Scenario!$B$11="5th pct",AL753,AM753))</f>
        <v/>
      </c>
      <c r="BG753" s="7">
        <f>IF(Scenario!$B$11="mean",AN753,IF(Scenario!$B$11="5th pct",AO753,AP753))</f>
        <v/>
      </c>
    </row>
    <row r="754">
      <c r="A754" t="inlineStr">
        <is>
          <t>M</t>
        </is>
      </c>
      <c r="B754" t="inlineStr">
        <is>
          <t>65-74</t>
        </is>
      </c>
      <c r="C754" t="inlineStr">
        <is>
          <t>&gt;198</t>
        </is>
      </c>
      <c r="D754" t="inlineStr">
        <is>
          <t>1.5-2.0</t>
        </is>
      </c>
      <c r="E754" t="inlineStr">
        <is>
          <t>subclinical</t>
        </is>
      </c>
      <c r="F754" t="inlineStr">
        <is>
          <t>no</t>
        </is>
      </c>
      <c r="G754" s="26">
        <f>Parameters!$B$6*Parameters!$B$7*Parameters!$G$11/SUM(Parameters!$B$11:$G$11)*Parameters!$J$21*Parameters!$B$50*(1-Parameters!$B$46)</f>
        <v/>
      </c>
      <c r="H754" s="27">
        <f>(140-Parameters!$B$25)*Parameters!$G$26*0.45359237*1/(72*Parameters!$D$27)</f>
        <v/>
      </c>
      <c r="I754">
        <f>IF(H754&gt;80,"&gt;80",IF(H754&gt;50,"50-80",IF(H754&gt;=25,"25-50","&lt;25")))</f>
        <v/>
      </c>
      <c r="J754">
        <f>IF(((B754="80+")+0+(OR(D754="1.5-2.0",D754="&gt;=2.0")))&gt;=2,1,0)</f>
        <v/>
      </c>
      <c r="K754" s="28">
        <f>INDEX(Parameters!$B$31:$E$31,MATCH(I754,Parameters!$B$30:$E$30,0))</f>
        <v/>
      </c>
      <c r="L754" s="29">
        <f>K754*INDEX(Parameters!$B$57:$E$57,MATCH(I754,Parameters!$B$30:$E$30,0))/100*IF($F754="yes",Parameters!$C$49,Parameters!$B$49)</f>
        <v/>
      </c>
      <c r="M754" s="29">
        <f>K754*INDEX(Parameters!$B$58:$E$58,MATCH(I754,Parameters!$B$30:$E$30,0))/100*IF($F754="yes",Parameters!$C$49,Parameters!$B$49)</f>
        <v/>
      </c>
      <c r="N754" s="29">
        <f>K754*INDEX(Parameters!$B$59:$E$59,MATCH(I754,Parameters!$B$30:$E$30,0))/100*IF($F754="yes",Parameters!$C$49,Parameters!$B$49)</f>
        <v/>
      </c>
      <c r="O754" s="29">
        <f>K754*INDEX(Parameters!$B$60:$E$60,MATCH(I754,Parameters!$B$30:$E$30,0))/100*IF($F754="yes",Parameters!$C$49,Parameters!$B$49)</f>
        <v/>
      </c>
      <c r="P754" s="29">
        <f>K754*INDEX(Parameters!$B$61:$E$61,MATCH(I754,Parameters!$B$30:$E$30,0))/100*IF($F754="yes",Parameters!$C$49,Parameters!$B$49)</f>
        <v/>
      </c>
      <c r="Q754" s="29">
        <f>K754*INDEX(Parameters!$B$62:$E$62,MATCH(I754,Parameters!$B$30:$E$30,0))/100*IF($F754="yes",Parameters!$C$49,Parameters!$B$49)</f>
        <v/>
      </c>
      <c r="R754" s="29">
        <f>K754*INDEX(Parameters!$B$63:$E$63,MATCH(I754,Parameters!$B$30:$E$30,0))/100*IF($F754="yes",Parameters!$C$49,Parameters!$B$49)</f>
        <v/>
      </c>
      <c r="S754" s="29">
        <f>K754*INDEX(Parameters!$B$64:$E$64,MATCH(I754,Parameters!$B$30:$E$30,0))/100*IF($F754="yes",Parameters!$C$49,Parameters!$B$49)</f>
        <v/>
      </c>
      <c r="T754" s="29">
        <f>K754*INDEX(Parameters!$B$65:$E$65,MATCH(I754,Parameters!$B$30:$E$30,0))/100*IF($F754="yes",Parameters!$C$49,Parameters!$B$49)</f>
        <v/>
      </c>
      <c r="U754" s="29">
        <f>INDEX(Parameters!$B$32:$E$32,MATCH(I754,Parameters!$B$30:$E$30,0))*Parameters!$B$36/100*IF($F754="yes",Parameters!$E$49,Parameters!$D$49)</f>
        <v/>
      </c>
      <c r="V754" s="29">
        <f>U754*INDEX(Parameters!$B$99:$E$99,MATCH(I754,Parameters!$B$30:$E$30,0))</f>
        <v/>
      </c>
      <c r="W754" s="29">
        <f>U754*INDEX(Parameters!$B$100:$E$100,MATCH(I754,Parameters!$B$30:$E$30,0))</f>
        <v/>
      </c>
      <c r="X754" s="29">
        <f>U754*INDEX(Parameters!$B$101:$E$101,MATCH(I754,Parameters!$B$30:$E$30,0))</f>
        <v/>
      </c>
      <c r="Y754" s="29">
        <f>U754*INDEX(Parameters!$B$102:$E$102,MATCH(I754,Parameters!$B$30:$E$30,0))</f>
        <v/>
      </c>
      <c r="Z754" s="29">
        <f>U754*INDEX(Parameters!$B$103:$E$103,MATCH(I754,Parameters!$B$30:$E$30,0))</f>
        <v/>
      </c>
      <c r="AA754" s="29">
        <f>U754*INDEX(Parameters!$B$104:$E$104,MATCH(I754,Parameters!$B$30:$E$30,0))</f>
        <v/>
      </c>
      <c r="AB754" s="29">
        <f>U754*Parameters!$B$39</f>
        <v/>
      </c>
      <c r="AC754">
        <f>J754</f>
        <v/>
      </c>
      <c r="AD754">
        <f>IF(J754=1,Parameters!$B$40,Parameters!$B$41)</f>
        <v/>
      </c>
      <c r="AE754" s="29">
        <f>AC754*O754+(1-AC754)*L754</f>
        <v/>
      </c>
      <c r="AF754" s="29">
        <f>AC754*P754+(1-AC754)*M754</f>
        <v/>
      </c>
      <c r="AG754" s="29">
        <f>AC754*Q754+(1-AC754)*N754</f>
        <v/>
      </c>
      <c r="AH754" s="29">
        <f>AD754*O754+(1-AD754)*L754</f>
        <v/>
      </c>
      <c r="AI754" s="29">
        <f>AD754*P754+(1-AD754)*M754</f>
        <v/>
      </c>
      <c r="AJ754" s="29">
        <f>AD754*Q754+(1-AD754)*N754</f>
        <v/>
      </c>
      <c r="AK754" s="29">
        <f>AC754*V754+(1-AC754)*U754</f>
        <v/>
      </c>
      <c r="AL754" s="29">
        <f>AC754*W754+(1-AC754)*U754</f>
        <v/>
      </c>
      <c r="AM754" s="29">
        <f>AC754*X754+(1-AC754)*U754</f>
        <v/>
      </c>
      <c r="AN754" s="29">
        <f>AD754*V754+(1-AD754)*U754</f>
        <v/>
      </c>
      <c r="AO754" s="29">
        <f>AD754*W754+(1-AD754)*U754</f>
        <v/>
      </c>
      <c r="AP754" s="29">
        <f>AD754*X754+(1-AD754)*U754</f>
        <v/>
      </c>
      <c r="AQ754">
        <f>IF(OR(Scenario!$B$5="Any",Scenario!$B$5=A754),1,0)</f>
        <v/>
      </c>
      <c r="AR754">
        <f>IF(OR(Scenario!$B$6="Any",Scenario!$B$6=B754),1,0)</f>
        <v/>
      </c>
      <c r="AS754">
        <f>IF(OR(Scenario!$B$7="Any",Scenario!$B$7=C754),1,0)</f>
        <v/>
      </c>
      <c r="AT754">
        <f>IF(OR(Scenario!$B$8="Any",Scenario!$B$8=D754),1,0)</f>
        <v/>
      </c>
      <c r="AU754">
        <f>IF(OR(Scenario!$B$9="Any",Scenario!$B$9=E754),1,0)</f>
        <v/>
      </c>
      <c r="AV754">
        <f>IF(OR(Scenario!$B$10="Any",Scenario!$B$10=F754),1,0)</f>
        <v/>
      </c>
      <c r="AW754">
        <f>G754*AQ754*AR754*AS754*AT754*AU754*AV754</f>
        <v/>
      </c>
      <c r="AX754">
        <f>IF(Scenario!$B$11="mean",L754,IF(Scenario!$B$11="5th pct",M754,N754))</f>
        <v/>
      </c>
      <c r="AY754">
        <f>IF(Scenario!$B$11="mean",O754,IF(Scenario!$B$11="5th pct",P754,Q754))</f>
        <v/>
      </c>
      <c r="AZ754">
        <f>IF(Scenario!$B$11="mean",R754,IF(Scenario!$B$11="5th pct",S754,T754))</f>
        <v/>
      </c>
      <c r="BA754">
        <f>IF(Scenario!$B$11="mean",AE754,IF(Scenario!$B$11="5th pct",AF754,AG754))</f>
        <v/>
      </c>
      <c r="BB754">
        <f>IF(Scenario!$B$11="mean",AH754,IF(Scenario!$B$11="5th pct",AI754,AJ754))</f>
        <v/>
      </c>
      <c r="BC754">
        <f>U754</f>
        <v/>
      </c>
      <c r="BD754">
        <f>IF(Scenario!$B$11="mean",V754,IF(Scenario!$B$11="5th pct",W754,X754))</f>
        <v/>
      </c>
      <c r="BE754">
        <f>IF(Scenario!$B$11="mean",Y754,IF(Scenario!$B$11="5th pct",Z754,AA754))</f>
        <v/>
      </c>
      <c r="BF754">
        <f>IF(Scenario!$B$11="mean",AK754,IF(Scenario!$B$11="5th pct",AL754,AM754))</f>
        <v/>
      </c>
      <c r="BG754">
        <f>IF(Scenario!$B$11="mean",AN754,IF(Scenario!$B$11="5th pct",AO754,AP754))</f>
        <v/>
      </c>
    </row>
    <row r="755">
      <c r="A755" s="7" t="inlineStr">
        <is>
          <t>M</t>
        </is>
      </c>
      <c r="B755" s="7" t="inlineStr">
        <is>
          <t>65-74</t>
        </is>
      </c>
      <c r="C755" s="7" t="inlineStr">
        <is>
          <t>&gt;198</t>
        </is>
      </c>
      <c r="D755" s="7" t="inlineStr">
        <is>
          <t>1.5-2.0</t>
        </is>
      </c>
      <c r="E755" s="7" t="inlineStr">
        <is>
          <t>subclinical</t>
        </is>
      </c>
      <c r="F755" s="7" t="inlineStr">
        <is>
          <t>yes</t>
        </is>
      </c>
      <c r="G755" s="30">
        <f>Parameters!$B$6*Parameters!$B$7*Parameters!$G$11/SUM(Parameters!$B$11:$G$11)*Parameters!$J$21*Parameters!$B$50*Parameters!$B$46</f>
        <v/>
      </c>
      <c r="H755" s="31">
        <f>(140-Parameters!$B$25)*Parameters!$G$26*0.45359237*1/(72*Parameters!$D$27)</f>
        <v/>
      </c>
      <c r="I755" s="7">
        <f>IF(H755&gt;80,"&gt;80",IF(H755&gt;50,"50-80",IF(H755&gt;=25,"25-50","&lt;25")))</f>
        <v/>
      </c>
      <c r="J755" s="7">
        <f>IF(((B755="80+")+0+(OR(D755="1.5-2.0",D755="&gt;=2.0")))&gt;=2,1,0)</f>
        <v/>
      </c>
      <c r="K755" s="32">
        <f>INDEX(Parameters!$B$31:$E$31,MATCH(I755,Parameters!$B$30:$E$30,0))</f>
        <v/>
      </c>
      <c r="L755" s="33">
        <f>K755*INDEX(Parameters!$B$57:$E$57,MATCH(I755,Parameters!$B$30:$E$30,0))/100*IF($F755="yes",Parameters!$C$49,Parameters!$B$49)</f>
        <v/>
      </c>
      <c r="M755" s="33">
        <f>K755*INDEX(Parameters!$B$58:$E$58,MATCH(I755,Parameters!$B$30:$E$30,0))/100*IF($F755="yes",Parameters!$C$49,Parameters!$B$49)</f>
        <v/>
      </c>
      <c r="N755" s="33">
        <f>K755*INDEX(Parameters!$B$59:$E$59,MATCH(I755,Parameters!$B$30:$E$30,0))/100*IF($F755="yes",Parameters!$C$49,Parameters!$B$49)</f>
        <v/>
      </c>
      <c r="O755" s="33">
        <f>K755*INDEX(Parameters!$B$60:$E$60,MATCH(I755,Parameters!$B$30:$E$30,0))/100*IF($F755="yes",Parameters!$C$49,Parameters!$B$49)</f>
        <v/>
      </c>
      <c r="P755" s="33">
        <f>K755*INDEX(Parameters!$B$61:$E$61,MATCH(I755,Parameters!$B$30:$E$30,0))/100*IF($F755="yes",Parameters!$C$49,Parameters!$B$49)</f>
        <v/>
      </c>
      <c r="Q755" s="33">
        <f>K755*INDEX(Parameters!$B$62:$E$62,MATCH(I755,Parameters!$B$30:$E$30,0))/100*IF($F755="yes",Parameters!$C$49,Parameters!$B$49)</f>
        <v/>
      </c>
      <c r="R755" s="33">
        <f>K755*INDEX(Parameters!$B$63:$E$63,MATCH(I755,Parameters!$B$30:$E$30,0))/100*IF($F755="yes",Parameters!$C$49,Parameters!$B$49)</f>
        <v/>
      </c>
      <c r="S755" s="33">
        <f>K755*INDEX(Parameters!$B$64:$E$64,MATCH(I755,Parameters!$B$30:$E$30,0))/100*IF($F755="yes",Parameters!$C$49,Parameters!$B$49)</f>
        <v/>
      </c>
      <c r="T755" s="33">
        <f>K755*INDEX(Parameters!$B$65:$E$65,MATCH(I755,Parameters!$B$30:$E$30,0))/100*IF($F755="yes",Parameters!$C$49,Parameters!$B$49)</f>
        <v/>
      </c>
      <c r="U755" s="33">
        <f>INDEX(Parameters!$B$32:$E$32,MATCH(I755,Parameters!$B$30:$E$30,0))*Parameters!$B$36/100*IF($F755="yes",Parameters!$E$49,Parameters!$D$49)</f>
        <v/>
      </c>
      <c r="V755" s="33">
        <f>U755*INDEX(Parameters!$B$99:$E$99,MATCH(I755,Parameters!$B$30:$E$30,0))</f>
        <v/>
      </c>
      <c r="W755" s="33">
        <f>U755*INDEX(Parameters!$B$100:$E$100,MATCH(I755,Parameters!$B$30:$E$30,0))</f>
        <v/>
      </c>
      <c r="X755" s="33">
        <f>U755*INDEX(Parameters!$B$101:$E$101,MATCH(I755,Parameters!$B$30:$E$30,0))</f>
        <v/>
      </c>
      <c r="Y755" s="33">
        <f>U755*INDEX(Parameters!$B$102:$E$102,MATCH(I755,Parameters!$B$30:$E$30,0))</f>
        <v/>
      </c>
      <c r="Z755" s="33">
        <f>U755*INDEX(Parameters!$B$103:$E$103,MATCH(I755,Parameters!$B$30:$E$30,0))</f>
        <v/>
      </c>
      <c r="AA755" s="33">
        <f>U755*INDEX(Parameters!$B$104:$E$104,MATCH(I755,Parameters!$B$30:$E$30,0))</f>
        <v/>
      </c>
      <c r="AB755" s="33">
        <f>U755*Parameters!$B$39</f>
        <v/>
      </c>
      <c r="AC755" s="7">
        <f>J755</f>
        <v/>
      </c>
      <c r="AD755" s="7">
        <f>IF(J755=1,Parameters!$B$40,Parameters!$B$41)</f>
        <v/>
      </c>
      <c r="AE755" s="33">
        <f>AC755*O755+(1-AC755)*L755</f>
        <v/>
      </c>
      <c r="AF755" s="33">
        <f>AC755*P755+(1-AC755)*M755</f>
        <v/>
      </c>
      <c r="AG755" s="33">
        <f>AC755*Q755+(1-AC755)*N755</f>
        <v/>
      </c>
      <c r="AH755" s="33">
        <f>AD755*O755+(1-AD755)*L755</f>
        <v/>
      </c>
      <c r="AI755" s="33">
        <f>AD755*P755+(1-AD755)*M755</f>
        <v/>
      </c>
      <c r="AJ755" s="33">
        <f>AD755*Q755+(1-AD755)*N755</f>
        <v/>
      </c>
      <c r="AK755" s="33">
        <f>AC755*V755+(1-AC755)*U755</f>
        <v/>
      </c>
      <c r="AL755" s="33">
        <f>AC755*W755+(1-AC755)*U755</f>
        <v/>
      </c>
      <c r="AM755" s="33">
        <f>AC755*X755+(1-AC755)*U755</f>
        <v/>
      </c>
      <c r="AN755" s="33">
        <f>AD755*V755+(1-AD755)*U755</f>
        <v/>
      </c>
      <c r="AO755" s="33">
        <f>AD755*W755+(1-AD755)*U755</f>
        <v/>
      </c>
      <c r="AP755" s="33">
        <f>AD755*X755+(1-AD755)*U755</f>
        <v/>
      </c>
      <c r="AQ755" s="7">
        <f>IF(OR(Scenario!$B$5="Any",Scenario!$B$5=A755),1,0)</f>
        <v/>
      </c>
      <c r="AR755" s="7">
        <f>IF(OR(Scenario!$B$6="Any",Scenario!$B$6=B755),1,0)</f>
        <v/>
      </c>
      <c r="AS755" s="7">
        <f>IF(OR(Scenario!$B$7="Any",Scenario!$B$7=C755),1,0)</f>
        <v/>
      </c>
      <c r="AT755" s="7">
        <f>IF(OR(Scenario!$B$8="Any",Scenario!$B$8=D755),1,0)</f>
        <v/>
      </c>
      <c r="AU755" s="7">
        <f>IF(OR(Scenario!$B$9="Any",Scenario!$B$9=E755),1,0)</f>
        <v/>
      </c>
      <c r="AV755" s="7">
        <f>IF(OR(Scenario!$B$10="Any",Scenario!$B$10=F755),1,0)</f>
        <v/>
      </c>
      <c r="AW755" s="7">
        <f>G755*AQ755*AR755*AS755*AT755*AU755*AV755</f>
        <v/>
      </c>
      <c r="AX755" s="7">
        <f>IF(Scenario!$B$11="mean",L755,IF(Scenario!$B$11="5th pct",M755,N755))</f>
        <v/>
      </c>
      <c r="AY755" s="7">
        <f>IF(Scenario!$B$11="mean",O755,IF(Scenario!$B$11="5th pct",P755,Q755))</f>
        <v/>
      </c>
      <c r="AZ755" s="7">
        <f>IF(Scenario!$B$11="mean",R755,IF(Scenario!$B$11="5th pct",S755,T755))</f>
        <v/>
      </c>
      <c r="BA755" s="7">
        <f>IF(Scenario!$B$11="mean",AE755,IF(Scenario!$B$11="5th pct",AF755,AG755))</f>
        <v/>
      </c>
      <c r="BB755" s="7">
        <f>IF(Scenario!$B$11="mean",AH755,IF(Scenario!$B$11="5th pct",AI755,AJ755))</f>
        <v/>
      </c>
      <c r="BC755" s="7">
        <f>U755</f>
        <v/>
      </c>
      <c r="BD755" s="7">
        <f>IF(Scenario!$B$11="mean",V755,IF(Scenario!$B$11="5th pct",W755,X755))</f>
        <v/>
      </c>
      <c r="BE755" s="7">
        <f>IF(Scenario!$B$11="mean",Y755,IF(Scenario!$B$11="5th pct",Z755,AA755))</f>
        <v/>
      </c>
      <c r="BF755" s="7">
        <f>IF(Scenario!$B$11="mean",AK755,IF(Scenario!$B$11="5th pct",AL755,AM755))</f>
        <v/>
      </c>
      <c r="BG755" s="7">
        <f>IF(Scenario!$B$11="mean",AN755,IF(Scenario!$B$11="5th pct",AO755,AP755))</f>
        <v/>
      </c>
    </row>
    <row r="756">
      <c r="A756" t="inlineStr">
        <is>
          <t>M</t>
        </is>
      </c>
      <c r="B756" t="inlineStr">
        <is>
          <t>65-74</t>
        </is>
      </c>
      <c r="C756" t="inlineStr">
        <is>
          <t>&gt;198</t>
        </is>
      </c>
      <c r="D756" t="inlineStr">
        <is>
          <t>1.5-2.0</t>
        </is>
      </c>
      <c r="E756" t="inlineStr">
        <is>
          <t>low parox</t>
        </is>
      </c>
      <c r="F756" t="inlineStr">
        <is>
          <t>no</t>
        </is>
      </c>
      <c r="G756" s="26">
        <f>Parameters!$B$6*Parameters!$B$7*Parameters!$G$11/SUM(Parameters!$B$11:$G$11)*Parameters!$J$21*Parameters!$B$51*(1-Parameters!$B$46)</f>
        <v/>
      </c>
      <c r="H756" s="27">
        <f>(140-Parameters!$B$25)*Parameters!$G$26*0.45359237*1/(72*Parameters!$D$27)</f>
        <v/>
      </c>
      <c r="I756">
        <f>IF(H756&gt;80,"&gt;80",IF(H756&gt;50,"50-80",IF(H756&gt;=25,"25-50","&lt;25")))</f>
        <v/>
      </c>
      <c r="J756">
        <f>IF(((B756="80+")+0+(OR(D756="1.5-2.0",D756="&gt;=2.0")))&gt;=2,1,0)</f>
        <v/>
      </c>
      <c r="K756" s="28">
        <f>INDEX(Parameters!$B$31:$E$31,MATCH(I756,Parameters!$B$30:$E$30,0))</f>
        <v/>
      </c>
      <c r="L756" s="29">
        <f>K756*INDEX(Parameters!$B$66:$E$66,MATCH(I756,Parameters!$B$30:$E$30,0))/100*IF($F756="yes",Parameters!$C$49,Parameters!$B$49)</f>
        <v/>
      </c>
      <c r="M756" s="29">
        <f>K756*INDEX(Parameters!$B$67:$E$67,MATCH(I756,Parameters!$B$30:$E$30,0))/100*IF($F756="yes",Parameters!$C$49,Parameters!$B$49)</f>
        <v/>
      </c>
      <c r="N756" s="29">
        <f>K756*INDEX(Parameters!$B$68:$E$68,MATCH(I756,Parameters!$B$30:$E$30,0))/100*IF($F756="yes",Parameters!$C$49,Parameters!$B$49)</f>
        <v/>
      </c>
      <c r="O756" s="29">
        <f>K756*INDEX(Parameters!$B$69:$E$69,MATCH(I756,Parameters!$B$30:$E$30,0))/100*IF($F756="yes",Parameters!$C$49,Parameters!$B$49)</f>
        <v/>
      </c>
      <c r="P756" s="29">
        <f>K756*INDEX(Parameters!$B$70:$E$70,MATCH(I756,Parameters!$B$30:$E$30,0))/100*IF($F756="yes",Parameters!$C$49,Parameters!$B$49)</f>
        <v/>
      </c>
      <c r="Q756" s="29">
        <f>K756*INDEX(Parameters!$B$71:$E$71,MATCH(I756,Parameters!$B$30:$E$30,0))/100*IF($F756="yes",Parameters!$C$49,Parameters!$B$49)</f>
        <v/>
      </c>
      <c r="R756" s="29">
        <f>K756*INDEX(Parameters!$B$72:$E$72,MATCH(I756,Parameters!$B$30:$E$30,0))/100*IF($F756="yes",Parameters!$C$49,Parameters!$B$49)</f>
        <v/>
      </c>
      <c r="S756" s="29">
        <f>K756*INDEX(Parameters!$B$73:$E$73,MATCH(I756,Parameters!$B$30:$E$30,0))/100*IF($F756="yes",Parameters!$C$49,Parameters!$B$49)</f>
        <v/>
      </c>
      <c r="T756" s="29">
        <f>K756*INDEX(Parameters!$B$74:$E$74,MATCH(I756,Parameters!$B$30:$E$30,0))/100*IF($F756="yes",Parameters!$C$49,Parameters!$B$49)</f>
        <v/>
      </c>
      <c r="U756" s="29">
        <f>INDEX(Parameters!$B$32:$E$32,MATCH(I756,Parameters!$B$30:$E$30,0))*Parameters!$B$36/100*IF($F756="yes",Parameters!$E$49,Parameters!$D$49)</f>
        <v/>
      </c>
      <c r="V756" s="29">
        <f>U756*INDEX(Parameters!$B$99:$E$99,MATCH(I756,Parameters!$B$30:$E$30,0))</f>
        <v/>
      </c>
      <c r="W756" s="29">
        <f>U756*INDEX(Parameters!$B$100:$E$100,MATCH(I756,Parameters!$B$30:$E$30,0))</f>
        <v/>
      </c>
      <c r="X756" s="29">
        <f>U756*INDEX(Parameters!$B$101:$E$101,MATCH(I756,Parameters!$B$30:$E$30,0))</f>
        <v/>
      </c>
      <c r="Y756" s="29">
        <f>U756*INDEX(Parameters!$B$102:$E$102,MATCH(I756,Parameters!$B$30:$E$30,0))</f>
        <v/>
      </c>
      <c r="Z756" s="29">
        <f>U756*INDEX(Parameters!$B$103:$E$103,MATCH(I756,Parameters!$B$30:$E$30,0))</f>
        <v/>
      </c>
      <c r="AA756" s="29">
        <f>U756*INDEX(Parameters!$B$104:$E$104,MATCH(I756,Parameters!$B$30:$E$30,0))</f>
        <v/>
      </c>
      <c r="AB756" s="29">
        <f>U756*Parameters!$B$39</f>
        <v/>
      </c>
      <c r="AC756">
        <f>J756</f>
        <v/>
      </c>
      <c r="AD756">
        <f>IF(J756=1,Parameters!$B$40,Parameters!$B$41)</f>
        <v/>
      </c>
      <c r="AE756" s="29">
        <f>AC756*O756+(1-AC756)*L756</f>
        <v/>
      </c>
      <c r="AF756" s="29">
        <f>AC756*P756+(1-AC756)*M756</f>
        <v/>
      </c>
      <c r="AG756" s="29">
        <f>AC756*Q756+(1-AC756)*N756</f>
        <v/>
      </c>
      <c r="AH756" s="29">
        <f>AD756*O756+(1-AD756)*L756</f>
        <v/>
      </c>
      <c r="AI756" s="29">
        <f>AD756*P756+(1-AD756)*M756</f>
        <v/>
      </c>
      <c r="AJ756" s="29">
        <f>AD756*Q756+(1-AD756)*N756</f>
        <v/>
      </c>
      <c r="AK756" s="29">
        <f>AC756*V756+(1-AC756)*U756</f>
        <v/>
      </c>
      <c r="AL756" s="29">
        <f>AC756*W756+(1-AC756)*U756</f>
        <v/>
      </c>
      <c r="AM756" s="29">
        <f>AC756*X756+(1-AC756)*U756</f>
        <v/>
      </c>
      <c r="AN756" s="29">
        <f>AD756*V756+(1-AD756)*U756</f>
        <v/>
      </c>
      <c r="AO756" s="29">
        <f>AD756*W756+(1-AD756)*U756</f>
        <v/>
      </c>
      <c r="AP756" s="29">
        <f>AD756*X756+(1-AD756)*U756</f>
        <v/>
      </c>
      <c r="AQ756">
        <f>IF(OR(Scenario!$B$5="Any",Scenario!$B$5=A756),1,0)</f>
        <v/>
      </c>
      <c r="AR756">
        <f>IF(OR(Scenario!$B$6="Any",Scenario!$B$6=B756),1,0)</f>
        <v/>
      </c>
      <c r="AS756">
        <f>IF(OR(Scenario!$B$7="Any",Scenario!$B$7=C756),1,0)</f>
        <v/>
      </c>
      <c r="AT756">
        <f>IF(OR(Scenario!$B$8="Any",Scenario!$B$8=D756),1,0)</f>
        <v/>
      </c>
      <c r="AU756">
        <f>IF(OR(Scenario!$B$9="Any",Scenario!$B$9=E756),1,0)</f>
        <v/>
      </c>
      <c r="AV756">
        <f>IF(OR(Scenario!$B$10="Any",Scenario!$B$10=F756),1,0)</f>
        <v/>
      </c>
      <c r="AW756">
        <f>G756*AQ756*AR756*AS756*AT756*AU756*AV756</f>
        <v/>
      </c>
      <c r="AX756">
        <f>IF(Scenario!$B$11="mean",L756,IF(Scenario!$B$11="5th pct",M756,N756))</f>
        <v/>
      </c>
      <c r="AY756">
        <f>IF(Scenario!$B$11="mean",O756,IF(Scenario!$B$11="5th pct",P756,Q756))</f>
        <v/>
      </c>
      <c r="AZ756">
        <f>IF(Scenario!$B$11="mean",R756,IF(Scenario!$B$11="5th pct",S756,T756))</f>
        <v/>
      </c>
      <c r="BA756">
        <f>IF(Scenario!$B$11="mean",AE756,IF(Scenario!$B$11="5th pct",AF756,AG756))</f>
        <v/>
      </c>
      <c r="BB756">
        <f>IF(Scenario!$B$11="mean",AH756,IF(Scenario!$B$11="5th pct",AI756,AJ756))</f>
        <v/>
      </c>
      <c r="BC756">
        <f>U756</f>
        <v/>
      </c>
      <c r="BD756">
        <f>IF(Scenario!$B$11="mean",V756,IF(Scenario!$B$11="5th pct",W756,X756))</f>
        <v/>
      </c>
      <c r="BE756">
        <f>IF(Scenario!$B$11="mean",Y756,IF(Scenario!$B$11="5th pct",Z756,AA756))</f>
        <v/>
      </c>
      <c r="BF756">
        <f>IF(Scenario!$B$11="mean",AK756,IF(Scenario!$B$11="5th pct",AL756,AM756))</f>
        <v/>
      </c>
      <c r="BG756">
        <f>IF(Scenario!$B$11="mean",AN756,IF(Scenario!$B$11="5th pct",AO756,AP756))</f>
        <v/>
      </c>
    </row>
    <row r="757">
      <c r="A757" s="7" t="inlineStr">
        <is>
          <t>M</t>
        </is>
      </c>
      <c r="B757" s="7" t="inlineStr">
        <is>
          <t>65-74</t>
        </is>
      </c>
      <c r="C757" s="7" t="inlineStr">
        <is>
          <t>&gt;198</t>
        </is>
      </c>
      <c r="D757" s="7" t="inlineStr">
        <is>
          <t>1.5-2.0</t>
        </is>
      </c>
      <c r="E757" s="7" t="inlineStr">
        <is>
          <t>low parox</t>
        </is>
      </c>
      <c r="F757" s="7" t="inlineStr">
        <is>
          <t>yes</t>
        </is>
      </c>
      <c r="G757" s="30">
        <f>Parameters!$B$6*Parameters!$B$7*Parameters!$G$11/SUM(Parameters!$B$11:$G$11)*Parameters!$J$21*Parameters!$B$51*Parameters!$B$46</f>
        <v/>
      </c>
      <c r="H757" s="31">
        <f>(140-Parameters!$B$25)*Parameters!$G$26*0.45359237*1/(72*Parameters!$D$27)</f>
        <v/>
      </c>
      <c r="I757" s="7">
        <f>IF(H757&gt;80,"&gt;80",IF(H757&gt;50,"50-80",IF(H757&gt;=25,"25-50","&lt;25")))</f>
        <v/>
      </c>
      <c r="J757" s="7">
        <f>IF(((B757="80+")+0+(OR(D757="1.5-2.0",D757="&gt;=2.0")))&gt;=2,1,0)</f>
        <v/>
      </c>
      <c r="K757" s="32">
        <f>INDEX(Parameters!$B$31:$E$31,MATCH(I757,Parameters!$B$30:$E$30,0))</f>
        <v/>
      </c>
      <c r="L757" s="33">
        <f>K757*INDEX(Parameters!$B$66:$E$66,MATCH(I757,Parameters!$B$30:$E$30,0))/100*IF($F757="yes",Parameters!$C$49,Parameters!$B$49)</f>
        <v/>
      </c>
      <c r="M757" s="33">
        <f>K757*INDEX(Parameters!$B$67:$E$67,MATCH(I757,Parameters!$B$30:$E$30,0))/100*IF($F757="yes",Parameters!$C$49,Parameters!$B$49)</f>
        <v/>
      </c>
      <c r="N757" s="33">
        <f>K757*INDEX(Parameters!$B$68:$E$68,MATCH(I757,Parameters!$B$30:$E$30,0))/100*IF($F757="yes",Parameters!$C$49,Parameters!$B$49)</f>
        <v/>
      </c>
      <c r="O757" s="33">
        <f>K757*INDEX(Parameters!$B$69:$E$69,MATCH(I757,Parameters!$B$30:$E$30,0))/100*IF($F757="yes",Parameters!$C$49,Parameters!$B$49)</f>
        <v/>
      </c>
      <c r="P757" s="33">
        <f>K757*INDEX(Parameters!$B$70:$E$70,MATCH(I757,Parameters!$B$30:$E$30,0))/100*IF($F757="yes",Parameters!$C$49,Parameters!$B$49)</f>
        <v/>
      </c>
      <c r="Q757" s="33">
        <f>K757*INDEX(Parameters!$B$71:$E$71,MATCH(I757,Parameters!$B$30:$E$30,0))/100*IF($F757="yes",Parameters!$C$49,Parameters!$B$49)</f>
        <v/>
      </c>
      <c r="R757" s="33">
        <f>K757*INDEX(Parameters!$B$72:$E$72,MATCH(I757,Parameters!$B$30:$E$30,0))/100*IF($F757="yes",Parameters!$C$49,Parameters!$B$49)</f>
        <v/>
      </c>
      <c r="S757" s="33">
        <f>K757*INDEX(Parameters!$B$73:$E$73,MATCH(I757,Parameters!$B$30:$E$30,0))/100*IF($F757="yes",Parameters!$C$49,Parameters!$B$49)</f>
        <v/>
      </c>
      <c r="T757" s="33">
        <f>K757*INDEX(Parameters!$B$74:$E$74,MATCH(I757,Parameters!$B$30:$E$30,0))/100*IF($F757="yes",Parameters!$C$49,Parameters!$B$49)</f>
        <v/>
      </c>
      <c r="U757" s="33">
        <f>INDEX(Parameters!$B$32:$E$32,MATCH(I757,Parameters!$B$30:$E$30,0))*Parameters!$B$36/100*IF($F757="yes",Parameters!$E$49,Parameters!$D$49)</f>
        <v/>
      </c>
      <c r="V757" s="33">
        <f>U757*INDEX(Parameters!$B$99:$E$99,MATCH(I757,Parameters!$B$30:$E$30,0))</f>
        <v/>
      </c>
      <c r="W757" s="33">
        <f>U757*INDEX(Parameters!$B$100:$E$100,MATCH(I757,Parameters!$B$30:$E$30,0))</f>
        <v/>
      </c>
      <c r="X757" s="33">
        <f>U757*INDEX(Parameters!$B$101:$E$101,MATCH(I757,Parameters!$B$30:$E$30,0))</f>
        <v/>
      </c>
      <c r="Y757" s="33">
        <f>U757*INDEX(Parameters!$B$102:$E$102,MATCH(I757,Parameters!$B$30:$E$30,0))</f>
        <v/>
      </c>
      <c r="Z757" s="33">
        <f>U757*INDEX(Parameters!$B$103:$E$103,MATCH(I757,Parameters!$B$30:$E$30,0))</f>
        <v/>
      </c>
      <c r="AA757" s="33">
        <f>U757*INDEX(Parameters!$B$104:$E$104,MATCH(I757,Parameters!$B$30:$E$30,0))</f>
        <v/>
      </c>
      <c r="AB757" s="33">
        <f>U757*Parameters!$B$39</f>
        <v/>
      </c>
      <c r="AC757" s="7">
        <f>J757</f>
        <v/>
      </c>
      <c r="AD757" s="7">
        <f>IF(J757=1,Parameters!$B$40,Parameters!$B$41)</f>
        <v/>
      </c>
      <c r="AE757" s="33">
        <f>AC757*O757+(1-AC757)*L757</f>
        <v/>
      </c>
      <c r="AF757" s="33">
        <f>AC757*P757+(1-AC757)*M757</f>
        <v/>
      </c>
      <c r="AG757" s="33">
        <f>AC757*Q757+(1-AC757)*N757</f>
        <v/>
      </c>
      <c r="AH757" s="33">
        <f>AD757*O757+(1-AD757)*L757</f>
        <v/>
      </c>
      <c r="AI757" s="33">
        <f>AD757*P757+(1-AD757)*M757</f>
        <v/>
      </c>
      <c r="AJ757" s="33">
        <f>AD757*Q757+(1-AD757)*N757</f>
        <v/>
      </c>
      <c r="AK757" s="33">
        <f>AC757*V757+(1-AC757)*U757</f>
        <v/>
      </c>
      <c r="AL757" s="33">
        <f>AC757*W757+(1-AC757)*U757</f>
        <v/>
      </c>
      <c r="AM757" s="33">
        <f>AC757*X757+(1-AC757)*U757</f>
        <v/>
      </c>
      <c r="AN757" s="33">
        <f>AD757*V757+(1-AD757)*U757</f>
        <v/>
      </c>
      <c r="AO757" s="33">
        <f>AD757*W757+(1-AD757)*U757</f>
        <v/>
      </c>
      <c r="AP757" s="33">
        <f>AD757*X757+(1-AD757)*U757</f>
        <v/>
      </c>
      <c r="AQ757" s="7">
        <f>IF(OR(Scenario!$B$5="Any",Scenario!$B$5=A757),1,0)</f>
        <v/>
      </c>
      <c r="AR757" s="7">
        <f>IF(OR(Scenario!$B$6="Any",Scenario!$B$6=B757),1,0)</f>
        <v/>
      </c>
      <c r="AS757" s="7">
        <f>IF(OR(Scenario!$B$7="Any",Scenario!$B$7=C757),1,0)</f>
        <v/>
      </c>
      <c r="AT757" s="7">
        <f>IF(OR(Scenario!$B$8="Any",Scenario!$B$8=D757),1,0)</f>
        <v/>
      </c>
      <c r="AU757" s="7">
        <f>IF(OR(Scenario!$B$9="Any",Scenario!$B$9=E757),1,0)</f>
        <v/>
      </c>
      <c r="AV757" s="7">
        <f>IF(OR(Scenario!$B$10="Any",Scenario!$B$10=F757),1,0)</f>
        <v/>
      </c>
      <c r="AW757" s="7">
        <f>G757*AQ757*AR757*AS757*AT757*AU757*AV757</f>
        <v/>
      </c>
      <c r="AX757" s="7">
        <f>IF(Scenario!$B$11="mean",L757,IF(Scenario!$B$11="5th pct",M757,N757))</f>
        <v/>
      </c>
      <c r="AY757" s="7">
        <f>IF(Scenario!$B$11="mean",O757,IF(Scenario!$B$11="5th pct",P757,Q757))</f>
        <v/>
      </c>
      <c r="AZ757" s="7">
        <f>IF(Scenario!$B$11="mean",R757,IF(Scenario!$B$11="5th pct",S757,T757))</f>
        <v/>
      </c>
      <c r="BA757" s="7">
        <f>IF(Scenario!$B$11="mean",AE757,IF(Scenario!$B$11="5th pct",AF757,AG757))</f>
        <v/>
      </c>
      <c r="BB757" s="7">
        <f>IF(Scenario!$B$11="mean",AH757,IF(Scenario!$B$11="5th pct",AI757,AJ757))</f>
        <v/>
      </c>
      <c r="BC757" s="7">
        <f>U757</f>
        <v/>
      </c>
      <c r="BD757" s="7">
        <f>IF(Scenario!$B$11="mean",V757,IF(Scenario!$B$11="5th pct",W757,X757))</f>
        <v/>
      </c>
      <c r="BE757" s="7">
        <f>IF(Scenario!$B$11="mean",Y757,IF(Scenario!$B$11="5th pct",Z757,AA757))</f>
        <v/>
      </c>
      <c r="BF757" s="7">
        <f>IF(Scenario!$B$11="mean",AK757,IF(Scenario!$B$11="5th pct",AL757,AM757))</f>
        <v/>
      </c>
      <c r="BG757" s="7">
        <f>IF(Scenario!$B$11="mean",AN757,IF(Scenario!$B$11="5th pct",AO757,AP757))</f>
        <v/>
      </c>
    </row>
    <row r="758">
      <c r="A758" t="inlineStr">
        <is>
          <t>M</t>
        </is>
      </c>
      <c r="B758" t="inlineStr">
        <is>
          <t>65-74</t>
        </is>
      </c>
      <c r="C758" t="inlineStr">
        <is>
          <t>&gt;198</t>
        </is>
      </c>
      <c r="D758" t="inlineStr">
        <is>
          <t>1.5-2.0</t>
        </is>
      </c>
      <c r="E758" t="inlineStr">
        <is>
          <t>high parox</t>
        </is>
      </c>
      <c r="F758" t="inlineStr">
        <is>
          <t>no</t>
        </is>
      </c>
      <c r="G758" s="26">
        <f>Parameters!$B$6*Parameters!$B$7*Parameters!$G$11/SUM(Parameters!$B$11:$G$11)*Parameters!$J$21*Parameters!$B$52*(1-Parameters!$B$46)</f>
        <v/>
      </c>
      <c r="H758" s="27">
        <f>(140-Parameters!$B$25)*Parameters!$G$26*0.45359237*1/(72*Parameters!$D$27)</f>
        <v/>
      </c>
      <c r="I758">
        <f>IF(H758&gt;80,"&gt;80",IF(H758&gt;50,"50-80",IF(H758&gt;=25,"25-50","&lt;25")))</f>
        <v/>
      </c>
      <c r="J758">
        <f>IF(((B758="80+")+0+(OR(D758="1.5-2.0",D758="&gt;=2.0")))&gt;=2,1,0)</f>
        <v/>
      </c>
      <c r="K758" s="28">
        <f>INDEX(Parameters!$B$31:$E$31,MATCH(I758,Parameters!$B$30:$E$30,0))</f>
        <v/>
      </c>
      <c r="L758" s="29">
        <f>K758*INDEX(Parameters!$B$75:$E$75,MATCH(I758,Parameters!$B$30:$E$30,0))/100*IF($F758="yes",Parameters!$C$49,Parameters!$B$49)</f>
        <v/>
      </c>
      <c r="M758" s="29">
        <f>K758*INDEX(Parameters!$B$76:$E$76,MATCH(I758,Parameters!$B$30:$E$30,0))/100*IF($F758="yes",Parameters!$C$49,Parameters!$B$49)</f>
        <v/>
      </c>
      <c r="N758" s="29">
        <f>K758*INDEX(Parameters!$B$77:$E$77,MATCH(I758,Parameters!$B$30:$E$30,0))/100*IF($F758="yes",Parameters!$C$49,Parameters!$B$49)</f>
        <v/>
      </c>
      <c r="O758" s="29">
        <f>K758*INDEX(Parameters!$B$78:$E$78,MATCH(I758,Parameters!$B$30:$E$30,0))/100*IF($F758="yes",Parameters!$C$49,Parameters!$B$49)</f>
        <v/>
      </c>
      <c r="P758" s="29">
        <f>K758*INDEX(Parameters!$B$79:$E$79,MATCH(I758,Parameters!$B$30:$E$30,0))/100*IF($F758="yes",Parameters!$C$49,Parameters!$B$49)</f>
        <v/>
      </c>
      <c r="Q758" s="29">
        <f>K758*INDEX(Parameters!$B$80:$E$80,MATCH(I758,Parameters!$B$30:$E$30,0))/100*IF($F758="yes",Parameters!$C$49,Parameters!$B$49)</f>
        <v/>
      </c>
      <c r="R758" s="29">
        <f>K758*INDEX(Parameters!$B$81:$E$81,MATCH(I758,Parameters!$B$30:$E$30,0))/100*IF($F758="yes",Parameters!$C$49,Parameters!$B$49)</f>
        <v/>
      </c>
      <c r="S758" s="29">
        <f>K758*INDEX(Parameters!$B$82:$E$82,MATCH(I758,Parameters!$B$30:$E$30,0))/100*IF($F758="yes",Parameters!$C$49,Parameters!$B$49)</f>
        <v/>
      </c>
      <c r="T758" s="29">
        <f>K758*INDEX(Parameters!$B$83:$E$83,MATCH(I758,Parameters!$B$30:$E$30,0))/100*IF($F758="yes",Parameters!$C$49,Parameters!$B$49)</f>
        <v/>
      </c>
      <c r="U758" s="29">
        <f>INDEX(Parameters!$B$32:$E$32,MATCH(I758,Parameters!$B$30:$E$30,0))*Parameters!$B$36/100*IF($F758="yes",Parameters!$E$49,Parameters!$D$49)</f>
        <v/>
      </c>
      <c r="V758" s="29">
        <f>U758*INDEX(Parameters!$B$99:$E$99,MATCH(I758,Parameters!$B$30:$E$30,0))</f>
        <v/>
      </c>
      <c r="W758" s="29">
        <f>U758*INDEX(Parameters!$B$100:$E$100,MATCH(I758,Parameters!$B$30:$E$30,0))</f>
        <v/>
      </c>
      <c r="X758" s="29">
        <f>U758*INDEX(Parameters!$B$101:$E$101,MATCH(I758,Parameters!$B$30:$E$30,0))</f>
        <v/>
      </c>
      <c r="Y758" s="29">
        <f>U758*INDEX(Parameters!$B$102:$E$102,MATCH(I758,Parameters!$B$30:$E$30,0))</f>
        <v/>
      </c>
      <c r="Z758" s="29">
        <f>U758*INDEX(Parameters!$B$103:$E$103,MATCH(I758,Parameters!$B$30:$E$30,0))</f>
        <v/>
      </c>
      <c r="AA758" s="29">
        <f>U758*INDEX(Parameters!$B$104:$E$104,MATCH(I758,Parameters!$B$30:$E$30,0))</f>
        <v/>
      </c>
      <c r="AB758" s="29">
        <f>U758*Parameters!$B$39</f>
        <v/>
      </c>
      <c r="AC758">
        <f>J758</f>
        <v/>
      </c>
      <c r="AD758">
        <f>IF(J758=1,Parameters!$B$40,Parameters!$B$41)</f>
        <v/>
      </c>
      <c r="AE758" s="29">
        <f>AC758*O758+(1-AC758)*L758</f>
        <v/>
      </c>
      <c r="AF758" s="29">
        <f>AC758*P758+(1-AC758)*M758</f>
        <v/>
      </c>
      <c r="AG758" s="29">
        <f>AC758*Q758+(1-AC758)*N758</f>
        <v/>
      </c>
      <c r="AH758" s="29">
        <f>AD758*O758+(1-AD758)*L758</f>
        <v/>
      </c>
      <c r="AI758" s="29">
        <f>AD758*P758+(1-AD758)*M758</f>
        <v/>
      </c>
      <c r="AJ758" s="29">
        <f>AD758*Q758+(1-AD758)*N758</f>
        <v/>
      </c>
      <c r="AK758" s="29">
        <f>AC758*V758+(1-AC758)*U758</f>
        <v/>
      </c>
      <c r="AL758" s="29">
        <f>AC758*W758+(1-AC758)*U758</f>
        <v/>
      </c>
      <c r="AM758" s="29">
        <f>AC758*X758+(1-AC758)*U758</f>
        <v/>
      </c>
      <c r="AN758" s="29">
        <f>AD758*V758+(1-AD758)*U758</f>
        <v/>
      </c>
      <c r="AO758" s="29">
        <f>AD758*W758+(1-AD758)*U758</f>
        <v/>
      </c>
      <c r="AP758" s="29">
        <f>AD758*X758+(1-AD758)*U758</f>
        <v/>
      </c>
      <c r="AQ758">
        <f>IF(OR(Scenario!$B$5="Any",Scenario!$B$5=A758),1,0)</f>
        <v/>
      </c>
      <c r="AR758">
        <f>IF(OR(Scenario!$B$6="Any",Scenario!$B$6=B758),1,0)</f>
        <v/>
      </c>
      <c r="AS758">
        <f>IF(OR(Scenario!$B$7="Any",Scenario!$B$7=C758),1,0)</f>
        <v/>
      </c>
      <c r="AT758">
        <f>IF(OR(Scenario!$B$8="Any",Scenario!$B$8=D758),1,0)</f>
        <v/>
      </c>
      <c r="AU758">
        <f>IF(OR(Scenario!$B$9="Any",Scenario!$B$9=E758),1,0)</f>
        <v/>
      </c>
      <c r="AV758">
        <f>IF(OR(Scenario!$B$10="Any",Scenario!$B$10=F758),1,0)</f>
        <v/>
      </c>
      <c r="AW758">
        <f>G758*AQ758*AR758*AS758*AT758*AU758*AV758</f>
        <v/>
      </c>
      <c r="AX758">
        <f>IF(Scenario!$B$11="mean",L758,IF(Scenario!$B$11="5th pct",M758,N758))</f>
        <v/>
      </c>
      <c r="AY758">
        <f>IF(Scenario!$B$11="mean",O758,IF(Scenario!$B$11="5th pct",P758,Q758))</f>
        <v/>
      </c>
      <c r="AZ758">
        <f>IF(Scenario!$B$11="mean",R758,IF(Scenario!$B$11="5th pct",S758,T758))</f>
        <v/>
      </c>
      <c r="BA758">
        <f>IF(Scenario!$B$11="mean",AE758,IF(Scenario!$B$11="5th pct",AF758,AG758))</f>
        <v/>
      </c>
      <c r="BB758">
        <f>IF(Scenario!$B$11="mean",AH758,IF(Scenario!$B$11="5th pct",AI758,AJ758))</f>
        <v/>
      </c>
      <c r="BC758">
        <f>U758</f>
        <v/>
      </c>
      <c r="BD758">
        <f>IF(Scenario!$B$11="mean",V758,IF(Scenario!$B$11="5th pct",W758,X758))</f>
        <v/>
      </c>
      <c r="BE758">
        <f>IF(Scenario!$B$11="mean",Y758,IF(Scenario!$B$11="5th pct",Z758,AA758))</f>
        <v/>
      </c>
      <c r="BF758">
        <f>IF(Scenario!$B$11="mean",AK758,IF(Scenario!$B$11="5th pct",AL758,AM758))</f>
        <v/>
      </c>
      <c r="BG758">
        <f>IF(Scenario!$B$11="mean",AN758,IF(Scenario!$B$11="5th pct",AO758,AP758))</f>
        <v/>
      </c>
    </row>
    <row r="759">
      <c r="A759" s="7" t="inlineStr">
        <is>
          <t>M</t>
        </is>
      </c>
      <c r="B759" s="7" t="inlineStr">
        <is>
          <t>65-74</t>
        </is>
      </c>
      <c r="C759" s="7" t="inlineStr">
        <is>
          <t>&gt;198</t>
        </is>
      </c>
      <c r="D759" s="7" t="inlineStr">
        <is>
          <t>1.5-2.0</t>
        </is>
      </c>
      <c r="E759" s="7" t="inlineStr">
        <is>
          <t>high parox</t>
        </is>
      </c>
      <c r="F759" s="7" t="inlineStr">
        <is>
          <t>yes</t>
        </is>
      </c>
      <c r="G759" s="30">
        <f>Parameters!$B$6*Parameters!$B$7*Parameters!$G$11/SUM(Parameters!$B$11:$G$11)*Parameters!$J$21*Parameters!$B$52*Parameters!$B$46</f>
        <v/>
      </c>
      <c r="H759" s="31">
        <f>(140-Parameters!$B$25)*Parameters!$G$26*0.45359237*1/(72*Parameters!$D$27)</f>
        <v/>
      </c>
      <c r="I759" s="7">
        <f>IF(H759&gt;80,"&gt;80",IF(H759&gt;50,"50-80",IF(H759&gt;=25,"25-50","&lt;25")))</f>
        <v/>
      </c>
      <c r="J759" s="7">
        <f>IF(((B759="80+")+0+(OR(D759="1.5-2.0",D759="&gt;=2.0")))&gt;=2,1,0)</f>
        <v/>
      </c>
      <c r="K759" s="32">
        <f>INDEX(Parameters!$B$31:$E$31,MATCH(I759,Parameters!$B$30:$E$30,0))</f>
        <v/>
      </c>
      <c r="L759" s="33">
        <f>K759*INDEX(Parameters!$B$75:$E$75,MATCH(I759,Parameters!$B$30:$E$30,0))/100*IF($F759="yes",Parameters!$C$49,Parameters!$B$49)</f>
        <v/>
      </c>
      <c r="M759" s="33">
        <f>K759*INDEX(Parameters!$B$76:$E$76,MATCH(I759,Parameters!$B$30:$E$30,0))/100*IF($F759="yes",Parameters!$C$49,Parameters!$B$49)</f>
        <v/>
      </c>
      <c r="N759" s="33">
        <f>K759*INDEX(Parameters!$B$77:$E$77,MATCH(I759,Parameters!$B$30:$E$30,0))/100*IF($F759="yes",Parameters!$C$49,Parameters!$B$49)</f>
        <v/>
      </c>
      <c r="O759" s="33">
        <f>K759*INDEX(Parameters!$B$78:$E$78,MATCH(I759,Parameters!$B$30:$E$30,0))/100*IF($F759="yes",Parameters!$C$49,Parameters!$B$49)</f>
        <v/>
      </c>
      <c r="P759" s="33">
        <f>K759*INDEX(Parameters!$B$79:$E$79,MATCH(I759,Parameters!$B$30:$E$30,0))/100*IF($F759="yes",Parameters!$C$49,Parameters!$B$49)</f>
        <v/>
      </c>
      <c r="Q759" s="33">
        <f>K759*INDEX(Parameters!$B$80:$E$80,MATCH(I759,Parameters!$B$30:$E$30,0))/100*IF($F759="yes",Parameters!$C$49,Parameters!$B$49)</f>
        <v/>
      </c>
      <c r="R759" s="33">
        <f>K759*INDEX(Parameters!$B$81:$E$81,MATCH(I759,Parameters!$B$30:$E$30,0))/100*IF($F759="yes",Parameters!$C$49,Parameters!$B$49)</f>
        <v/>
      </c>
      <c r="S759" s="33">
        <f>K759*INDEX(Parameters!$B$82:$E$82,MATCH(I759,Parameters!$B$30:$E$30,0))/100*IF($F759="yes",Parameters!$C$49,Parameters!$B$49)</f>
        <v/>
      </c>
      <c r="T759" s="33">
        <f>K759*INDEX(Parameters!$B$83:$E$83,MATCH(I759,Parameters!$B$30:$E$30,0))/100*IF($F759="yes",Parameters!$C$49,Parameters!$B$49)</f>
        <v/>
      </c>
      <c r="U759" s="33">
        <f>INDEX(Parameters!$B$32:$E$32,MATCH(I759,Parameters!$B$30:$E$30,0))*Parameters!$B$36/100*IF($F759="yes",Parameters!$E$49,Parameters!$D$49)</f>
        <v/>
      </c>
      <c r="V759" s="33">
        <f>U759*INDEX(Parameters!$B$99:$E$99,MATCH(I759,Parameters!$B$30:$E$30,0))</f>
        <v/>
      </c>
      <c r="W759" s="33">
        <f>U759*INDEX(Parameters!$B$100:$E$100,MATCH(I759,Parameters!$B$30:$E$30,0))</f>
        <v/>
      </c>
      <c r="X759" s="33">
        <f>U759*INDEX(Parameters!$B$101:$E$101,MATCH(I759,Parameters!$B$30:$E$30,0))</f>
        <v/>
      </c>
      <c r="Y759" s="33">
        <f>U759*INDEX(Parameters!$B$102:$E$102,MATCH(I759,Parameters!$B$30:$E$30,0))</f>
        <v/>
      </c>
      <c r="Z759" s="33">
        <f>U759*INDEX(Parameters!$B$103:$E$103,MATCH(I759,Parameters!$B$30:$E$30,0))</f>
        <v/>
      </c>
      <c r="AA759" s="33">
        <f>U759*INDEX(Parameters!$B$104:$E$104,MATCH(I759,Parameters!$B$30:$E$30,0))</f>
        <v/>
      </c>
      <c r="AB759" s="33">
        <f>U759*Parameters!$B$39</f>
        <v/>
      </c>
      <c r="AC759" s="7">
        <f>J759</f>
        <v/>
      </c>
      <c r="AD759" s="7">
        <f>IF(J759=1,Parameters!$B$40,Parameters!$B$41)</f>
        <v/>
      </c>
      <c r="AE759" s="33">
        <f>AC759*O759+(1-AC759)*L759</f>
        <v/>
      </c>
      <c r="AF759" s="33">
        <f>AC759*P759+(1-AC759)*M759</f>
        <v/>
      </c>
      <c r="AG759" s="33">
        <f>AC759*Q759+(1-AC759)*N759</f>
        <v/>
      </c>
      <c r="AH759" s="33">
        <f>AD759*O759+(1-AD759)*L759</f>
        <v/>
      </c>
      <c r="AI759" s="33">
        <f>AD759*P759+(1-AD759)*M759</f>
        <v/>
      </c>
      <c r="AJ759" s="33">
        <f>AD759*Q759+(1-AD759)*N759</f>
        <v/>
      </c>
      <c r="AK759" s="33">
        <f>AC759*V759+(1-AC759)*U759</f>
        <v/>
      </c>
      <c r="AL759" s="33">
        <f>AC759*W759+(1-AC759)*U759</f>
        <v/>
      </c>
      <c r="AM759" s="33">
        <f>AC759*X759+(1-AC759)*U759</f>
        <v/>
      </c>
      <c r="AN759" s="33">
        <f>AD759*V759+(1-AD759)*U759</f>
        <v/>
      </c>
      <c r="AO759" s="33">
        <f>AD759*W759+(1-AD759)*U759</f>
        <v/>
      </c>
      <c r="AP759" s="33">
        <f>AD759*X759+(1-AD759)*U759</f>
        <v/>
      </c>
      <c r="AQ759" s="7">
        <f>IF(OR(Scenario!$B$5="Any",Scenario!$B$5=A759),1,0)</f>
        <v/>
      </c>
      <c r="AR759" s="7">
        <f>IF(OR(Scenario!$B$6="Any",Scenario!$B$6=B759),1,0)</f>
        <v/>
      </c>
      <c r="AS759" s="7">
        <f>IF(OR(Scenario!$B$7="Any",Scenario!$B$7=C759),1,0)</f>
        <v/>
      </c>
      <c r="AT759" s="7">
        <f>IF(OR(Scenario!$B$8="Any",Scenario!$B$8=D759),1,0)</f>
        <v/>
      </c>
      <c r="AU759" s="7">
        <f>IF(OR(Scenario!$B$9="Any",Scenario!$B$9=E759),1,0)</f>
        <v/>
      </c>
      <c r="AV759" s="7">
        <f>IF(OR(Scenario!$B$10="Any",Scenario!$B$10=F759),1,0)</f>
        <v/>
      </c>
      <c r="AW759" s="7">
        <f>G759*AQ759*AR759*AS759*AT759*AU759*AV759</f>
        <v/>
      </c>
      <c r="AX759" s="7">
        <f>IF(Scenario!$B$11="mean",L759,IF(Scenario!$B$11="5th pct",M759,N759))</f>
        <v/>
      </c>
      <c r="AY759" s="7">
        <f>IF(Scenario!$B$11="mean",O759,IF(Scenario!$B$11="5th pct",P759,Q759))</f>
        <v/>
      </c>
      <c r="AZ759" s="7">
        <f>IF(Scenario!$B$11="mean",R759,IF(Scenario!$B$11="5th pct",S759,T759))</f>
        <v/>
      </c>
      <c r="BA759" s="7">
        <f>IF(Scenario!$B$11="mean",AE759,IF(Scenario!$B$11="5th pct",AF759,AG759))</f>
        <v/>
      </c>
      <c r="BB759" s="7">
        <f>IF(Scenario!$B$11="mean",AH759,IF(Scenario!$B$11="5th pct",AI759,AJ759))</f>
        <v/>
      </c>
      <c r="BC759" s="7">
        <f>U759</f>
        <v/>
      </c>
      <c r="BD759" s="7">
        <f>IF(Scenario!$B$11="mean",V759,IF(Scenario!$B$11="5th pct",W759,X759))</f>
        <v/>
      </c>
      <c r="BE759" s="7">
        <f>IF(Scenario!$B$11="mean",Y759,IF(Scenario!$B$11="5th pct",Z759,AA759))</f>
        <v/>
      </c>
      <c r="BF759" s="7">
        <f>IF(Scenario!$B$11="mean",AK759,IF(Scenario!$B$11="5th pct",AL759,AM759))</f>
        <v/>
      </c>
      <c r="BG759" s="7">
        <f>IF(Scenario!$B$11="mean",AN759,IF(Scenario!$B$11="5th pct",AO759,AP759))</f>
        <v/>
      </c>
    </row>
    <row r="760">
      <c r="A760" t="inlineStr">
        <is>
          <t>M</t>
        </is>
      </c>
      <c r="B760" t="inlineStr">
        <is>
          <t>65-74</t>
        </is>
      </c>
      <c r="C760" t="inlineStr">
        <is>
          <t>&gt;198</t>
        </is>
      </c>
      <c r="D760" t="inlineStr">
        <is>
          <t>1.5-2.0</t>
        </is>
      </c>
      <c r="E760" t="inlineStr">
        <is>
          <t>persistent</t>
        </is>
      </c>
      <c r="F760" t="inlineStr">
        <is>
          <t>no</t>
        </is>
      </c>
      <c r="G760" s="26">
        <f>Parameters!$B$6*Parameters!$B$7*Parameters!$G$11/SUM(Parameters!$B$11:$G$11)*Parameters!$J$21*Parameters!$B$53*(1-Parameters!$B$46)</f>
        <v/>
      </c>
      <c r="H760" s="27">
        <f>(140-Parameters!$B$25)*Parameters!$G$26*0.45359237*1/(72*Parameters!$D$27)</f>
        <v/>
      </c>
      <c r="I760">
        <f>IF(H760&gt;80,"&gt;80",IF(H760&gt;50,"50-80",IF(H760&gt;=25,"25-50","&lt;25")))</f>
        <v/>
      </c>
      <c r="J760">
        <f>IF(((B760="80+")+0+(OR(D760="1.5-2.0",D760="&gt;=2.0")))&gt;=2,1,0)</f>
        <v/>
      </c>
      <c r="K760" s="28">
        <f>INDEX(Parameters!$B$31:$E$31,MATCH(I760,Parameters!$B$30:$E$30,0))</f>
        <v/>
      </c>
      <c r="L760" s="29">
        <f>K760*INDEX(Parameters!$B$84:$E$84,MATCH(I760,Parameters!$B$30:$E$30,0))/100*IF($F760="yes",Parameters!$C$49,Parameters!$B$49)</f>
        <v/>
      </c>
      <c r="M760" s="29">
        <f>K760*INDEX(Parameters!$B$85:$E$85,MATCH(I760,Parameters!$B$30:$E$30,0))/100*IF($F760="yes",Parameters!$C$49,Parameters!$B$49)</f>
        <v/>
      </c>
      <c r="N760" s="29">
        <f>K760*INDEX(Parameters!$B$86:$E$86,MATCH(I760,Parameters!$B$30:$E$30,0))/100*IF($F760="yes",Parameters!$C$49,Parameters!$B$49)</f>
        <v/>
      </c>
      <c r="O760" s="29">
        <f>K760*INDEX(Parameters!$B$87:$E$87,MATCH(I760,Parameters!$B$30:$E$30,0))/100*IF($F760="yes",Parameters!$C$49,Parameters!$B$49)</f>
        <v/>
      </c>
      <c r="P760" s="29">
        <f>K760*INDEX(Parameters!$B$88:$E$88,MATCH(I760,Parameters!$B$30:$E$30,0))/100*IF($F760="yes",Parameters!$C$49,Parameters!$B$49)</f>
        <v/>
      </c>
      <c r="Q760" s="29">
        <f>K760*INDEX(Parameters!$B$89:$E$89,MATCH(I760,Parameters!$B$30:$E$30,0))/100*IF($F760="yes",Parameters!$C$49,Parameters!$B$49)</f>
        <v/>
      </c>
      <c r="R760" s="29">
        <f>K760*INDEX(Parameters!$B$90:$E$90,MATCH(I760,Parameters!$B$30:$E$30,0))/100*IF($F760="yes",Parameters!$C$49,Parameters!$B$49)</f>
        <v/>
      </c>
      <c r="S760" s="29">
        <f>K760*INDEX(Parameters!$B$91:$E$91,MATCH(I760,Parameters!$B$30:$E$30,0))/100*IF($F760="yes",Parameters!$C$49,Parameters!$B$49)</f>
        <v/>
      </c>
      <c r="T760" s="29">
        <f>K760*INDEX(Parameters!$B$92:$E$92,MATCH(I760,Parameters!$B$30:$E$30,0))/100*IF($F760="yes",Parameters!$C$49,Parameters!$B$49)</f>
        <v/>
      </c>
      <c r="U760" s="29">
        <f>INDEX(Parameters!$B$32:$E$32,MATCH(I760,Parameters!$B$30:$E$30,0))*Parameters!$B$36/100*IF($F760="yes",Parameters!$E$49,Parameters!$D$49)</f>
        <v/>
      </c>
      <c r="V760" s="29">
        <f>U760*INDEX(Parameters!$B$99:$E$99,MATCH(I760,Parameters!$B$30:$E$30,0))</f>
        <v/>
      </c>
      <c r="W760" s="29">
        <f>U760*INDEX(Parameters!$B$100:$E$100,MATCH(I760,Parameters!$B$30:$E$30,0))</f>
        <v/>
      </c>
      <c r="X760" s="29">
        <f>U760*INDEX(Parameters!$B$101:$E$101,MATCH(I760,Parameters!$B$30:$E$30,0))</f>
        <v/>
      </c>
      <c r="Y760" s="29">
        <f>U760*INDEX(Parameters!$B$102:$E$102,MATCH(I760,Parameters!$B$30:$E$30,0))</f>
        <v/>
      </c>
      <c r="Z760" s="29">
        <f>U760*INDEX(Parameters!$B$103:$E$103,MATCH(I760,Parameters!$B$30:$E$30,0))</f>
        <v/>
      </c>
      <c r="AA760" s="29">
        <f>U760*INDEX(Parameters!$B$104:$E$104,MATCH(I760,Parameters!$B$30:$E$30,0))</f>
        <v/>
      </c>
      <c r="AB760" s="29">
        <f>U760*Parameters!$B$39</f>
        <v/>
      </c>
      <c r="AC760">
        <f>J760</f>
        <v/>
      </c>
      <c r="AD760">
        <f>IF(J760=1,Parameters!$B$40,Parameters!$B$41)</f>
        <v/>
      </c>
      <c r="AE760" s="29">
        <f>AC760*O760+(1-AC760)*L760</f>
        <v/>
      </c>
      <c r="AF760" s="29">
        <f>AC760*P760+(1-AC760)*M760</f>
        <v/>
      </c>
      <c r="AG760" s="29">
        <f>AC760*Q760+(1-AC760)*N760</f>
        <v/>
      </c>
      <c r="AH760" s="29">
        <f>AD760*O760+(1-AD760)*L760</f>
        <v/>
      </c>
      <c r="AI760" s="29">
        <f>AD760*P760+(1-AD760)*M760</f>
        <v/>
      </c>
      <c r="AJ760" s="29">
        <f>AD760*Q760+(1-AD760)*N760</f>
        <v/>
      </c>
      <c r="AK760" s="29">
        <f>AC760*V760+(1-AC760)*U760</f>
        <v/>
      </c>
      <c r="AL760" s="29">
        <f>AC760*W760+(1-AC760)*U760</f>
        <v/>
      </c>
      <c r="AM760" s="29">
        <f>AC760*X760+(1-AC760)*U760</f>
        <v/>
      </c>
      <c r="AN760" s="29">
        <f>AD760*V760+(1-AD760)*U760</f>
        <v/>
      </c>
      <c r="AO760" s="29">
        <f>AD760*W760+(1-AD760)*U760</f>
        <v/>
      </c>
      <c r="AP760" s="29">
        <f>AD760*X760+(1-AD760)*U760</f>
        <v/>
      </c>
      <c r="AQ760">
        <f>IF(OR(Scenario!$B$5="Any",Scenario!$B$5=A760),1,0)</f>
        <v/>
      </c>
      <c r="AR760">
        <f>IF(OR(Scenario!$B$6="Any",Scenario!$B$6=B760),1,0)</f>
        <v/>
      </c>
      <c r="AS760">
        <f>IF(OR(Scenario!$B$7="Any",Scenario!$B$7=C760),1,0)</f>
        <v/>
      </c>
      <c r="AT760">
        <f>IF(OR(Scenario!$B$8="Any",Scenario!$B$8=D760),1,0)</f>
        <v/>
      </c>
      <c r="AU760">
        <f>IF(OR(Scenario!$B$9="Any",Scenario!$B$9=E760),1,0)</f>
        <v/>
      </c>
      <c r="AV760">
        <f>IF(OR(Scenario!$B$10="Any",Scenario!$B$10=F760),1,0)</f>
        <v/>
      </c>
      <c r="AW760">
        <f>G760*AQ760*AR760*AS760*AT760*AU760*AV760</f>
        <v/>
      </c>
      <c r="AX760">
        <f>IF(Scenario!$B$11="mean",L760,IF(Scenario!$B$11="5th pct",M760,N760))</f>
        <v/>
      </c>
      <c r="AY760">
        <f>IF(Scenario!$B$11="mean",O760,IF(Scenario!$B$11="5th pct",P760,Q760))</f>
        <v/>
      </c>
      <c r="AZ760">
        <f>IF(Scenario!$B$11="mean",R760,IF(Scenario!$B$11="5th pct",S760,T760))</f>
        <v/>
      </c>
      <c r="BA760">
        <f>IF(Scenario!$B$11="mean",AE760,IF(Scenario!$B$11="5th pct",AF760,AG760))</f>
        <v/>
      </c>
      <c r="BB760">
        <f>IF(Scenario!$B$11="mean",AH760,IF(Scenario!$B$11="5th pct",AI760,AJ760))</f>
        <v/>
      </c>
      <c r="BC760">
        <f>U760</f>
        <v/>
      </c>
      <c r="BD760">
        <f>IF(Scenario!$B$11="mean",V760,IF(Scenario!$B$11="5th pct",W760,X760))</f>
        <v/>
      </c>
      <c r="BE760">
        <f>IF(Scenario!$B$11="mean",Y760,IF(Scenario!$B$11="5th pct",Z760,AA760))</f>
        <v/>
      </c>
      <c r="BF760">
        <f>IF(Scenario!$B$11="mean",AK760,IF(Scenario!$B$11="5th pct",AL760,AM760))</f>
        <v/>
      </c>
      <c r="BG760">
        <f>IF(Scenario!$B$11="mean",AN760,IF(Scenario!$B$11="5th pct",AO760,AP760))</f>
        <v/>
      </c>
    </row>
    <row r="761">
      <c r="A761" s="7" t="inlineStr">
        <is>
          <t>M</t>
        </is>
      </c>
      <c r="B761" s="7" t="inlineStr">
        <is>
          <t>65-74</t>
        </is>
      </c>
      <c r="C761" s="7" t="inlineStr">
        <is>
          <t>&gt;198</t>
        </is>
      </c>
      <c r="D761" s="7" t="inlineStr">
        <is>
          <t>1.5-2.0</t>
        </is>
      </c>
      <c r="E761" s="7" t="inlineStr">
        <is>
          <t>persistent</t>
        </is>
      </c>
      <c r="F761" s="7" t="inlineStr">
        <is>
          <t>yes</t>
        </is>
      </c>
      <c r="G761" s="30">
        <f>Parameters!$B$6*Parameters!$B$7*Parameters!$G$11/SUM(Parameters!$B$11:$G$11)*Parameters!$J$21*Parameters!$B$53*Parameters!$B$46</f>
        <v/>
      </c>
      <c r="H761" s="31">
        <f>(140-Parameters!$B$25)*Parameters!$G$26*0.45359237*1/(72*Parameters!$D$27)</f>
        <v/>
      </c>
      <c r="I761" s="7">
        <f>IF(H761&gt;80,"&gt;80",IF(H761&gt;50,"50-80",IF(H761&gt;=25,"25-50","&lt;25")))</f>
        <v/>
      </c>
      <c r="J761" s="7">
        <f>IF(((B761="80+")+0+(OR(D761="1.5-2.0",D761="&gt;=2.0")))&gt;=2,1,0)</f>
        <v/>
      </c>
      <c r="K761" s="32">
        <f>INDEX(Parameters!$B$31:$E$31,MATCH(I761,Parameters!$B$30:$E$30,0))</f>
        <v/>
      </c>
      <c r="L761" s="33">
        <f>K761*INDEX(Parameters!$B$84:$E$84,MATCH(I761,Parameters!$B$30:$E$30,0))/100*IF($F761="yes",Parameters!$C$49,Parameters!$B$49)</f>
        <v/>
      </c>
      <c r="M761" s="33">
        <f>K761*INDEX(Parameters!$B$85:$E$85,MATCH(I761,Parameters!$B$30:$E$30,0))/100*IF($F761="yes",Parameters!$C$49,Parameters!$B$49)</f>
        <v/>
      </c>
      <c r="N761" s="33">
        <f>K761*INDEX(Parameters!$B$86:$E$86,MATCH(I761,Parameters!$B$30:$E$30,0))/100*IF($F761="yes",Parameters!$C$49,Parameters!$B$49)</f>
        <v/>
      </c>
      <c r="O761" s="33">
        <f>K761*INDEX(Parameters!$B$87:$E$87,MATCH(I761,Parameters!$B$30:$E$30,0))/100*IF($F761="yes",Parameters!$C$49,Parameters!$B$49)</f>
        <v/>
      </c>
      <c r="P761" s="33">
        <f>K761*INDEX(Parameters!$B$88:$E$88,MATCH(I761,Parameters!$B$30:$E$30,0))/100*IF($F761="yes",Parameters!$C$49,Parameters!$B$49)</f>
        <v/>
      </c>
      <c r="Q761" s="33">
        <f>K761*INDEX(Parameters!$B$89:$E$89,MATCH(I761,Parameters!$B$30:$E$30,0))/100*IF($F761="yes",Parameters!$C$49,Parameters!$B$49)</f>
        <v/>
      </c>
      <c r="R761" s="33">
        <f>K761*INDEX(Parameters!$B$90:$E$90,MATCH(I761,Parameters!$B$30:$E$30,0))/100*IF($F761="yes",Parameters!$C$49,Parameters!$B$49)</f>
        <v/>
      </c>
      <c r="S761" s="33">
        <f>K761*INDEX(Parameters!$B$91:$E$91,MATCH(I761,Parameters!$B$30:$E$30,0))/100*IF($F761="yes",Parameters!$C$49,Parameters!$B$49)</f>
        <v/>
      </c>
      <c r="T761" s="33">
        <f>K761*INDEX(Parameters!$B$92:$E$92,MATCH(I761,Parameters!$B$30:$E$30,0))/100*IF($F761="yes",Parameters!$C$49,Parameters!$B$49)</f>
        <v/>
      </c>
      <c r="U761" s="33">
        <f>INDEX(Parameters!$B$32:$E$32,MATCH(I761,Parameters!$B$30:$E$30,0))*Parameters!$B$36/100*IF($F761="yes",Parameters!$E$49,Parameters!$D$49)</f>
        <v/>
      </c>
      <c r="V761" s="33">
        <f>U761*INDEX(Parameters!$B$99:$E$99,MATCH(I761,Parameters!$B$30:$E$30,0))</f>
        <v/>
      </c>
      <c r="W761" s="33">
        <f>U761*INDEX(Parameters!$B$100:$E$100,MATCH(I761,Parameters!$B$30:$E$30,0))</f>
        <v/>
      </c>
      <c r="X761" s="33">
        <f>U761*INDEX(Parameters!$B$101:$E$101,MATCH(I761,Parameters!$B$30:$E$30,0))</f>
        <v/>
      </c>
      <c r="Y761" s="33">
        <f>U761*INDEX(Parameters!$B$102:$E$102,MATCH(I761,Parameters!$B$30:$E$30,0))</f>
        <v/>
      </c>
      <c r="Z761" s="33">
        <f>U761*INDEX(Parameters!$B$103:$E$103,MATCH(I761,Parameters!$B$30:$E$30,0))</f>
        <v/>
      </c>
      <c r="AA761" s="33">
        <f>U761*INDEX(Parameters!$B$104:$E$104,MATCH(I761,Parameters!$B$30:$E$30,0))</f>
        <v/>
      </c>
      <c r="AB761" s="33">
        <f>U761*Parameters!$B$39</f>
        <v/>
      </c>
      <c r="AC761" s="7">
        <f>J761</f>
        <v/>
      </c>
      <c r="AD761" s="7">
        <f>IF(J761=1,Parameters!$B$40,Parameters!$B$41)</f>
        <v/>
      </c>
      <c r="AE761" s="33">
        <f>AC761*O761+(1-AC761)*L761</f>
        <v/>
      </c>
      <c r="AF761" s="33">
        <f>AC761*P761+(1-AC761)*M761</f>
        <v/>
      </c>
      <c r="AG761" s="33">
        <f>AC761*Q761+(1-AC761)*N761</f>
        <v/>
      </c>
      <c r="AH761" s="33">
        <f>AD761*O761+(1-AD761)*L761</f>
        <v/>
      </c>
      <c r="AI761" s="33">
        <f>AD761*P761+(1-AD761)*M761</f>
        <v/>
      </c>
      <c r="AJ761" s="33">
        <f>AD761*Q761+(1-AD761)*N761</f>
        <v/>
      </c>
      <c r="AK761" s="33">
        <f>AC761*V761+(1-AC761)*U761</f>
        <v/>
      </c>
      <c r="AL761" s="33">
        <f>AC761*W761+(1-AC761)*U761</f>
        <v/>
      </c>
      <c r="AM761" s="33">
        <f>AC761*X761+(1-AC761)*U761</f>
        <v/>
      </c>
      <c r="AN761" s="33">
        <f>AD761*V761+(1-AD761)*U761</f>
        <v/>
      </c>
      <c r="AO761" s="33">
        <f>AD761*W761+(1-AD761)*U761</f>
        <v/>
      </c>
      <c r="AP761" s="33">
        <f>AD761*X761+(1-AD761)*U761</f>
        <v/>
      </c>
      <c r="AQ761" s="7">
        <f>IF(OR(Scenario!$B$5="Any",Scenario!$B$5=A761),1,0)</f>
        <v/>
      </c>
      <c r="AR761" s="7">
        <f>IF(OR(Scenario!$B$6="Any",Scenario!$B$6=B761),1,0)</f>
        <v/>
      </c>
      <c r="AS761" s="7">
        <f>IF(OR(Scenario!$B$7="Any",Scenario!$B$7=C761),1,0)</f>
        <v/>
      </c>
      <c r="AT761" s="7">
        <f>IF(OR(Scenario!$B$8="Any",Scenario!$B$8=D761),1,0)</f>
        <v/>
      </c>
      <c r="AU761" s="7">
        <f>IF(OR(Scenario!$B$9="Any",Scenario!$B$9=E761),1,0)</f>
        <v/>
      </c>
      <c r="AV761" s="7">
        <f>IF(OR(Scenario!$B$10="Any",Scenario!$B$10=F761),1,0)</f>
        <v/>
      </c>
      <c r="AW761" s="7">
        <f>G761*AQ761*AR761*AS761*AT761*AU761*AV761</f>
        <v/>
      </c>
      <c r="AX761" s="7">
        <f>IF(Scenario!$B$11="mean",L761,IF(Scenario!$B$11="5th pct",M761,N761))</f>
        <v/>
      </c>
      <c r="AY761" s="7">
        <f>IF(Scenario!$B$11="mean",O761,IF(Scenario!$B$11="5th pct",P761,Q761))</f>
        <v/>
      </c>
      <c r="AZ761" s="7">
        <f>IF(Scenario!$B$11="mean",R761,IF(Scenario!$B$11="5th pct",S761,T761))</f>
        <v/>
      </c>
      <c r="BA761" s="7">
        <f>IF(Scenario!$B$11="mean",AE761,IF(Scenario!$B$11="5th pct",AF761,AG761))</f>
        <v/>
      </c>
      <c r="BB761" s="7">
        <f>IF(Scenario!$B$11="mean",AH761,IF(Scenario!$B$11="5th pct",AI761,AJ761))</f>
        <v/>
      </c>
      <c r="BC761" s="7">
        <f>U761</f>
        <v/>
      </c>
      <c r="BD761" s="7">
        <f>IF(Scenario!$B$11="mean",V761,IF(Scenario!$B$11="5th pct",W761,X761))</f>
        <v/>
      </c>
      <c r="BE761" s="7">
        <f>IF(Scenario!$B$11="mean",Y761,IF(Scenario!$B$11="5th pct",Z761,AA761))</f>
        <v/>
      </c>
      <c r="BF761" s="7">
        <f>IF(Scenario!$B$11="mean",AK761,IF(Scenario!$B$11="5th pct",AL761,AM761))</f>
        <v/>
      </c>
      <c r="BG761" s="7">
        <f>IF(Scenario!$B$11="mean",AN761,IF(Scenario!$B$11="5th pct",AO761,AP761))</f>
        <v/>
      </c>
    </row>
    <row r="762">
      <c r="A762" t="inlineStr">
        <is>
          <t>M</t>
        </is>
      </c>
      <c r="B762" t="inlineStr">
        <is>
          <t>65-74</t>
        </is>
      </c>
      <c r="C762" t="inlineStr">
        <is>
          <t>&gt;198</t>
        </is>
      </c>
      <c r="D762" t="inlineStr">
        <is>
          <t>&gt;=2.0</t>
        </is>
      </c>
      <c r="E762" t="inlineStr">
        <is>
          <t>subclinical</t>
        </is>
      </c>
      <c r="F762" t="inlineStr">
        <is>
          <t>no</t>
        </is>
      </c>
      <c r="G762" s="26">
        <f>Parameters!$B$6*Parameters!$B$7*Parameters!$G$11/SUM(Parameters!$B$11:$G$11)*Parameters!$K$21*Parameters!$B$50*(1-Parameters!$B$46)</f>
        <v/>
      </c>
      <c r="H762" s="27">
        <f>(140-Parameters!$B$25)*Parameters!$G$26*0.45359237*1/(72*Parameters!$E$27)</f>
        <v/>
      </c>
      <c r="I762">
        <f>IF(H762&gt;80,"&gt;80",IF(H762&gt;50,"50-80",IF(H762&gt;=25,"25-50","&lt;25")))</f>
        <v/>
      </c>
      <c r="J762">
        <f>IF(((B762="80+")+0+(OR(D762="1.5-2.0",D762="&gt;=2.0")))&gt;=2,1,0)</f>
        <v/>
      </c>
      <c r="K762" s="28">
        <f>INDEX(Parameters!$B$31:$E$31,MATCH(I762,Parameters!$B$30:$E$30,0))</f>
        <v/>
      </c>
      <c r="L762" s="29">
        <f>K762*INDEX(Parameters!$B$57:$E$57,MATCH(I762,Parameters!$B$30:$E$30,0))/100*IF($F762="yes",Parameters!$C$49,Parameters!$B$49)</f>
        <v/>
      </c>
      <c r="M762" s="29">
        <f>K762*INDEX(Parameters!$B$58:$E$58,MATCH(I762,Parameters!$B$30:$E$30,0))/100*IF($F762="yes",Parameters!$C$49,Parameters!$B$49)</f>
        <v/>
      </c>
      <c r="N762" s="29">
        <f>K762*INDEX(Parameters!$B$59:$E$59,MATCH(I762,Parameters!$B$30:$E$30,0))/100*IF($F762="yes",Parameters!$C$49,Parameters!$B$49)</f>
        <v/>
      </c>
      <c r="O762" s="29">
        <f>K762*INDEX(Parameters!$B$60:$E$60,MATCH(I762,Parameters!$B$30:$E$30,0))/100*IF($F762="yes",Parameters!$C$49,Parameters!$B$49)</f>
        <v/>
      </c>
      <c r="P762" s="29">
        <f>K762*INDEX(Parameters!$B$61:$E$61,MATCH(I762,Parameters!$B$30:$E$30,0))/100*IF($F762="yes",Parameters!$C$49,Parameters!$B$49)</f>
        <v/>
      </c>
      <c r="Q762" s="29">
        <f>K762*INDEX(Parameters!$B$62:$E$62,MATCH(I762,Parameters!$B$30:$E$30,0))/100*IF($F762="yes",Parameters!$C$49,Parameters!$B$49)</f>
        <v/>
      </c>
      <c r="R762" s="29">
        <f>K762*INDEX(Parameters!$B$63:$E$63,MATCH(I762,Parameters!$B$30:$E$30,0))/100*IF($F762="yes",Parameters!$C$49,Parameters!$B$49)</f>
        <v/>
      </c>
      <c r="S762" s="29">
        <f>K762*INDEX(Parameters!$B$64:$E$64,MATCH(I762,Parameters!$B$30:$E$30,0))/100*IF($F762="yes",Parameters!$C$49,Parameters!$B$49)</f>
        <v/>
      </c>
      <c r="T762" s="29">
        <f>K762*INDEX(Parameters!$B$65:$E$65,MATCH(I762,Parameters!$B$30:$E$30,0))/100*IF($F762="yes",Parameters!$C$49,Parameters!$B$49)</f>
        <v/>
      </c>
      <c r="U762" s="29">
        <f>INDEX(Parameters!$B$32:$E$32,MATCH(I762,Parameters!$B$30:$E$30,0))*Parameters!$B$36/100*IF($F762="yes",Parameters!$E$49,Parameters!$D$49)</f>
        <v/>
      </c>
      <c r="V762" s="29">
        <f>U762*INDEX(Parameters!$B$99:$E$99,MATCH(I762,Parameters!$B$30:$E$30,0))</f>
        <v/>
      </c>
      <c r="W762" s="29">
        <f>U762*INDEX(Parameters!$B$100:$E$100,MATCH(I762,Parameters!$B$30:$E$30,0))</f>
        <v/>
      </c>
      <c r="X762" s="29">
        <f>U762*INDEX(Parameters!$B$101:$E$101,MATCH(I762,Parameters!$B$30:$E$30,0))</f>
        <v/>
      </c>
      <c r="Y762" s="29">
        <f>U762*INDEX(Parameters!$B$102:$E$102,MATCH(I762,Parameters!$B$30:$E$30,0))</f>
        <v/>
      </c>
      <c r="Z762" s="29">
        <f>U762*INDEX(Parameters!$B$103:$E$103,MATCH(I762,Parameters!$B$30:$E$30,0))</f>
        <v/>
      </c>
      <c r="AA762" s="29">
        <f>U762*INDEX(Parameters!$B$104:$E$104,MATCH(I762,Parameters!$B$30:$E$30,0))</f>
        <v/>
      </c>
      <c r="AB762" s="29">
        <f>U762*Parameters!$B$39</f>
        <v/>
      </c>
      <c r="AC762">
        <f>J762</f>
        <v/>
      </c>
      <c r="AD762">
        <f>IF(J762=1,Parameters!$B$40,Parameters!$B$41)</f>
        <v/>
      </c>
      <c r="AE762" s="29">
        <f>AC762*O762+(1-AC762)*L762</f>
        <v/>
      </c>
      <c r="AF762" s="29">
        <f>AC762*P762+(1-AC762)*M762</f>
        <v/>
      </c>
      <c r="AG762" s="29">
        <f>AC762*Q762+(1-AC762)*N762</f>
        <v/>
      </c>
      <c r="AH762" s="29">
        <f>AD762*O762+(1-AD762)*L762</f>
        <v/>
      </c>
      <c r="AI762" s="29">
        <f>AD762*P762+(1-AD762)*M762</f>
        <v/>
      </c>
      <c r="AJ762" s="29">
        <f>AD762*Q762+(1-AD762)*N762</f>
        <v/>
      </c>
      <c r="AK762" s="29">
        <f>AC762*V762+(1-AC762)*U762</f>
        <v/>
      </c>
      <c r="AL762" s="29">
        <f>AC762*W762+(1-AC762)*U762</f>
        <v/>
      </c>
      <c r="AM762" s="29">
        <f>AC762*X762+(1-AC762)*U762</f>
        <v/>
      </c>
      <c r="AN762" s="29">
        <f>AD762*V762+(1-AD762)*U762</f>
        <v/>
      </c>
      <c r="AO762" s="29">
        <f>AD762*W762+(1-AD762)*U762</f>
        <v/>
      </c>
      <c r="AP762" s="29">
        <f>AD762*X762+(1-AD762)*U762</f>
        <v/>
      </c>
      <c r="AQ762">
        <f>IF(OR(Scenario!$B$5="Any",Scenario!$B$5=A762),1,0)</f>
        <v/>
      </c>
      <c r="AR762">
        <f>IF(OR(Scenario!$B$6="Any",Scenario!$B$6=B762),1,0)</f>
        <v/>
      </c>
      <c r="AS762">
        <f>IF(OR(Scenario!$B$7="Any",Scenario!$B$7=C762),1,0)</f>
        <v/>
      </c>
      <c r="AT762">
        <f>IF(OR(Scenario!$B$8="Any",Scenario!$B$8=D762),1,0)</f>
        <v/>
      </c>
      <c r="AU762">
        <f>IF(OR(Scenario!$B$9="Any",Scenario!$B$9=E762),1,0)</f>
        <v/>
      </c>
      <c r="AV762">
        <f>IF(OR(Scenario!$B$10="Any",Scenario!$B$10=F762),1,0)</f>
        <v/>
      </c>
      <c r="AW762">
        <f>G762*AQ762*AR762*AS762*AT762*AU762*AV762</f>
        <v/>
      </c>
      <c r="AX762">
        <f>IF(Scenario!$B$11="mean",L762,IF(Scenario!$B$11="5th pct",M762,N762))</f>
        <v/>
      </c>
      <c r="AY762">
        <f>IF(Scenario!$B$11="mean",O762,IF(Scenario!$B$11="5th pct",P762,Q762))</f>
        <v/>
      </c>
      <c r="AZ762">
        <f>IF(Scenario!$B$11="mean",R762,IF(Scenario!$B$11="5th pct",S762,T762))</f>
        <v/>
      </c>
      <c r="BA762">
        <f>IF(Scenario!$B$11="mean",AE762,IF(Scenario!$B$11="5th pct",AF762,AG762))</f>
        <v/>
      </c>
      <c r="BB762">
        <f>IF(Scenario!$B$11="mean",AH762,IF(Scenario!$B$11="5th pct",AI762,AJ762))</f>
        <v/>
      </c>
      <c r="BC762">
        <f>U762</f>
        <v/>
      </c>
      <c r="BD762">
        <f>IF(Scenario!$B$11="mean",V762,IF(Scenario!$B$11="5th pct",W762,X762))</f>
        <v/>
      </c>
      <c r="BE762">
        <f>IF(Scenario!$B$11="mean",Y762,IF(Scenario!$B$11="5th pct",Z762,AA762))</f>
        <v/>
      </c>
      <c r="BF762">
        <f>IF(Scenario!$B$11="mean",AK762,IF(Scenario!$B$11="5th pct",AL762,AM762))</f>
        <v/>
      </c>
      <c r="BG762">
        <f>IF(Scenario!$B$11="mean",AN762,IF(Scenario!$B$11="5th pct",AO762,AP762))</f>
        <v/>
      </c>
    </row>
    <row r="763">
      <c r="A763" s="7" t="inlineStr">
        <is>
          <t>M</t>
        </is>
      </c>
      <c r="B763" s="7" t="inlineStr">
        <is>
          <t>65-74</t>
        </is>
      </c>
      <c r="C763" s="7" t="inlineStr">
        <is>
          <t>&gt;198</t>
        </is>
      </c>
      <c r="D763" s="7" t="inlineStr">
        <is>
          <t>&gt;=2.0</t>
        </is>
      </c>
      <c r="E763" s="7" t="inlineStr">
        <is>
          <t>subclinical</t>
        </is>
      </c>
      <c r="F763" s="7" t="inlineStr">
        <is>
          <t>yes</t>
        </is>
      </c>
      <c r="G763" s="30">
        <f>Parameters!$B$6*Parameters!$B$7*Parameters!$G$11/SUM(Parameters!$B$11:$G$11)*Parameters!$K$21*Parameters!$B$50*Parameters!$B$46</f>
        <v/>
      </c>
      <c r="H763" s="31">
        <f>(140-Parameters!$B$25)*Parameters!$G$26*0.45359237*1/(72*Parameters!$E$27)</f>
        <v/>
      </c>
      <c r="I763" s="7">
        <f>IF(H763&gt;80,"&gt;80",IF(H763&gt;50,"50-80",IF(H763&gt;=25,"25-50","&lt;25")))</f>
        <v/>
      </c>
      <c r="J763" s="7">
        <f>IF(((B763="80+")+0+(OR(D763="1.5-2.0",D763="&gt;=2.0")))&gt;=2,1,0)</f>
        <v/>
      </c>
      <c r="K763" s="32">
        <f>INDEX(Parameters!$B$31:$E$31,MATCH(I763,Parameters!$B$30:$E$30,0))</f>
        <v/>
      </c>
      <c r="L763" s="33">
        <f>K763*INDEX(Parameters!$B$57:$E$57,MATCH(I763,Parameters!$B$30:$E$30,0))/100*IF($F763="yes",Parameters!$C$49,Parameters!$B$49)</f>
        <v/>
      </c>
      <c r="M763" s="33">
        <f>K763*INDEX(Parameters!$B$58:$E$58,MATCH(I763,Parameters!$B$30:$E$30,0))/100*IF($F763="yes",Parameters!$C$49,Parameters!$B$49)</f>
        <v/>
      </c>
      <c r="N763" s="33">
        <f>K763*INDEX(Parameters!$B$59:$E$59,MATCH(I763,Parameters!$B$30:$E$30,0))/100*IF($F763="yes",Parameters!$C$49,Parameters!$B$49)</f>
        <v/>
      </c>
      <c r="O763" s="33">
        <f>K763*INDEX(Parameters!$B$60:$E$60,MATCH(I763,Parameters!$B$30:$E$30,0))/100*IF($F763="yes",Parameters!$C$49,Parameters!$B$49)</f>
        <v/>
      </c>
      <c r="P763" s="33">
        <f>K763*INDEX(Parameters!$B$61:$E$61,MATCH(I763,Parameters!$B$30:$E$30,0))/100*IF($F763="yes",Parameters!$C$49,Parameters!$B$49)</f>
        <v/>
      </c>
      <c r="Q763" s="33">
        <f>K763*INDEX(Parameters!$B$62:$E$62,MATCH(I763,Parameters!$B$30:$E$30,0))/100*IF($F763="yes",Parameters!$C$49,Parameters!$B$49)</f>
        <v/>
      </c>
      <c r="R763" s="33">
        <f>K763*INDEX(Parameters!$B$63:$E$63,MATCH(I763,Parameters!$B$30:$E$30,0))/100*IF($F763="yes",Parameters!$C$49,Parameters!$B$49)</f>
        <v/>
      </c>
      <c r="S763" s="33">
        <f>K763*INDEX(Parameters!$B$64:$E$64,MATCH(I763,Parameters!$B$30:$E$30,0))/100*IF($F763="yes",Parameters!$C$49,Parameters!$B$49)</f>
        <v/>
      </c>
      <c r="T763" s="33">
        <f>K763*INDEX(Parameters!$B$65:$E$65,MATCH(I763,Parameters!$B$30:$E$30,0))/100*IF($F763="yes",Parameters!$C$49,Parameters!$B$49)</f>
        <v/>
      </c>
      <c r="U763" s="33">
        <f>INDEX(Parameters!$B$32:$E$32,MATCH(I763,Parameters!$B$30:$E$30,0))*Parameters!$B$36/100*IF($F763="yes",Parameters!$E$49,Parameters!$D$49)</f>
        <v/>
      </c>
      <c r="V763" s="33">
        <f>U763*INDEX(Parameters!$B$99:$E$99,MATCH(I763,Parameters!$B$30:$E$30,0))</f>
        <v/>
      </c>
      <c r="W763" s="33">
        <f>U763*INDEX(Parameters!$B$100:$E$100,MATCH(I763,Parameters!$B$30:$E$30,0))</f>
        <v/>
      </c>
      <c r="X763" s="33">
        <f>U763*INDEX(Parameters!$B$101:$E$101,MATCH(I763,Parameters!$B$30:$E$30,0))</f>
        <v/>
      </c>
      <c r="Y763" s="33">
        <f>U763*INDEX(Parameters!$B$102:$E$102,MATCH(I763,Parameters!$B$30:$E$30,0))</f>
        <v/>
      </c>
      <c r="Z763" s="33">
        <f>U763*INDEX(Parameters!$B$103:$E$103,MATCH(I763,Parameters!$B$30:$E$30,0))</f>
        <v/>
      </c>
      <c r="AA763" s="33">
        <f>U763*INDEX(Parameters!$B$104:$E$104,MATCH(I763,Parameters!$B$30:$E$30,0))</f>
        <v/>
      </c>
      <c r="AB763" s="33">
        <f>U763*Parameters!$B$39</f>
        <v/>
      </c>
      <c r="AC763" s="7">
        <f>J763</f>
        <v/>
      </c>
      <c r="AD763" s="7">
        <f>IF(J763=1,Parameters!$B$40,Parameters!$B$41)</f>
        <v/>
      </c>
      <c r="AE763" s="33">
        <f>AC763*O763+(1-AC763)*L763</f>
        <v/>
      </c>
      <c r="AF763" s="33">
        <f>AC763*P763+(1-AC763)*M763</f>
        <v/>
      </c>
      <c r="AG763" s="33">
        <f>AC763*Q763+(1-AC763)*N763</f>
        <v/>
      </c>
      <c r="AH763" s="33">
        <f>AD763*O763+(1-AD763)*L763</f>
        <v/>
      </c>
      <c r="AI763" s="33">
        <f>AD763*P763+(1-AD763)*M763</f>
        <v/>
      </c>
      <c r="AJ763" s="33">
        <f>AD763*Q763+(1-AD763)*N763</f>
        <v/>
      </c>
      <c r="AK763" s="33">
        <f>AC763*V763+(1-AC763)*U763</f>
        <v/>
      </c>
      <c r="AL763" s="33">
        <f>AC763*W763+(1-AC763)*U763</f>
        <v/>
      </c>
      <c r="AM763" s="33">
        <f>AC763*X763+(1-AC763)*U763</f>
        <v/>
      </c>
      <c r="AN763" s="33">
        <f>AD763*V763+(1-AD763)*U763</f>
        <v/>
      </c>
      <c r="AO763" s="33">
        <f>AD763*W763+(1-AD763)*U763</f>
        <v/>
      </c>
      <c r="AP763" s="33">
        <f>AD763*X763+(1-AD763)*U763</f>
        <v/>
      </c>
      <c r="AQ763" s="7">
        <f>IF(OR(Scenario!$B$5="Any",Scenario!$B$5=A763),1,0)</f>
        <v/>
      </c>
      <c r="AR763" s="7">
        <f>IF(OR(Scenario!$B$6="Any",Scenario!$B$6=B763),1,0)</f>
        <v/>
      </c>
      <c r="AS763" s="7">
        <f>IF(OR(Scenario!$B$7="Any",Scenario!$B$7=C763),1,0)</f>
        <v/>
      </c>
      <c r="AT763" s="7">
        <f>IF(OR(Scenario!$B$8="Any",Scenario!$B$8=D763),1,0)</f>
        <v/>
      </c>
      <c r="AU763" s="7">
        <f>IF(OR(Scenario!$B$9="Any",Scenario!$B$9=E763),1,0)</f>
        <v/>
      </c>
      <c r="AV763" s="7">
        <f>IF(OR(Scenario!$B$10="Any",Scenario!$B$10=F763),1,0)</f>
        <v/>
      </c>
      <c r="AW763" s="7">
        <f>G763*AQ763*AR763*AS763*AT763*AU763*AV763</f>
        <v/>
      </c>
      <c r="AX763" s="7">
        <f>IF(Scenario!$B$11="mean",L763,IF(Scenario!$B$11="5th pct",M763,N763))</f>
        <v/>
      </c>
      <c r="AY763" s="7">
        <f>IF(Scenario!$B$11="mean",O763,IF(Scenario!$B$11="5th pct",P763,Q763))</f>
        <v/>
      </c>
      <c r="AZ763" s="7">
        <f>IF(Scenario!$B$11="mean",R763,IF(Scenario!$B$11="5th pct",S763,T763))</f>
        <v/>
      </c>
      <c r="BA763" s="7">
        <f>IF(Scenario!$B$11="mean",AE763,IF(Scenario!$B$11="5th pct",AF763,AG763))</f>
        <v/>
      </c>
      <c r="BB763" s="7">
        <f>IF(Scenario!$B$11="mean",AH763,IF(Scenario!$B$11="5th pct",AI763,AJ763))</f>
        <v/>
      </c>
      <c r="BC763" s="7">
        <f>U763</f>
        <v/>
      </c>
      <c r="BD763" s="7">
        <f>IF(Scenario!$B$11="mean",V763,IF(Scenario!$B$11="5th pct",W763,X763))</f>
        <v/>
      </c>
      <c r="BE763" s="7">
        <f>IF(Scenario!$B$11="mean",Y763,IF(Scenario!$B$11="5th pct",Z763,AA763))</f>
        <v/>
      </c>
      <c r="BF763" s="7">
        <f>IF(Scenario!$B$11="mean",AK763,IF(Scenario!$B$11="5th pct",AL763,AM763))</f>
        <v/>
      </c>
      <c r="BG763" s="7">
        <f>IF(Scenario!$B$11="mean",AN763,IF(Scenario!$B$11="5th pct",AO763,AP763))</f>
        <v/>
      </c>
    </row>
    <row r="764">
      <c r="A764" t="inlineStr">
        <is>
          <t>M</t>
        </is>
      </c>
      <c r="B764" t="inlineStr">
        <is>
          <t>65-74</t>
        </is>
      </c>
      <c r="C764" t="inlineStr">
        <is>
          <t>&gt;198</t>
        </is>
      </c>
      <c r="D764" t="inlineStr">
        <is>
          <t>&gt;=2.0</t>
        </is>
      </c>
      <c r="E764" t="inlineStr">
        <is>
          <t>low parox</t>
        </is>
      </c>
      <c r="F764" t="inlineStr">
        <is>
          <t>no</t>
        </is>
      </c>
      <c r="G764" s="26">
        <f>Parameters!$B$6*Parameters!$B$7*Parameters!$G$11/SUM(Parameters!$B$11:$G$11)*Parameters!$K$21*Parameters!$B$51*(1-Parameters!$B$46)</f>
        <v/>
      </c>
      <c r="H764" s="27">
        <f>(140-Parameters!$B$25)*Parameters!$G$26*0.45359237*1/(72*Parameters!$E$27)</f>
        <v/>
      </c>
      <c r="I764">
        <f>IF(H764&gt;80,"&gt;80",IF(H764&gt;50,"50-80",IF(H764&gt;=25,"25-50","&lt;25")))</f>
        <v/>
      </c>
      <c r="J764">
        <f>IF(((B764="80+")+0+(OR(D764="1.5-2.0",D764="&gt;=2.0")))&gt;=2,1,0)</f>
        <v/>
      </c>
      <c r="K764" s="28">
        <f>INDEX(Parameters!$B$31:$E$31,MATCH(I764,Parameters!$B$30:$E$30,0))</f>
        <v/>
      </c>
      <c r="L764" s="29">
        <f>K764*INDEX(Parameters!$B$66:$E$66,MATCH(I764,Parameters!$B$30:$E$30,0))/100*IF($F764="yes",Parameters!$C$49,Parameters!$B$49)</f>
        <v/>
      </c>
      <c r="M764" s="29">
        <f>K764*INDEX(Parameters!$B$67:$E$67,MATCH(I764,Parameters!$B$30:$E$30,0))/100*IF($F764="yes",Parameters!$C$49,Parameters!$B$49)</f>
        <v/>
      </c>
      <c r="N764" s="29">
        <f>K764*INDEX(Parameters!$B$68:$E$68,MATCH(I764,Parameters!$B$30:$E$30,0))/100*IF($F764="yes",Parameters!$C$49,Parameters!$B$49)</f>
        <v/>
      </c>
      <c r="O764" s="29">
        <f>K764*INDEX(Parameters!$B$69:$E$69,MATCH(I764,Parameters!$B$30:$E$30,0))/100*IF($F764="yes",Parameters!$C$49,Parameters!$B$49)</f>
        <v/>
      </c>
      <c r="P764" s="29">
        <f>K764*INDEX(Parameters!$B$70:$E$70,MATCH(I764,Parameters!$B$30:$E$30,0))/100*IF($F764="yes",Parameters!$C$49,Parameters!$B$49)</f>
        <v/>
      </c>
      <c r="Q764" s="29">
        <f>K764*INDEX(Parameters!$B$71:$E$71,MATCH(I764,Parameters!$B$30:$E$30,0))/100*IF($F764="yes",Parameters!$C$49,Parameters!$B$49)</f>
        <v/>
      </c>
      <c r="R764" s="29">
        <f>K764*INDEX(Parameters!$B$72:$E$72,MATCH(I764,Parameters!$B$30:$E$30,0))/100*IF($F764="yes",Parameters!$C$49,Parameters!$B$49)</f>
        <v/>
      </c>
      <c r="S764" s="29">
        <f>K764*INDEX(Parameters!$B$73:$E$73,MATCH(I764,Parameters!$B$30:$E$30,0))/100*IF($F764="yes",Parameters!$C$49,Parameters!$B$49)</f>
        <v/>
      </c>
      <c r="T764" s="29">
        <f>K764*INDEX(Parameters!$B$74:$E$74,MATCH(I764,Parameters!$B$30:$E$30,0))/100*IF($F764="yes",Parameters!$C$49,Parameters!$B$49)</f>
        <v/>
      </c>
      <c r="U764" s="29">
        <f>INDEX(Parameters!$B$32:$E$32,MATCH(I764,Parameters!$B$30:$E$30,0))*Parameters!$B$36/100*IF($F764="yes",Parameters!$E$49,Parameters!$D$49)</f>
        <v/>
      </c>
      <c r="V764" s="29">
        <f>U764*INDEX(Parameters!$B$99:$E$99,MATCH(I764,Parameters!$B$30:$E$30,0))</f>
        <v/>
      </c>
      <c r="W764" s="29">
        <f>U764*INDEX(Parameters!$B$100:$E$100,MATCH(I764,Parameters!$B$30:$E$30,0))</f>
        <v/>
      </c>
      <c r="X764" s="29">
        <f>U764*INDEX(Parameters!$B$101:$E$101,MATCH(I764,Parameters!$B$30:$E$30,0))</f>
        <v/>
      </c>
      <c r="Y764" s="29">
        <f>U764*INDEX(Parameters!$B$102:$E$102,MATCH(I764,Parameters!$B$30:$E$30,0))</f>
        <v/>
      </c>
      <c r="Z764" s="29">
        <f>U764*INDEX(Parameters!$B$103:$E$103,MATCH(I764,Parameters!$B$30:$E$30,0))</f>
        <v/>
      </c>
      <c r="AA764" s="29">
        <f>U764*INDEX(Parameters!$B$104:$E$104,MATCH(I764,Parameters!$B$30:$E$30,0))</f>
        <v/>
      </c>
      <c r="AB764" s="29">
        <f>U764*Parameters!$B$39</f>
        <v/>
      </c>
      <c r="AC764">
        <f>J764</f>
        <v/>
      </c>
      <c r="AD764">
        <f>IF(J764=1,Parameters!$B$40,Parameters!$B$41)</f>
        <v/>
      </c>
      <c r="AE764" s="29">
        <f>AC764*O764+(1-AC764)*L764</f>
        <v/>
      </c>
      <c r="AF764" s="29">
        <f>AC764*P764+(1-AC764)*M764</f>
        <v/>
      </c>
      <c r="AG764" s="29">
        <f>AC764*Q764+(1-AC764)*N764</f>
        <v/>
      </c>
      <c r="AH764" s="29">
        <f>AD764*O764+(1-AD764)*L764</f>
        <v/>
      </c>
      <c r="AI764" s="29">
        <f>AD764*P764+(1-AD764)*M764</f>
        <v/>
      </c>
      <c r="AJ764" s="29">
        <f>AD764*Q764+(1-AD764)*N764</f>
        <v/>
      </c>
      <c r="AK764" s="29">
        <f>AC764*V764+(1-AC764)*U764</f>
        <v/>
      </c>
      <c r="AL764" s="29">
        <f>AC764*W764+(1-AC764)*U764</f>
        <v/>
      </c>
      <c r="AM764" s="29">
        <f>AC764*X764+(1-AC764)*U764</f>
        <v/>
      </c>
      <c r="AN764" s="29">
        <f>AD764*V764+(1-AD764)*U764</f>
        <v/>
      </c>
      <c r="AO764" s="29">
        <f>AD764*W764+(1-AD764)*U764</f>
        <v/>
      </c>
      <c r="AP764" s="29">
        <f>AD764*X764+(1-AD764)*U764</f>
        <v/>
      </c>
      <c r="AQ764">
        <f>IF(OR(Scenario!$B$5="Any",Scenario!$B$5=A764),1,0)</f>
        <v/>
      </c>
      <c r="AR764">
        <f>IF(OR(Scenario!$B$6="Any",Scenario!$B$6=B764),1,0)</f>
        <v/>
      </c>
      <c r="AS764">
        <f>IF(OR(Scenario!$B$7="Any",Scenario!$B$7=C764),1,0)</f>
        <v/>
      </c>
      <c r="AT764">
        <f>IF(OR(Scenario!$B$8="Any",Scenario!$B$8=D764),1,0)</f>
        <v/>
      </c>
      <c r="AU764">
        <f>IF(OR(Scenario!$B$9="Any",Scenario!$B$9=E764),1,0)</f>
        <v/>
      </c>
      <c r="AV764">
        <f>IF(OR(Scenario!$B$10="Any",Scenario!$B$10=F764),1,0)</f>
        <v/>
      </c>
      <c r="AW764">
        <f>G764*AQ764*AR764*AS764*AT764*AU764*AV764</f>
        <v/>
      </c>
      <c r="AX764">
        <f>IF(Scenario!$B$11="mean",L764,IF(Scenario!$B$11="5th pct",M764,N764))</f>
        <v/>
      </c>
      <c r="AY764">
        <f>IF(Scenario!$B$11="mean",O764,IF(Scenario!$B$11="5th pct",P764,Q764))</f>
        <v/>
      </c>
      <c r="AZ764">
        <f>IF(Scenario!$B$11="mean",R764,IF(Scenario!$B$11="5th pct",S764,T764))</f>
        <v/>
      </c>
      <c r="BA764">
        <f>IF(Scenario!$B$11="mean",AE764,IF(Scenario!$B$11="5th pct",AF764,AG764))</f>
        <v/>
      </c>
      <c r="BB764">
        <f>IF(Scenario!$B$11="mean",AH764,IF(Scenario!$B$11="5th pct",AI764,AJ764))</f>
        <v/>
      </c>
      <c r="BC764">
        <f>U764</f>
        <v/>
      </c>
      <c r="BD764">
        <f>IF(Scenario!$B$11="mean",V764,IF(Scenario!$B$11="5th pct",W764,X764))</f>
        <v/>
      </c>
      <c r="BE764">
        <f>IF(Scenario!$B$11="mean",Y764,IF(Scenario!$B$11="5th pct",Z764,AA764))</f>
        <v/>
      </c>
      <c r="BF764">
        <f>IF(Scenario!$B$11="mean",AK764,IF(Scenario!$B$11="5th pct",AL764,AM764))</f>
        <v/>
      </c>
      <c r="BG764">
        <f>IF(Scenario!$B$11="mean",AN764,IF(Scenario!$B$11="5th pct",AO764,AP764))</f>
        <v/>
      </c>
    </row>
    <row r="765">
      <c r="A765" s="7" t="inlineStr">
        <is>
          <t>M</t>
        </is>
      </c>
      <c r="B765" s="7" t="inlineStr">
        <is>
          <t>65-74</t>
        </is>
      </c>
      <c r="C765" s="7" t="inlineStr">
        <is>
          <t>&gt;198</t>
        </is>
      </c>
      <c r="D765" s="7" t="inlineStr">
        <is>
          <t>&gt;=2.0</t>
        </is>
      </c>
      <c r="E765" s="7" t="inlineStr">
        <is>
          <t>low parox</t>
        </is>
      </c>
      <c r="F765" s="7" t="inlineStr">
        <is>
          <t>yes</t>
        </is>
      </c>
      <c r="G765" s="30">
        <f>Parameters!$B$6*Parameters!$B$7*Parameters!$G$11/SUM(Parameters!$B$11:$G$11)*Parameters!$K$21*Parameters!$B$51*Parameters!$B$46</f>
        <v/>
      </c>
      <c r="H765" s="31">
        <f>(140-Parameters!$B$25)*Parameters!$G$26*0.45359237*1/(72*Parameters!$E$27)</f>
        <v/>
      </c>
      <c r="I765" s="7">
        <f>IF(H765&gt;80,"&gt;80",IF(H765&gt;50,"50-80",IF(H765&gt;=25,"25-50","&lt;25")))</f>
        <v/>
      </c>
      <c r="J765" s="7">
        <f>IF(((B765="80+")+0+(OR(D765="1.5-2.0",D765="&gt;=2.0")))&gt;=2,1,0)</f>
        <v/>
      </c>
      <c r="K765" s="32">
        <f>INDEX(Parameters!$B$31:$E$31,MATCH(I765,Parameters!$B$30:$E$30,0))</f>
        <v/>
      </c>
      <c r="L765" s="33">
        <f>K765*INDEX(Parameters!$B$66:$E$66,MATCH(I765,Parameters!$B$30:$E$30,0))/100*IF($F765="yes",Parameters!$C$49,Parameters!$B$49)</f>
        <v/>
      </c>
      <c r="M765" s="33">
        <f>K765*INDEX(Parameters!$B$67:$E$67,MATCH(I765,Parameters!$B$30:$E$30,0))/100*IF($F765="yes",Parameters!$C$49,Parameters!$B$49)</f>
        <v/>
      </c>
      <c r="N765" s="33">
        <f>K765*INDEX(Parameters!$B$68:$E$68,MATCH(I765,Parameters!$B$30:$E$30,0))/100*IF($F765="yes",Parameters!$C$49,Parameters!$B$49)</f>
        <v/>
      </c>
      <c r="O765" s="33">
        <f>K765*INDEX(Parameters!$B$69:$E$69,MATCH(I765,Parameters!$B$30:$E$30,0))/100*IF($F765="yes",Parameters!$C$49,Parameters!$B$49)</f>
        <v/>
      </c>
      <c r="P765" s="33">
        <f>K765*INDEX(Parameters!$B$70:$E$70,MATCH(I765,Parameters!$B$30:$E$30,0))/100*IF($F765="yes",Parameters!$C$49,Parameters!$B$49)</f>
        <v/>
      </c>
      <c r="Q765" s="33">
        <f>K765*INDEX(Parameters!$B$71:$E$71,MATCH(I765,Parameters!$B$30:$E$30,0))/100*IF($F765="yes",Parameters!$C$49,Parameters!$B$49)</f>
        <v/>
      </c>
      <c r="R765" s="33">
        <f>K765*INDEX(Parameters!$B$72:$E$72,MATCH(I765,Parameters!$B$30:$E$30,0))/100*IF($F765="yes",Parameters!$C$49,Parameters!$B$49)</f>
        <v/>
      </c>
      <c r="S765" s="33">
        <f>K765*INDEX(Parameters!$B$73:$E$73,MATCH(I765,Parameters!$B$30:$E$30,0))/100*IF($F765="yes",Parameters!$C$49,Parameters!$B$49)</f>
        <v/>
      </c>
      <c r="T765" s="33">
        <f>K765*INDEX(Parameters!$B$74:$E$74,MATCH(I765,Parameters!$B$30:$E$30,0))/100*IF($F765="yes",Parameters!$C$49,Parameters!$B$49)</f>
        <v/>
      </c>
      <c r="U765" s="33">
        <f>INDEX(Parameters!$B$32:$E$32,MATCH(I765,Parameters!$B$30:$E$30,0))*Parameters!$B$36/100*IF($F765="yes",Parameters!$E$49,Parameters!$D$49)</f>
        <v/>
      </c>
      <c r="V765" s="33">
        <f>U765*INDEX(Parameters!$B$99:$E$99,MATCH(I765,Parameters!$B$30:$E$30,0))</f>
        <v/>
      </c>
      <c r="W765" s="33">
        <f>U765*INDEX(Parameters!$B$100:$E$100,MATCH(I765,Parameters!$B$30:$E$30,0))</f>
        <v/>
      </c>
      <c r="X765" s="33">
        <f>U765*INDEX(Parameters!$B$101:$E$101,MATCH(I765,Parameters!$B$30:$E$30,0))</f>
        <v/>
      </c>
      <c r="Y765" s="33">
        <f>U765*INDEX(Parameters!$B$102:$E$102,MATCH(I765,Parameters!$B$30:$E$30,0))</f>
        <v/>
      </c>
      <c r="Z765" s="33">
        <f>U765*INDEX(Parameters!$B$103:$E$103,MATCH(I765,Parameters!$B$30:$E$30,0))</f>
        <v/>
      </c>
      <c r="AA765" s="33">
        <f>U765*INDEX(Parameters!$B$104:$E$104,MATCH(I765,Parameters!$B$30:$E$30,0))</f>
        <v/>
      </c>
      <c r="AB765" s="33">
        <f>U765*Parameters!$B$39</f>
        <v/>
      </c>
      <c r="AC765" s="7">
        <f>J765</f>
        <v/>
      </c>
      <c r="AD765" s="7">
        <f>IF(J765=1,Parameters!$B$40,Parameters!$B$41)</f>
        <v/>
      </c>
      <c r="AE765" s="33">
        <f>AC765*O765+(1-AC765)*L765</f>
        <v/>
      </c>
      <c r="AF765" s="33">
        <f>AC765*P765+(1-AC765)*M765</f>
        <v/>
      </c>
      <c r="AG765" s="33">
        <f>AC765*Q765+(1-AC765)*N765</f>
        <v/>
      </c>
      <c r="AH765" s="33">
        <f>AD765*O765+(1-AD765)*L765</f>
        <v/>
      </c>
      <c r="AI765" s="33">
        <f>AD765*P765+(1-AD765)*M765</f>
        <v/>
      </c>
      <c r="AJ765" s="33">
        <f>AD765*Q765+(1-AD765)*N765</f>
        <v/>
      </c>
      <c r="AK765" s="33">
        <f>AC765*V765+(1-AC765)*U765</f>
        <v/>
      </c>
      <c r="AL765" s="33">
        <f>AC765*W765+(1-AC765)*U765</f>
        <v/>
      </c>
      <c r="AM765" s="33">
        <f>AC765*X765+(1-AC765)*U765</f>
        <v/>
      </c>
      <c r="AN765" s="33">
        <f>AD765*V765+(1-AD765)*U765</f>
        <v/>
      </c>
      <c r="AO765" s="33">
        <f>AD765*W765+(1-AD765)*U765</f>
        <v/>
      </c>
      <c r="AP765" s="33">
        <f>AD765*X765+(1-AD765)*U765</f>
        <v/>
      </c>
      <c r="AQ765" s="7">
        <f>IF(OR(Scenario!$B$5="Any",Scenario!$B$5=A765),1,0)</f>
        <v/>
      </c>
      <c r="AR765" s="7">
        <f>IF(OR(Scenario!$B$6="Any",Scenario!$B$6=B765),1,0)</f>
        <v/>
      </c>
      <c r="AS765" s="7">
        <f>IF(OR(Scenario!$B$7="Any",Scenario!$B$7=C765),1,0)</f>
        <v/>
      </c>
      <c r="AT765" s="7">
        <f>IF(OR(Scenario!$B$8="Any",Scenario!$B$8=D765),1,0)</f>
        <v/>
      </c>
      <c r="AU765" s="7">
        <f>IF(OR(Scenario!$B$9="Any",Scenario!$B$9=E765),1,0)</f>
        <v/>
      </c>
      <c r="AV765" s="7">
        <f>IF(OR(Scenario!$B$10="Any",Scenario!$B$10=F765),1,0)</f>
        <v/>
      </c>
      <c r="AW765" s="7">
        <f>G765*AQ765*AR765*AS765*AT765*AU765*AV765</f>
        <v/>
      </c>
      <c r="AX765" s="7">
        <f>IF(Scenario!$B$11="mean",L765,IF(Scenario!$B$11="5th pct",M765,N765))</f>
        <v/>
      </c>
      <c r="AY765" s="7">
        <f>IF(Scenario!$B$11="mean",O765,IF(Scenario!$B$11="5th pct",P765,Q765))</f>
        <v/>
      </c>
      <c r="AZ765" s="7">
        <f>IF(Scenario!$B$11="mean",R765,IF(Scenario!$B$11="5th pct",S765,T765))</f>
        <v/>
      </c>
      <c r="BA765" s="7">
        <f>IF(Scenario!$B$11="mean",AE765,IF(Scenario!$B$11="5th pct",AF765,AG765))</f>
        <v/>
      </c>
      <c r="BB765" s="7">
        <f>IF(Scenario!$B$11="mean",AH765,IF(Scenario!$B$11="5th pct",AI765,AJ765))</f>
        <v/>
      </c>
      <c r="BC765" s="7">
        <f>U765</f>
        <v/>
      </c>
      <c r="BD765" s="7">
        <f>IF(Scenario!$B$11="mean",V765,IF(Scenario!$B$11="5th pct",W765,X765))</f>
        <v/>
      </c>
      <c r="BE765" s="7">
        <f>IF(Scenario!$B$11="mean",Y765,IF(Scenario!$B$11="5th pct",Z765,AA765))</f>
        <v/>
      </c>
      <c r="BF765" s="7">
        <f>IF(Scenario!$B$11="mean",AK765,IF(Scenario!$B$11="5th pct",AL765,AM765))</f>
        <v/>
      </c>
      <c r="BG765" s="7">
        <f>IF(Scenario!$B$11="mean",AN765,IF(Scenario!$B$11="5th pct",AO765,AP765))</f>
        <v/>
      </c>
    </row>
    <row r="766">
      <c r="A766" t="inlineStr">
        <is>
          <t>M</t>
        </is>
      </c>
      <c r="B766" t="inlineStr">
        <is>
          <t>65-74</t>
        </is>
      </c>
      <c r="C766" t="inlineStr">
        <is>
          <t>&gt;198</t>
        </is>
      </c>
      <c r="D766" t="inlineStr">
        <is>
          <t>&gt;=2.0</t>
        </is>
      </c>
      <c r="E766" t="inlineStr">
        <is>
          <t>high parox</t>
        </is>
      </c>
      <c r="F766" t="inlineStr">
        <is>
          <t>no</t>
        </is>
      </c>
      <c r="G766" s="26">
        <f>Parameters!$B$6*Parameters!$B$7*Parameters!$G$11/SUM(Parameters!$B$11:$G$11)*Parameters!$K$21*Parameters!$B$52*(1-Parameters!$B$46)</f>
        <v/>
      </c>
      <c r="H766" s="27">
        <f>(140-Parameters!$B$25)*Parameters!$G$26*0.45359237*1/(72*Parameters!$E$27)</f>
        <v/>
      </c>
      <c r="I766">
        <f>IF(H766&gt;80,"&gt;80",IF(H766&gt;50,"50-80",IF(H766&gt;=25,"25-50","&lt;25")))</f>
        <v/>
      </c>
      <c r="J766">
        <f>IF(((B766="80+")+0+(OR(D766="1.5-2.0",D766="&gt;=2.0")))&gt;=2,1,0)</f>
        <v/>
      </c>
      <c r="K766" s="28">
        <f>INDEX(Parameters!$B$31:$E$31,MATCH(I766,Parameters!$B$30:$E$30,0))</f>
        <v/>
      </c>
      <c r="L766" s="29">
        <f>K766*INDEX(Parameters!$B$75:$E$75,MATCH(I766,Parameters!$B$30:$E$30,0))/100*IF($F766="yes",Parameters!$C$49,Parameters!$B$49)</f>
        <v/>
      </c>
      <c r="M766" s="29">
        <f>K766*INDEX(Parameters!$B$76:$E$76,MATCH(I766,Parameters!$B$30:$E$30,0))/100*IF($F766="yes",Parameters!$C$49,Parameters!$B$49)</f>
        <v/>
      </c>
      <c r="N766" s="29">
        <f>K766*INDEX(Parameters!$B$77:$E$77,MATCH(I766,Parameters!$B$30:$E$30,0))/100*IF($F766="yes",Parameters!$C$49,Parameters!$B$49)</f>
        <v/>
      </c>
      <c r="O766" s="29">
        <f>K766*INDEX(Parameters!$B$78:$E$78,MATCH(I766,Parameters!$B$30:$E$30,0))/100*IF($F766="yes",Parameters!$C$49,Parameters!$B$49)</f>
        <v/>
      </c>
      <c r="P766" s="29">
        <f>K766*INDEX(Parameters!$B$79:$E$79,MATCH(I766,Parameters!$B$30:$E$30,0))/100*IF($F766="yes",Parameters!$C$49,Parameters!$B$49)</f>
        <v/>
      </c>
      <c r="Q766" s="29">
        <f>K766*INDEX(Parameters!$B$80:$E$80,MATCH(I766,Parameters!$B$30:$E$30,0))/100*IF($F766="yes",Parameters!$C$49,Parameters!$B$49)</f>
        <v/>
      </c>
      <c r="R766" s="29">
        <f>K766*INDEX(Parameters!$B$81:$E$81,MATCH(I766,Parameters!$B$30:$E$30,0))/100*IF($F766="yes",Parameters!$C$49,Parameters!$B$49)</f>
        <v/>
      </c>
      <c r="S766" s="29">
        <f>K766*INDEX(Parameters!$B$82:$E$82,MATCH(I766,Parameters!$B$30:$E$30,0))/100*IF($F766="yes",Parameters!$C$49,Parameters!$B$49)</f>
        <v/>
      </c>
      <c r="T766" s="29">
        <f>K766*INDEX(Parameters!$B$83:$E$83,MATCH(I766,Parameters!$B$30:$E$30,0))/100*IF($F766="yes",Parameters!$C$49,Parameters!$B$49)</f>
        <v/>
      </c>
      <c r="U766" s="29">
        <f>INDEX(Parameters!$B$32:$E$32,MATCH(I766,Parameters!$B$30:$E$30,0))*Parameters!$B$36/100*IF($F766="yes",Parameters!$E$49,Parameters!$D$49)</f>
        <v/>
      </c>
      <c r="V766" s="29">
        <f>U766*INDEX(Parameters!$B$99:$E$99,MATCH(I766,Parameters!$B$30:$E$30,0))</f>
        <v/>
      </c>
      <c r="W766" s="29">
        <f>U766*INDEX(Parameters!$B$100:$E$100,MATCH(I766,Parameters!$B$30:$E$30,0))</f>
        <v/>
      </c>
      <c r="X766" s="29">
        <f>U766*INDEX(Parameters!$B$101:$E$101,MATCH(I766,Parameters!$B$30:$E$30,0))</f>
        <v/>
      </c>
      <c r="Y766" s="29">
        <f>U766*INDEX(Parameters!$B$102:$E$102,MATCH(I766,Parameters!$B$30:$E$30,0))</f>
        <v/>
      </c>
      <c r="Z766" s="29">
        <f>U766*INDEX(Parameters!$B$103:$E$103,MATCH(I766,Parameters!$B$30:$E$30,0))</f>
        <v/>
      </c>
      <c r="AA766" s="29">
        <f>U766*INDEX(Parameters!$B$104:$E$104,MATCH(I766,Parameters!$B$30:$E$30,0))</f>
        <v/>
      </c>
      <c r="AB766" s="29">
        <f>U766*Parameters!$B$39</f>
        <v/>
      </c>
      <c r="AC766">
        <f>J766</f>
        <v/>
      </c>
      <c r="AD766">
        <f>IF(J766=1,Parameters!$B$40,Parameters!$B$41)</f>
        <v/>
      </c>
      <c r="AE766" s="29">
        <f>AC766*O766+(1-AC766)*L766</f>
        <v/>
      </c>
      <c r="AF766" s="29">
        <f>AC766*P766+(1-AC766)*M766</f>
        <v/>
      </c>
      <c r="AG766" s="29">
        <f>AC766*Q766+(1-AC766)*N766</f>
        <v/>
      </c>
      <c r="AH766" s="29">
        <f>AD766*O766+(1-AD766)*L766</f>
        <v/>
      </c>
      <c r="AI766" s="29">
        <f>AD766*P766+(1-AD766)*M766</f>
        <v/>
      </c>
      <c r="AJ766" s="29">
        <f>AD766*Q766+(1-AD766)*N766</f>
        <v/>
      </c>
      <c r="AK766" s="29">
        <f>AC766*V766+(1-AC766)*U766</f>
        <v/>
      </c>
      <c r="AL766" s="29">
        <f>AC766*W766+(1-AC766)*U766</f>
        <v/>
      </c>
      <c r="AM766" s="29">
        <f>AC766*X766+(1-AC766)*U766</f>
        <v/>
      </c>
      <c r="AN766" s="29">
        <f>AD766*V766+(1-AD766)*U766</f>
        <v/>
      </c>
      <c r="AO766" s="29">
        <f>AD766*W766+(1-AD766)*U766</f>
        <v/>
      </c>
      <c r="AP766" s="29">
        <f>AD766*X766+(1-AD766)*U766</f>
        <v/>
      </c>
      <c r="AQ766">
        <f>IF(OR(Scenario!$B$5="Any",Scenario!$B$5=A766),1,0)</f>
        <v/>
      </c>
      <c r="AR766">
        <f>IF(OR(Scenario!$B$6="Any",Scenario!$B$6=B766),1,0)</f>
        <v/>
      </c>
      <c r="AS766">
        <f>IF(OR(Scenario!$B$7="Any",Scenario!$B$7=C766),1,0)</f>
        <v/>
      </c>
      <c r="AT766">
        <f>IF(OR(Scenario!$B$8="Any",Scenario!$B$8=D766),1,0)</f>
        <v/>
      </c>
      <c r="AU766">
        <f>IF(OR(Scenario!$B$9="Any",Scenario!$B$9=E766),1,0)</f>
        <v/>
      </c>
      <c r="AV766">
        <f>IF(OR(Scenario!$B$10="Any",Scenario!$B$10=F766),1,0)</f>
        <v/>
      </c>
      <c r="AW766">
        <f>G766*AQ766*AR766*AS766*AT766*AU766*AV766</f>
        <v/>
      </c>
      <c r="AX766">
        <f>IF(Scenario!$B$11="mean",L766,IF(Scenario!$B$11="5th pct",M766,N766))</f>
        <v/>
      </c>
      <c r="AY766">
        <f>IF(Scenario!$B$11="mean",O766,IF(Scenario!$B$11="5th pct",P766,Q766))</f>
        <v/>
      </c>
      <c r="AZ766">
        <f>IF(Scenario!$B$11="mean",R766,IF(Scenario!$B$11="5th pct",S766,T766))</f>
        <v/>
      </c>
      <c r="BA766">
        <f>IF(Scenario!$B$11="mean",AE766,IF(Scenario!$B$11="5th pct",AF766,AG766))</f>
        <v/>
      </c>
      <c r="BB766">
        <f>IF(Scenario!$B$11="mean",AH766,IF(Scenario!$B$11="5th pct",AI766,AJ766))</f>
        <v/>
      </c>
      <c r="BC766">
        <f>U766</f>
        <v/>
      </c>
      <c r="BD766">
        <f>IF(Scenario!$B$11="mean",V766,IF(Scenario!$B$11="5th pct",W766,X766))</f>
        <v/>
      </c>
      <c r="BE766">
        <f>IF(Scenario!$B$11="mean",Y766,IF(Scenario!$B$11="5th pct",Z766,AA766))</f>
        <v/>
      </c>
      <c r="BF766">
        <f>IF(Scenario!$B$11="mean",AK766,IF(Scenario!$B$11="5th pct",AL766,AM766))</f>
        <v/>
      </c>
      <c r="BG766">
        <f>IF(Scenario!$B$11="mean",AN766,IF(Scenario!$B$11="5th pct",AO766,AP766))</f>
        <v/>
      </c>
    </row>
    <row r="767">
      <c r="A767" s="7" t="inlineStr">
        <is>
          <t>M</t>
        </is>
      </c>
      <c r="B767" s="7" t="inlineStr">
        <is>
          <t>65-74</t>
        </is>
      </c>
      <c r="C767" s="7" t="inlineStr">
        <is>
          <t>&gt;198</t>
        </is>
      </c>
      <c r="D767" s="7" t="inlineStr">
        <is>
          <t>&gt;=2.0</t>
        </is>
      </c>
      <c r="E767" s="7" t="inlineStr">
        <is>
          <t>high parox</t>
        </is>
      </c>
      <c r="F767" s="7" t="inlineStr">
        <is>
          <t>yes</t>
        </is>
      </c>
      <c r="G767" s="30">
        <f>Parameters!$B$6*Parameters!$B$7*Parameters!$G$11/SUM(Parameters!$B$11:$G$11)*Parameters!$K$21*Parameters!$B$52*Parameters!$B$46</f>
        <v/>
      </c>
      <c r="H767" s="31">
        <f>(140-Parameters!$B$25)*Parameters!$G$26*0.45359237*1/(72*Parameters!$E$27)</f>
        <v/>
      </c>
      <c r="I767" s="7">
        <f>IF(H767&gt;80,"&gt;80",IF(H767&gt;50,"50-80",IF(H767&gt;=25,"25-50","&lt;25")))</f>
        <v/>
      </c>
      <c r="J767" s="7">
        <f>IF(((B767="80+")+0+(OR(D767="1.5-2.0",D767="&gt;=2.0")))&gt;=2,1,0)</f>
        <v/>
      </c>
      <c r="K767" s="32">
        <f>INDEX(Parameters!$B$31:$E$31,MATCH(I767,Parameters!$B$30:$E$30,0))</f>
        <v/>
      </c>
      <c r="L767" s="33">
        <f>K767*INDEX(Parameters!$B$75:$E$75,MATCH(I767,Parameters!$B$30:$E$30,0))/100*IF($F767="yes",Parameters!$C$49,Parameters!$B$49)</f>
        <v/>
      </c>
      <c r="M767" s="33">
        <f>K767*INDEX(Parameters!$B$76:$E$76,MATCH(I767,Parameters!$B$30:$E$30,0))/100*IF($F767="yes",Parameters!$C$49,Parameters!$B$49)</f>
        <v/>
      </c>
      <c r="N767" s="33">
        <f>K767*INDEX(Parameters!$B$77:$E$77,MATCH(I767,Parameters!$B$30:$E$30,0))/100*IF($F767="yes",Parameters!$C$49,Parameters!$B$49)</f>
        <v/>
      </c>
      <c r="O767" s="33">
        <f>K767*INDEX(Parameters!$B$78:$E$78,MATCH(I767,Parameters!$B$30:$E$30,0))/100*IF($F767="yes",Parameters!$C$49,Parameters!$B$49)</f>
        <v/>
      </c>
      <c r="P767" s="33">
        <f>K767*INDEX(Parameters!$B$79:$E$79,MATCH(I767,Parameters!$B$30:$E$30,0))/100*IF($F767="yes",Parameters!$C$49,Parameters!$B$49)</f>
        <v/>
      </c>
      <c r="Q767" s="33">
        <f>K767*INDEX(Parameters!$B$80:$E$80,MATCH(I767,Parameters!$B$30:$E$30,0))/100*IF($F767="yes",Parameters!$C$49,Parameters!$B$49)</f>
        <v/>
      </c>
      <c r="R767" s="33">
        <f>K767*INDEX(Parameters!$B$81:$E$81,MATCH(I767,Parameters!$B$30:$E$30,0))/100*IF($F767="yes",Parameters!$C$49,Parameters!$B$49)</f>
        <v/>
      </c>
      <c r="S767" s="33">
        <f>K767*INDEX(Parameters!$B$82:$E$82,MATCH(I767,Parameters!$B$30:$E$30,0))/100*IF($F767="yes",Parameters!$C$49,Parameters!$B$49)</f>
        <v/>
      </c>
      <c r="T767" s="33">
        <f>K767*INDEX(Parameters!$B$83:$E$83,MATCH(I767,Parameters!$B$30:$E$30,0))/100*IF($F767="yes",Parameters!$C$49,Parameters!$B$49)</f>
        <v/>
      </c>
      <c r="U767" s="33">
        <f>INDEX(Parameters!$B$32:$E$32,MATCH(I767,Parameters!$B$30:$E$30,0))*Parameters!$B$36/100*IF($F767="yes",Parameters!$E$49,Parameters!$D$49)</f>
        <v/>
      </c>
      <c r="V767" s="33">
        <f>U767*INDEX(Parameters!$B$99:$E$99,MATCH(I767,Parameters!$B$30:$E$30,0))</f>
        <v/>
      </c>
      <c r="W767" s="33">
        <f>U767*INDEX(Parameters!$B$100:$E$100,MATCH(I767,Parameters!$B$30:$E$30,0))</f>
        <v/>
      </c>
      <c r="X767" s="33">
        <f>U767*INDEX(Parameters!$B$101:$E$101,MATCH(I767,Parameters!$B$30:$E$30,0))</f>
        <v/>
      </c>
      <c r="Y767" s="33">
        <f>U767*INDEX(Parameters!$B$102:$E$102,MATCH(I767,Parameters!$B$30:$E$30,0))</f>
        <v/>
      </c>
      <c r="Z767" s="33">
        <f>U767*INDEX(Parameters!$B$103:$E$103,MATCH(I767,Parameters!$B$30:$E$30,0))</f>
        <v/>
      </c>
      <c r="AA767" s="33">
        <f>U767*INDEX(Parameters!$B$104:$E$104,MATCH(I767,Parameters!$B$30:$E$30,0))</f>
        <v/>
      </c>
      <c r="AB767" s="33">
        <f>U767*Parameters!$B$39</f>
        <v/>
      </c>
      <c r="AC767" s="7">
        <f>J767</f>
        <v/>
      </c>
      <c r="AD767" s="7">
        <f>IF(J767=1,Parameters!$B$40,Parameters!$B$41)</f>
        <v/>
      </c>
      <c r="AE767" s="33">
        <f>AC767*O767+(1-AC767)*L767</f>
        <v/>
      </c>
      <c r="AF767" s="33">
        <f>AC767*P767+(1-AC767)*M767</f>
        <v/>
      </c>
      <c r="AG767" s="33">
        <f>AC767*Q767+(1-AC767)*N767</f>
        <v/>
      </c>
      <c r="AH767" s="33">
        <f>AD767*O767+(1-AD767)*L767</f>
        <v/>
      </c>
      <c r="AI767" s="33">
        <f>AD767*P767+(1-AD767)*M767</f>
        <v/>
      </c>
      <c r="AJ767" s="33">
        <f>AD767*Q767+(1-AD767)*N767</f>
        <v/>
      </c>
      <c r="AK767" s="33">
        <f>AC767*V767+(1-AC767)*U767</f>
        <v/>
      </c>
      <c r="AL767" s="33">
        <f>AC767*W767+(1-AC767)*U767</f>
        <v/>
      </c>
      <c r="AM767" s="33">
        <f>AC767*X767+(1-AC767)*U767</f>
        <v/>
      </c>
      <c r="AN767" s="33">
        <f>AD767*V767+(1-AD767)*U767</f>
        <v/>
      </c>
      <c r="AO767" s="33">
        <f>AD767*W767+(1-AD767)*U767</f>
        <v/>
      </c>
      <c r="AP767" s="33">
        <f>AD767*X767+(1-AD767)*U767</f>
        <v/>
      </c>
      <c r="AQ767" s="7">
        <f>IF(OR(Scenario!$B$5="Any",Scenario!$B$5=A767),1,0)</f>
        <v/>
      </c>
      <c r="AR767" s="7">
        <f>IF(OR(Scenario!$B$6="Any",Scenario!$B$6=B767),1,0)</f>
        <v/>
      </c>
      <c r="AS767" s="7">
        <f>IF(OR(Scenario!$B$7="Any",Scenario!$B$7=C767),1,0)</f>
        <v/>
      </c>
      <c r="AT767" s="7">
        <f>IF(OR(Scenario!$B$8="Any",Scenario!$B$8=D767),1,0)</f>
        <v/>
      </c>
      <c r="AU767" s="7">
        <f>IF(OR(Scenario!$B$9="Any",Scenario!$B$9=E767),1,0)</f>
        <v/>
      </c>
      <c r="AV767" s="7">
        <f>IF(OR(Scenario!$B$10="Any",Scenario!$B$10=F767),1,0)</f>
        <v/>
      </c>
      <c r="AW767" s="7">
        <f>G767*AQ767*AR767*AS767*AT767*AU767*AV767</f>
        <v/>
      </c>
      <c r="AX767" s="7">
        <f>IF(Scenario!$B$11="mean",L767,IF(Scenario!$B$11="5th pct",M767,N767))</f>
        <v/>
      </c>
      <c r="AY767" s="7">
        <f>IF(Scenario!$B$11="mean",O767,IF(Scenario!$B$11="5th pct",P767,Q767))</f>
        <v/>
      </c>
      <c r="AZ767" s="7">
        <f>IF(Scenario!$B$11="mean",R767,IF(Scenario!$B$11="5th pct",S767,T767))</f>
        <v/>
      </c>
      <c r="BA767" s="7">
        <f>IF(Scenario!$B$11="mean",AE767,IF(Scenario!$B$11="5th pct",AF767,AG767))</f>
        <v/>
      </c>
      <c r="BB767" s="7">
        <f>IF(Scenario!$B$11="mean",AH767,IF(Scenario!$B$11="5th pct",AI767,AJ767))</f>
        <v/>
      </c>
      <c r="BC767" s="7">
        <f>U767</f>
        <v/>
      </c>
      <c r="BD767" s="7">
        <f>IF(Scenario!$B$11="mean",V767,IF(Scenario!$B$11="5th pct",W767,X767))</f>
        <v/>
      </c>
      <c r="BE767" s="7">
        <f>IF(Scenario!$B$11="mean",Y767,IF(Scenario!$B$11="5th pct",Z767,AA767))</f>
        <v/>
      </c>
      <c r="BF767" s="7">
        <f>IF(Scenario!$B$11="mean",AK767,IF(Scenario!$B$11="5th pct",AL767,AM767))</f>
        <v/>
      </c>
      <c r="BG767" s="7">
        <f>IF(Scenario!$B$11="mean",AN767,IF(Scenario!$B$11="5th pct",AO767,AP767))</f>
        <v/>
      </c>
    </row>
    <row r="768">
      <c r="A768" t="inlineStr">
        <is>
          <t>M</t>
        </is>
      </c>
      <c r="B768" t="inlineStr">
        <is>
          <t>65-74</t>
        </is>
      </c>
      <c r="C768" t="inlineStr">
        <is>
          <t>&gt;198</t>
        </is>
      </c>
      <c r="D768" t="inlineStr">
        <is>
          <t>&gt;=2.0</t>
        </is>
      </c>
      <c r="E768" t="inlineStr">
        <is>
          <t>persistent</t>
        </is>
      </c>
      <c r="F768" t="inlineStr">
        <is>
          <t>no</t>
        </is>
      </c>
      <c r="G768" s="26">
        <f>Parameters!$B$6*Parameters!$B$7*Parameters!$G$11/SUM(Parameters!$B$11:$G$11)*Parameters!$K$21*Parameters!$B$53*(1-Parameters!$B$46)</f>
        <v/>
      </c>
      <c r="H768" s="27">
        <f>(140-Parameters!$B$25)*Parameters!$G$26*0.45359237*1/(72*Parameters!$E$27)</f>
        <v/>
      </c>
      <c r="I768">
        <f>IF(H768&gt;80,"&gt;80",IF(H768&gt;50,"50-80",IF(H768&gt;=25,"25-50","&lt;25")))</f>
        <v/>
      </c>
      <c r="J768">
        <f>IF(((B768="80+")+0+(OR(D768="1.5-2.0",D768="&gt;=2.0")))&gt;=2,1,0)</f>
        <v/>
      </c>
      <c r="K768" s="28">
        <f>INDEX(Parameters!$B$31:$E$31,MATCH(I768,Parameters!$B$30:$E$30,0))</f>
        <v/>
      </c>
      <c r="L768" s="29">
        <f>K768*INDEX(Parameters!$B$84:$E$84,MATCH(I768,Parameters!$B$30:$E$30,0))/100*IF($F768="yes",Parameters!$C$49,Parameters!$B$49)</f>
        <v/>
      </c>
      <c r="M768" s="29">
        <f>K768*INDEX(Parameters!$B$85:$E$85,MATCH(I768,Parameters!$B$30:$E$30,0))/100*IF($F768="yes",Parameters!$C$49,Parameters!$B$49)</f>
        <v/>
      </c>
      <c r="N768" s="29">
        <f>K768*INDEX(Parameters!$B$86:$E$86,MATCH(I768,Parameters!$B$30:$E$30,0))/100*IF($F768="yes",Parameters!$C$49,Parameters!$B$49)</f>
        <v/>
      </c>
      <c r="O768" s="29">
        <f>K768*INDEX(Parameters!$B$87:$E$87,MATCH(I768,Parameters!$B$30:$E$30,0))/100*IF($F768="yes",Parameters!$C$49,Parameters!$B$49)</f>
        <v/>
      </c>
      <c r="P768" s="29">
        <f>K768*INDEX(Parameters!$B$88:$E$88,MATCH(I768,Parameters!$B$30:$E$30,0))/100*IF($F768="yes",Parameters!$C$49,Parameters!$B$49)</f>
        <v/>
      </c>
      <c r="Q768" s="29">
        <f>K768*INDEX(Parameters!$B$89:$E$89,MATCH(I768,Parameters!$B$30:$E$30,0))/100*IF($F768="yes",Parameters!$C$49,Parameters!$B$49)</f>
        <v/>
      </c>
      <c r="R768" s="29">
        <f>K768*INDEX(Parameters!$B$90:$E$90,MATCH(I768,Parameters!$B$30:$E$30,0))/100*IF($F768="yes",Parameters!$C$49,Parameters!$B$49)</f>
        <v/>
      </c>
      <c r="S768" s="29">
        <f>K768*INDEX(Parameters!$B$91:$E$91,MATCH(I768,Parameters!$B$30:$E$30,0))/100*IF($F768="yes",Parameters!$C$49,Parameters!$B$49)</f>
        <v/>
      </c>
      <c r="T768" s="29">
        <f>K768*INDEX(Parameters!$B$92:$E$92,MATCH(I768,Parameters!$B$30:$E$30,0))/100*IF($F768="yes",Parameters!$C$49,Parameters!$B$49)</f>
        <v/>
      </c>
      <c r="U768" s="29">
        <f>INDEX(Parameters!$B$32:$E$32,MATCH(I768,Parameters!$B$30:$E$30,0))*Parameters!$B$36/100*IF($F768="yes",Parameters!$E$49,Parameters!$D$49)</f>
        <v/>
      </c>
      <c r="V768" s="29">
        <f>U768*INDEX(Parameters!$B$99:$E$99,MATCH(I768,Parameters!$B$30:$E$30,0))</f>
        <v/>
      </c>
      <c r="W768" s="29">
        <f>U768*INDEX(Parameters!$B$100:$E$100,MATCH(I768,Parameters!$B$30:$E$30,0))</f>
        <v/>
      </c>
      <c r="X768" s="29">
        <f>U768*INDEX(Parameters!$B$101:$E$101,MATCH(I768,Parameters!$B$30:$E$30,0))</f>
        <v/>
      </c>
      <c r="Y768" s="29">
        <f>U768*INDEX(Parameters!$B$102:$E$102,MATCH(I768,Parameters!$B$30:$E$30,0))</f>
        <v/>
      </c>
      <c r="Z768" s="29">
        <f>U768*INDEX(Parameters!$B$103:$E$103,MATCH(I768,Parameters!$B$30:$E$30,0))</f>
        <v/>
      </c>
      <c r="AA768" s="29">
        <f>U768*INDEX(Parameters!$B$104:$E$104,MATCH(I768,Parameters!$B$30:$E$30,0))</f>
        <v/>
      </c>
      <c r="AB768" s="29">
        <f>U768*Parameters!$B$39</f>
        <v/>
      </c>
      <c r="AC768">
        <f>J768</f>
        <v/>
      </c>
      <c r="AD768">
        <f>IF(J768=1,Parameters!$B$40,Parameters!$B$41)</f>
        <v/>
      </c>
      <c r="AE768" s="29">
        <f>AC768*O768+(1-AC768)*L768</f>
        <v/>
      </c>
      <c r="AF768" s="29">
        <f>AC768*P768+(1-AC768)*M768</f>
        <v/>
      </c>
      <c r="AG768" s="29">
        <f>AC768*Q768+(1-AC768)*N768</f>
        <v/>
      </c>
      <c r="AH768" s="29">
        <f>AD768*O768+(1-AD768)*L768</f>
        <v/>
      </c>
      <c r="AI768" s="29">
        <f>AD768*P768+(1-AD768)*M768</f>
        <v/>
      </c>
      <c r="AJ768" s="29">
        <f>AD768*Q768+(1-AD768)*N768</f>
        <v/>
      </c>
      <c r="AK768" s="29">
        <f>AC768*V768+(1-AC768)*U768</f>
        <v/>
      </c>
      <c r="AL768" s="29">
        <f>AC768*W768+(1-AC768)*U768</f>
        <v/>
      </c>
      <c r="AM768" s="29">
        <f>AC768*X768+(1-AC768)*U768</f>
        <v/>
      </c>
      <c r="AN768" s="29">
        <f>AD768*V768+(1-AD768)*U768</f>
        <v/>
      </c>
      <c r="AO768" s="29">
        <f>AD768*W768+(1-AD768)*U768</f>
        <v/>
      </c>
      <c r="AP768" s="29">
        <f>AD768*X768+(1-AD768)*U768</f>
        <v/>
      </c>
      <c r="AQ768">
        <f>IF(OR(Scenario!$B$5="Any",Scenario!$B$5=A768),1,0)</f>
        <v/>
      </c>
      <c r="AR768">
        <f>IF(OR(Scenario!$B$6="Any",Scenario!$B$6=B768),1,0)</f>
        <v/>
      </c>
      <c r="AS768">
        <f>IF(OR(Scenario!$B$7="Any",Scenario!$B$7=C768),1,0)</f>
        <v/>
      </c>
      <c r="AT768">
        <f>IF(OR(Scenario!$B$8="Any",Scenario!$B$8=D768),1,0)</f>
        <v/>
      </c>
      <c r="AU768">
        <f>IF(OR(Scenario!$B$9="Any",Scenario!$B$9=E768),1,0)</f>
        <v/>
      </c>
      <c r="AV768">
        <f>IF(OR(Scenario!$B$10="Any",Scenario!$B$10=F768),1,0)</f>
        <v/>
      </c>
      <c r="AW768">
        <f>G768*AQ768*AR768*AS768*AT768*AU768*AV768</f>
        <v/>
      </c>
      <c r="AX768">
        <f>IF(Scenario!$B$11="mean",L768,IF(Scenario!$B$11="5th pct",M768,N768))</f>
        <v/>
      </c>
      <c r="AY768">
        <f>IF(Scenario!$B$11="mean",O768,IF(Scenario!$B$11="5th pct",P768,Q768))</f>
        <v/>
      </c>
      <c r="AZ768">
        <f>IF(Scenario!$B$11="mean",R768,IF(Scenario!$B$11="5th pct",S768,T768))</f>
        <v/>
      </c>
      <c r="BA768">
        <f>IF(Scenario!$B$11="mean",AE768,IF(Scenario!$B$11="5th pct",AF768,AG768))</f>
        <v/>
      </c>
      <c r="BB768">
        <f>IF(Scenario!$B$11="mean",AH768,IF(Scenario!$B$11="5th pct",AI768,AJ768))</f>
        <v/>
      </c>
      <c r="BC768">
        <f>U768</f>
        <v/>
      </c>
      <c r="BD768">
        <f>IF(Scenario!$B$11="mean",V768,IF(Scenario!$B$11="5th pct",W768,X768))</f>
        <v/>
      </c>
      <c r="BE768">
        <f>IF(Scenario!$B$11="mean",Y768,IF(Scenario!$B$11="5th pct",Z768,AA768))</f>
        <v/>
      </c>
      <c r="BF768">
        <f>IF(Scenario!$B$11="mean",AK768,IF(Scenario!$B$11="5th pct",AL768,AM768))</f>
        <v/>
      </c>
      <c r="BG768">
        <f>IF(Scenario!$B$11="mean",AN768,IF(Scenario!$B$11="5th pct",AO768,AP768))</f>
        <v/>
      </c>
    </row>
    <row r="769">
      <c r="A769" s="7" t="inlineStr">
        <is>
          <t>M</t>
        </is>
      </c>
      <c r="B769" s="7" t="inlineStr">
        <is>
          <t>65-74</t>
        </is>
      </c>
      <c r="C769" s="7" t="inlineStr">
        <is>
          <t>&gt;198</t>
        </is>
      </c>
      <c r="D769" s="7" t="inlineStr">
        <is>
          <t>&gt;=2.0</t>
        </is>
      </c>
      <c r="E769" s="7" t="inlineStr">
        <is>
          <t>persistent</t>
        </is>
      </c>
      <c r="F769" s="7" t="inlineStr">
        <is>
          <t>yes</t>
        </is>
      </c>
      <c r="G769" s="30">
        <f>Parameters!$B$6*Parameters!$B$7*Parameters!$G$11/SUM(Parameters!$B$11:$G$11)*Parameters!$K$21*Parameters!$B$53*Parameters!$B$46</f>
        <v/>
      </c>
      <c r="H769" s="31">
        <f>(140-Parameters!$B$25)*Parameters!$G$26*0.45359237*1/(72*Parameters!$E$27)</f>
        <v/>
      </c>
      <c r="I769" s="7">
        <f>IF(H769&gt;80,"&gt;80",IF(H769&gt;50,"50-80",IF(H769&gt;=25,"25-50","&lt;25")))</f>
        <v/>
      </c>
      <c r="J769" s="7">
        <f>IF(((B769="80+")+0+(OR(D769="1.5-2.0",D769="&gt;=2.0")))&gt;=2,1,0)</f>
        <v/>
      </c>
      <c r="K769" s="32">
        <f>INDEX(Parameters!$B$31:$E$31,MATCH(I769,Parameters!$B$30:$E$30,0))</f>
        <v/>
      </c>
      <c r="L769" s="33">
        <f>K769*INDEX(Parameters!$B$84:$E$84,MATCH(I769,Parameters!$B$30:$E$30,0))/100*IF($F769="yes",Parameters!$C$49,Parameters!$B$49)</f>
        <v/>
      </c>
      <c r="M769" s="33">
        <f>K769*INDEX(Parameters!$B$85:$E$85,MATCH(I769,Parameters!$B$30:$E$30,0))/100*IF($F769="yes",Parameters!$C$49,Parameters!$B$49)</f>
        <v/>
      </c>
      <c r="N769" s="33">
        <f>K769*INDEX(Parameters!$B$86:$E$86,MATCH(I769,Parameters!$B$30:$E$30,0))/100*IF($F769="yes",Parameters!$C$49,Parameters!$B$49)</f>
        <v/>
      </c>
      <c r="O769" s="33">
        <f>K769*INDEX(Parameters!$B$87:$E$87,MATCH(I769,Parameters!$B$30:$E$30,0))/100*IF($F769="yes",Parameters!$C$49,Parameters!$B$49)</f>
        <v/>
      </c>
      <c r="P769" s="33">
        <f>K769*INDEX(Parameters!$B$88:$E$88,MATCH(I769,Parameters!$B$30:$E$30,0))/100*IF($F769="yes",Parameters!$C$49,Parameters!$B$49)</f>
        <v/>
      </c>
      <c r="Q769" s="33">
        <f>K769*INDEX(Parameters!$B$89:$E$89,MATCH(I769,Parameters!$B$30:$E$30,0))/100*IF($F769="yes",Parameters!$C$49,Parameters!$B$49)</f>
        <v/>
      </c>
      <c r="R769" s="33">
        <f>K769*INDEX(Parameters!$B$90:$E$90,MATCH(I769,Parameters!$B$30:$E$30,0))/100*IF($F769="yes",Parameters!$C$49,Parameters!$B$49)</f>
        <v/>
      </c>
      <c r="S769" s="33">
        <f>K769*INDEX(Parameters!$B$91:$E$91,MATCH(I769,Parameters!$B$30:$E$30,0))/100*IF($F769="yes",Parameters!$C$49,Parameters!$B$49)</f>
        <v/>
      </c>
      <c r="T769" s="33">
        <f>K769*INDEX(Parameters!$B$92:$E$92,MATCH(I769,Parameters!$B$30:$E$30,0))/100*IF($F769="yes",Parameters!$C$49,Parameters!$B$49)</f>
        <v/>
      </c>
      <c r="U769" s="33">
        <f>INDEX(Parameters!$B$32:$E$32,MATCH(I769,Parameters!$B$30:$E$30,0))*Parameters!$B$36/100*IF($F769="yes",Parameters!$E$49,Parameters!$D$49)</f>
        <v/>
      </c>
      <c r="V769" s="33">
        <f>U769*INDEX(Parameters!$B$99:$E$99,MATCH(I769,Parameters!$B$30:$E$30,0))</f>
        <v/>
      </c>
      <c r="W769" s="33">
        <f>U769*INDEX(Parameters!$B$100:$E$100,MATCH(I769,Parameters!$B$30:$E$30,0))</f>
        <v/>
      </c>
      <c r="X769" s="33">
        <f>U769*INDEX(Parameters!$B$101:$E$101,MATCH(I769,Parameters!$B$30:$E$30,0))</f>
        <v/>
      </c>
      <c r="Y769" s="33">
        <f>U769*INDEX(Parameters!$B$102:$E$102,MATCH(I769,Parameters!$B$30:$E$30,0))</f>
        <v/>
      </c>
      <c r="Z769" s="33">
        <f>U769*INDEX(Parameters!$B$103:$E$103,MATCH(I769,Parameters!$B$30:$E$30,0))</f>
        <v/>
      </c>
      <c r="AA769" s="33">
        <f>U769*INDEX(Parameters!$B$104:$E$104,MATCH(I769,Parameters!$B$30:$E$30,0))</f>
        <v/>
      </c>
      <c r="AB769" s="33">
        <f>U769*Parameters!$B$39</f>
        <v/>
      </c>
      <c r="AC769" s="7">
        <f>J769</f>
        <v/>
      </c>
      <c r="AD769" s="7">
        <f>IF(J769=1,Parameters!$B$40,Parameters!$B$41)</f>
        <v/>
      </c>
      <c r="AE769" s="33">
        <f>AC769*O769+(1-AC769)*L769</f>
        <v/>
      </c>
      <c r="AF769" s="33">
        <f>AC769*P769+(1-AC769)*M769</f>
        <v/>
      </c>
      <c r="AG769" s="33">
        <f>AC769*Q769+(1-AC769)*N769</f>
        <v/>
      </c>
      <c r="AH769" s="33">
        <f>AD769*O769+(1-AD769)*L769</f>
        <v/>
      </c>
      <c r="AI769" s="33">
        <f>AD769*P769+(1-AD769)*M769</f>
        <v/>
      </c>
      <c r="AJ769" s="33">
        <f>AD769*Q769+(1-AD769)*N769</f>
        <v/>
      </c>
      <c r="AK769" s="33">
        <f>AC769*V769+(1-AC769)*U769</f>
        <v/>
      </c>
      <c r="AL769" s="33">
        <f>AC769*W769+(1-AC769)*U769</f>
        <v/>
      </c>
      <c r="AM769" s="33">
        <f>AC769*X769+(1-AC769)*U769</f>
        <v/>
      </c>
      <c r="AN769" s="33">
        <f>AD769*V769+(1-AD769)*U769</f>
        <v/>
      </c>
      <c r="AO769" s="33">
        <f>AD769*W769+(1-AD769)*U769</f>
        <v/>
      </c>
      <c r="AP769" s="33">
        <f>AD769*X769+(1-AD769)*U769</f>
        <v/>
      </c>
      <c r="AQ769" s="7">
        <f>IF(OR(Scenario!$B$5="Any",Scenario!$B$5=A769),1,0)</f>
        <v/>
      </c>
      <c r="AR769" s="7">
        <f>IF(OR(Scenario!$B$6="Any",Scenario!$B$6=B769),1,0)</f>
        <v/>
      </c>
      <c r="AS769" s="7">
        <f>IF(OR(Scenario!$B$7="Any",Scenario!$B$7=C769),1,0)</f>
        <v/>
      </c>
      <c r="AT769" s="7">
        <f>IF(OR(Scenario!$B$8="Any",Scenario!$B$8=D769),1,0)</f>
        <v/>
      </c>
      <c r="AU769" s="7">
        <f>IF(OR(Scenario!$B$9="Any",Scenario!$B$9=E769),1,0)</f>
        <v/>
      </c>
      <c r="AV769" s="7">
        <f>IF(OR(Scenario!$B$10="Any",Scenario!$B$10=F769),1,0)</f>
        <v/>
      </c>
      <c r="AW769" s="7">
        <f>G769*AQ769*AR769*AS769*AT769*AU769*AV769</f>
        <v/>
      </c>
      <c r="AX769" s="7">
        <f>IF(Scenario!$B$11="mean",L769,IF(Scenario!$B$11="5th pct",M769,N769))</f>
        <v/>
      </c>
      <c r="AY769" s="7">
        <f>IF(Scenario!$B$11="mean",O769,IF(Scenario!$B$11="5th pct",P769,Q769))</f>
        <v/>
      </c>
      <c r="AZ769" s="7">
        <f>IF(Scenario!$B$11="mean",R769,IF(Scenario!$B$11="5th pct",S769,T769))</f>
        <v/>
      </c>
      <c r="BA769" s="7">
        <f>IF(Scenario!$B$11="mean",AE769,IF(Scenario!$B$11="5th pct",AF769,AG769))</f>
        <v/>
      </c>
      <c r="BB769" s="7">
        <f>IF(Scenario!$B$11="mean",AH769,IF(Scenario!$B$11="5th pct",AI769,AJ769))</f>
        <v/>
      </c>
      <c r="BC769" s="7">
        <f>U769</f>
        <v/>
      </c>
      <c r="BD769" s="7">
        <f>IF(Scenario!$B$11="mean",V769,IF(Scenario!$B$11="5th pct",W769,X769))</f>
        <v/>
      </c>
      <c r="BE769" s="7">
        <f>IF(Scenario!$B$11="mean",Y769,IF(Scenario!$B$11="5th pct",Z769,AA769))</f>
        <v/>
      </c>
      <c r="BF769" s="7">
        <f>IF(Scenario!$B$11="mean",AK769,IF(Scenario!$B$11="5th pct",AL769,AM769))</f>
        <v/>
      </c>
      <c r="BG769" s="7">
        <f>IF(Scenario!$B$11="mean",AN769,IF(Scenario!$B$11="5th pct",AO769,AP769))</f>
        <v/>
      </c>
    </row>
    <row r="770">
      <c r="A770" t="inlineStr">
        <is>
          <t>M</t>
        </is>
      </c>
      <c r="B770" t="inlineStr">
        <is>
          <t>75-79</t>
        </is>
      </c>
      <c r="C770" t="inlineStr">
        <is>
          <t>&lt;=110</t>
        </is>
      </c>
      <c r="D770" t="inlineStr">
        <is>
          <t>&lt;1.0</t>
        </is>
      </c>
      <c r="E770" t="inlineStr">
        <is>
          <t>subclinical</t>
        </is>
      </c>
      <c r="F770" t="inlineStr">
        <is>
          <t>no</t>
        </is>
      </c>
      <c r="G770" s="26">
        <f>Parameters!$B$6*Parameters!$B$8*Parameters!$B$11/SUM(Parameters!$B$11:$G$11)*Parameters!$H$21*Parameters!$B$50*(1-Parameters!$B$46)</f>
        <v/>
      </c>
      <c r="H770" s="27">
        <f>(140-Parameters!$C$25)*Parameters!$B$26*0.45359237*1/(72*Parameters!$B$27)</f>
        <v/>
      </c>
      <c r="I770">
        <f>IF(H770&gt;80,"&gt;80",IF(H770&gt;50,"50-80",IF(H770&gt;=25,"25-50","&lt;25")))</f>
        <v/>
      </c>
      <c r="J770">
        <f>IF(((B770="80+")+1+(OR(D770="1.5-2.0",D770="&gt;=2.0")))&gt;=2,1,0)</f>
        <v/>
      </c>
      <c r="K770" s="28">
        <f>INDEX(Parameters!$B$31:$E$31,MATCH(I770,Parameters!$B$30:$E$30,0))</f>
        <v/>
      </c>
      <c r="L770" s="29">
        <f>K770*INDEX(Parameters!$B$57:$E$57,MATCH(I770,Parameters!$B$30:$E$30,0))/100*IF($F770="yes",Parameters!$C$49,Parameters!$B$49)</f>
        <v/>
      </c>
      <c r="M770" s="29">
        <f>K770*INDEX(Parameters!$B$58:$E$58,MATCH(I770,Parameters!$B$30:$E$30,0))/100*IF($F770="yes",Parameters!$C$49,Parameters!$B$49)</f>
        <v/>
      </c>
      <c r="N770" s="29">
        <f>K770*INDEX(Parameters!$B$59:$E$59,MATCH(I770,Parameters!$B$30:$E$30,0))/100*IF($F770="yes",Parameters!$C$49,Parameters!$B$49)</f>
        <v/>
      </c>
      <c r="O770" s="29">
        <f>K770*INDEX(Parameters!$B$60:$E$60,MATCH(I770,Parameters!$B$30:$E$30,0))/100*IF($F770="yes",Parameters!$C$49,Parameters!$B$49)</f>
        <v/>
      </c>
      <c r="P770" s="29">
        <f>K770*INDEX(Parameters!$B$61:$E$61,MATCH(I770,Parameters!$B$30:$E$30,0))/100*IF($F770="yes",Parameters!$C$49,Parameters!$B$49)</f>
        <v/>
      </c>
      <c r="Q770" s="29">
        <f>K770*INDEX(Parameters!$B$62:$E$62,MATCH(I770,Parameters!$B$30:$E$30,0))/100*IF($F770="yes",Parameters!$C$49,Parameters!$B$49)</f>
        <v/>
      </c>
      <c r="R770" s="29">
        <f>K770*INDEX(Parameters!$B$63:$E$63,MATCH(I770,Parameters!$B$30:$E$30,0))/100*IF($F770="yes",Parameters!$C$49,Parameters!$B$49)</f>
        <v/>
      </c>
      <c r="S770" s="29">
        <f>K770*INDEX(Parameters!$B$64:$E$64,MATCH(I770,Parameters!$B$30:$E$30,0))/100*IF($F770="yes",Parameters!$C$49,Parameters!$B$49)</f>
        <v/>
      </c>
      <c r="T770" s="29">
        <f>K770*INDEX(Parameters!$B$65:$E$65,MATCH(I770,Parameters!$B$30:$E$30,0))/100*IF($F770="yes",Parameters!$C$49,Parameters!$B$49)</f>
        <v/>
      </c>
      <c r="U770" s="29">
        <f>INDEX(Parameters!$B$32:$E$32,MATCH(I770,Parameters!$B$30:$E$30,0))*Parameters!$B$36/100*IF($F770="yes",Parameters!$E$49,Parameters!$D$49)</f>
        <v/>
      </c>
      <c r="V770" s="29">
        <f>U770*INDEX(Parameters!$B$99:$E$99,MATCH(I770,Parameters!$B$30:$E$30,0))</f>
        <v/>
      </c>
      <c r="W770" s="29">
        <f>U770*INDEX(Parameters!$B$100:$E$100,MATCH(I770,Parameters!$B$30:$E$30,0))</f>
        <v/>
      </c>
      <c r="X770" s="29">
        <f>U770*INDEX(Parameters!$B$101:$E$101,MATCH(I770,Parameters!$B$30:$E$30,0))</f>
        <v/>
      </c>
      <c r="Y770" s="29">
        <f>U770*INDEX(Parameters!$B$102:$E$102,MATCH(I770,Parameters!$B$30:$E$30,0))</f>
        <v/>
      </c>
      <c r="Z770" s="29">
        <f>U770*INDEX(Parameters!$B$103:$E$103,MATCH(I770,Parameters!$B$30:$E$30,0))</f>
        <v/>
      </c>
      <c r="AA770" s="29">
        <f>U770*INDEX(Parameters!$B$104:$E$104,MATCH(I770,Parameters!$B$30:$E$30,0))</f>
        <v/>
      </c>
      <c r="AB770" s="29">
        <f>U770*Parameters!$B$39</f>
        <v/>
      </c>
      <c r="AC770">
        <f>J770</f>
        <v/>
      </c>
      <c r="AD770">
        <f>IF(J770=1,Parameters!$B$40,Parameters!$B$41)</f>
        <v/>
      </c>
      <c r="AE770" s="29">
        <f>AC770*O770+(1-AC770)*L770</f>
        <v/>
      </c>
      <c r="AF770" s="29">
        <f>AC770*P770+(1-AC770)*M770</f>
        <v/>
      </c>
      <c r="AG770" s="29">
        <f>AC770*Q770+(1-AC770)*N770</f>
        <v/>
      </c>
      <c r="AH770" s="29">
        <f>AD770*O770+(1-AD770)*L770</f>
        <v/>
      </c>
      <c r="AI770" s="29">
        <f>AD770*P770+(1-AD770)*M770</f>
        <v/>
      </c>
      <c r="AJ770" s="29">
        <f>AD770*Q770+(1-AD770)*N770</f>
        <v/>
      </c>
      <c r="AK770" s="29">
        <f>AC770*V770+(1-AC770)*U770</f>
        <v/>
      </c>
      <c r="AL770" s="29">
        <f>AC770*W770+(1-AC770)*U770</f>
        <v/>
      </c>
      <c r="AM770" s="29">
        <f>AC770*X770+(1-AC770)*U770</f>
        <v/>
      </c>
      <c r="AN770" s="29">
        <f>AD770*V770+(1-AD770)*U770</f>
        <v/>
      </c>
      <c r="AO770" s="29">
        <f>AD770*W770+(1-AD770)*U770</f>
        <v/>
      </c>
      <c r="AP770" s="29">
        <f>AD770*X770+(1-AD770)*U770</f>
        <v/>
      </c>
      <c r="AQ770">
        <f>IF(OR(Scenario!$B$5="Any",Scenario!$B$5=A770),1,0)</f>
        <v/>
      </c>
      <c r="AR770">
        <f>IF(OR(Scenario!$B$6="Any",Scenario!$B$6=B770),1,0)</f>
        <v/>
      </c>
      <c r="AS770">
        <f>IF(OR(Scenario!$B$7="Any",Scenario!$B$7=C770),1,0)</f>
        <v/>
      </c>
      <c r="AT770">
        <f>IF(OR(Scenario!$B$8="Any",Scenario!$B$8=D770),1,0)</f>
        <v/>
      </c>
      <c r="AU770">
        <f>IF(OR(Scenario!$B$9="Any",Scenario!$B$9=E770),1,0)</f>
        <v/>
      </c>
      <c r="AV770">
        <f>IF(OR(Scenario!$B$10="Any",Scenario!$B$10=F770),1,0)</f>
        <v/>
      </c>
      <c r="AW770">
        <f>G770*AQ770*AR770*AS770*AT770*AU770*AV770</f>
        <v/>
      </c>
      <c r="AX770">
        <f>IF(Scenario!$B$11="mean",L770,IF(Scenario!$B$11="5th pct",M770,N770))</f>
        <v/>
      </c>
      <c r="AY770">
        <f>IF(Scenario!$B$11="mean",O770,IF(Scenario!$B$11="5th pct",P770,Q770))</f>
        <v/>
      </c>
      <c r="AZ770">
        <f>IF(Scenario!$B$11="mean",R770,IF(Scenario!$B$11="5th pct",S770,T770))</f>
        <v/>
      </c>
      <c r="BA770">
        <f>IF(Scenario!$B$11="mean",AE770,IF(Scenario!$B$11="5th pct",AF770,AG770))</f>
        <v/>
      </c>
      <c r="BB770">
        <f>IF(Scenario!$B$11="mean",AH770,IF(Scenario!$B$11="5th pct",AI770,AJ770))</f>
        <v/>
      </c>
      <c r="BC770">
        <f>U770</f>
        <v/>
      </c>
      <c r="BD770">
        <f>IF(Scenario!$B$11="mean",V770,IF(Scenario!$B$11="5th pct",W770,X770))</f>
        <v/>
      </c>
      <c r="BE770">
        <f>IF(Scenario!$B$11="mean",Y770,IF(Scenario!$B$11="5th pct",Z770,AA770))</f>
        <v/>
      </c>
      <c r="BF770">
        <f>IF(Scenario!$B$11="mean",AK770,IF(Scenario!$B$11="5th pct",AL770,AM770))</f>
        <v/>
      </c>
      <c r="BG770">
        <f>IF(Scenario!$B$11="mean",AN770,IF(Scenario!$B$11="5th pct",AO770,AP770))</f>
        <v/>
      </c>
    </row>
    <row r="771">
      <c r="A771" s="7" t="inlineStr">
        <is>
          <t>M</t>
        </is>
      </c>
      <c r="B771" s="7" t="inlineStr">
        <is>
          <t>75-79</t>
        </is>
      </c>
      <c r="C771" s="7" t="inlineStr">
        <is>
          <t>&lt;=110</t>
        </is>
      </c>
      <c r="D771" s="7" t="inlineStr">
        <is>
          <t>&lt;1.0</t>
        </is>
      </c>
      <c r="E771" s="7" t="inlineStr">
        <is>
          <t>subclinical</t>
        </is>
      </c>
      <c r="F771" s="7" t="inlineStr">
        <is>
          <t>yes</t>
        </is>
      </c>
      <c r="G771" s="30">
        <f>Parameters!$B$6*Parameters!$B$8*Parameters!$B$11/SUM(Parameters!$B$11:$G$11)*Parameters!$H$21*Parameters!$B$50*Parameters!$B$46</f>
        <v/>
      </c>
      <c r="H771" s="31">
        <f>(140-Parameters!$C$25)*Parameters!$B$26*0.45359237*1/(72*Parameters!$B$27)</f>
        <v/>
      </c>
      <c r="I771" s="7">
        <f>IF(H771&gt;80,"&gt;80",IF(H771&gt;50,"50-80",IF(H771&gt;=25,"25-50","&lt;25")))</f>
        <v/>
      </c>
      <c r="J771" s="7">
        <f>IF(((B771="80+")+1+(OR(D771="1.5-2.0",D771="&gt;=2.0")))&gt;=2,1,0)</f>
        <v/>
      </c>
      <c r="K771" s="32">
        <f>INDEX(Parameters!$B$31:$E$31,MATCH(I771,Parameters!$B$30:$E$30,0))</f>
        <v/>
      </c>
      <c r="L771" s="33">
        <f>K771*INDEX(Parameters!$B$57:$E$57,MATCH(I771,Parameters!$B$30:$E$30,0))/100*IF($F771="yes",Parameters!$C$49,Parameters!$B$49)</f>
        <v/>
      </c>
      <c r="M771" s="33">
        <f>K771*INDEX(Parameters!$B$58:$E$58,MATCH(I771,Parameters!$B$30:$E$30,0))/100*IF($F771="yes",Parameters!$C$49,Parameters!$B$49)</f>
        <v/>
      </c>
      <c r="N771" s="33">
        <f>K771*INDEX(Parameters!$B$59:$E$59,MATCH(I771,Parameters!$B$30:$E$30,0))/100*IF($F771="yes",Parameters!$C$49,Parameters!$B$49)</f>
        <v/>
      </c>
      <c r="O771" s="33">
        <f>K771*INDEX(Parameters!$B$60:$E$60,MATCH(I771,Parameters!$B$30:$E$30,0))/100*IF($F771="yes",Parameters!$C$49,Parameters!$B$49)</f>
        <v/>
      </c>
      <c r="P771" s="33">
        <f>K771*INDEX(Parameters!$B$61:$E$61,MATCH(I771,Parameters!$B$30:$E$30,0))/100*IF($F771="yes",Parameters!$C$49,Parameters!$B$49)</f>
        <v/>
      </c>
      <c r="Q771" s="33">
        <f>K771*INDEX(Parameters!$B$62:$E$62,MATCH(I771,Parameters!$B$30:$E$30,0))/100*IF($F771="yes",Parameters!$C$49,Parameters!$B$49)</f>
        <v/>
      </c>
      <c r="R771" s="33">
        <f>K771*INDEX(Parameters!$B$63:$E$63,MATCH(I771,Parameters!$B$30:$E$30,0))/100*IF($F771="yes",Parameters!$C$49,Parameters!$B$49)</f>
        <v/>
      </c>
      <c r="S771" s="33">
        <f>K771*INDEX(Parameters!$B$64:$E$64,MATCH(I771,Parameters!$B$30:$E$30,0))/100*IF($F771="yes",Parameters!$C$49,Parameters!$B$49)</f>
        <v/>
      </c>
      <c r="T771" s="33">
        <f>K771*INDEX(Parameters!$B$65:$E$65,MATCH(I771,Parameters!$B$30:$E$30,0))/100*IF($F771="yes",Parameters!$C$49,Parameters!$B$49)</f>
        <v/>
      </c>
      <c r="U771" s="33">
        <f>INDEX(Parameters!$B$32:$E$32,MATCH(I771,Parameters!$B$30:$E$30,0))*Parameters!$B$36/100*IF($F771="yes",Parameters!$E$49,Parameters!$D$49)</f>
        <v/>
      </c>
      <c r="V771" s="33">
        <f>U771*INDEX(Parameters!$B$99:$E$99,MATCH(I771,Parameters!$B$30:$E$30,0))</f>
        <v/>
      </c>
      <c r="W771" s="33">
        <f>U771*INDEX(Parameters!$B$100:$E$100,MATCH(I771,Parameters!$B$30:$E$30,0))</f>
        <v/>
      </c>
      <c r="X771" s="33">
        <f>U771*INDEX(Parameters!$B$101:$E$101,MATCH(I771,Parameters!$B$30:$E$30,0))</f>
        <v/>
      </c>
      <c r="Y771" s="33">
        <f>U771*INDEX(Parameters!$B$102:$E$102,MATCH(I771,Parameters!$B$30:$E$30,0))</f>
        <v/>
      </c>
      <c r="Z771" s="33">
        <f>U771*INDEX(Parameters!$B$103:$E$103,MATCH(I771,Parameters!$B$30:$E$30,0))</f>
        <v/>
      </c>
      <c r="AA771" s="33">
        <f>U771*INDEX(Parameters!$B$104:$E$104,MATCH(I771,Parameters!$B$30:$E$30,0))</f>
        <v/>
      </c>
      <c r="AB771" s="33">
        <f>U771*Parameters!$B$39</f>
        <v/>
      </c>
      <c r="AC771" s="7">
        <f>J771</f>
        <v/>
      </c>
      <c r="AD771" s="7">
        <f>IF(J771=1,Parameters!$B$40,Parameters!$B$41)</f>
        <v/>
      </c>
      <c r="AE771" s="33">
        <f>AC771*O771+(1-AC771)*L771</f>
        <v/>
      </c>
      <c r="AF771" s="33">
        <f>AC771*P771+(1-AC771)*M771</f>
        <v/>
      </c>
      <c r="AG771" s="33">
        <f>AC771*Q771+(1-AC771)*N771</f>
        <v/>
      </c>
      <c r="AH771" s="33">
        <f>AD771*O771+(1-AD771)*L771</f>
        <v/>
      </c>
      <c r="AI771" s="33">
        <f>AD771*P771+(1-AD771)*M771</f>
        <v/>
      </c>
      <c r="AJ771" s="33">
        <f>AD771*Q771+(1-AD771)*N771</f>
        <v/>
      </c>
      <c r="AK771" s="33">
        <f>AC771*V771+(1-AC771)*U771</f>
        <v/>
      </c>
      <c r="AL771" s="33">
        <f>AC771*W771+(1-AC771)*U771</f>
        <v/>
      </c>
      <c r="AM771" s="33">
        <f>AC771*X771+(1-AC771)*U771</f>
        <v/>
      </c>
      <c r="AN771" s="33">
        <f>AD771*V771+(1-AD771)*U771</f>
        <v/>
      </c>
      <c r="AO771" s="33">
        <f>AD771*W771+(1-AD771)*U771</f>
        <v/>
      </c>
      <c r="AP771" s="33">
        <f>AD771*X771+(1-AD771)*U771</f>
        <v/>
      </c>
      <c r="AQ771" s="7">
        <f>IF(OR(Scenario!$B$5="Any",Scenario!$B$5=A771),1,0)</f>
        <v/>
      </c>
      <c r="AR771" s="7">
        <f>IF(OR(Scenario!$B$6="Any",Scenario!$B$6=B771),1,0)</f>
        <v/>
      </c>
      <c r="AS771" s="7">
        <f>IF(OR(Scenario!$B$7="Any",Scenario!$B$7=C771),1,0)</f>
        <v/>
      </c>
      <c r="AT771" s="7">
        <f>IF(OR(Scenario!$B$8="Any",Scenario!$B$8=D771),1,0)</f>
        <v/>
      </c>
      <c r="AU771" s="7">
        <f>IF(OR(Scenario!$B$9="Any",Scenario!$B$9=E771),1,0)</f>
        <v/>
      </c>
      <c r="AV771" s="7">
        <f>IF(OR(Scenario!$B$10="Any",Scenario!$B$10=F771),1,0)</f>
        <v/>
      </c>
      <c r="AW771" s="7">
        <f>G771*AQ771*AR771*AS771*AT771*AU771*AV771</f>
        <v/>
      </c>
      <c r="AX771" s="7">
        <f>IF(Scenario!$B$11="mean",L771,IF(Scenario!$B$11="5th pct",M771,N771))</f>
        <v/>
      </c>
      <c r="AY771" s="7">
        <f>IF(Scenario!$B$11="mean",O771,IF(Scenario!$B$11="5th pct",P771,Q771))</f>
        <v/>
      </c>
      <c r="AZ771" s="7">
        <f>IF(Scenario!$B$11="mean",R771,IF(Scenario!$B$11="5th pct",S771,T771))</f>
        <v/>
      </c>
      <c r="BA771" s="7">
        <f>IF(Scenario!$B$11="mean",AE771,IF(Scenario!$B$11="5th pct",AF771,AG771))</f>
        <v/>
      </c>
      <c r="BB771" s="7">
        <f>IF(Scenario!$B$11="mean",AH771,IF(Scenario!$B$11="5th pct",AI771,AJ771))</f>
        <v/>
      </c>
      <c r="BC771" s="7">
        <f>U771</f>
        <v/>
      </c>
      <c r="BD771" s="7">
        <f>IF(Scenario!$B$11="mean",V771,IF(Scenario!$B$11="5th pct",W771,X771))</f>
        <v/>
      </c>
      <c r="BE771" s="7">
        <f>IF(Scenario!$B$11="mean",Y771,IF(Scenario!$B$11="5th pct",Z771,AA771))</f>
        <v/>
      </c>
      <c r="BF771" s="7">
        <f>IF(Scenario!$B$11="mean",AK771,IF(Scenario!$B$11="5th pct",AL771,AM771))</f>
        <v/>
      </c>
      <c r="BG771" s="7">
        <f>IF(Scenario!$B$11="mean",AN771,IF(Scenario!$B$11="5th pct",AO771,AP771))</f>
        <v/>
      </c>
    </row>
    <row r="772">
      <c r="A772" t="inlineStr">
        <is>
          <t>M</t>
        </is>
      </c>
      <c r="B772" t="inlineStr">
        <is>
          <t>75-79</t>
        </is>
      </c>
      <c r="C772" t="inlineStr">
        <is>
          <t>&lt;=110</t>
        </is>
      </c>
      <c r="D772" t="inlineStr">
        <is>
          <t>&lt;1.0</t>
        </is>
      </c>
      <c r="E772" t="inlineStr">
        <is>
          <t>low parox</t>
        </is>
      </c>
      <c r="F772" t="inlineStr">
        <is>
          <t>no</t>
        </is>
      </c>
      <c r="G772" s="26">
        <f>Parameters!$B$6*Parameters!$B$8*Parameters!$B$11/SUM(Parameters!$B$11:$G$11)*Parameters!$H$21*Parameters!$B$51*(1-Parameters!$B$46)</f>
        <v/>
      </c>
      <c r="H772" s="27">
        <f>(140-Parameters!$C$25)*Parameters!$B$26*0.45359237*1/(72*Parameters!$B$27)</f>
        <v/>
      </c>
      <c r="I772">
        <f>IF(H772&gt;80,"&gt;80",IF(H772&gt;50,"50-80",IF(H772&gt;=25,"25-50","&lt;25")))</f>
        <v/>
      </c>
      <c r="J772">
        <f>IF(((B772="80+")+1+(OR(D772="1.5-2.0",D772="&gt;=2.0")))&gt;=2,1,0)</f>
        <v/>
      </c>
      <c r="K772" s="28">
        <f>INDEX(Parameters!$B$31:$E$31,MATCH(I772,Parameters!$B$30:$E$30,0))</f>
        <v/>
      </c>
      <c r="L772" s="29">
        <f>K772*INDEX(Parameters!$B$66:$E$66,MATCH(I772,Parameters!$B$30:$E$30,0))/100*IF($F772="yes",Parameters!$C$49,Parameters!$B$49)</f>
        <v/>
      </c>
      <c r="M772" s="29">
        <f>K772*INDEX(Parameters!$B$67:$E$67,MATCH(I772,Parameters!$B$30:$E$30,0))/100*IF($F772="yes",Parameters!$C$49,Parameters!$B$49)</f>
        <v/>
      </c>
      <c r="N772" s="29">
        <f>K772*INDEX(Parameters!$B$68:$E$68,MATCH(I772,Parameters!$B$30:$E$30,0))/100*IF($F772="yes",Parameters!$C$49,Parameters!$B$49)</f>
        <v/>
      </c>
      <c r="O772" s="29">
        <f>K772*INDEX(Parameters!$B$69:$E$69,MATCH(I772,Parameters!$B$30:$E$30,0))/100*IF($F772="yes",Parameters!$C$49,Parameters!$B$49)</f>
        <v/>
      </c>
      <c r="P772" s="29">
        <f>K772*INDEX(Parameters!$B$70:$E$70,MATCH(I772,Parameters!$B$30:$E$30,0))/100*IF($F772="yes",Parameters!$C$49,Parameters!$B$49)</f>
        <v/>
      </c>
      <c r="Q772" s="29">
        <f>K772*INDEX(Parameters!$B$71:$E$71,MATCH(I772,Parameters!$B$30:$E$30,0))/100*IF($F772="yes",Parameters!$C$49,Parameters!$B$49)</f>
        <v/>
      </c>
      <c r="R772" s="29">
        <f>K772*INDEX(Parameters!$B$72:$E$72,MATCH(I772,Parameters!$B$30:$E$30,0))/100*IF($F772="yes",Parameters!$C$49,Parameters!$B$49)</f>
        <v/>
      </c>
      <c r="S772" s="29">
        <f>K772*INDEX(Parameters!$B$73:$E$73,MATCH(I772,Parameters!$B$30:$E$30,0))/100*IF($F772="yes",Parameters!$C$49,Parameters!$B$49)</f>
        <v/>
      </c>
      <c r="T772" s="29">
        <f>K772*INDEX(Parameters!$B$74:$E$74,MATCH(I772,Parameters!$B$30:$E$30,0))/100*IF($F772="yes",Parameters!$C$49,Parameters!$B$49)</f>
        <v/>
      </c>
      <c r="U772" s="29">
        <f>INDEX(Parameters!$B$32:$E$32,MATCH(I772,Parameters!$B$30:$E$30,0))*Parameters!$B$36/100*IF($F772="yes",Parameters!$E$49,Parameters!$D$49)</f>
        <v/>
      </c>
      <c r="V772" s="29">
        <f>U772*INDEX(Parameters!$B$99:$E$99,MATCH(I772,Parameters!$B$30:$E$30,0))</f>
        <v/>
      </c>
      <c r="W772" s="29">
        <f>U772*INDEX(Parameters!$B$100:$E$100,MATCH(I772,Parameters!$B$30:$E$30,0))</f>
        <v/>
      </c>
      <c r="X772" s="29">
        <f>U772*INDEX(Parameters!$B$101:$E$101,MATCH(I772,Parameters!$B$30:$E$30,0))</f>
        <v/>
      </c>
      <c r="Y772" s="29">
        <f>U772*INDEX(Parameters!$B$102:$E$102,MATCH(I772,Parameters!$B$30:$E$30,0))</f>
        <v/>
      </c>
      <c r="Z772" s="29">
        <f>U772*INDEX(Parameters!$B$103:$E$103,MATCH(I772,Parameters!$B$30:$E$30,0))</f>
        <v/>
      </c>
      <c r="AA772" s="29">
        <f>U772*INDEX(Parameters!$B$104:$E$104,MATCH(I772,Parameters!$B$30:$E$30,0))</f>
        <v/>
      </c>
      <c r="AB772" s="29">
        <f>U772*Parameters!$B$39</f>
        <v/>
      </c>
      <c r="AC772">
        <f>J772</f>
        <v/>
      </c>
      <c r="AD772">
        <f>IF(J772=1,Parameters!$B$40,Parameters!$B$41)</f>
        <v/>
      </c>
      <c r="AE772" s="29">
        <f>AC772*O772+(1-AC772)*L772</f>
        <v/>
      </c>
      <c r="AF772" s="29">
        <f>AC772*P772+(1-AC772)*M772</f>
        <v/>
      </c>
      <c r="AG772" s="29">
        <f>AC772*Q772+(1-AC772)*N772</f>
        <v/>
      </c>
      <c r="AH772" s="29">
        <f>AD772*O772+(1-AD772)*L772</f>
        <v/>
      </c>
      <c r="AI772" s="29">
        <f>AD772*P772+(1-AD772)*M772</f>
        <v/>
      </c>
      <c r="AJ772" s="29">
        <f>AD772*Q772+(1-AD772)*N772</f>
        <v/>
      </c>
      <c r="AK772" s="29">
        <f>AC772*V772+(1-AC772)*U772</f>
        <v/>
      </c>
      <c r="AL772" s="29">
        <f>AC772*W772+(1-AC772)*U772</f>
        <v/>
      </c>
      <c r="AM772" s="29">
        <f>AC772*X772+(1-AC772)*U772</f>
        <v/>
      </c>
      <c r="AN772" s="29">
        <f>AD772*V772+(1-AD772)*U772</f>
        <v/>
      </c>
      <c r="AO772" s="29">
        <f>AD772*W772+(1-AD772)*U772</f>
        <v/>
      </c>
      <c r="AP772" s="29">
        <f>AD772*X772+(1-AD772)*U772</f>
        <v/>
      </c>
      <c r="AQ772">
        <f>IF(OR(Scenario!$B$5="Any",Scenario!$B$5=A772),1,0)</f>
        <v/>
      </c>
      <c r="AR772">
        <f>IF(OR(Scenario!$B$6="Any",Scenario!$B$6=B772),1,0)</f>
        <v/>
      </c>
      <c r="AS772">
        <f>IF(OR(Scenario!$B$7="Any",Scenario!$B$7=C772),1,0)</f>
        <v/>
      </c>
      <c r="AT772">
        <f>IF(OR(Scenario!$B$8="Any",Scenario!$B$8=D772),1,0)</f>
        <v/>
      </c>
      <c r="AU772">
        <f>IF(OR(Scenario!$B$9="Any",Scenario!$B$9=E772),1,0)</f>
        <v/>
      </c>
      <c r="AV772">
        <f>IF(OR(Scenario!$B$10="Any",Scenario!$B$10=F772),1,0)</f>
        <v/>
      </c>
      <c r="AW772">
        <f>G772*AQ772*AR772*AS772*AT772*AU772*AV772</f>
        <v/>
      </c>
      <c r="AX772">
        <f>IF(Scenario!$B$11="mean",L772,IF(Scenario!$B$11="5th pct",M772,N772))</f>
        <v/>
      </c>
      <c r="AY772">
        <f>IF(Scenario!$B$11="mean",O772,IF(Scenario!$B$11="5th pct",P772,Q772))</f>
        <v/>
      </c>
      <c r="AZ772">
        <f>IF(Scenario!$B$11="mean",R772,IF(Scenario!$B$11="5th pct",S772,T772))</f>
        <v/>
      </c>
      <c r="BA772">
        <f>IF(Scenario!$B$11="mean",AE772,IF(Scenario!$B$11="5th pct",AF772,AG772))</f>
        <v/>
      </c>
      <c r="BB772">
        <f>IF(Scenario!$B$11="mean",AH772,IF(Scenario!$B$11="5th pct",AI772,AJ772))</f>
        <v/>
      </c>
      <c r="BC772">
        <f>U772</f>
        <v/>
      </c>
      <c r="BD772">
        <f>IF(Scenario!$B$11="mean",V772,IF(Scenario!$B$11="5th pct",W772,X772))</f>
        <v/>
      </c>
      <c r="BE772">
        <f>IF(Scenario!$B$11="mean",Y772,IF(Scenario!$B$11="5th pct",Z772,AA772))</f>
        <v/>
      </c>
      <c r="BF772">
        <f>IF(Scenario!$B$11="mean",AK772,IF(Scenario!$B$11="5th pct",AL772,AM772))</f>
        <v/>
      </c>
      <c r="BG772">
        <f>IF(Scenario!$B$11="mean",AN772,IF(Scenario!$B$11="5th pct",AO772,AP772))</f>
        <v/>
      </c>
    </row>
    <row r="773">
      <c r="A773" s="7" t="inlineStr">
        <is>
          <t>M</t>
        </is>
      </c>
      <c r="B773" s="7" t="inlineStr">
        <is>
          <t>75-79</t>
        </is>
      </c>
      <c r="C773" s="7" t="inlineStr">
        <is>
          <t>&lt;=110</t>
        </is>
      </c>
      <c r="D773" s="7" t="inlineStr">
        <is>
          <t>&lt;1.0</t>
        </is>
      </c>
      <c r="E773" s="7" t="inlineStr">
        <is>
          <t>low parox</t>
        </is>
      </c>
      <c r="F773" s="7" t="inlineStr">
        <is>
          <t>yes</t>
        </is>
      </c>
      <c r="G773" s="30">
        <f>Parameters!$B$6*Parameters!$B$8*Parameters!$B$11/SUM(Parameters!$B$11:$G$11)*Parameters!$H$21*Parameters!$B$51*Parameters!$B$46</f>
        <v/>
      </c>
      <c r="H773" s="31">
        <f>(140-Parameters!$C$25)*Parameters!$B$26*0.45359237*1/(72*Parameters!$B$27)</f>
        <v/>
      </c>
      <c r="I773" s="7">
        <f>IF(H773&gt;80,"&gt;80",IF(H773&gt;50,"50-80",IF(H773&gt;=25,"25-50","&lt;25")))</f>
        <v/>
      </c>
      <c r="J773" s="7">
        <f>IF(((B773="80+")+1+(OR(D773="1.5-2.0",D773="&gt;=2.0")))&gt;=2,1,0)</f>
        <v/>
      </c>
      <c r="K773" s="32">
        <f>INDEX(Parameters!$B$31:$E$31,MATCH(I773,Parameters!$B$30:$E$30,0))</f>
        <v/>
      </c>
      <c r="L773" s="33">
        <f>K773*INDEX(Parameters!$B$66:$E$66,MATCH(I773,Parameters!$B$30:$E$30,0))/100*IF($F773="yes",Parameters!$C$49,Parameters!$B$49)</f>
        <v/>
      </c>
      <c r="M773" s="33">
        <f>K773*INDEX(Parameters!$B$67:$E$67,MATCH(I773,Parameters!$B$30:$E$30,0))/100*IF($F773="yes",Parameters!$C$49,Parameters!$B$49)</f>
        <v/>
      </c>
      <c r="N773" s="33">
        <f>K773*INDEX(Parameters!$B$68:$E$68,MATCH(I773,Parameters!$B$30:$E$30,0))/100*IF($F773="yes",Parameters!$C$49,Parameters!$B$49)</f>
        <v/>
      </c>
      <c r="O773" s="33">
        <f>K773*INDEX(Parameters!$B$69:$E$69,MATCH(I773,Parameters!$B$30:$E$30,0))/100*IF($F773="yes",Parameters!$C$49,Parameters!$B$49)</f>
        <v/>
      </c>
      <c r="P773" s="33">
        <f>K773*INDEX(Parameters!$B$70:$E$70,MATCH(I773,Parameters!$B$30:$E$30,0))/100*IF($F773="yes",Parameters!$C$49,Parameters!$B$49)</f>
        <v/>
      </c>
      <c r="Q773" s="33">
        <f>K773*INDEX(Parameters!$B$71:$E$71,MATCH(I773,Parameters!$B$30:$E$30,0))/100*IF($F773="yes",Parameters!$C$49,Parameters!$B$49)</f>
        <v/>
      </c>
      <c r="R773" s="33">
        <f>K773*INDEX(Parameters!$B$72:$E$72,MATCH(I773,Parameters!$B$30:$E$30,0))/100*IF($F773="yes",Parameters!$C$49,Parameters!$B$49)</f>
        <v/>
      </c>
      <c r="S773" s="33">
        <f>K773*INDEX(Parameters!$B$73:$E$73,MATCH(I773,Parameters!$B$30:$E$30,0))/100*IF($F773="yes",Parameters!$C$49,Parameters!$B$49)</f>
        <v/>
      </c>
      <c r="T773" s="33">
        <f>K773*INDEX(Parameters!$B$74:$E$74,MATCH(I773,Parameters!$B$30:$E$30,0))/100*IF($F773="yes",Parameters!$C$49,Parameters!$B$49)</f>
        <v/>
      </c>
      <c r="U773" s="33">
        <f>INDEX(Parameters!$B$32:$E$32,MATCH(I773,Parameters!$B$30:$E$30,0))*Parameters!$B$36/100*IF($F773="yes",Parameters!$E$49,Parameters!$D$49)</f>
        <v/>
      </c>
      <c r="V773" s="33">
        <f>U773*INDEX(Parameters!$B$99:$E$99,MATCH(I773,Parameters!$B$30:$E$30,0))</f>
        <v/>
      </c>
      <c r="W773" s="33">
        <f>U773*INDEX(Parameters!$B$100:$E$100,MATCH(I773,Parameters!$B$30:$E$30,0))</f>
        <v/>
      </c>
      <c r="X773" s="33">
        <f>U773*INDEX(Parameters!$B$101:$E$101,MATCH(I773,Parameters!$B$30:$E$30,0))</f>
        <v/>
      </c>
      <c r="Y773" s="33">
        <f>U773*INDEX(Parameters!$B$102:$E$102,MATCH(I773,Parameters!$B$30:$E$30,0))</f>
        <v/>
      </c>
      <c r="Z773" s="33">
        <f>U773*INDEX(Parameters!$B$103:$E$103,MATCH(I773,Parameters!$B$30:$E$30,0))</f>
        <v/>
      </c>
      <c r="AA773" s="33">
        <f>U773*INDEX(Parameters!$B$104:$E$104,MATCH(I773,Parameters!$B$30:$E$30,0))</f>
        <v/>
      </c>
      <c r="AB773" s="33">
        <f>U773*Parameters!$B$39</f>
        <v/>
      </c>
      <c r="AC773" s="7">
        <f>J773</f>
        <v/>
      </c>
      <c r="AD773" s="7">
        <f>IF(J773=1,Parameters!$B$40,Parameters!$B$41)</f>
        <v/>
      </c>
      <c r="AE773" s="33">
        <f>AC773*O773+(1-AC773)*L773</f>
        <v/>
      </c>
      <c r="AF773" s="33">
        <f>AC773*P773+(1-AC773)*M773</f>
        <v/>
      </c>
      <c r="AG773" s="33">
        <f>AC773*Q773+(1-AC773)*N773</f>
        <v/>
      </c>
      <c r="AH773" s="33">
        <f>AD773*O773+(1-AD773)*L773</f>
        <v/>
      </c>
      <c r="AI773" s="33">
        <f>AD773*P773+(1-AD773)*M773</f>
        <v/>
      </c>
      <c r="AJ773" s="33">
        <f>AD773*Q773+(1-AD773)*N773</f>
        <v/>
      </c>
      <c r="AK773" s="33">
        <f>AC773*V773+(1-AC773)*U773</f>
        <v/>
      </c>
      <c r="AL773" s="33">
        <f>AC773*W773+(1-AC773)*U773</f>
        <v/>
      </c>
      <c r="AM773" s="33">
        <f>AC773*X773+(1-AC773)*U773</f>
        <v/>
      </c>
      <c r="AN773" s="33">
        <f>AD773*V773+(1-AD773)*U773</f>
        <v/>
      </c>
      <c r="AO773" s="33">
        <f>AD773*W773+(1-AD773)*U773</f>
        <v/>
      </c>
      <c r="AP773" s="33">
        <f>AD773*X773+(1-AD773)*U773</f>
        <v/>
      </c>
      <c r="AQ773" s="7">
        <f>IF(OR(Scenario!$B$5="Any",Scenario!$B$5=A773),1,0)</f>
        <v/>
      </c>
      <c r="AR773" s="7">
        <f>IF(OR(Scenario!$B$6="Any",Scenario!$B$6=B773),1,0)</f>
        <v/>
      </c>
      <c r="AS773" s="7">
        <f>IF(OR(Scenario!$B$7="Any",Scenario!$B$7=C773),1,0)</f>
        <v/>
      </c>
      <c r="AT773" s="7">
        <f>IF(OR(Scenario!$B$8="Any",Scenario!$B$8=D773),1,0)</f>
        <v/>
      </c>
      <c r="AU773" s="7">
        <f>IF(OR(Scenario!$B$9="Any",Scenario!$B$9=E773),1,0)</f>
        <v/>
      </c>
      <c r="AV773" s="7">
        <f>IF(OR(Scenario!$B$10="Any",Scenario!$B$10=F773),1,0)</f>
        <v/>
      </c>
      <c r="AW773" s="7">
        <f>G773*AQ773*AR773*AS773*AT773*AU773*AV773</f>
        <v/>
      </c>
      <c r="AX773" s="7">
        <f>IF(Scenario!$B$11="mean",L773,IF(Scenario!$B$11="5th pct",M773,N773))</f>
        <v/>
      </c>
      <c r="AY773" s="7">
        <f>IF(Scenario!$B$11="mean",O773,IF(Scenario!$B$11="5th pct",P773,Q773))</f>
        <v/>
      </c>
      <c r="AZ773" s="7">
        <f>IF(Scenario!$B$11="mean",R773,IF(Scenario!$B$11="5th pct",S773,T773))</f>
        <v/>
      </c>
      <c r="BA773" s="7">
        <f>IF(Scenario!$B$11="mean",AE773,IF(Scenario!$B$11="5th pct",AF773,AG773))</f>
        <v/>
      </c>
      <c r="BB773" s="7">
        <f>IF(Scenario!$B$11="mean",AH773,IF(Scenario!$B$11="5th pct",AI773,AJ773))</f>
        <v/>
      </c>
      <c r="BC773" s="7">
        <f>U773</f>
        <v/>
      </c>
      <c r="BD773" s="7">
        <f>IF(Scenario!$B$11="mean",V773,IF(Scenario!$B$11="5th pct",W773,X773))</f>
        <v/>
      </c>
      <c r="BE773" s="7">
        <f>IF(Scenario!$B$11="mean",Y773,IF(Scenario!$B$11="5th pct",Z773,AA773))</f>
        <v/>
      </c>
      <c r="BF773" s="7">
        <f>IF(Scenario!$B$11="mean",AK773,IF(Scenario!$B$11="5th pct",AL773,AM773))</f>
        <v/>
      </c>
      <c r="BG773" s="7">
        <f>IF(Scenario!$B$11="mean",AN773,IF(Scenario!$B$11="5th pct",AO773,AP773))</f>
        <v/>
      </c>
    </row>
    <row r="774">
      <c r="A774" t="inlineStr">
        <is>
          <t>M</t>
        </is>
      </c>
      <c r="B774" t="inlineStr">
        <is>
          <t>75-79</t>
        </is>
      </c>
      <c r="C774" t="inlineStr">
        <is>
          <t>&lt;=110</t>
        </is>
      </c>
      <c r="D774" t="inlineStr">
        <is>
          <t>&lt;1.0</t>
        </is>
      </c>
      <c r="E774" t="inlineStr">
        <is>
          <t>high parox</t>
        </is>
      </c>
      <c r="F774" t="inlineStr">
        <is>
          <t>no</t>
        </is>
      </c>
      <c r="G774" s="26">
        <f>Parameters!$B$6*Parameters!$B$8*Parameters!$B$11/SUM(Parameters!$B$11:$G$11)*Parameters!$H$21*Parameters!$B$52*(1-Parameters!$B$46)</f>
        <v/>
      </c>
      <c r="H774" s="27">
        <f>(140-Parameters!$C$25)*Parameters!$B$26*0.45359237*1/(72*Parameters!$B$27)</f>
        <v/>
      </c>
      <c r="I774">
        <f>IF(H774&gt;80,"&gt;80",IF(H774&gt;50,"50-80",IF(H774&gt;=25,"25-50","&lt;25")))</f>
        <v/>
      </c>
      <c r="J774">
        <f>IF(((B774="80+")+1+(OR(D774="1.5-2.0",D774="&gt;=2.0")))&gt;=2,1,0)</f>
        <v/>
      </c>
      <c r="K774" s="28">
        <f>INDEX(Parameters!$B$31:$E$31,MATCH(I774,Parameters!$B$30:$E$30,0))</f>
        <v/>
      </c>
      <c r="L774" s="29">
        <f>K774*INDEX(Parameters!$B$75:$E$75,MATCH(I774,Parameters!$B$30:$E$30,0))/100*IF($F774="yes",Parameters!$C$49,Parameters!$B$49)</f>
        <v/>
      </c>
      <c r="M774" s="29">
        <f>K774*INDEX(Parameters!$B$76:$E$76,MATCH(I774,Parameters!$B$30:$E$30,0))/100*IF($F774="yes",Parameters!$C$49,Parameters!$B$49)</f>
        <v/>
      </c>
      <c r="N774" s="29">
        <f>K774*INDEX(Parameters!$B$77:$E$77,MATCH(I774,Parameters!$B$30:$E$30,0))/100*IF($F774="yes",Parameters!$C$49,Parameters!$B$49)</f>
        <v/>
      </c>
      <c r="O774" s="29">
        <f>K774*INDEX(Parameters!$B$78:$E$78,MATCH(I774,Parameters!$B$30:$E$30,0))/100*IF($F774="yes",Parameters!$C$49,Parameters!$B$49)</f>
        <v/>
      </c>
      <c r="P774" s="29">
        <f>K774*INDEX(Parameters!$B$79:$E$79,MATCH(I774,Parameters!$B$30:$E$30,0))/100*IF($F774="yes",Parameters!$C$49,Parameters!$B$49)</f>
        <v/>
      </c>
      <c r="Q774" s="29">
        <f>K774*INDEX(Parameters!$B$80:$E$80,MATCH(I774,Parameters!$B$30:$E$30,0))/100*IF($F774="yes",Parameters!$C$49,Parameters!$B$49)</f>
        <v/>
      </c>
      <c r="R774" s="29">
        <f>K774*INDEX(Parameters!$B$81:$E$81,MATCH(I774,Parameters!$B$30:$E$30,0))/100*IF($F774="yes",Parameters!$C$49,Parameters!$B$49)</f>
        <v/>
      </c>
      <c r="S774" s="29">
        <f>K774*INDEX(Parameters!$B$82:$E$82,MATCH(I774,Parameters!$B$30:$E$30,0))/100*IF($F774="yes",Parameters!$C$49,Parameters!$B$49)</f>
        <v/>
      </c>
      <c r="T774" s="29">
        <f>K774*INDEX(Parameters!$B$83:$E$83,MATCH(I774,Parameters!$B$30:$E$30,0))/100*IF($F774="yes",Parameters!$C$49,Parameters!$B$49)</f>
        <v/>
      </c>
      <c r="U774" s="29">
        <f>INDEX(Parameters!$B$32:$E$32,MATCH(I774,Parameters!$B$30:$E$30,0))*Parameters!$B$36/100*IF($F774="yes",Parameters!$E$49,Parameters!$D$49)</f>
        <v/>
      </c>
      <c r="V774" s="29">
        <f>U774*INDEX(Parameters!$B$99:$E$99,MATCH(I774,Parameters!$B$30:$E$30,0))</f>
        <v/>
      </c>
      <c r="W774" s="29">
        <f>U774*INDEX(Parameters!$B$100:$E$100,MATCH(I774,Parameters!$B$30:$E$30,0))</f>
        <v/>
      </c>
      <c r="X774" s="29">
        <f>U774*INDEX(Parameters!$B$101:$E$101,MATCH(I774,Parameters!$B$30:$E$30,0))</f>
        <v/>
      </c>
      <c r="Y774" s="29">
        <f>U774*INDEX(Parameters!$B$102:$E$102,MATCH(I774,Parameters!$B$30:$E$30,0))</f>
        <v/>
      </c>
      <c r="Z774" s="29">
        <f>U774*INDEX(Parameters!$B$103:$E$103,MATCH(I774,Parameters!$B$30:$E$30,0))</f>
        <v/>
      </c>
      <c r="AA774" s="29">
        <f>U774*INDEX(Parameters!$B$104:$E$104,MATCH(I774,Parameters!$B$30:$E$30,0))</f>
        <v/>
      </c>
      <c r="AB774" s="29">
        <f>U774*Parameters!$B$39</f>
        <v/>
      </c>
      <c r="AC774">
        <f>J774</f>
        <v/>
      </c>
      <c r="AD774">
        <f>IF(J774=1,Parameters!$B$40,Parameters!$B$41)</f>
        <v/>
      </c>
      <c r="AE774" s="29">
        <f>AC774*O774+(1-AC774)*L774</f>
        <v/>
      </c>
      <c r="AF774" s="29">
        <f>AC774*P774+(1-AC774)*M774</f>
        <v/>
      </c>
      <c r="AG774" s="29">
        <f>AC774*Q774+(1-AC774)*N774</f>
        <v/>
      </c>
      <c r="AH774" s="29">
        <f>AD774*O774+(1-AD774)*L774</f>
        <v/>
      </c>
      <c r="AI774" s="29">
        <f>AD774*P774+(1-AD774)*M774</f>
        <v/>
      </c>
      <c r="AJ774" s="29">
        <f>AD774*Q774+(1-AD774)*N774</f>
        <v/>
      </c>
      <c r="AK774" s="29">
        <f>AC774*V774+(1-AC774)*U774</f>
        <v/>
      </c>
      <c r="AL774" s="29">
        <f>AC774*W774+(1-AC774)*U774</f>
        <v/>
      </c>
      <c r="AM774" s="29">
        <f>AC774*X774+(1-AC774)*U774</f>
        <v/>
      </c>
      <c r="AN774" s="29">
        <f>AD774*V774+(1-AD774)*U774</f>
        <v/>
      </c>
      <c r="AO774" s="29">
        <f>AD774*W774+(1-AD774)*U774</f>
        <v/>
      </c>
      <c r="AP774" s="29">
        <f>AD774*X774+(1-AD774)*U774</f>
        <v/>
      </c>
      <c r="AQ774">
        <f>IF(OR(Scenario!$B$5="Any",Scenario!$B$5=A774),1,0)</f>
        <v/>
      </c>
      <c r="AR774">
        <f>IF(OR(Scenario!$B$6="Any",Scenario!$B$6=B774),1,0)</f>
        <v/>
      </c>
      <c r="AS774">
        <f>IF(OR(Scenario!$B$7="Any",Scenario!$B$7=C774),1,0)</f>
        <v/>
      </c>
      <c r="AT774">
        <f>IF(OR(Scenario!$B$8="Any",Scenario!$B$8=D774),1,0)</f>
        <v/>
      </c>
      <c r="AU774">
        <f>IF(OR(Scenario!$B$9="Any",Scenario!$B$9=E774),1,0)</f>
        <v/>
      </c>
      <c r="AV774">
        <f>IF(OR(Scenario!$B$10="Any",Scenario!$B$10=F774),1,0)</f>
        <v/>
      </c>
      <c r="AW774">
        <f>G774*AQ774*AR774*AS774*AT774*AU774*AV774</f>
        <v/>
      </c>
      <c r="AX774">
        <f>IF(Scenario!$B$11="mean",L774,IF(Scenario!$B$11="5th pct",M774,N774))</f>
        <v/>
      </c>
      <c r="AY774">
        <f>IF(Scenario!$B$11="mean",O774,IF(Scenario!$B$11="5th pct",P774,Q774))</f>
        <v/>
      </c>
      <c r="AZ774">
        <f>IF(Scenario!$B$11="mean",R774,IF(Scenario!$B$11="5th pct",S774,T774))</f>
        <v/>
      </c>
      <c r="BA774">
        <f>IF(Scenario!$B$11="mean",AE774,IF(Scenario!$B$11="5th pct",AF774,AG774))</f>
        <v/>
      </c>
      <c r="BB774">
        <f>IF(Scenario!$B$11="mean",AH774,IF(Scenario!$B$11="5th pct",AI774,AJ774))</f>
        <v/>
      </c>
      <c r="BC774">
        <f>U774</f>
        <v/>
      </c>
      <c r="BD774">
        <f>IF(Scenario!$B$11="mean",V774,IF(Scenario!$B$11="5th pct",W774,X774))</f>
        <v/>
      </c>
      <c r="BE774">
        <f>IF(Scenario!$B$11="mean",Y774,IF(Scenario!$B$11="5th pct",Z774,AA774))</f>
        <v/>
      </c>
      <c r="BF774">
        <f>IF(Scenario!$B$11="mean",AK774,IF(Scenario!$B$11="5th pct",AL774,AM774))</f>
        <v/>
      </c>
      <c r="BG774">
        <f>IF(Scenario!$B$11="mean",AN774,IF(Scenario!$B$11="5th pct",AO774,AP774))</f>
        <v/>
      </c>
    </row>
    <row r="775">
      <c r="A775" s="7" t="inlineStr">
        <is>
          <t>M</t>
        </is>
      </c>
      <c r="B775" s="7" t="inlineStr">
        <is>
          <t>75-79</t>
        </is>
      </c>
      <c r="C775" s="7" t="inlineStr">
        <is>
          <t>&lt;=110</t>
        </is>
      </c>
      <c r="D775" s="7" t="inlineStr">
        <is>
          <t>&lt;1.0</t>
        </is>
      </c>
      <c r="E775" s="7" t="inlineStr">
        <is>
          <t>high parox</t>
        </is>
      </c>
      <c r="F775" s="7" t="inlineStr">
        <is>
          <t>yes</t>
        </is>
      </c>
      <c r="G775" s="30">
        <f>Parameters!$B$6*Parameters!$B$8*Parameters!$B$11/SUM(Parameters!$B$11:$G$11)*Parameters!$H$21*Parameters!$B$52*Parameters!$B$46</f>
        <v/>
      </c>
      <c r="H775" s="31">
        <f>(140-Parameters!$C$25)*Parameters!$B$26*0.45359237*1/(72*Parameters!$B$27)</f>
        <v/>
      </c>
      <c r="I775" s="7">
        <f>IF(H775&gt;80,"&gt;80",IF(H775&gt;50,"50-80",IF(H775&gt;=25,"25-50","&lt;25")))</f>
        <v/>
      </c>
      <c r="J775" s="7">
        <f>IF(((B775="80+")+1+(OR(D775="1.5-2.0",D775="&gt;=2.0")))&gt;=2,1,0)</f>
        <v/>
      </c>
      <c r="K775" s="32">
        <f>INDEX(Parameters!$B$31:$E$31,MATCH(I775,Parameters!$B$30:$E$30,0))</f>
        <v/>
      </c>
      <c r="L775" s="33">
        <f>K775*INDEX(Parameters!$B$75:$E$75,MATCH(I775,Parameters!$B$30:$E$30,0))/100*IF($F775="yes",Parameters!$C$49,Parameters!$B$49)</f>
        <v/>
      </c>
      <c r="M775" s="33">
        <f>K775*INDEX(Parameters!$B$76:$E$76,MATCH(I775,Parameters!$B$30:$E$30,0))/100*IF($F775="yes",Parameters!$C$49,Parameters!$B$49)</f>
        <v/>
      </c>
      <c r="N775" s="33">
        <f>K775*INDEX(Parameters!$B$77:$E$77,MATCH(I775,Parameters!$B$30:$E$30,0))/100*IF($F775="yes",Parameters!$C$49,Parameters!$B$49)</f>
        <v/>
      </c>
      <c r="O775" s="33">
        <f>K775*INDEX(Parameters!$B$78:$E$78,MATCH(I775,Parameters!$B$30:$E$30,0))/100*IF($F775="yes",Parameters!$C$49,Parameters!$B$49)</f>
        <v/>
      </c>
      <c r="P775" s="33">
        <f>K775*INDEX(Parameters!$B$79:$E$79,MATCH(I775,Parameters!$B$30:$E$30,0))/100*IF($F775="yes",Parameters!$C$49,Parameters!$B$49)</f>
        <v/>
      </c>
      <c r="Q775" s="33">
        <f>K775*INDEX(Parameters!$B$80:$E$80,MATCH(I775,Parameters!$B$30:$E$30,0))/100*IF($F775="yes",Parameters!$C$49,Parameters!$B$49)</f>
        <v/>
      </c>
      <c r="R775" s="33">
        <f>K775*INDEX(Parameters!$B$81:$E$81,MATCH(I775,Parameters!$B$30:$E$30,0))/100*IF($F775="yes",Parameters!$C$49,Parameters!$B$49)</f>
        <v/>
      </c>
      <c r="S775" s="33">
        <f>K775*INDEX(Parameters!$B$82:$E$82,MATCH(I775,Parameters!$B$30:$E$30,0))/100*IF($F775="yes",Parameters!$C$49,Parameters!$B$49)</f>
        <v/>
      </c>
      <c r="T775" s="33">
        <f>K775*INDEX(Parameters!$B$83:$E$83,MATCH(I775,Parameters!$B$30:$E$30,0))/100*IF($F775="yes",Parameters!$C$49,Parameters!$B$49)</f>
        <v/>
      </c>
      <c r="U775" s="33">
        <f>INDEX(Parameters!$B$32:$E$32,MATCH(I775,Parameters!$B$30:$E$30,0))*Parameters!$B$36/100*IF($F775="yes",Parameters!$E$49,Parameters!$D$49)</f>
        <v/>
      </c>
      <c r="V775" s="33">
        <f>U775*INDEX(Parameters!$B$99:$E$99,MATCH(I775,Parameters!$B$30:$E$30,0))</f>
        <v/>
      </c>
      <c r="W775" s="33">
        <f>U775*INDEX(Parameters!$B$100:$E$100,MATCH(I775,Parameters!$B$30:$E$30,0))</f>
        <v/>
      </c>
      <c r="X775" s="33">
        <f>U775*INDEX(Parameters!$B$101:$E$101,MATCH(I775,Parameters!$B$30:$E$30,0))</f>
        <v/>
      </c>
      <c r="Y775" s="33">
        <f>U775*INDEX(Parameters!$B$102:$E$102,MATCH(I775,Parameters!$B$30:$E$30,0))</f>
        <v/>
      </c>
      <c r="Z775" s="33">
        <f>U775*INDEX(Parameters!$B$103:$E$103,MATCH(I775,Parameters!$B$30:$E$30,0))</f>
        <v/>
      </c>
      <c r="AA775" s="33">
        <f>U775*INDEX(Parameters!$B$104:$E$104,MATCH(I775,Parameters!$B$30:$E$30,0))</f>
        <v/>
      </c>
      <c r="AB775" s="33">
        <f>U775*Parameters!$B$39</f>
        <v/>
      </c>
      <c r="AC775" s="7">
        <f>J775</f>
        <v/>
      </c>
      <c r="AD775" s="7">
        <f>IF(J775=1,Parameters!$B$40,Parameters!$B$41)</f>
        <v/>
      </c>
      <c r="AE775" s="33">
        <f>AC775*O775+(1-AC775)*L775</f>
        <v/>
      </c>
      <c r="AF775" s="33">
        <f>AC775*P775+(1-AC775)*M775</f>
        <v/>
      </c>
      <c r="AG775" s="33">
        <f>AC775*Q775+(1-AC775)*N775</f>
        <v/>
      </c>
      <c r="AH775" s="33">
        <f>AD775*O775+(1-AD775)*L775</f>
        <v/>
      </c>
      <c r="AI775" s="33">
        <f>AD775*P775+(1-AD775)*M775</f>
        <v/>
      </c>
      <c r="AJ775" s="33">
        <f>AD775*Q775+(1-AD775)*N775</f>
        <v/>
      </c>
      <c r="AK775" s="33">
        <f>AC775*V775+(1-AC775)*U775</f>
        <v/>
      </c>
      <c r="AL775" s="33">
        <f>AC775*W775+(1-AC775)*U775</f>
        <v/>
      </c>
      <c r="AM775" s="33">
        <f>AC775*X775+(1-AC775)*U775</f>
        <v/>
      </c>
      <c r="AN775" s="33">
        <f>AD775*V775+(1-AD775)*U775</f>
        <v/>
      </c>
      <c r="AO775" s="33">
        <f>AD775*W775+(1-AD775)*U775</f>
        <v/>
      </c>
      <c r="AP775" s="33">
        <f>AD775*X775+(1-AD775)*U775</f>
        <v/>
      </c>
      <c r="AQ775" s="7">
        <f>IF(OR(Scenario!$B$5="Any",Scenario!$B$5=A775),1,0)</f>
        <v/>
      </c>
      <c r="AR775" s="7">
        <f>IF(OR(Scenario!$B$6="Any",Scenario!$B$6=B775),1,0)</f>
        <v/>
      </c>
      <c r="AS775" s="7">
        <f>IF(OR(Scenario!$B$7="Any",Scenario!$B$7=C775),1,0)</f>
        <v/>
      </c>
      <c r="AT775" s="7">
        <f>IF(OR(Scenario!$B$8="Any",Scenario!$B$8=D775),1,0)</f>
        <v/>
      </c>
      <c r="AU775" s="7">
        <f>IF(OR(Scenario!$B$9="Any",Scenario!$B$9=E775),1,0)</f>
        <v/>
      </c>
      <c r="AV775" s="7">
        <f>IF(OR(Scenario!$B$10="Any",Scenario!$B$10=F775),1,0)</f>
        <v/>
      </c>
      <c r="AW775" s="7">
        <f>G775*AQ775*AR775*AS775*AT775*AU775*AV775</f>
        <v/>
      </c>
      <c r="AX775" s="7">
        <f>IF(Scenario!$B$11="mean",L775,IF(Scenario!$B$11="5th pct",M775,N775))</f>
        <v/>
      </c>
      <c r="AY775" s="7">
        <f>IF(Scenario!$B$11="mean",O775,IF(Scenario!$B$11="5th pct",P775,Q775))</f>
        <v/>
      </c>
      <c r="AZ775" s="7">
        <f>IF(Scenario!$B$11="mean",R775,IF(Scenario!$B$11="5th pct",S775,T775))</f>
        <v/>
      </c>
      <c r="BA775" s="7">
        <f>IF(Scenario!$B$11="mean",AE775,IF(Scenario!$B$11="5th pct",AF775,AG775))</f>
        <v/>
      </c>
      <c r="BB775" s="7">
        <f>IF(Scenario!$B$11="mean",AH775,IF(Scenario!$B$11="5th pct",AI775,AJ775))</f>
        <v/>
      </c>
      <c r="BC775" s="7">
        <f>U775</f>
        <v/>
      </c>
      <c r="BD775" s="7">
        <f>IF(Scenario!$B$11="mean",V775,IF(Scenario!$B$11="5th pct",W775,X775))</f>
        <v/>
      </c>
      <c r="BE775" s="7">
        <f>IF(Scenario!$B$11="mean",Y775,IF(Scenario!$B$11="5th pct",Z775,AA775))</f>
        <v/>
      </c>
      <c r="BF775" s="7">
        <f>IF(Scenario!$B$11="mean",AK775,IF(Scenario!$B$11="5th pct",AL775,AM775))</f>
        <v/>
      </c>
      <c r="BG775" s="7">
        <f>IF(Scenario!$B$11="mean",AN775,IF(Scenario!$B$11="5th pct",AO775,AP775))</f>
        <v/>
      </c>
    </row>
    <row r="776">
      <c r="A776" t="inlineStr">
        <is>
          <t>M</t>
        </is>
      </c>
      <c r="B776" t="inlineStr">
        <is>
          <t>75-79</t>
        </is>
      </c>
      <c r="C776" t="inlineStr">
        <is>
          <t>&lt;=110</t>
        </is>
      </c>
      <c r="D776" t="inlineStr">
        <is>
          <t>&lt;1.0</t>
        </is>
      </c>
      <c r="E776" t="inlineStr">
        <is>
          <t>persistent</t>
        </is>
      </c>
      <c r="F776" t="inlineStr">
        <is>
          <t>no</t>
        </is>
      </c>
      <c r="G776" s="26">
        <f>Parameters!$B$6*Parameters!$B$8*Parameters!$B$11/SUM(Parameters!$B$11:$G$11)*Parameters!$H$21*Parameters!$B$53*(1-Parameters!$B$46)</f>
        <v/>
      </c>
      <c r="H776" s="27">
        <f>(140-Parameters!$C$25)*Parameters!$B$26*0.45359237*1/(72*Parameters!$B$27)</f>
        <v/>
      </c>
      <c r="I776">
        <f>IF(H776&gt;80,"&gt;80",IF(H776&gt;50,"50-80",IF(H776&gt;=25,"25-50","&lt;25")))</f>
        <v/>
      </c>
      <c r="J776">
        <f>IF(((B776="80+")+1+(OR(D776="1.5-2.0",D776="&gt;=2.0")))&gt;=2,1,0)</f>
        <v/>
      </c>
      <c r="K776" s="28">
        <f>INDEX(Parameters!$B$31:$E$31,MATCH(I776,Parameters!$B$30:$E$30,0))</f>
        <v/>
      </c>
      <c r="L776" s="29">
        <f>K776*INDEX(Parameters!$B$84:$E$84,MATCH(I776,Parameters!$B$30:$E$30,0))/100*IF($F776="yes",Parameters!$C$49,Parameters!$B$49)</f>
        <v/>
      </c>
      <c r="M776" s="29">
        <f>K776*INDEX(Parameters!$B$85:$E$85,MATCH(I776,Parameters!$B$30:$E$30,0))/100*IF($F776="yes",Parameters!$C$49,Parameters!$B$49)</f>
        <v/>
      </c>
      <c r="N776" s="29">
        <f>K776*INDEX(Parameters!$B$86:$E$86,MATCH(I776,Parameters!$B$30:$E$30,0))/100*IF($F776="yes",Parameters!$C$49,Parameters!$B$49)</f>
        <v/>
      </c>
      <c r="O776" s="29">
        <f>K776*INDEX(Parameters!$B$87:$E$87,MATCH(I776,Parameters!$B$30:$E$30,0))/100*IF($F776="yes",Parameters!$C$49,Parameters!$B$49)</f>
        <v/>
      </c>
      <c r="P776" s="29">
        <f>K776*INDEX(Parameters!$B$88:$E$88,MATCH(I776,Parameters!$B$30:$E$30,0))/100*IF($F776="yes",Parameters!$C$49,Parameters!$B$49)</f>
        <v/>
      </c>
      <c r="Q776" s="29">
        <f>K776*INDEX(Parameters!$B$89:$E$89,MATCH(I776,Parameters!$B$30:$E$30,0))/100*IF($F776="yes",Parameters!$C$49,Parameters!$B$49)</f>
        <v/>
      </c>
      <c r="R776" s="29">
        <f>K776*INDEX(Parameters!$B$90:$E$90,MATCH(I776,Parameters!$B$30:$E$30,0))/100*IF($F776="yes",Parameters!$C$49,Parameters!$B$49)</f>
        <v/>
      </c>
      <c r="S776" s="29">
        <f>K776*INDEX(Parameters!$B$91:$E$91,MATCH(I776,Parameters!$B$30:$E$30,0))/100*IF($F776="yes",Parameters!$C$49,Parameters!$B$49)</f>
        <v/>
      </c>
      <c r="T776" s="29">
        <f>K776*INDEX(Parameters!$B$92:$E$92,MATCH(I776,Parameters!$B$30:$E$30,0))/100*IF($F776="yes",Parameters!$C$49,Parameters!$B$49)</f>
        <v/>
      </c>
      <c r="U776" s="29">
        <f>INDEX(Parameters!$B$32:$E$32,MATCH(I776,Parameters!$B$30:$E$30,0))*Parameters!$B$36/100*IF($F776="yes",Parameters!$E$49,Parameters!$D$49)</f>
        <v/>
      </c>
      <c r="V776" s="29">
        <f>U776*INDEX(Parameters!$B$99:$E$99,MATCH(I776,Parameters!$B$30:$E$30,0))</f>
        <v/>
      </c>
      <c r="W776" s="29">
        <f>U776*INDEX(Parameters!$B$100:$E$100,MATCH(I776,Parameters!$B$30:$E$30,0))</f>
        <v/>
      </c>
      <c r="X776" s="29">
        <f>U776*INDEX(Parameters!$B$101:$E$101,MATCH(I776,Parameters!$B$30:$E$30,0))</f>
        <v/>
      </c>
      <c r="Y776" s="29">
        <f>U776*INDEX(Parameters!$B$102:$E$102,MATCH(I776,Parameters!$B$30:$E$30,0))</f>
        <v/>
      </c>
      <c r="Z776" s="29">
        <f>U776*INDEX(Parameters!$B$103:$E$103,MATCH(I776,Parameters!$B$30:$E$30,0))</f>
        <v/>
      </c>
      <c r="AA776" s="29">
        <f>U776*INDEX(Parameters!$B$104:$E$104,MATCH(I776,Parameters!$B$30:$E$30,0))</f>
        <v/>
      </c>
      <c r="AB776" s="29">
        <f>U776*Parameters!$B$39</f>
        <v/>
      </c>
      <c r="AC776">
        <f>J776</f>
        <v/>
      </c>
      <c r="AD776">
        <f>IF(J776=1,Parameters!$B$40,Parameters!$B$41)</f>
        <v/>
      </c>
      <c r="AE776" s="29">
        <f>AC776*O776+(1-AC776)*L776</f>
        <v/>
      </c>
      <c r="AF776" s="29">
        <f>AC776*P776+(1-AC776)*M776</f>
        <v/>
      </c>
      <c r="AG776" s="29">
        <f>AC776*Q776+(1-AC776)*N776</f>
        <v/>
      </c>
      <c r="AH776" s="29">
        <f>AD776*O776+(1-AD776)*L776</f>
        <v/>
      </c>
      <c r="AI776" s="29">
        <f>AD776*P776+(1-AD776)*M776</f>
        <v/>
      </c>
      <c r="AJ776" s="29">
        <f>AD776*Q776+(1-AD776)*N776</f>
        <v/>
      </c>
      <c r="AK776" s="29">
        <f>AC776*V776+(1-AC776)*U776</f>
        <v/>
      </c>
      <c r="AL776" s="29">
        <f>AC776*W776+(1-AC776)*U776</f>
        <v/>
      </c>
      <c r="AM776" s="29">
        <f>AC776*X776+(1-AC776)*U776</f>
        <v/>
      </c>
      <c r="AN776" s="29">
        <f>AD776*V776+(1-AD776)*U776</f>
        <v/>
      </c>
      <c r="AO776" s="29">
        <f>AD776*W776+(1-AD776)*U776</f>
        <v/>
      </c>
      <c r="AP776" s="29">
        <f>AD776*X776+(1-AD776)*U776</f>
        <v/>
      </c>
      <c r="AQ776">
        <f>IF(OR(Scenario!$B$5="Any",Scenario!$B$5=A776),1,0)</f>
        <v/>
      </c>
      <c r="AR776">
        <f>IF(OR(Scenario!$B$6="Any",Scenario!$B$6=B776),1,0)</f>
        <v/>
      </c>
      <c r="AS776">
        <f>IF(OR(Scenario!$B$7="Any",Scenario!$B$7=C776),1,0)</f>
        <v/>
      </c>
      <c r="AT776">
        <f>IF(OR(Scenario!$B$8="Any",Scenario!$B$8=D776),1,0)</f>
        <v/>
      </c>
      <c r="AU776">
        <f>IF(OR(Scenario!$B$9="Any",Scenario!$B$9=E776),1,0)</f>
        <v/>
      </c>
      <c r="AV776">
        <f>IF(OR(Scenario!$B$10="Any",Scenario!$B$10=F776),1,0)</f>
        <v/>
      </c>
      <c r="AW776">
        <f>G776*AQ776*AR776*AS776*AT776*AU776*AV776</f>
        <v/>
      </c>
      <c r="AX776">
        <f>IF(Scenario!$B$11="mean",L776,IF(Scenario!$B$11="5th pct",M776,N776))</f>
        <v/>
      </c>
      <c r="AY776">
        <f>IF(Scenario!$B$11="mean",O776,IF(Scenario!$B$11="5th pct",P776,Q776))</f>
        <v/>
      </c>
      <c r="AZ776">
        <f>IF(Scenario!$B$11="mean",R776,IF(Scenario!$B$11="5th pct",S776,T776))</f>
        <v/>
      </c>
      <c r="BA776">
        <f>IF(Scenario!$B$11="mean",AE776,IF(Scenario!$B$11="5th pct",AF776,AG776))</f>
        <v/>
      </c>
      <c r="BB776">
        <f>IF(Scenario!$B$11="mean",AH776,IF(Scenario!$B$11="5th pct",AI776,AJ776))</f>
        <v/>
      </c>
      <c r="BC776">
        <f>U776</f>
        <v/>
      </c>
      <c r="BD776">
        <f>IF(Scenario!$B$11="mean",V776,IF(Scenario!$B$11="5th pct",W776,X776))</f>
        <v/>
      </c>
      <c r="BE776">
        <f>IF(Scenario!$B$11="mean",Y776,IF(Scenario!$B$11="5th pct",Z776,AA776))</f>
        <v/>
      </c>
      <c r="BF776">
        <f>IF(Scenario!$B$11="mean",AK776,IF(Scenario!$B$11="5th pct",AL776,AM776))</f>
        <v/>
      </c>
      <c r="BG776">
        <f>IF(Scenario!$B$11="mean",AN776,IF(Scenario!$B$11="5th pct",AO776,AP776))</f>
        <v/>
      </c>
    </row>
    <row r="777">
      <c r="A777" s="7" t="inlineStr">
        <is>
          <t>M</t>
        </is>
      </c>
      <c r="B777" s="7" t="inlineStr">
        <is>
          <t>75-79</t>
        </is>
      </c>
      <c r="C777" s="7" t="inlineStr">
        <is>
          <t>&lt;=110</t>
        </is>
      </c>
      <c r="D777" s="7" t="inlineStr">
        <is>
          <t>&lt;1.0</t>
        </is>
      </c>
      <c r="E777" s="7" t="inlineStr">
        <is>
          <t>persistent</t>
        </is>
      </c>
      <c r="F777" s="7" t="inlineStr">
        <is>
          <t>yes</t>
        </is>
      </c>
      <c r="G777" s="30">
        <f>Parameters!$B$6*Parameters!$B$8*Parameters!$B$11/SUM(Parameters!$B$11:$G$11)*Parameters!$H$21*Parameters!$B$53*Parameters!$B$46</f>
        <v/>
      </c>
      <c r="H777" s="31">
        <f>(140-Parameters!$C$25)*Parameters!$B$26*0.45359237*1/(72*Parameters!$B$27)</f>
        <v/>
      </c>
      <c r="I777" s="7">
        <f>IF(H777&gt;80,"&gt;80",IF(H777&gt;50,"50-80",IF(H777&gt;=25,"25-50","&lt;25")))</f>
        <v/>
      </c>
      <c r="J777" s="7">
        <f>IF(((B777="80+")+1+(OR(D777="1.5-2.0",D777="&gt;=2.0")))&gt;=2,1,0)</f>
        <v/>
      </c>
      <c r="K777" s="32">
        <f>INDEX(Parameters!$B$31:$E$31,MATCH(I777,Parameters!$B$30:$E$30,0))</f>
        <v/>
      </c>
      <c r="L777" s="33">
        <f>K777*INDEX(Parameters!$B$84:$E$84,MATCH(I777,Parameters!$B$30:$E$30,0))/100*IF($F777="yes",Parameters!$C$49,Parameters!$B$49)</f>
        <v/>
      </c>
      <c r="M777" s="33">
        <f>K777*INDEX(Parameters!$B$85:$E$85,MATCH(I777,Parameters!$B$30:$E$30,0))/100*IF($F777="yes",Parameters!$C$49,Parameters!$B$49)</f>
        <v/>
      </c>
      <c r="N777" s="33">
        <f>K777*INDEX(Parameters!$B$86:$E$86,MATCH(I777,Parameters!$B$30:$E$30,0))/100*IF($F777="yes",Parameters!$C$49,Parameters!$B$49)</f>
        <v/>
      </c>
      <c r="O777" s="33">
        <f>K777*INDEX(Parameters!$B$87:$E$87,MATCH(I777,Parameters!$B$30:$E$30,0))/100*IF($F777="yes",Parameters!$C$49,Parameters!$B$49)</f>
        <v/>
      </c>
      <c r="P777" s="33">
        <f>K777*INDEX(Parameters!$B$88:$E$88,MATCH(I777,Parameters!$B$30:$E$30,0))/100*IF($F777="yes",Parameters!$C$49,Parameters!$B$49)</f>
        <v/>
      </c>
      <c r="Q777" s="33">
        <f>K777*INDEX(Parameters!$B$89:$E$89,MATCH(I777,Parameters!$B$30:$E$30,0))/100*IF($F777="yes",Parameters!$C$49,Parameters!$B$49)</f>
        <v/>
      </c>
      <c r="R777" s="33">
        <f>K777*INDEX(Parameters!$B$90:$E$90,MATCH(I777,Parameters!$B$30:$E$30,0))/100*IF($F777="yes",Parameters!$C$49,Parameters!$B$49)</f>
        <v/>
      </c>
      <c r="S777" s="33">
        <f>K777*INDEX(Parameters!$B$91:$E$91,MATCH(I777,Parameters!$B$30:$E$30,0))/100*IF($F777="yes",Parameters!$C$49,Parameters!$B$49)</f>
        <v/>
      </c>
      <c r="T777" s="33">
        <f>K777*INDEX(Parameters!$B$92:$E$92,MATCH(I777,Parameters!$B$30:$E$30,0))/100*IF($F777="yes",Parameters!$C$49,Parameters!$B$49)</f>
        <v/>
      </c>
      <c r="U777" s="33">
        <f>INDEX(Parameters!$B$32:$E$32,MATCH(I777,Parameters!$B$30:$E$30,0))*Parameters!$B$36/100*IF($F777="yes",Parameters!$E$49,Parameters!$D$49)</f>
        <v/>
      </c>
      <c r="V777" s="33">
        <f>U777*INDEX(Parameters!$B$99:$E$99,MATCH(I777,Parameters!$B$30:$E$30,0))</f>
        <v/>
      </c>
      <c r="W777" s="33">
        <f>U777*INDEX(Parameters!$B$100:$E$100,MATCH(I777,Parameters!$B$30:$E$30,0))</f>
        <v/>
      </c>
      <c r="X777" s="33">
        <f>U777*INDEX(Parameters!$B$101:$E$101,MATCH(I777,Parameters!$B$30:$E$30,0))</f>
        <v/>
      </c>
      <c r="Y777" s="33">
        <f>U777*INDEX(Parameters!$B$102:$E$102,MATCH(I777,Parameters!$B$30:$E$30,0))</f>
        <v/>
      </c>
      <c r="Z777" s="33">
        <f>U777*INDEX(Parameters!$B$103:$E$103,MATCH(I777,Parameters!$B$30:$E$30,0))</f>
        <v/>
      </c>
      <c r="AA777" s="33">
        <f>U777*INDEX(Parameters!$B$104:$E$104,MATCH(I777,Parameters!$B$30:$E$30,0))</f>
        <v/>
      </c>
      <c r="AB777" s="33">
        <f>U777*Parameters!$B$39</f>
        <v/>
      </c>
      <c r="AC777" s="7">
        <f>J777</f>
        <v/>
      </c>
      <c r="AD777" s="7">
        <f>IF(J777=1,Parameters!$B$40,Parameters!$B$41)</f>
        <v/>
      </c>
      <c r="AE777" s="33">
        <f>AC777*O777+(1-AC777)*L777</f>
        <v/>
      </c>
      <c r="AF777" s="33">
        <f>AC777*P777+(1-AC777)*M777</f>
        <v/>
      </c>
      <c r="AG777" s="33">
        <f>AC777*Q777+(1-AC777)*N777</f>
        <v/>
      </c>
      <c r="AH777" s="33">
        <f>AD777*O777+(1-AD777)*L777</f>
        <v/>
      </c>
      <c r="AI777" s="33">
        <f>AD777*P777+(1-AD777)*M777</f>
        <v/>
      </c>
      <c r="AJ777" s="33">
        <f>AD777*Q777+(1-AD777)*N777</f>
        <v/>
      </c>
      <c r="AK777" s="33">
        <f>AC777*V777+(1-AC777)*U777</f>
        <v/>
      </c>
      <c r="AL777" s="33">
        <f>AC777*W777+(1-AC777)*U777</f>
        <v/>
      </c>
      <c r="AM777" s="33">
        <f>AC777*X777+(1-AC777)*U777</f>
        <v/>
      </c>
      <c r="AN777" s="33">
        <f>AD777*V777+(1-AD777)*U777</f>
        <v/>
      </c>
      <c r="AO777" s="33">
        <f>AD777*W777+(1-AD777)*U777</f>
        <v/>
      </c>
      <c r="AP777" s="33">
        <f>AD777*X777+(1-AD777)*U777</f>
        <v/>
      </c>
      <c r="AQ777" s="7">
        <f>IF(OR(Scenario!$B$5="Any",Scenario!$B$5=A777),1,0)</f>
        <v/>
      </c>
      <c r="AR777" s="7">
        <f>IF(OR(Scenario!$B$6="Any",Scenario!$B$6=B777),1,0)</f>
        <v/>
      </c>
      <c r="AS777" s="7">
        <f>IF(OR(Scenario!$B$7="Any",Scenario!$B$7=C777),1,0)</f>
        <v/>
      </c>
      <c r="AT777" s="7">
        <f>IF(OR(Scenario!$B$8="Any",Scenario!$B$8=D777),1,0)</f>
        <v/>
      </c>
      <c r="AU777" s="7">
        <f>IF(OR(Scenario!$B$9="Any",Scenario!$B$9=E777),1,0)</f>
        <v/>
      </c>
      <c r="AV777" s="7">
        <f>IF(OR(Scenario!$B$10="Any",Scenario!$B$10=F777),1,0)</f>
        <v/>
      </c>
      <c r="AW777" s="7">
        <f>G777*AQ777*AR777*AS777*AT777*AU777*AV777</f>
        <v/>
      </c>
      <c r="AX777" s="7">
        <f>IF(Scenario!$B$11="mean",L777,IF(Scenario!$B$11="5th pct",M777,N777))</f>
        <v/>
      </c>
      <c r="AY777" s="7">
        <f>IF(Scenario!$B$11="mean",O777,IF(Scenario!$B$11="5th pct",P777,Q777))</f>
        <v/>
      </c>
      <c r="AZ777" s="7">
        <f>IF(Scenario!$B$11="mean",R777,IF(Scenario!$B$11="5th pct",S777,T777))</f>
        <v/>
      </c>
      <c r="BA777" s="7">
        <f>IF(Scenario!$B$11="mean",AE777,IF(Scenario!$B$11="5th pct",AF777,AG777))</f>
        <v/>
      </c>
      <c r="BB777" s="7">
        <f>IF(Scenario!$B$11="mean",AH777,IF(Scenario!$B$11="5th pct",AI777,AJ777))</f>
        <v/>
      </c>
      <c r="BC777" s="7">
        <f>U777</f>
        <v/>
      </c>
      <c r="BD777" s="7">
        <f>IF(Scenario!$B$11="mean",V777,IF(Scenario!$B$11="5th pct",W777,X777))</f>
        <v/>
      </c>
      <c r="BE777" s="7">
        <f>IF(Scenario!$B$11="mean",Y777,IF(Scenario!$B$11="5th pct",Z777,AA777))</f>
        <v/>
      </c>
      <c r="BF777" s="7">
        <f>IF(Scenario!$B$11="mean",AK777,IF(Scenario!$B$11="5th pct",AL777,AM777))</f>
        <v/>
      </c>
      <c r="BG777" s="7">
        <f>IF(Scenario!$B$11="mean",AN777,IF(Scenario!$B$11="5th pct",AO777,AP777))</f>
        <v/>
      </c>
    </row>
    <row r="778">
      <c r="A778" t="inlineStr">
        <is>
          <t>M</t>
        </is>
      </c>
      <c r="B778" t="inlineStr">
        <is>
          <t>75-79</t>
        </is>
      </c>
      <c r="C778" t="inlineStr">
        <is>
          <t>&lt;=110</t>
        </is>
      </c>
      <c r="D778" t="inlineStr">
        <is>
          <t>1.0-1.5</t>
        </is>
      </c>
      <c r="E778" t="inlineStr">
        <is>
          <t>subclinical</t>
        </is>
      </c>
      <c r="F778" t="inlineStr">
        <is>
          <t>no</t>
        </is>
      </c>
      <c r="G778" s="26">
        <f>Parameters!$B$6*Parameters!$B$8*Parameters!$B$11/SUM(Parameters!$B$11:$G$11)*Parameters!$I$21*Parameters!$B$50*(1-Parameters!$B$46)</f>
        <v/>
      </c>
      <c r="H778" s="27">
        <f>(140-Parameters!$C$25)*Parameters!$B$26*0.45359237*1/(72*Parameters!$C$27)</f>
        <v/>
      </c>
      <c r="I778">
        <f>IF(H778&gt;80,"&gt;80",IF(H778&gt;50,"50-80",IF(H778&gt;=25,"25-50","&lt;25")))</f>
        <v/>
      </c>
      <c r="J778">
        <f>IF(((B778="80+")+1+(OR(D778="1.5-2.0",D778="&gt;=2.0")))&gt;=2,1,0)</f>
        <v/>
      </c>
      <c r="K778" s="28">
        <f>INDEX(Parameters!$B$31:$E$31,MATCH(I778,Parameters!$B$30:$E$30,0))</f>
        <v/>
      </c>
      <c r="L778" s="29">
        <f>K778*INDEX(Parameters!$B$57:$E$57,MATCH(I778,Parameters!$B$30:$E$30,0))/100*IF($F778="yes",Parameters!$C$49,Parameters!$B$49)</f>
        <v/>
      </c>
      <c r="M778" s="29">
        <f>K778*INDEX(Parameters!$B$58:$E$58,MATCH(I778,Parameters!$B$30:$E$30,0))/100*IF($F778="yes",Parameters!$C$49,Parameters!$B$49)</f>
        <v/>
      </c>
      <c r="N778" s="29">
        <f>K778*INDEX(Parameters!$B$59:$E$59,MATCH(I778,Parameters!$B$30:$E$30,0))/100*IF($F778="yes",Parameters!$C$49,Parameters!$B$49)</f>
        <v/>
      </c>
      <c r="O778" s="29">
        <f>K778*INDEX(Parameters!$B$60:$E$60,MATCH(I778,Parameters!$B$30:$E$30,0))/100*IF($F778="yes",Parameters!$C$49,Parameters!$B$49)</f>
        <v/>
      </c>
      <c r="P778" s="29">
        <f>K778*INDEX(Parameters!$B$61:$E$61,MATCH(I778,Parameters!$B$30:$E$30,0))/100*IF($F778="yes",Parameters!$C$49,Parameters!$B$49)</f>
        <v/>
      </c>
      <c r="Q778" s="29">
        <f>K778*INDEX(Parameters!$B$62:$E$62,MATCH(I778,Parameters!$B$30:$E$30,0))/100*IF($F778="yes",Parameters!$C$49,Parameters!$B$49)</f>
        <v/>
      </c>
      <c r="R778" s="29">
        <f>K778*INDEX(Parameters!$B$63:$E$63,MATCH(I778,Parameters!$B$30:$E$30,0))/100*IF($F778="yes",Parameters!$C$49,Parameters!$B$49)</f>
        <v/>
      </c>
      <c r="S778" s="29">
        <f>K778*INDEX(Parameters!$B$64:$E$64,MATCH(I778,Parameters!$B$30:$E$30,0))/100*IF($F778="yes",Parameters!$C$49,Parameters!$B$49)</f>
        <v/>
      </c>
      <c r="T778" s="29">
        <f>K778*INDEX(Parameters!$B$65:$E$65,MATCH(I778,Parameters!$B$30:$E$30,0))/100*IF($F778="yes",Parameters!$C$49,Parameters!$B$49)</f>
        <v/>
      </c>
      <c r="U778" s="29">
        <f>INDEX(Parameters!$B$32:$E$32,MATCH(I778,Parameters!$B$30:$E$30,0))*Parameters!$B$36/100*IF($F778="yes",Parameters!$E$49,Parameters!$D$49)</f>
        <v/>
      </c>
      <c r="V778" s="29">
        <f>U778*INDEX(Parameters!$B$99:$E$99,MATCH(I778,Parameters!$B$30:$E$30,0))</f>
        <v/>
      </c>
      <c r="W778" s="29">
        <f>U778*INDEX(Parameters!$B$100:$E$100,MATCH(I778,Parameters!$B$30:$E$30,0))</f>
        <v/>
      </c>
      <c r="X778" s="29">
        <f>U778*INDEX(Parameters!$B$101:$E$101,MATCH(I778,Parameters!$B$30:$E$30,0))</f>
        <v/>
      </c>
      <c r="Y778" s="29">
        <f>U778*INDEX(Parameters!$B$102:$E$102,MATCH(I778,Parameters!$B$30:$E$30,0))</f>
        <v/>
      </c>
      <c r="Z778" s="29">
        <f>U778*INDEX(Parameters!$B$103:$E$103,MATCH(I778,Parameters!$B$30:$E$30,0))</f>
        <v/>
      </c>
      <c r="AA778" s="29">
        <f>U778*INDEX(Parameters!$B$104:$E$104,MATCH(I778,Parameters!$B$30:$E$30,0))</f>
        <v/>
      </c>
      <c r="AB778" s="29">
        <f>U778*Parameters!$B$39</f>
        <v/>
      </c>
      <c r="AC778">
        <f>J778</f>
        <v/>
      </c>
      <c r="AD778">
        <f>IF(J778=1,Parameters!$B$40,Parameters!$B$41)</f>
        <v/>
      </c>
      <c r="AE778" s="29">
        <f>AC778*O778+(1-AC778)*L778</f>
        <v/>
      </c>
      <c r="AF778" s="29">
        <f>AC778*P778+(1-AC778)*M778</f>
        <v/>
      </c>
      <c r="AG778" s="29">
        <f>AC778*Q778+(1-AC778)*N778</f>
        <v/>
      </c>
      <c r="AH778" s="29">
        <f>AD778*O778+(1-AD778)*L778</f>
        <v/>
      </c>
      <c r="AI778" s="29">
        <f>AD778*P778+(1-AD778)*M778</f>
        <v/>
      </c>
      <c r="AJ778" s="29">
        <f>AD778*Q778+(1-AD778)*N778</f>
        <v/>
      </c>
      <c r="AK778" s="29">
        <f>AC778*V778+(1-AC778)*U778</f>
        <v/>
      </c>
      <c r="AL778" s="29">
        <f>AC778*W778+(1-AC778)*U778</f>
        <v/>
      </c>
      <c r="AM778" s="29">
        <f>AC778*X778+(1-AC778)*U778</f>
        <v/>
      </c>
      <c r="AN778" s="29">
        <f>AD778*V778+(1-AD778)*U778</f>
        <v/>
      </c>
      <c r="AO778" s="29">
        <f>AD778*W778+(1-AD778)*U778</f>
        <v/>
      </c>
      <c r="AP778" s="29">
        <f>AD778*X778+(1-AD778)*U778</f>
        <v/>
      </c>
      <c r="AQ778">
        <f>IF(OR(Scenario!$B$5="Any",Scenario!$B$5=A778),1,0)</f>
        <v/>
      </c>
      <c r="AR778">
        <f>IF(OR(Scenario!$B$6="Any",Scenario!$B$6=B778),1,0)</f>
        <v/>
      </c>
      <c r="AS778">
        <f>IF(OR(Scenario!$B$7="Any",Scenario!$B$7=C778),1,0)</f>
        <v/>
      </c>
      <c r="AT778">
        <f>IF(OR(Scenario!$B$8="Any",Scenario!$B$8=D778),1,0)</f>
        <v/>
      </c>
      <c r="AU778">
        <f>IF(OR(Scenario!$B$9="Any",Scenario!$B$9=E778),1,0)</f>
        <v/>
      </c>
      <c r="AV778">
        <f>IF(OR(Scenario!$B$10="Any",Scenario!$B$10=F778),1,0)</f>
        <v/>
      </c>
      <c r="AW778">
        <f>G778*AQ778*AR778*AS778*AT778*AU778*AV778</f>
        <v/>
      </c>
      <c r="AX778">
        <f>IF(Scenario!$B$11="mean",L778,IF(Scenario!$B$11="5th pct",M778,N778))</f>
        <v/>
      </c>
      <c r="AY778">
        <f>IF(Scenario!$B$11="mean",O778,IF(Scenario!$B$11="5th pct",P778,Q778))</f>
        <v/>
      </c>
      <c r="AZ778">
        <f>IF(Scenario!$B$11="mean",R778,IF(Scenario!$B$11="5th pct",S778,T778))</f>
        <v/>
      </c>
      <c r="BA778">
        <f>IF(Scenario!$B$11="mean",AE778,IF(Scenario!$B$11="5th pct",AF778,AG778))</f>
        <v/>
      </c>
      <c r="BB778">
        <f>IF(Scenario!$B$11="mean",AH778,IF(Scenario!$B$11="5th pct",AI778,AJ778))</f>
        <v/>
      </c>
      <c r="BC778">
        <f>U778</f>
        <v/>
      </c>
      <c r="BD778">
        <f>IF(Scenario!$B$11="mean",V778,IF(Scenario!$B$11="5th pct",W778,X778))</f>
        <v/>
      </c>
      <c r="BE778">
        <f>IF(Scenario!$B$11="mean",Y778,IF(Scenario!$B$11="5th pct",Z778,AA778))</f>
        <v/>
      </c>
      <c r="BF778">
        <f>IF(Scenario!$B$11="mean",AK778,IF(Scenario!$B$11="5th pct",AL778,AM778))</f>
        <v/>
      </c>
      <c r="BG778">
        <f>IF(Scenario!$B$11="mean",AN778,IF(Scenario!$B$11="5th pct",AO778,AP778))</f>
        <v/>
      </c>
    </row>
    <row r="779">
      <c r="A779" s="7" t="inlineStr">
        <is>
          <t>M</t>
        </is>
      </c>
      <c r="B779" s="7" t="inlineStr">
        <is>
          <t>75-79</t>
        </is>
      </c>
      <c r="C779" s="7" t="inlineStr">
        <is>
          <t>&lt;=110</t>
        </is>
      </c>
      <c r="D779" s="7" t="inlineStr">
        <is>
          <t>1.0-1.5</t>
        </is>
      </c>
      <c r="E779" s="7" t="inlineStr">
        <is>
          <t>subclinical</t>
        </is>
      </c>
      <c r="F779" s="7" t="inlineStr">
        <is>
          <t>yes</t>
        </is>
      </c>
      <c r="G779" s="30">
        <f>Parameters!$B$6*Parameters!$B$8*Parameters!$B$11/SUM(Parameters!$B$11:$G$11)*Parameters!$I$21*Parameters!$B$50*Parameters!$B$46</f>
        <v/>
      </c>
      <c r="H779" s="31">
        <f>(140-Parameters!$C$25)*Parameters!$B$26*0.45359237*1/(72*Parameters!$C$27)</f>
        <v/>
      </c>
      <c r="I779" s="7">
        <f>IF(H779&gt;80,"&gt;80",IF(H779&gt;50,"50-80",IF(H779&gt;=25,"25-50","&lt;25")))</f>
        <v/>
      </c>
      <c r="J779" s="7">
        <f>IF(((B779="80+")+1+(OR(D779="1.5-2.0",D779="&gt;=2.0")))&gt;=2,1,0)</f>
        <v/>
      </c>
      <c r="K779" s="32">
        <f>INDEX(Parameters!$B$31:$E$31,MATCH(I779,Parameters!$B$30:$E$30,0))</f>
        <v/>
      </c>
      <c r="L779" s="33">
        <f>K779*INDEX(Parameters!$B$57:$E$57,MATCH(I779,Parameters!$B$30:$E$30,0))/100*IF($F779="yes",Parameters!$C$49,Parameters!$B$49)</f>
        <v/>
      </c>
      <c r="M779" s="33">
        <f>K779*INDEX(Parameters!$B$58:$E$58,MATCH(I779,Parameters!$B$30:$E$30,0))/100*IF($F779="yes",Parameters!$C$49,Parameters!$B$49)</f>
        <v/>
      </c>
      <c r="N779" s="33">
        <f>K779*INDEX(Parameters!$B$59:$E$59,MATCH(I779,Parameters!$B$30:$E$30,0))/100*IF($F779="yes",Parameters!$C$49,Parameters!$B$49)</f>
        <v/>
      </c>
      <c r="O779" s="33">
        <f>K779*INDEX(Parameters!$B$60:$E$60,MATCH(I779,Parameters!$B$30:$E$30,0))/100*IF($F779="yes",Parameters!$C$49,Parameters!$B$49)</f>
        <v/>
      </c>
      <c r="P779" s="33">
        <f>K779*INDEX(Parameters!$B$61:$E$61,MATCH(I779,Parameters!$B$30:$E$30,0))/100*IF($F779="yes",Parameters!$C$49,Parameters!$B$49)</f>
        <v/>
      </c>
      <c r="Q779" s="33">
        <f>K779*INDEX(Parameters!$B$62:$E$62,MATCH(I779,Parameters!$B$30:$E$30,0))/100*IF($F779="yes",Parameters!$C$49,Parameters!$B$49)</f>
        <v/>
      </c>
      <c r="R779" s="33">
        <f>K779*INDEX(Parameters!$B$63:$E$63,MATCH(I779,Parameters!$B$30:$E$30,0))/100*IF($F779="yes",Parameters!$C$49,Parameters!$B$49)</f>
        <v/>
      </c>
      <c r="S779" s="33">
        <f>K779*INDEX(Parameters!$B$64:$E$64,MATCH(I779,Parameters!$B$30:$E$30,0))/100*IF($F779="yes",Parameters!$C$49,Parameters!$B$49)</f>
        <v/>
      </c>
      <c r="T779" s="33">
        <f>K779*INDEX(Parameters!$B$65:$E$65,MATCH(I779,Parameters!$B$30:$E$30,0))/100*IF($F779="yes",Parameters!$C$49,Parameters!$B$49)</f>
        <v/>
      </c>
      <c r="U779" s="33">
        <f>INDEX(Parameters!$B$32:$E$32,MATCH(I779,Parameters!$B$30:$E$30,0))*Parameters!$B$36/100*IF($F779="yes",Parameters!$E$49,Parameters!$D$49)</f>
        <v/>
      </c>
      <c r="V779" s="33">
        <f>U779*INDEX(Parameters!$B$99:$E$99,MATCH(I779,Parameters!$B$30:$E$30,0))</f>
        <v/>
      </c>
      <c r="W779" s="33">
        <f>U779*INDEX(Parameters!$B$100:$E$100,MATCH(I779,Parameters!$B$30:$E$30,0))</f>
        <v/>
      </c>
      <c r="X779" s="33">
        <f>U779*INDEX(Parameters!$B$101:$E$101,MATCH(I779,Parameters!$B$30:$E$30,0))</f>
        <v/>
      </c>
      <c r="Y779" s="33">
        <f>U779*INDEX(Parameters!$B$102:$E$102,MATCH(I779,Parameters!$B$30:$E$30,0))</f>
        <v/>
      </c>
      <c r="Z779" s="33">
        <f>U779*INDEX(Parameters!$B$103:$E$103,MATCH(I779,Parameters!$B$30:$E$30,0))</f>
        <v/>
      </c>
      <c r="AA779" s="33">
        <f>U779*INDEX(Parameters!$B$104:$E$104,MATCH(I779,Parameters!$B$30:$E$30,0))</f>
        <v/>
      </c>
      <c r="AB779" s="33">
        <f>U779*Parameters!$B$39</f>
        <v/>
      </c>
      <c r="AC779" s="7">
        <f>J779</f>
        <v/>
      </c>
      <c r="AD779" s="7">
        <f>IF(J779=1,Parameters!$B$40,Parameters!$B$41)</f>
        <v/>
      </c>
      <c r="AE779" s="33">
        <f>AC779*O779+(1-AC779)*L779</f>
        <v/>
      </c>
      <c r="AF779" s="33">
        <f>AC779*P779+(1-AC779)*M779</f>
        <v/>
      </c>
      <c r="AG779" s="33">
        <f>AC779*Q779+(1-AC779)*N779</f>
        <v/>
      </c>
      <c r="AH779" s="33">
        <f>AD779*O779+(1-AD779)*L779</f>
        <v/>
      </c>
      <c r="AI779" s="33">
        <f>AD779*P779+(1-AD779)*M779</f>
        <v/>
      </c>
      <c r="AJ779" s="33">
        <f>AD779*Q779+(1-AD779)*N779</f>
        <v/>
      </c>
      <c r="AK779" s="33">
        <f>AC779*V779+(1-AC779)*U779</f>
        <v/>
      </c>
      <c r="AL779" s="33">
        <f>AC779*W779+(1-AC779)*U779</f>
        <v/>
      </c>
      <c r="AM779" s="33">
        <f>AC779*X779+(1-AC779)*U779</f>
        <v/>
      </c>
      <c r="AN779" s="33">
        <f>AD779*V779+(1-AD779)*U779</f>
        <v/>
      </c>
      <c r="AO779" s="33">
        <f>AD779*W779+(1-AD779)*U779</f>
        <v/>
      </c>
      <c r="AP779" s="33">
        <f>AD779*X779+(1-AD779)*U779</f>
        <v/>
      </c>
      <c r="AQ779" s="7">
        <f>IF(OR(Scenario!$B$5="Any",Scenario!$B$5=A779),1,0)</f>
        <v/>
      </c>
      <c r="AR779" s="7">
        <f>IF(OR(Scenario!$B$6="Any",Scenario!$B$6=B779),1,0)</f>
        <v/>
      </c>
      <c r="AS779" s="7">
        <f>IF(OR(Scenario!$B$7="Any",Scenario!$B$7=C779),1,0)</f>
        <v/>
      </c>
      <c r="AT779" s="7">
        <f>IF(OR(Scenario!$B$8="Any",Scenario!$B$8=D779),1,0)</f>
        <v/>
      </c>
      <c r="AU779" s="7">
        <f>IF(OR(Scenario!$B$9="Any",Scenario!$B$9=E779),1,0)</f>
        <v/>
      </c>
      <c r="AV779" s="7">
        <f>IF(OR(Scenario!$B$10="Any",Scenario!$B$10=F779),1,0)</f>
        <v/>
      </c>
      <c r="AW779" s="7">
        <f>G779*AQ779*AR779*AS779*AT779*AU779*AV779</f>
        <v/>
      </c>
      <c r="AX779" s="7">
        <f>IF(Scenario!$B$11="mean",L779,IF(Scenario!$B$11="5th pct",M779,N779))</f>
        <v/>
      </c>
      <c r="AY779" s="7">
        <f>IF(Scenario!$B$11="mean",O779,IF(Scenario!$B$11="5th pct",P779,Q779))</f>
        <v/>
      </c>
      <c r="AZ779" s="7">
        <f>IF(Scenario!$B$11="mean",R779,IF(Scenario!$B$11="5th pct",S779,T779))</f>
        <v/>
      </c>
      <c r="BA779" s="7">
        <f>IF(Scenario!$B$11="mean",AE779,IF(Scenario!$B$11="5th pct",AF779,AG779))</f>
        <v/>
      </c>
      <c r="BB779" s="7">
        <f>IF(Scenario!$B$11="mean",AH779,IF(Scenario!$B$11="5th pct",AI779,AJ779))</f>
        <v/>
      </c>
      <c r="BC779" s="7">
        <f>U779</f>
        <v/>
      </c>
      <c r="BD779" s="7">
        <f>IF(Scenario!$B$11="mean",V779,IF(Scenario!$B$11="5th pct",W779,X779))</f>
        <v/>
      </c>
      <c r="BE779" s="7">
        <f>IF(Scenario!$B$11="mean",Y779,IF(Scenario!$B$11="5th pct",Z779,AA779))</f>
        <v/>
      </c>
      <c r="BF779" s="7">
        <f>IF(Scenario!$B$11="mean",AK779,IF(Scenario!$B$11="5th pct",AL779,AM779))</f>
        <v/>
      </c>
      <c r="BG779" s="7">
        <f>IF(Scenario!$B$11="mean",AN779,IF(Scenario!$B$11="5th pct",AO779,AP779))</f>
        <v/>
      </c>
    </row>
    <row r="780">
      <c r="A780" t="inlineStr">
        <is>
          <t>M</t>
        </is>
      </c>
      <c r="B780" t="inlineStr">
        <is>
          <t>75-79</t>
        </is>
      </c>
      <c r="C780" t="inlineStr">
        <is>
          <t>&lt;=110</t>
        </is>
      </c>
      <c r="D780" t="inlineStr">
        <is>
          <t>1.0-1.5</t>
        </is>
      </c>
      <c r="E780" t="inlineStr">
        <is>
          <t>low parox</t>
        </is>
      </c>
      <c r="F780" t="inlineStr">
        <is>
          <t>no</t>
        </is>
      </c>
      <c r="G780" s="26">
        <f>Parameters!$B$6*Parameters!$B$8*Parameters!$B$11/SUM(Parameters!$B$11:$G$11)*Parameters!$I$21*Parameters!$B$51*(1-Parameters!$B$46)</f>
        <v/>
      </c>
      <c r="H780" s="27">
        <f>(140-Parameters!$C$25)*Parameters!$B$26*0.45359237*1/(72*Parameters!$C$27)</f>
        <v/>
      </c>
      <c r="I780">
        <f>IF(H780&gt;80,"&gt;80",IF(H780&gt;50,"50-80",IF(H780&gt;=25,"25-50","&lt;25")))</f>
        <v/>
      </c>
      <c r="J780">
        <f>IF(((B780="80+")+1+(OR(D780="1.5-2.0",D780="&gt;=2.0")))&gt;=2,1,0)</f>
        <v/>
      </c>
      <c r="K780" s="28">
        <f>INDEX(Parameters!$B$31:$E$31,MATCH(I780,Parameters!$B$30:$E$30,0))</f>
        <v/>
      </c>
      <c r="L780" s="29">
        <f>K780*INDEX(Parameters!$B$66:$E$66,MATCH(I780,Parameters!$B$30:$E$30,0))/100*IF($F780="yes",Parameters!$C$49,Parameters!$B$49)</f>
        <v/>
      </c>
      <c r="M780" s="29">
        <f>K780*INDEX(Parameters!$B$67:$E$67,MATCH(I780,Parameters!$B$30:$E$30,0))/100*IF($F780="yes",Parameters!$C$49,Parameters!$B$49)</f>
        <v/>
      </c>
      <c r="N780" s="29">
        <f>K780*INDEX(Parameters!$B$68:$E$68,MATCH(I780,Parameters!$B$30:$E$30,0))/100*IF($F780="yes",Parameters!$C$49,Parameters!$B$49)</f>
        <v/>
      </c>
      <c r="O780" s="29">
        <f>K780*INDEX(Parameters!$B$69:$E$69,MATCH(I780,Parameters!$B$30:$E$30,0))/100*IF($F780="yes",Parameters!$C$49,Parameters!$B$49)</f>
        <v/>
      </c>
      <c r="P780" s="29">
        <f>K780*INDEX(Parameters!$B$70:$E$70,MATCH(I780,Parameters!$B$30:$E$30,0))/100*IF($F780="yes",Parameters!$C$49,Parameters!$B$49)</f>
        <v/>
      </c>
      <c r="Q780" s="29">
        <f>K780*INDEX(Parameters!$B$71:$E$71,MATCH(I780,Parameters!$B$30:$E$30,0))/100*IF($F780="yes",Parameters!$C$49,Parameters!$B$49)</f>
        <v/>
      </c>
      <c r="R780" s="29">
        <f>K780*INDEX(Parameters!$B$72:$E$72,MATCH(I780,Parameters!$B$30:$E$30,0))/100*IF($F780="yes",Parameters!$C$49,Parameters!$B$49)</f>
        <v/>
      </c>
      <c r="S780" s="29">
        <f>K780*INDEX(Parameters!$B$73:$E$73,MATCH(I780,Parameters!$B$30:$E$30,0))/100*IF($F780="yes",Parameters!$C$49,Parameters!$B$49)</f>
        <v/>
      </c>
      <c r="T780" s="29">
        <f>K780*INDEX(Parameters!$B$74:$E$74,MATCH(I780,Parameters!$B$30:$E$30,0))/100*IF($F780="yes",Parameters!$C$49,Parameters!$B$49)</f>
        <v/>
      </c>
      <c r="U780" s="29">
        <f>INDEX(Parameters!$B$32:$E$32,MATCH(I780,Parameters!$B$30:$E$30,0))*Parameters!$B$36/100*IF($F780="yes",Parameters!$E$49,Parameters!$D$49)</f>
        <v/>
      </c>
      <c r="V780" s="29">
        <f>U780*INDEX(Parameters!$B$99:$E$99,MATCH(I780,Parameters!$B$30:$E$30,0))</f>
        <v/>
      </c>
      <c r="W780" s="29">
        <f>U780*INDEX(Parameters!$B$100:$E$100,MATCH(I780,Parameters!$B$30:$E$30,0))</f>
        <v/>
      </c>
      <c r="X780" s="29">
        <f>U780*INDEX(Parameters!$B$101:$E$101,MATCH(I780,Parameters!$B$30:$E$30,0))</f>
        <v/>
      </c>
      <c r="Y780" s="29">
        <f>U780*INDEX(Parameters!$B$102:$E$102,MATCH(I780,Parameters!$B$30:$E$30,0))</f>
        <v/>
      </c>
      <c r="Z780" s="29">
        <f>U780*INDEX(Parameters!$B$103:$E$103,MATCH(I780,Parameters!$B$30:$E$30,0))</f>
        <v/>
      </c>
      <c r="AA780" s="29">
        <f>U780*INDEX(Parameters!$B$104:$E$104,MATCH(I780,Parameters!$B$30:$E$30,0))</f>
        <v/>
      </c>
      <c r="AB780" s="29">
        <f>U780*Parameters!$B$39</f>
        <v/>
      </c>
      <c r="AC780">
        <f>J780</f>
        <v/>
      </c>
      <c r="AD780">
        <f>IF(J780=1,Parameters!$B$40,Parameters!$B$41)</f>
        <v/>
      </c>
      <c r="AE780" s="29">
        <f>AC780*O780+(1-AC780)*L780</f>
        <v/>
      </c>
      <c r="AF780" s="29">
        <f>AC780*P780+(1-AC780)*M780</f>
        <v/>
      </c>
      <c r="AG780" s="29">
        <f>AC780*Q780+(1-AC780)*N780</f>
        <v/>
      </c>
      <c r="AH780" s="29">
        <f>AD780*O780+(1-AD780)*L780</f>
        <v/>
      </c>
      <c r="AI780" s="29">
        <f>AD780*P780+(1-AD780)*M780</f>
        <v/>
      </c>
      <c r="AJ780" s="29">
        <f>AD780*Q780+(1-AD780)*N780</f>
        <v/>
      </c>
      <c r="AK780" s="29">
        <f>AC780*V780+(1-AC780)*U780</f>
        <v/>
      </c>
      <c r="AL780" s="29">
        <f>AC780*W780+(1-AC780)*U780</f>
        <v/>
      </c>
      <c r="AM780" s="29">
        <f>AC780*X780+(1-AC780)*U780</f>
        <v/>
      </c>
      <c r="AN780" s="29">
        <f>AD780*V780+(1-AD780)*U780</f>
        <v/>
      </c>
      <c r="AO780" s="29">
        <f>AD780*W780+(1-AD780)*U780</f>
        <v/>
      </c>
      <c r="AP780" s="29">
        <f>AD780*X780+(1-AD780)*U780</f>
        <v/>
      </c>
      <c r="AQ780">
        <f>IF(OR(Scenario!$B$5="Any",Scenario!$B$5=A780),1,0)</f>
        <v/>
      </c>
      <c r="AR780">
        <f>IF(OR(Scenario!$B$6="Any",Scenario!$B$6=B780),1,0)</f>
        <v/>
      </c>
      <c r="AS780">
        <f>IF(OR(Scenario!$B$7="Any",Scenario!$B$7=C780),1,0)</f>
        <v/>
      </c>
      <c r="AT780">
        <f>IF(OR(Scenario!$B$8="Any",Scenario!$B$8=D780),1,0)</f>
        <v/>
      </c>
      <c r="AU780">
        <f>IF(OR(Scenario!$B$9="Any",Scenario!$B$9=E780),1,0)</f>
        <v/>
      </c>
      <c r="AV780">
        <f>IF(OR(Scenario!$B$10="Any",Scenario!$B$10=F780),1,0)</f>
        <v/>
      </c>
      <c r="AW780">
        <f>G780*AQ780*AR780*AS780*AT780*AU780*AV780</f>
        <v/>
      </c>
      <c r="AX780">
        <f>IF(Scenario!$B$11="mean",L780,IF(Scenario!$B$11="5th pct",M780,N780))</f>
        <v/>
      </c>
      <c r="AY780">
        <f>IF(Scenario!$B$11="mean",O780,IF(Scenario!$B$11="5th pct",P780,Q780))</f>
        <v/>
      </c>
      <c r="AZ780">
        <f>IF(Scenario!$B$11="mean",R780,IF(Scenario!$B$11="5th pct",S780,T780))</f>
        <v/>
      </c>
      <c r="BA780">
        <f>IF(Scenario!$B$11="mean",AE780,IF(Scenario!$B$11="5th pct",AF780,AG780))</f>
        <v/>
      </c>
      <c r="BB780">
        <f>IF(Scenario!$B$11="mean",AH780,IF(Scenario!$B$11="5th pct",AI780,AJ780))</f>
        <v/>
      </c>
      <c r="BC780">
        <f>U780</f>
        <v/>
      </c>
      <c r="BD780">
        <f>IF(Scenario!$B$11="mean",V780,IF(Scenario!$B$11="5th pct",W780,X780))</f>
        <v/>
      </c>
      <c r="BE780">
        <f>IF(Scenario!$B$11="mean",Y780,IF(Scenario!$B$11="5th pct",Z780,AA780))</f>
        <v/>
      </c>
      <c r="BF780">
        <f>IF(Scenario!$B$11="mean",AK780,IF(Scenario!$B$11="5th pct",AL780,AM780))</f>
        <v/>
      </c>
      <c r="BG780">
        <f>IF(Scenario!$B$11="mean",AN780,IF(Scenario!$B$11="5th pct",AO780,AP780))</f>
        <v/>
      </c>
    </row>
    <row r="781">
      <c r="A781" s="7" t="inlineStr">
        <is>
          <t>M</t>
        </is>
      </c>
      <c r="B781" s="7" t="inlineStr">
        <is>
          <t>75-79</t>
        </is>
      </c>
      <c r="C781" s="7" t="inlineStr">
        <is>
          <t>&lt;=110</t>
        </is>
      </c>
      <c r="D781" s="7" t="inlineStr">
        <is>
          <t>1.0-1.5</t>
        </is>
      </c>
      <c r="E781" s="7" t="inlineStr">
        <is>
          <t>low parox</t>
        </is>
      </c>
      <c r="F781" s="7" t="inlineStr">
        <is>
          <t>yes</t>
        </is>
      </c>
      <c r="G781" s="30">
        <f>Parameters!$B$6*Parameters!$B$8*Parameters!$B$11/SUM(Parameters!$B$11:$G$11)*Parameters!$I$21*Parameters!$B$51*Parameters!$B$46</f>
        <v/>
      </c>
      <c r="H781" s="31">
        <f>(140-Parameters!$C$25)*Parameters!$B$26*0.45359237*1/(72*Parameters!$C$27)</f>
        <v/>
      </c>
      <c r="I781" s="7">
        <f>IF(H781&gt;80,"&gt;80",IF(H781&gt;50,"50-80",IF(H781&gt;=25,"25-50","&lt;25")))</f>
        <v/>
      </c>
      <c r="J781" s="7">
        <f>IF(((B781="80+")+1+(OR(D781="1.5-2.0",D781="&gt;=2.0")))&gt;=2,1,0)</f>
        <v/>
      </c>
      <c r="K781" s="32">
        <f>INDEX(Parameters!$B$31:$E$31,MATCH(I781,Parameters!$B$30:$E$30,0))</f>
        <v/>
      </c>
      <c r="L781" s="33">
        <f>K781*INDEX(Parameters!$B$66:$E$66,MATCH(I781,Parameters!$B$30:$E$30,0))/100*IF($F781="yes",Parameters!$C$49,Parameters!$B$49)</f>
        <v/>
      </c>
      <c r="M781" s="33">
        <f>K781*INDEX(Parameters!$B$67:$E$67,MATCH(I781,Parameters!$B$30:$E$30,0))/100*IF($F781="yes",Parameters!$C$49,Parameters!$B$49)</f>
        <v/>
      </c>
      <c r="N781" s="33">
        <f>K781*INDEX(Parameters!$B$68:$E$68,MATCH(I781,Parameters!$B$30:$E$30,0))/100*IF($F781="yes",Parameters!$C$49,Parameters!$B$49)</f>
        <v/>
      </c>
      <c r="O781" s="33">
        <f>K781*INDEX(Parameters!$B$69:$E$69,MATCH(I781,Parameters!$B$30:$E$30,0))/100*IF($F781="yes",Parameters!$C$49,Parameters!$B$49)</f>
        <v/>
      </c>
      <c r="P781" s="33">
        <f>K781*INDEX(Parameters!$B$70:$E$70,MATCH(I781,Parameters!$B$30:$E$30,0))/100*IF($F781="yes",Parameters!$C$49,Parameters!$B$49)</f>
        <v/>
      </c>
      <c r="Q781" s="33">
        <f>K781*INDEX(Parameters!$B$71:$E$71,MATCH(I781,Parameters!$B$30:$E$30,0))/100*IF($F781="yes",Parameters!$C$49,Parameters!$B$49)</f>
        <v/>
      </c>
      <c r="R781" s="33">
        <f>K781*INDEX(Parameters!$B$72:$E$72,MATCH(I781,Parameters!$B$30:$E$30,0))/100*IF($F781="yes",Parameters!$C$49,Parameters!$B$49)</f>
        <v/>
      </c>
      <c r="S781" s="33">
        <f>K781*INDEX(Parameters!$B$73:$E$73,MATCH(I781,Parameters!$B$30:$E$30,0))/100*IF($F781="yes",Parameters!$C$49,Parameters!$B$49)</f>
        <v/>
      </c>
      <c r="T781" s="33">
        <f>K781*INDEX(Parameters!$B$74:$E$74,MATCH(I781,Parameters!$B$30:$E$30,0))/100*IF($F781="yes",Parameters!$C$49,Parameters!$B$49)</f>
        <v/>
      </c>
      <c r="U781" s="33">
        <f>INDEX(Parameters!$B$32:$E$32,MATCH(I781,Parameters!$B$30:$E$30,0))*Parameters!$B$36/100*IF($F781="yes",Parameters!$E$49,Parameters!$D$49)</f>
        <v/>
      </c>
      <c r="V781" s="33">
        <f>U781*INDEX(Parameters!$B$99:$E$99,MATCH(I781,Parameters!$B$30:$E$30,0))</f>
        <v/>
      </c>
      <c r="W781" s="33">
        <f>U781*INDEX(Parameters!$B$100:$E$100,MATCH(I781,Parameters!$B$30:$E$30,0))</f>
        <v/>
      </c>
      <c r="X781" s="33">
        <f>U781*INDEX(Parameters!$B$101:$E$101,MATCH(I781,Parameters!$B$30:$E$30,0))</f>
        <v/>
      </c>
      <c r="Y781" s="33">
        <f>U781*INDEX(Parameters!$B$102:$E$102,MATCH(I781,Parameters!$B$30:$E$30,0))</f>
        <v/>
      </c>
      <c r="Z781" s="33">
        <f>U781*INDEX(Parameters!$B$103:$E$103,MATCH(I781,Parameters!$B$30:$E$30,0))</f>
        <v/>
      </c>
      <c r="AA781" s="33">
        <f>U781*INDEX(Parameters!$B$104:$E$104,MATCH(I781,Parameters!$B$30:$E$30,0))</f>
        <v/>
      </c>
      <c r="AB781" s="33">
        <f>U781*Parameters!$B$39</f>
        <v/>
      </c>
      <c r="AC781" s="7">
        <f>J781</f>
        <v/>
      </c>
      <c r="AD781" s="7">
        <f>IF(J781=1,Parameters!$B$40,Parameters!$B$41)</f>
        <v/>
      </c>
      <c r="AE781" s="33">
        <f>AC781*O781+(1-AC781)*L781</f>
        <v/>
      </c>
      <c r="AF781" s="33">
        <f>AC781*P781+(1-AC781)*M781</f>
        <v/>
      </c>
      <c r="AG781" s="33">
        <f>AC781*Q781+(1-AC781)*N781</f>
        <v/>
      </c>
      <c r="AH781" s="33">
        <f>AD781*O781+(1-AD781)*L781</f>
        <v/>
      </c>
      <c r="AI781" s="33">
        <f>AD781*P781+(1-AD781)*M781</f>
        <v/>
      </c>
      <c r="AJ781" s="33">
        <f>AD781*Q781+(1-AD781)*N781</f>
        <v/>
      </c>
      <c r="AK781" s="33">
        <f>AC781*V781+(1-AC781)*U781</f>
        <v/>
      </c>
      <c r="AL781" s="33">
        <f>AC781*W781+(1-AC781)*U781</f>
        <v/>
      </c>
      <c r="AM781" s="33">
        <f>AC781*X781+(1-AC781)*U781</f>
        <v/>
      </c>
      <c r="AN781" s="33">
        <f>AD781*V781+(1-AD781)*U781</f>
        <v/>
      </c>
      <c r="AO781" s="33">
        <f>AD781*W781+(1-AD781)*U781</f>
        <v/>
      </c>
      <c r="AP781" s="33">
        <f>AD781*X781+(1-AD781)*U781</f>
        <v/>
      </c>
      <c r="AQ781" s="7">
        <f>IF(OR(Scenario!$B$5="Any",Scenario!$B$5=A781),1,0)</f>
        <v/>
      </c>
      <c r="AR781" s="7">
        <f>IF(OR(Scenario!$B$6="Any",Scenario!$B$6=B781),1,0)</f>
        <v/>
      </c>
      <c r="AS781" s="7">
        <f>IF(OR(Scenario!$B$7="Any",Scenario!$B$7=C781),1,0)</f>
        <v/>
      </c>
      <c r="AT781" s="7">
        <f>IF(OR(Scenario!$B$8="Any",Scenario!$B$8=D781),1,0)</f>
        <v/>
      </c>
      <c r="AU781" s="7">
        <f>IF(OR(Scenario!$B$9="Any",Scenario!$B$9=E781),1,0)</f>
        <v/>
      </c>
      <c r="AV781" s="7">
        <f>IF(OR(Scenario!$B$10="Any",Scenario!$B$10=F781),1,0)</f>
        <v/>
      </c>
      <c r="AW781" s="7">
        <f>G781*AQ781*AR781*AS781*AT781*AU781*AV781</f>
        <v/>
      </c>
      <c r="AX781" s="7">
        <f>IF(Scenario!$B$11="mean",L781,IF(Scenario!$B$11="5th pct",M781,N781))</f>
        <v/>
      </c>
      <c r="AY781" s="7">
        <f>IF(Scenario!$B$11="mean",O781,IF(Scenario!$B$11="5th pct",P781,Q781))</f>
        <v/>
      </c>
      <c r="AZ781" s="7">
        <f>IF(Scenario!$B$11="mean",R781,IF(Scenario!$B$11="5th pct",S781,T781))</f>
        <v/>
      </c>
      <c r="BA781" s="7">
        <f>IF(Scenario!$B$11="mean",AE781,IF(Scenario!$B$11="5th pct",AF781,AG781))</f>
        <v/>
      </c>
      <c r="BB781" s="7">
        <f>IF(Scenario!$B$11="mean",AH781,IF(Scenario!$B$11="5th pct",AI781,AJ781))</f>
        <v/>
      </c>
      <c r="BC781" s="7">
        <f>U781</f>
        <v/>
      </c>
      <c r="BD781" s="7">
        <f>IF(Scenario!$B$11="mean",V781,IF(Scenario!$B$11="5th pct",W781,X781))</f>
        <v/>
      </c>
      <c r="BE781" s="7">
        <f>IF(Scenario!$B$11="mean",Y781,IF(Scenario!$B$11="5th pct",Z781,AA781))</f>
        <v/>
      </c>
      <c r="BF781" s="7">
        <f>IF(Scenario!$B$11="mean",AK781,IF(Scenario!$B$11="5th pct",AL781,AM781))</f>
        <v/>
      </c>
      <c r="BG781" s="7">
        <f>IF(Scenario!$B$11="mean",AN781,IF(Scenario!$B$11="5th pct",AO781,AP781))</f>
        <v/>
      </c>
    </row>
    <row r="782">
      <c r="A782" t="inlineStr">
        <is>
          <t>M</t>
        </is>
      </c>
      <c r="B782" t="inlineStr">
        <is>
          <t>75-79</t>
        </is>
      </c>
      <c r="C782" t="inlineStr">
        <is>
          <t>&lt;=110</t>
        </is>
      </c>
      <c r="D782" t="inlineStr">
        <is>
          <t>1.0-1.5</t>
        </is>
      </c>
      <c r="E782" t="inlineStr">
        <is>
          <t>high parox</t>
        </is>
      </c>
      <c r="F782" t="inlineStr">
        <is>
          <t>no</t>
        </is>
      </c>
      <c r="G782" s="26">
        <f>Parameters!$B$6*Parameters!$B$8*Parameters!$B$11/SUM(Parameters!$B$11:$G$11)*Parameters!$I$21*Parameters!$B$52*(1-Parameters!$B$46)</f>
        <v/>
      </c>
      <c r="H782" s="27">
        <f>(140-Parameters!$C$25)*Parameters!$B$26*0.45359237*1/(72*Parameters!$C$27)</f>
        <v/>
      </c>
      <c r="I782">
        <f>IF(H782&gt;80,"&gt;80",IF(H782&gt;50,"50-80",IF(H782&gt;=25,"25-50","&lt;25")))</f>
        <v/>
      </c>
      <c r="J782">
        <f>IF(((B782="80+")+1+(OR(D782="1.5-2.0",D782="&gt;=2.0")))&gt;=2,1,0)</f>
        <v/>
      </c>
      <c r="K782" s="28">
        <f>INDEX(Parameters!$B$31:$E$31,MATCH(I782,Parameters!$B$30:$E$30,0))</f>
        <v/>
      </c>
      <c r="L782" s="29">
        <f>K782*INDEX(Parameters!$B$75:$E$75,MATCH(I782,Parameters!$B$30:$E$30,0))/100*IF($F782="yes",Parameters!$C$49,Parameters!$B$49)</f>
        <v/>
      </c>
      <c r="M782" s="29">
        <f>K782*INDEX(Parameters!$B$76:$E$76,MATCH(I782,Parameters!$B$30:$E$30,0))/100*IF($F782="yes",Parameters!$C$49,Parameters!$B$49)</f>
        <v/>
      </c>
      <c r="N782" s="29">
        <f>K782*INDEX(Parameters!$B$77:$E$77,MATCH(I782,Parameters!$B$30:$E$30,0))/100*IF($F782="yes",Parameters!$C$49,Parameters!$B$49)</f>
        <v/>
      </c>
      <c r="O782" s="29">
        <f>K782*INDEX(Parameters!$B$78:$E$78,MATCH(I782,Parameters!$B$30:$E$30,0))/100*IF($F782="yes",Parameters!$C$49,Parameters!$B$49)</f>
        <v/>
      </c>
      <c r="P782" s="29">
        <f>K782*INDEX(Parameters!$B$79:$E$79,MATCH(I782,Parameters!$B$30:$E$30,0))/100*IF($F782="yes",Parameters!$C$49,Parameters!$B$49)</f>
        <v/>
      </c>
      <c r="Q782" s="29">
        <f>K782*INDEX(Parameters!$B$80:$E$80,MATCH(I782,Parameters!$B$30:$E$30,0))/100*IF($F782="yes",Parameters!$C$49,Parameters!$B$49)</f>
        <v/>
      </c>
      <c r="R782" s="29">
        <f>K782*INDEX(Parameters!$B$81:$E$81,MATCH(I782,Parameters!$B$30:$E$30,0))/100*IF($F782="yes",Parameters!$C$49,Parameters!$B$49)</f>
        <v/>
      </c>
      <c r="S782" s="29">
        <f>K782*INDEX(Parameters!$B$82:$E$82,MATCH(I782,Parameters!$B$30:$E$30,0))/100*IF($F782="yes",Parameters!$C$49,Parameters!$B$49)</f>
        <v/>
      </c>
      <c r="T782" s="29">
        <f>K782*INDEX(Parameters!$B$83:$E$83,MATCH(I782,Parameters!$B$30:$E$30,0))/100*IF($F782="yes",Parameters!$C$49,Parameters!$B$49)</f>
        <v/>
      </c>
      <c r="U782" s="29">
        <f>INDEX(Parameters!$B$32:$E$32,MATCH(I782,Parameters!$B$30:$E$30,0))*Parameters!$B$36/100*IF($F782="yes",Parameters!$E$49,Parameters!$D$49)</f>
        <v/>
      </c>
      <c r="V782" s="29">
        <f>U782*INDEX(Parameters!$B$99:$E$99,MATCH(I782,Parameters!$B$30:$E$30,0))</f>
        <v/>
      </c>
      <c r="W782" s="29">
        <f>U782*INDEX(Parameters!$B$100:$E$100,MATCH(I782,Parameters!$B$30:$E$30,0))</f>
        <v/>
      </c>
      <c r="X782" s="29">
        <f>U782*INDEX(Parameters!$B$101:$E$101,MATCH(I782,Parameters!$B$30:$E$30,0))</f>
        <v/>
      </c>
      <c r="Y782" s="29">
        <f>U782*INDEX(Parameters!$B$102:$E$102,MATCH(I782,Parameters!$B$30:$E$30,0))</f>
        <v/>
      </c>
      <c r="Z782" s="29">
        <f>U782*INDEX(Parameters!$B$103:$E$103,MATCH(I782,Parameters!$B$30:$E$30,0))</f>
        <v/>
      </c>
      <c r="AA782" s="29">
        <f>U782*INDEX(Parameters!$B$104:$E$104,MATCH(I782,Parameters!$B$30:$E$30,0))</f>
        <v/>
      </c>
      <c r="AB782" s="29">
        <f>U782*Parameters!$B$39</f>
        <v/>
      </c>
      <c r="AC782">
        <f>J782</f>
        <v/>
      </c>
      <c r="AD782">
        <f>IF(J782=1,Parameters!$B$40,Parameters!$B$41)</f>
        <v/>
      </c>
      <c r="AE782" s="29">
        <f>AC782*O782+(1-AC782)*L782</f>
        <v/>
      </c>
      <c r="AF782" s="29">
        <f>AC782*P782+(1-AC782)*M782</f>
        <v/>
      </c>
      <c r="AG782" s="29">
        <f>AC782*Q782+(1-AC782)*N782</f>
        <v/>
      </c>
      <c r="AH782" s="29">
        <f>AD782*O782+(1-AD782)*L782</f>
        <v/>
      </c>
      <c r="AI782" s="29">
        <f>AD782*P782+(1-AD782)*M782</f>
        <v/>
      </c>
      <c r="AJ782" s="29">
        <f>AD782*Q782+(1-AD782)*N782</f>
        <v/>
      </c>
      <c r="AK782" s="29">
        <f>AC782*V782+(1-AC782)*U782</f>
        <v/>
      </c>
      <c r="AL782" s="29">
        <f>AC782*W782+(1-AC782)*U782</f>
        <v/>
      </c>
      <c r="AM782" s="29">
        <f>AC782*X782+(1-AC782)*U782</f>
        <v/>
      </c>
      <c r="AN782" s="29">
        <f>AD782*V782+(1-AD782)*U782</f>
        <v/>
      </c>
      <c r="AO782" s="29">
        <f>AD782*W782+(1-AD782)*U782</f>
        <v/>
      </c>
      <c r="AP782" s="29">
        <f>AD782*X782+(1-AD782)*U782</f>
        <v/>
      </c>
      <c r="AQ782">
        <f>IF(OR(Scenario!$B$5="Any",Scenario!$B$5=A782),1,0)</f>
        <v/>
      </c>
      <c r="AR782">
        <f>IF(OR(Scenario!$B$6="Any",Scenario!$B$6=B782),1,0)</f>
        <v/>
      </c>
      <c r="AS782">
        <f>IF(OR(Scenario!$B$7="Any",Scenario!$B$7=C782),1,0)</f>
        <v/>
      </c>
      <c r="AT782">
        <f>IF(OR(Scenario!$B$8="Any",Scenario!$B$8=D782),1,0)</f>
        <v/>
      </c>
      <c r="AU782">
        <f>IF(OR(Scenario!$B$9="Any",Scenario!$B$9=E782),1,0)</f>
        <v/>
      </c>
      <c r="AV782">
        <f>IF(OR(Scenario!$B$10="Any",Scenario!$B$10=F782),1,0)</f>
        <v/>
      </c>
      <c r="AW782">
        <f>G782*AQ782*AR782*AS782*AT782*AU782*AV782</f>
        <v/>
      </c>
      <c r="AX782">
        <f>IF(Scenario!$B$11="mean",L782,IF(Scenario!$B$11="5th pct",M782,N782))</f>
        <v/>
      </c>
      <c r="AY782">
        <f>IF(Scenario!$B$11="mean",O782,IF(Scenario!$B$11="5th pct",P782,Q782))</f>
        <v/>
      </c>
      <c r="AZ782">
        <f>IF(Scenario!$B$11="mean",R782,IF(Scenario!$B$11="5th pct",S782,T782))</f>
        <v/>
      </c>
      <c r="BA782">
        <f>IF(Scenario!$B$11="mean",AE782,IF(Scenario!$B$11="5th pct",AF782,AG782))</f>
        <v/>
      </c>
      <c r="BB782">
        <f>IF(Scenario!$B$11="mean",AH782,IF(Scenario!$B$11="5th pct",AI782,AJ782))</f>
        <v/>
      </c>
      <c r="BC782">
        <f>U782</f>
        <v/>
      </c>
      <c r="BD782">
        <f>IF(Scenario!$B$11="mean",V782,IF(Scenario!$B$11="5th pct",W782,X782))</f>
        <v/>
      </c>
      <c r="BE782">
        <f>IF(Scenario!$B$11="mean",Y782,IF(Scenario!$B$11="5th pct",Z782,AA782))</f>
        <v/>
      </c>
      <c r="BF782">
        <f>IF(Scenario!$B$11="mean",AK782,IF(Scenario!$B$11="5th pct",AL782,AM782))</f>
        <v/>
      </c>
      <c r="BG782">
        <f>IF(Scenario!$B$11="mean",AN782,IF(Scenario!$B$11="5th pct",AO782,AP782))</f>
        <v/>
      </c>
    </row>
    <row r="783">
      <c r="A783" s="7" t="inlineStr">
        <is>
          <t>M</t>
        </is>
      </c>
      <c r="B783" s="7" t="inlineStr">
        <is>
          <t>75-79</t>
        </is>
      </c>
      <c r="C783" s="7" t="inlineStr">
        <is>
          <t>&lt;=110</t>
        </is>
      </c>
      <c r="D783" s="7" t="inlineStr">
        <is>
          <t>1.0-1.5</t>
        </is>
      </c>
      <c r="E783" s="7" t="inlineStr">
        <is>
          <t>high parox</t>
        </is>
      </c>
      <c r="F783" s="7" t="inlineStr">
        <is>
          <t>yes</t>
        </is>
      </c>
      <c r="G783" s="30">
        <f>Parameters!$B$6*Parameters!$B$8*Parameters!$B$11/SUM(Parameters!$B$11:$G$11)*Parameters!$I$21*Parameters!$B$52*Parameters!$B$46</f>
        <v/>
      </c>
      <c r="H783" s="31">
        <f>(140-Parameters!$C$25)*Parameters!$B$26*0.45359237*1/(72*Parameters!$C$27)</f>
        <v/>
      </c>
      <c r="I783" s="7">
        <f>IF(H783&gt;80,"&gt;80",IF(H783&gt;50,"50-80",IF(H783&gt;=25,"25-50","&lt;25")))</f>
        <v/>
      </c>
      <c r="J783" s="7">
        <f>IF(((B783="80+")+1+(OR(D783="1.5-2.0",D783="&gt;=2.0")))&gt;=2,1,0)</f>
        <v/>
      </c>
      <c r="K783" s="32">
        <f>INDEX(Parameters!$B$31:$E$31,MATCH(I783,Parameters!$B$30:$E$30,0))</f>
        <v/>
      </c>
      <c r="L783" s="33">
        <f>K783*INDEX(Parameters!$B$75:$E$75,MATCH(I783,Parameters!$B$30:$E$30,0))/100*IF($F783="yes",Parameters!$C$49,Parameters!$B$49)</f>
        <v/>
      </c>
      <c r="M783" s="33">
        <f>K783*INDEX(Parameters!$B$76:$E$76,MATCH(I783,Parameters!$B$30:$E$30,0))/100*IF($F783="yes",Parameters!$C$49,Parameters!$B$49)</f>
        <v/>
      </c>
      <c r="N783" s="33">
        <f>K783*INDEX(Parameters!$B$77:$E$77,MATCH(I783,Parameters!$B$30:$E$30,0))/100*IF($F783="yes",Parameters!$C$49,Parameters!$B$49)</f>
        <v/>
      </c>
      <c r="O783" s="33">
        <f>K783*INDEX(Parameters!$B$78:$E$78,MATCH(I783,Parameters!$B$30:$E$30,0))/100*IF($F783="yes",Parameters!$C$49,Parameters!$B$49)</f>
        <v/>
      </c>
      <c r="P783" s="33">
        <f>K783*INDEX(Parameters!$B$79:$E$79,MATCH(I783,Parameters!$B$30:$E$30,0))/100*IF($F783="yes",Parameters!$C$49,Parameters!$B$49)</f>
        <v/>
      </c>
      <c r="Q783" s="33">
        <f>K783*INDEX(Parameters!$B$80:$E$80,MATCH(I783,Parameters!$B$30:$E$30,0))/100*IF($F783="yes",Parameters!$C$49,Parameters!$B$49)</f>
        <v/>
      </c>
      <c r="R783" s="33">
        <f>K783*INDEX(Parameters!$B$81:$E$81,MATCH(I783,Parameters!$B$30:$E$30,0))/100*IF($F783="yes",Parameters!$C$49,Parameters!$B$49)</f>
        <v/>
      </c>
      <c r="S783" s="33">
        <f>K783*INDEX(Parameters!$B$82:$E$82,MATCH(I783,Parameters!$B$30:$E$30,0))/100*IF($F783="yes",Parameters!$C$49,Parameters!$B$49)</f>
        <v/>
      </c>
      <c r="T783" s="33">
        <f>K783*INDEX(Parameters!$B$83:$E$83,MATCH(I783,Parameters!$B$30:$E$30,0))/100*IF($F783="yes",Parameters!$C$49,Parameters!$B$49)</f>
        <v/>
      </c>
      <c r="U783" s="33">
        <f>INDEX(Parameters!$B$32:$E$32,MATCH(I783,Parameters!$B$30:$E$30,0))*Parameters!$B$36/100*IF($F783="yes",Parameters!$E$49,Parameters!$D$49)</f>
        <v/>
      </c>
      <c r="V783" s="33">
        <f>U783*INDEX(Parameters!$B$99:$E$99,MATCH(I783,Parameters!$B$30:$E$30,0))</f>
        <v/>
      </c>
      <c r="W783" s="33">
        <f>U783*INDEX(Parameters!$B$100:$E$100,MATCH(I783,Parameters!$B$30:$E$30,0))</f>
        <v/>
      </c>
      <c r="X783" s="33">
        <f>U783*INDEX(Parameters!$B$101:$E$101,MATCH(I783,Parameters!$B$30:$E$30,0))</f>
        <v/>
      </c>
      <c r="Y783" s="33">
        <f>U783*INDEX(Parameters!$B$102:$E$102,MATCH(I783,Parameters!$B$30:$E$30,0))</f>
        <v/>
      </c>
      <c r="Z783" s="33">
        <f>U783*INDEX(Parameters!$B$103:$E$103,MATCH(I783,Parameters!$B$30:$E$30,0))</f>
        <v/>
      </c>
      <c r="AA783" s="33">
        <f>U783*INDEX(Parameters!$B$104:$E$104,MATCH(I783,Parameters!$B$30:$E$30,0))</f>
        <v/>
      </c>
      <c r="AB783" s="33">
        <f>U783*Parameters!$B$39</f>
        <v/>
      </c>
      <c r="AC783" s="7">
        <f>J783</f>
        <v/>
      </c>
      <c r="AD783" s="7">
        <f>IF(J783=1,Parameters!$B$40,Parameters!$B$41)</f>
        <v/>
      </c>
      <c r="AE783" s="33">
        <f>AC783*O783+(1-AC783)*L783</f>
        <v/>
      </c>
      <c r="AF783" s="33">
        <f>AC783*P783+(1-AC783)*M783</f>
        <v/>
      </c>
      <c r="AG783" s="33">
        <f>AC783*Q783+(1-AC783)*N783</f>
        <v/>
      </c>
      <c r="AH783" s="33">
        <f>AD783*O783+(1-AD783)*L783</f>
        <v/>
      </c>
      <c r="AI783" s="33">
        <f>AD783*P783+(1-AD783)*M783</f>
        <v/>
      </c>
      <c r="AJ783" s="33">
        <f>AD783*Q783+(1-AD783)*N783</f>
        <v/>
      </c>
      <c r="AK783" s="33">
        <f>AC783*V783+(1-AC783)*U783</f>
        <v/>
      </c>
      <c r="AL783" s="33">
        <f>AC783*W783+(1-AC783)*U783</f>
        <v/>
      </c>
      <c r="AM783" s="33">
        <f>AC783*X783+(1-AC783)*U783</f>
        <v/>
      </c>
      <c r="AN783" s="33">
        <f>AD783*V783+(1-AD783)*U783</f>
        <v/>
      </c>
      <c r="AO783" s="33">
        <f>AD783*W783+(1-AD783)*U783</f>
        <v/>
      </c>
      <c r="AP783" s="33">
        <f>AD783*X783+(1-AD783)*U783</f>
        <v/>
      </c>
      <c r="AQ783" s="7">
        <f>IF(OR(Scenario!$B$5="Any",Scenario!$B$5=A783),1,0)</f>
        <v/>
      </c>
      <c r="AR783" s="7">
        <f>IF(OR(Scenario!$B$6="Any",Scenario!$B$6=B783),1,0)</f>
        <v/>
      </c>
      <c r="AS783" s="7">
        <f>IF(OR(Scenario!$B$7="Any",Scenario!$B$7=C783),1,0)</f>
        <v/>
      </c>
      <c r="AT783" s="7">
        <f>IF(OR(Scenario!$B$8="Any",Scenario!$B$8=D783),1,0)</f>
        <v/>
      </c>
      <c r="AU783" s="7">
        <f>IF(OR(Scenario!$B$9="Any",Scenario!$B$9=E783),1,0)</f>
        <v/>
      </c>
      <c r="AV783" s="7">
        <f>IF(OR(Scenario!$B$10="Any",Scenario!$B$10=F783),1,0)</f>
        <v/>
      </c>
      <c r="AW783" s="7">
        <f>G783*AQ783*AR783*AS783*AT783*AU783*AV783</f>
        <v/>
      </c>
      <c r="AX783" s="7">
        <f>IF(Scenario!$B$11="mean",L783,IF(Scenario!$B$11="5th pct",M783,N783))</f>
        <v/>
      </c>
      <c r="AY783" s="7">
        <f>IF(Scenario!$B$11="mean",O783,IF(Scenario!$B$11="5th pct",P783,Q783))</f>
        <v/>
      </c>
      <c r="AZ783" s="7">
        <f>IF(Scenario!$B$11="mean",R783,IF(Scenario!$B$11="5th pct",S783,T783))</f>
        <v/>
      </c>
      <c r="BA783" s="7">
        <f>IF(Scenario!$B$11="mean",AE783,IF(Scenario!$B$11="5th pct",AF783,AG783))</f>
        <v/>
      </c>
      <c r="BB783" s="7">
        <f>IF(Scenario!$B$11="mean",AH783,IF(Scenario!$B$11="5th pct",AI783,AJ783))</f>
        <v/>
      </c>
      <c r="BC783" s="7">
        <f>U783</f>
        <v/>
      </c>
      <c r="BD783" s="7">
        <f>IF(Scenario!$B$11="mean",V783,IF(Scenario!$B$11="5th pct",W783,X783))</f>
        <v/>
      </c>
      <c r="BE783" s="7">
        <f>IF(Scenario!$B$11="mean",Y783,IF(Scenario!$B$11="5th pct",Z783,AA783))</f>
        <v/>
      </c>
      <c r="BF783" s="7">
        <f>IF(Scenario!$B$11="mean",AK783,IF(Scenario!$B$11="5th pct",AL783,AM783))</f>
        <v/>
      </c>
      <c r="BG783" s="7">
        <f>IF(Scenario!$B$11="mean",AN783,IF(Scenario!$B$11="5th pct",AO783,AP783))</f>
        <v/>
      </c>
    </row>
    <row r="784">
      <c r="A784" t="inlineStr">
        <is>
          <t>M</t>
        </is>
      </c>
      <c r="B784" t="inlineStr">
        <is>
          <t>75-79</t>
        </is>
      </c>
      <c r="C784" t="inlineStr">
        <is>
          <t>&lt;=110</t>
        </is>
      </c>
      <c r="D784" t="inlineStr">
        <is>
          <t>1.0-1.5</t>
        </is>
      </c>
      <c r="E784" t="inlineStr">
        <is>
          <t>persistent</t>
        </is>
      </c>
      <c r="F784" t="inlineStr">
        <is>
          <t>no</t>
        </is>
      </c>
      <c r="G784" s="26">
        <f>Parameters!$B$6*Parameters!$B$8*Parameters!$B$11/SUM(Parameters!$B$11:$G$11)*Parameters!$I$21*Parameters!$B$53*(1-Parameters!$B$46)</f>
        <v/>
      </c>
      <c r="H784" s="27">
        <f>(140-Parameters!$C$25)*Parameters!$B$26*0.45359237*1/(72*Parameters!$C$27)</f>
        <v/>
      </c>
      <c r="I784">
        <f>IF(H784&gt;80,"&gt;80",IF(H784&gt;50,"50-80",IF(H784&gt;=25,"25-50","&lt;25")))</f>
        <v/>
      </c>
      <c r="J784">
        <f>IF(((B784="80+")+1+(OR(D784="1.5-2.0",D784="&gt;=2.0")))&gt;=2,1,0)</f>
        <v/>
      </c>
      <c r="K784" s="28">
        <f>INDEX(Parameters!$B$31:$E$31,MATCH(I784,Parameters!$B$30:$E$30,0))</f>
        <v/>
      </c>
      <c r="L784" s="29">
        <f>K784*INDEX(Parameters!$B$84:$E$84,MATCH(I784,Parameters!$B$30:$E$30,0))/100*IF($F784="yes",Parameters!$C$49,Parameters!$B$49)</f>
        <v/>
      </c>
      <c r="M784" s="29">
        <f>K784*INDEX(Parameters!$B$85:$E$85,MATCH(I784,Parameters!$B$30:$E$30,0))/100*IF($F784="yes",Parameters!$C$49,Parameters!$B$49)</f>
        <v/>
      </c>
      <c r="N784" s="29">
        <f>K784*INDEX(Parameters!$B$86:$E$86,MATCH(I784,Parameters!$B$30:$E$30,0))/100*IF($F784="yes",Parameters!$C$49,Parameters!$B$49)</f>
        <v/>
      </c>
      <c r="O784" s="29">
        <f>K784*INDEX(Parameters!$B$87:$E$87,MATCH(I784,Parameters!$B$30:$E$30,0))/100*IF($F784="yes",Parameters!$C$49,Parameters!$B$49)</f>
        <v/>
      </c>
      <c r="P784" s="29">
        <f>K784*INDEX(Parameters!$B$88:$E$88,MATCH(I784,Parameters!$B$30:$E$30,0))/100*IF($F784="yes",Parameters!$C$49,Parameters!$B$49)</f>
        <v/>
      </c>
      <c r="Q784" s="29">
        <f>K784*INDEX(Parameters!$B$89:$E$89,MATCH(I784,Parameters!$B$30:$E$30,0))/100*IF($F784="yes",Parameters!$C$49,Parameters!$B$49)</f>
        <v/>
      </c>
      <c r="R784" s="29">
        <f>K784*INDEX(Parameters!$B$90:$E$90,MATCH(I784,Parameters!$B$30:$E$30,0))/100*IF($F784="yes",Parameters!$C$49,Parameters!$B$49)</f>
        <v/>
      </c>
      <c r="S784" s="29">
        <f>K784*INDEX(Parameters!$B$91:$E$91,MATCH(I784,Parameters!$B$30:$E$30,0))/100*IF($F784="yes",Parameters!$C$49,Parameters!$B$49)</f>
        <v/>
      </c>
      <c r="T784" s="29">
        <f>K784*INDEX(Parameters!$B$92:$E$92,MATCH(I784,Parameters!$B$30:$E$30,0))/100*IF($F784="yes",Parameters!$C$49,Parameters!$B$49)</f>
        <v/>
      </c>
      <c r="U784" s="29">
        <f>INDEX(Parameters!$B$32:$E$32,MATCH(I784,Parameters!$B$30:$E$30,0))*Parameters!$B$36/100*IF($F784="yes",Parameters!$E$49,Parameters!$D$49)</f>
        <v/>
      </c>
      <c r="V784" s="29">
        <f>U784*INDEX(Parameters!$B$99:$E$99,MATCH(I784,Parameters!$B$30:$E$30,0))</f>
        <v/>
      </c>
      <c r="W784" s="29">
        <f>U784*INDEX(Parameters!$B$100:$E$100,MATCH(I784,Parameters!$B$30:$E$30,0))</f>
        <v/>
      </c>
      <c r="X784" s="29">
        <f>U784*INDEX(Parameters!$B$101:$E$101,MATCH(I784,Parameters!$B$30:$E$30,0))</f>
        <v/>
      </c>
      <c r="Y784" s="29">
        <f>U784*INDEX(Parameters!$B$102:$E$102,MATCH(I784,Parameters!$B$30:$E$30,0))</f>
        <v/>
      </c>
      <c r="Z784" s="29">
        <f>U784*INDEX(Parameters!$B$103:$E$103,MATCH(I784,Parameters!$B$30:$E$30,0))</f>
        <v/>
      </c>
      <c r="AA784" s="29">
        <f>U784*INDEX(Parameters!$B$104:$E$104,MATCH(I784,Parameters!$B$30:$E$30,0))</f>
        <v/>
      </c>
      <c r="AB784" s="29">
        <f>U784*Parameters!$B$39</f>
        <v/>
      </c>
      <c r="AC784">
        <f>J784</f>
        <v/>
      </c>
      <c r="AD784">
        <f>IF(J784=1,Parameters!$B$40,Parameters!$B$41)</f>
        <v/>
      </c>
      <c r="AE784" s="29">
        <f>AC784*O784+(1-AC784)*L784</f>
        <v/>
      </c>
      <c r="AF784" s="29">
        <f>AC784*P784+(1-AC784)*M784</f>
        <v/>
      </c>
      <c r="AG784" s="29">
        <f>AC784*Q784+(1-AC784)*N784</f>
        <v/>
      </c>
      <c r="AH784" s="29">
        <f>AD784*O784+(1-AD784)*L784</f>
        <v/>
      </c>
      <c r="AI784" s="29">
        <f>AD784*P784+(1-AD784)*M784</f>
        <v/>
      </c>
      <c r="AJ784" s="29">
        <f>AD784*Q784+(1-AD784)*N784</f>
        <v/>
      </c>
      <c r="AK784" s="29">
        <f>AC784*V784+(1-AC784)*U784</f>
        <v/>
      </c>
      <c r="AL784" s="29">
        <f>AC784*W784+(1-AC784)*U784</f>
        <v/>
      </c>
      <c r="AM784" s="29">
        <f>AC784*X784+(1-AC784)*U784</f>
        <v/>
      </c>
      <c r="AN784" s="29">
        <f>AD784*V784+(1-AD784)*U784</f>
        <v/>
      </c>
      <c r="AO784" s="29">
        <f>AD784*W784+(1-AD784)*U784</f>
        <v/>
      </c>
      <c r="AP784" s="29">
        <f>AD784*X784+(1-AD784)*U784</f>
        <v/>
      </c>
      <c r="AQ784">
        <f>IF(OR(Scenario!$B$5="Any",Scenario!$B$5=A784),1,0)</f>
        <v/>
      </c>
      <c r="AR784">
        <f>IF(OR(Scenario!$B$6="Any",Scenario!$B$6=B784),1,0)</f>
        <v/>
      </c>
      <c r="AS784">
        <f>IF(OR(Scenario!$B$7="Any",Scenario!$B$7=C784),1,0)</f>
        <v/>
      </c>
      <c r="AT784">
        <f>IF(OR(Scenario!$B$8="Any",Scenario!$B$8=D784),1,0)</f>
        <v/>
      </c>
      <c r="AU784">
        <f>IF(OR(Scenario!$B$9="Any",Scenario!$B$9=E784),1,0)</f>
        <v/>
      </c>
      <c r="AV784">
        <f>IF(OR(Scenario!$B$10="Any",Scenario!$B$10=F784),1,0)</f>
        <v/>
      </c>
      <c r="AW784">
        <f>G784*AQ784*AR784*AS784*AT784*AU784*AV784</f>
        <v/>
      </c>
      <c r="AX784">
        <f>IF(Scenario!$B$11="mean",L784,IF(Scenario!$B$11="5th pct",M784,N784))</f>
        <v/>
      </c>
      <c r="AY784">
        <f>IF(Scenario!$B$11="mean",O784,IF(Scenario!$B$11="5th pct",P784,Q784))</f>
        <v/>
      </c>
      <c r="AZ784">
        <f>IF(Scenario!$B$11="mean",R784,IF(Scenario!$B$11="5th pct",S784,T784))</f>
        <v/>
      </c>
      <c r="BA784">
        <f>IF(Scenario!$B$11="mean",AE784,IF(Scenario!$B$11="5th pct",AF784,AG784))</f>
        <v/>
      </c>
      <c r="BB784">
        <f>IF(Scenario!$B$11="mean",AH784,IF(Scenario!$B$11="5th pct",AI784,AJ784))</f>
        <v/>
      </c>
      <c r="BC784">
        <f>U784</f>
        <v/>
      </c>
      <c r="BD784">
        <f>IF(Scenario!$B$11="mean",V784,IF(Scenario!$B$11="5th pct",W784,X784))</f>
        <v/>
      </c>
      <c r="BE784">
        <f>IF(Scenario!$B$11="mean",Y784,IF(Scenario!$B$11="5th pct",Z784,AA784))</f>
        <v/>
      </c>
      <c r="BF784">
        <f>IF(Scenario!$B$11="mean",AK784,IF(Scenario!$B$11="5th pct",AL784,AM784))</f>
        <v/>
      </c>
      <c r="BG784">
        <f>IF(Scenario!$B$11="mean",AN784,IF(Scenario!$B$11="5th pct",AO784,AP784))</f>
        <v/>
      </c>
    </row>
    <row r="785">
      <c r="A785" s="7" t="inlineStr">
        <is>
          <t>M</t>
        </is>
      </c>
      <c r="B785" s="7" t="inlineStr">
        <is>
          <t>75-79</t>
        </is>
      </c>
      <c r="C785" s="7" t="inlineStr">
        <is>
          <t>&lt;=110</t>
        </is>
      </c>
      <c r="D785" s="7" t="inlineStr">
        <is>
          <t>1.0-1.5</t>
        </is>
      </c>
      <c r="E785" s="7" t="inlineStr">
        <is>
          <t>persistent</t>
        </is>
      </c>
      <c r="F785" s="7" t="inlineStr">
        <is>
          <t>yes</t>
        </is>
      </c>
      <c r="G785" s="30">
        <f>Parameters!$B$6*Parameters!$B$8*Parameters!$B$11/SUM(Parameters!$B$11:$G$11)*Parameters!$I$21*Parameters!$B$53*Parameters!$B$46</f>
        <v/>
      </c>
      <c r="H785" s="31">
        <f>(140-Parameters!$C$25)*Parameters!$B$26*0.45359237*1/(72*Parameters!$C$27)</f>
        <v/>
      </c>
      <c r="I785" s="7">
        <f>IF(H785&gt;80,"&gt;80",IF(H785&gt;50,"50-80",IF(H785&gt;=25,"25-50","&lt;25")))</f>
        <v/>
      </c>
      <c r="J785" s="7">
        <f>IF(((B785="80+")+1+(OR(D785="1.5-2.0",D785="&gt;=2.0")))&gt;=2,1,0)</f>
        <v/>
      </c>
      <c r="K785" s="32">
        <f>INDEX(Parameters!$B$31:$E$31,MATCH(I785,Parameters!$B$30:$E$30,0))</f>
        <v/>
      </c>
      <c r="L785" s="33">
        <f>K785*INDEX(Parameters!$B$84:$E$84,MATCH(I785,Parameters!$B$30:$E$30,0))/100*IF($F785="yes",Parameters!$C$49,Parameters!$B$49)</f>
        <v/>
      </c>
      <c r="M785" s="33">
        <f>K785*INDEX(Parameters!$B$85:$E$85,MATCH(I785,Parameters!$B$30:$E$30,0))/100*IF($F785="yes",Parameters!$C$49,Parameters!$B$49)</f>
        <v/>
      </c>
      <c r="N785" s="33">
        <f>K785*INDEX(Parameters!$B$86:$E$86,MATCH(I785,Parameters!$B$30:$E$30,0))/100*IF($F785="yes",Parameters!$C$49,Parameters!$B$49)</f>
        <v/>
      </c>
      <c r="O785" s="33">
        <f>K785*INDEX(Parameters!$B$87:$E$87,MATCH(I785,Parameters!$B$30:$E$30,0))/100*IF($F785="yes",Parameters!$C$49,Parameters!$B$49)</f>
        <v/>
      </c>
      <c r="P785" s="33">
        <f>K785*INDEX(Parameters!$B$88:$E$88,MATCH(I785,Parameters!$B$30:$E$30,0))/100*IF($F785="yes",Parameters!$C$49,Parameters!$B$49)</f>
        <v/>
      </c>
      <c r="Q785" s="33">
        <f>K785*INDEX(Parameters!$B$89:$E$89,MATCH(I785,Parameters!$B$30:$E$30,0))/100*IF($F785="yes",Parameters!$C$49,Parameters!$B$49)</f>
        <v/>
      </c>
      <c r="R785" s="33">
        <f>K785*INDEX(Parameters!$B$90:$E$90,MATCH(I785,Parameters!$B$30:$E$30,0))/100*IF($F785="yes",Parameters!$C$49,Parameters!$B$49)</f>
        <v/>
      </c>
      <c r="S785" s="33">
        <f>K785*INDEX(Parameters!$B$91:$E$91,MATCH(I785,Parameters!$B$30:$E$30,0))/100*IF($F785="yes",Parameters!$C$49,Parameters!$B$49)</f>
        <v/>
      </c>
      <c r="T785" s="33">
        <f>K785*INDEX(Parameters!$B$92:$E$92,MATCH(I785,Parameters!$B$30:$E$30,0))/100*IF($F785="yes",Parameters!$C$49,Parameters!$B$49)</f>
        <v/>
      </c>
      <c r="U785" s="33">
        <f>INDEX(Parameters!$B$32:$E$32,MATCH(I785,Parameters!$B$30:$E$30,0))*Parameters!$B$36/100*IF($F785="yes",Parameters!$E$49,Parameters!$D$49)</f>
        <v/>
      </c>
      <c r="V785" s="33">
        <f>U785*INDEX(Parameters!$B$99:$E$99,MATCH(I785,Parameters!$B$30:$E$30,0))</f>
        <v/>
      </c>
      <c r="W785" s="33">
        <f>U785*INDEX(Parameters!$B$100:$E$100,MATCH(I785,Parameters!$B$30:$E$30,0))</f>
        <v/>
      </c>
      <c r="X785" s="33">
        <f>U785*INDEX(Parameters!$B$101:$E$101,MATCH(I785,Parameters!$B$30:$E$30,0))</f>
        <v/>
      </c>
      <c r="Y785" s="33">
        <f>U785*INDEX(Parameters!$B$102:$E$102,MATCH(I785,Parameters!$B$30:$E$30,0))</f>
        <v/>
      </c>
      <c r="Z785" s="33">
        <f>U785*INDEX(Parameters!$B$103:$E$103,MATCH(I785,Parameters!$B$30:$E$30,0))</f>
        <v/>
      </c>
      <c r="AA785" s="33">
        <f>U785*INDEX(Parameters!$B$104:$E$104,MATCH(I785,Parameters!$B$30:$E$30,0))</f>
        <v/>
      </c>
      <c r="AB785" s="33">
        <f>U785*Parameters!$B$39</f>
        <v/>
      </c>
      <c r="AC785" s="7">
        <f>J785</f>
        <v/>
      </c>
      <c r="AD785" s="7">
        <f>IF(J785=1,Parameters!$B$40,Parameters!$B$41)</f>
        <v/>
      </c>
      <c r="AE785" s="33">
        <f>AC785*O785+(1-AC785)*L785</f>
        <v/>
      </c>
      <c r="AF785" s="33">
        <f>AC785*P785+(1-AC785)*M785</f>
        <v/>
      </c>
      <c r="AG785" s="33">
        <f>AC785*Q785+(1-AC785)*N785</f>
        <v/>
      </c>
      <c r="AH785" s="33">
        <f>AD785*O785+(1-AD785)*L785</f>
        <v/>
      </c>
      <c r="AI785" s="33">
        <f>AD785*P785+(1-AD785)*M785</f>
        <v/>
      </c>
      <c r="AJ785" s="33">
        <f>AD785*Q785+(1-AD785)*N785</f>
        <v/>
      </c>
      <c r="AK785" s="33">
        <f>AC785*V785+(1-AC785)*U785</f>
        <v/>
      </c>
      <c r="AL785" s="33">
        <f>AC785*W785+(1-AC785)*U785</f>
        <v/>
      </c>
      <c r="AM785" s="33">
        <f>AC785*X785+(1-AC785)*U785</f>
        <v/>
      </c>
      <c r="AN785" s="33">
        <f>AD785*V785+(1-AD785)*U785</f>
        <v/>
      </c>
      <c r="AO785" s="33">
        <f>AD785*W785+(1-AD785)*U785</f>
        <v/>
      </c>
      <c r="AP785" s="33">
        <f>AD785*X785+(1-AD785)*U785</f>
        <v/>
      </c>
      <c r="AQ785" s="7">
        <f>IF(OR(Scenario!$B$5="Any",Scenario!$B$5=A785),1,0)</f>
        <v/>
      </c>
      <c r="AR785" s="7">
        <f>IF(OR(Scenario!$B$6="Any",Scenario!$B$6=B785),1,0)</f>
        <v/>
      </c>
      <c r="AS785" s="7">
        <f>IF(OR(Scenario!$B$7="Any",Scenario!$B$7=C785),1,0)</f>
        <v/>
      </c>
      <c r="AT785" s="7">
        <f>IF(OR(Scenario!$B$8="Any",Scenario!$B$8=D785),1,0)</f>
        <v/>
      </c>
      <c r="AU785" s="7">
        <f>IF(OR(Scenario!$B$9="Any",Scenario!$B$9=E785),1,0)</f>
        <v/>
      </c>
      <c r="AV785" s="7">
        <f>IF(OR(Scenario!$B$10="Any",Scenario!$B$10=F785),1,0)</f>
        <v/>
      </c>
      <c r="AW785" s="7">
        <f>G785*AQ785*AR785*AS785*AT785*AU785*AV785</f>
        <v/>
      </c>
      <c r="AX785" s="7">
        <f>IF(Scenario!$B$11="mean",L785,IF(Scenario!$B$11="5th pct",M785,N785))</f>
        <v/>
      </c>
      <c r="AY785" s="7">
        <f>IF(Scenario!$B$11="mean",O785,IF(Scenario!$B$11="5th pct",P785,Q785))</f>
        <v/>
      </c>
      <c r="AZ785" s="7">
        <f>IF(Scenario!$B$11="mean",R785,IF(Scenario!$B$11="5th pct",S785,T785))</f>
        <v/>
      </c>
      <c r="BA785" s="7">
        <f>IF(Scenario!$B$11="mean",AE785,IF(Scenario!$B$11="5th pct",AF785,AG785))</f>
        <v/>
      </c>
      <c r="BB785" s="7">
        <f>IF(Scenario!$B$11="mean",AH785,IF(Scenario!$B$11="5th pct",AI785,AJ785))</f>
        <v/>
      </c>
      <c r="BC785" s="7">
        <f>U785</f>
        <v/>
      </c>
      <c r="BD785" s="7">
        <f>IF(Scenario!$B$11="mean",V785,IF(Scenario!$B$11="5th pct",W785,X785))</f>
        <v/>
      </c>
      <c r="BE785" s="7">
        <f>IF(Scenario!$B$11="mean",Y785,IF(Scenario!$B$11="5th pct",Z785,AA785))</f>
        <v/>
      </c>
      <c r="BF785" s="7">
        <f>IF(Scenario!$B$11="mean",AK785,IF(Scenario!$B$11="5th pct",AL785,AM785))</f>
        <v/>
      </c>
      <c r="BG785" s="7">
        <f>IF(Scenario!$B$11="mean",AN785,IF(Scenario!$B$11="5th pct",AO785,AP785))</f>
        <v/>
      </c>
    </row>
    <row r="786">
      <c r="A786" t="inlineStr">
        <is>
          <t>M</t>
        </is>
      </c>
      <c r="B786" t="inlineStr">
        <is>
          <t>75-79</t>
        </is>
      </c>
      <c r="C786" t="inlineStr">
        <is>
          <t>&lt;=110</t>
        </is>
      </c>
      <c r="D786" t="inlineStr">
        <is>
          <t>1.5-2.0</t>
        </is>
      </c>
      <c r="E786" t="inlineStr">
        <is>
          <t>subclinical</t>
        </is>
      </c>
      <c r="F786" t="inlineStr">
        <is>
          <t>no</t>
        </is>
      </c>
      <c r="G786" s="26">
        <f>Parameters!$B$6*Parameters!$B$8*Parameters!$B$11/SUM(Parameters!$B$11:$G$11)*Parameters!$J$21*Parameters!$B$50*(1-Parameters!$B$46)</f>
        <v/>
      </c>
      <c r="H786" s="27">
        <f>(140-Parameters!$C$25)*Parameters!$B$26*0.45359237*1/(72*Parameters!$D$27)</f>
        <v/>
      </c>
      <c r="I786">
        <f>IF(H786&gt;80,"&gt;80",IF(H786&gt;50,"50-80",IF(H786&gt;=25,"25-50","&lt;25")))</f>
        <v/>
      </c>
      <c r="J786">
        <f>IF(((B786="80+")+1+(OR(D786="1.5-2.0",D786="&gt;=2.0")))&gt;=2,1,0)</f>
        <v/>
      </c>
      <c r="K786" s="28">
        <f>INDEX(Parameters!$B$31:$E$31,MATCH(I786,Parameters!$B$30:$E$30,0))</f>
        <v/>
      </c>
      <c r="L786" s="29">
        <f>K786*INDEX(Parameters!$B$57:$E$57,MATCH(I786,Parameters!$B$30:$E$30,0))/100*IF($F786="yes",Parameters!$C$49,Parameters!$B$49)</f>
        <v/>
      </c>
      <c r="M786" s="29">
        <f>K786*INDEX(Parameters!$B$58:$E$58,MATCH(I786,Parameters!$B$30:$E$30,0))/100*IF($F786="yes",Parameters!$C$49,Parameters!$B$49)</f>
        <v/>
      </c>
      <c r="N786" s="29">
        <f>K786*INDEX(Parameters!$B$59:$E$59,MATCH(I786,Parameters!$B$30:$E$30,0))/100*IF($F786="yes",Parameters!$C$49,Parameters!$B$49)</f>
        <v/>
      </c>
      <c r="O786" s="29">
        <f>K786*INDEX(Parameters!$B$60:$E$60,MATCH(I786,Parameters!$B$30:$E$30,0))/100*IF($F786="yes",Parameters!$C$49,Parameters!$B$49)</f>
        <v/>
      </c>
      <c r="P786" s="29">
        <f>K786*INDEX(Parameters!$B$61:$E$61,MATCH(I786,Parameters!$B$30:$E$30,0))/100*IF($F786="yes",Parameters!$C$49,Parameters!$B$49)</f>
        <v/>
      </c>
      <c r="Q786" s="29">
        <f>K786*INDEX(Parameters!$B$62:$E$62,MATCH(I786,Parameters!$B$30:$E$30,0))/100*IF($F786="yes",Parameters!$C$49,Parameters!$B$49)</f>
        <v/>
      </c>
      <c r="R786" s="29">
        <f>K786*INDEX(Parameters!$B$63:$E$63,MATCH(I786,Parameters!$B$30:$E$30,0))/100*IF($F786="yes",Parameters!$C$49,Parameters!$B$49)</f>
        <v/>
      </c>
      <c r="S786" s="29">
        <f>K786*INDEX(Parameters!$B$64:$E$64,MATCH(I786,Parameters!$B$30:$E$30,0))/100*IF($F786="yes",Parameters!$C$49,Parameters!$B$49)</f>
        <v/>
      </c>
      <c r="T786" s="29">
        <f>K786*INDEX(Parameters!$B$65:$E$65,MATCH(I786,Parameters!$B$30:$E$30,0))/100*IF($F786="yes",Parameters!$C$49,Parameters!$B$49)</f>
        <v/>
      </c>
      <c r="U786" s="29">
        <f>INDEX(Parameters!$B$32:$E$32,MATCH(I786,Parameters!$B$30:$E$30,0))*Parameters!$B$36/100*IF($F786="yes",Parameters!$E$49,Parameters!$D$49)</f>
        <v/>
      </c>
      <c r="V786" s="29">
        <f>U786*INDEX(Parameters!$B$99:$E$99,MATCH(I786,Parameters!$B$30:$E$30,0))</f>
        <v/>
      </c>
      <c r="W786" s="29">
        <f>U786*INDEX(Parameters!$B$100:$E$100,MATCH(I786,Parameters!$B$30:$E$30,0))</f>
        <v/>
      </c>
      <c r="X786" s="29">
        <f>U786*INDEX(Parameters!$B$101:$E$101,MATCH(I786,Parameters!$B$30:$E$30,0))</f>
        <v/>
      </c>
      <c r="Y786" s="29">
        <f>U786*INDEX(Parameters!$B$102:$E$102,MATCH(I786,Parameters!$B$30:$E$30,0))</f>
        <v/>
      </c>
      <c r="Z786" s="29">
        <f>U786*INDEX(Parameters!$B$103:$E$103,MATCH(I786,Parameters!$B$30:$E$30,0))</f>
        <v/>
      </c>
      <c r="AA786" s="29">
        <f>U786*INDEX(Parameters!$B$104:$E$104,MATCH(I786,Parameters!$B$30:$E$30,0))</f>
        <v/>
      </c>
      <c r="AB786" s="29">
        <f>U786*Parameters!$B$39</f>
        <v/>
      </c>
      <c r="AC786">
        <f>J786</f>
        <v/>
      </c>
      <c r="AD786">
        <f>IF(J786=1,Parameters!$B$40,Parameters!$B$41)</f>
        <v/>
      </c>
      <c r="AE786" s="29">
        <f>AC786*O786+(1-AC786)*L786</f>
        <v/>
      </c>
      <c r="AF786" s="29">
        <f>AC786*P786+(1-AC786)*M786</f>
        <v/>
      </c>
      <c r="AG786" s="29">
        <f>AC786*Q786+(1-AC786)*N786</f>
        <v/>
      </c>
      <c r="AH786" s="29">
        <f>AD786*O786+(1-AD786)*L786</f>
        <v/>
      </c>
      <c r="AI786" s="29">
        <f>AD786*P786+(1-AD786)*M786</f>
        <v/>
      </c>
      <c r="AJ786" s="29">
        <f>AD786*Q786+(1-AD786)*N786</f>
        <v/>
      </c>
      <c r="AK786" s="29">
        <f>AC786*V786+(1-AC786)*U786</f>
        <v/>
      </c>
      <c r="AL786" s="29">
        <f>AC786*W786+(1-AC786)*U786</f>
        <v/>
      </c>
      <c r="AM786" s="29">
        <f>AC786*X786+(1-AC786)*U786</f>
        <v/>
      </c>
      <c r="AN786" s="29">
        <f>AD786*V786+(1-AD786)*U786</f>
        <v/>
      </c>
      <c r="AO786" s="29">
        <f>AD786*W786+(1-AD786)*U786</f>
        <v/>
      </c>
      <c r="AP786" s="29">
        <f>AD786*X786+(1-AD786)*U786</f>
        <v/>
      </c>
      <c r="AQ786">
        <f>IF(OR(Scenario!$B$5="Any",Scenario!$B$5=A786),1,0)</f>
        <v/>
      </c>
      <c r="AR786">
        <f>IF(OR(Scenario!$B$6="Any",Scenario!$B$6=B786),1,0)</f>
        <v/>
      </c>
      <c r="AS786">
        <f>IF(OR(Scenario!$B$7="Any",Scenario!$B$7=C786),1,0)</f>
        <v/>
      </c>
      <c r="AT786">
        <f>IF(OR(Scenario!$B$8="Any",Scenario!$B$8=D786),1,0)</f>
        <v/>
      </c>
      <c r="AU786">
        <f>IF(OR(Scenario!$B$9="Any",Scenario!$B$9=E786),1,0)</f>
        <v/>
      </c>
      <c r="AV786">
        <f>IF(OR(Scenario!$B$10="Any",Scenario!$B$10=F786),1,0)</f>
        <v/>
      </c>
      <c r="AW786">
        <f>G786*AQ786*AR786*AS786*AT786*AU786*AV786</f>
        <v/>
      </c>
      <c r="AX786">
        <f>IF(Scenario!$B$11="mean",L786,IF(Scenario!$B$11="5th pct",M786,N786))</f>
        <v/>
      </c>
      <c r="AY786">
        <f>IF(Scenario!$B$11="mean",O786,IF(Scenario!$B$11="5th pct",P786,Q786))</f>
        <v/>
      </c>
      <c r="AZ786">
        <f>IF(Scenario!$B$11="mean",R786,IF(Scenario!$B$11="5th pct",S786,T786))</f>
        <v/>
      </c>
      <c r="BA786">
        <f>IF(Scenario!$B$11="mean",AE786,IF(Scenario!$B$11="5th pct",AF786,AG786))</f>
        <v/>
      </c>
      <c r="BB786">
        <f>IF(Scenario!$B$11="mean",AH786,IF(Scenario!$B$11="5th pct",AI786,AJ786))</f>
        <v/>
      </c>
      <c r="BC786">
        <f>U786</f>
        <v/>
      </c>
      <c r="BD786">
        <f>IF(Scenario!$B$11="mean",V786,IF(Scenario!$B$11="5th pct",W786,X786))</f>
        <v/>
      </c>
      <c r="BE786">
        <f>IF(Scenario!$B$11="mean",Y786,IF(Scenario!$B$11="5th pct",Z786,AA786))</f>
        <v/>
      </c>
      <c r="BF786">
        <f>IF(Scenario!$B$11="mean",AK786,IF(Scenario!$B$11="5th pct",AL786,AM786))</f>
        <v/>
      </c>
      <c r="BG786">
        <f>IF(Scenario!$B$11="mean",AN786,IF(Scenario!$B$11="5th pct",AO786,AP786))</f>
        <v/>
      </c>
    </row>
    <row r="787">
      <c r="A787" s="7" t="inlineStr">
        <is>
          <t>M</t>
        </is>
      </c>
      <c r="B787" s="7" t="inlineStr">
        <is>
          <t>75-79</t>
        </is>
      </c>
      <c r="C787" s="7" t="inlineStr">
        <is>
          <t>&lt;=110</t>
        </is>
      </c>
      <c r="D787" s="7" t="inlineStr">
        <is>
          <t>1.5-2.0</t>
        </is>
      </c>
      <c r="E787" s="7" t="inlineStr">
        <is>
          <t>subclinical</t>
        </is>
      </c>
      <c r="F787" s="7" t="inlineStr">
        <is>
          <t>yes</t>
        </is>
      </c>
      <c r="G787" s="30">
        <f>Parameters!$B$6*Parameters!$B$8*Parameters!$B$11/SUM(Parameters!$B$11:$G$11)*Parameters!$J$21*Parameters!$B$50*Parameters!$B$46</f>
        <v/>
      </c>
      <c r="H787" s="31">
        <f>(140-Parameters!$C$25)*Parameters!$B$26*0.45359237*1/(72*Parameters!$D$27)</f>
        <v/>
      </c>
      <c r="I787" s="7">
        <f>IF(H787&gt;80,"&gt;80",IF(H787&gt;50,"50-80",IF(H787&gt;=25,"25-50","&lt;25")))</f>
        <v/>
      </c>
      <c r="J787" s="7">
        <f>IF(((B787="80+")+1+(OR(D787="1.5-2.0",D787="&gt;=2.0")))&gt;=2,1,0)</f>
        <v/>
      </c>
      <c r="K787" s="32">
        <f>INDEX(Parameters!$B$31:$E$31,MATCH(I787,Parameters!$B$30:$E$30,0))</f>
        <v/>
      </c>
      <c r="L787" s="33">
        <f>K787*INDEX(Parameters!$B$57:$E$57,MATCH(I787,Parameters!$B$30:$E$30,0))/100*IF($F787="yes",Parameters!$C$49,Parameters!$B$49)</f>
        <v/>
      </c>
      <c r="M787" s="33">
        <f>K787*INDEX(Parameters!$B$58:$E$58,MATCH(I787,Parameters!$B$30:$E$30,0))/100*IF($F787="yes",Parameters!$C$49,Parameters!$B$49)</f>
        <v/>
      </c>
      <c r="N787" s="33">
        <f>K787*INDEX(Parameters!$B$59:$E$59,MATCH(I787,Parameters!$B$30:$E$30,0))/100*IF($F787="yes",Parameters!$C$49,Parameters!$B$49)</f>
        <v/>
      </c>
      <c r="O787" s="33">
        <f>K787*INDEX(Parameters!$B$60:$E$60,MATCH(I787,Parameters!$B$30:$E$30,0))/100*IF($F787="yes",Parameters!$C$49,Parameters!$B$49)</f>
        <v/>
      </c>
      <c r="P787" s="33">
        <f>K787*INDEX(Parameters!$B$61:$E$61,MATCH(I787,Parameters!$B$30:$E$30,0))/100*IF($F787="yes",Parameters!$C$49,Parameters!$B$49)</f>
        <v/>
      </c>
      <c r="Q787" s="33">
        <f>K787*INDEX(Parameters!$B$62:$E$62,MATCH(I787,Parameters!$B$30:$E$30,0))/100*IF($F787="yes",Parameters!$C$49,Parameters!$B$49)</f>
        <v/>
      </c>
      <c r="R787" s="33">
        <f>K787*INDEX(Parameters!$B$63:$E$63,MATCH(I787,Parameters!$B$30:$E$30,0))/100*IF($F787="yes",Parameters!$C$49,Parameters!$B$49)</f>
        <v/>
      </c>
      <c r="S787" s="33">
        <f>K787*INDEX(Parameters!$B$64:$E$64,MATCH(I787,Parameters!$B$30:$E$30,0))/100*IF($F787="yes",Parameters!$C$49,Parameters!$B$49)</f>
        <v/>
      </c>
      <c r="T787" s="33">
        <f>K787*INDEX(Parameters!$B$65:$E$65,MATCH(I787,Parameters!$B$30:$E$30,0))/100*IF($F787="yes",Parameters!$C$49,Parameters!$B$49)</f>
        <v/>
      </c>
      <c r="U787" s="33">
        <f>INDEX(Parameters!$B$32:$E$32,MATCH(I787,Parameters!$B$30:$E$30,0))*Parameters!$B$36/100*IF($F787="yes",Parameters!$E$49,Parameters!$D$49)</f>
        <v/>
      </c>
      <c r="V787" s="33">
        <f>U787*INDEX(Parameters!$B$99:$E$99,MATCH(I787,Parameters!$B$30:$E$30,0))</f>
        <v/>
      </c>
      <c r="W787" s="33">
        <f>U787*INDEX(Parameters!$B$100:$E$100,MATCH(I787,Parameters!$B$30:$E$30,0))</f>
        <v/>
      </c>
      <c r="X787" s="33">
        <f>U787*INDEX(Parameters!$B$101:$E$101,MATCH(I787,Parameters!$B$30:$E$30,0))</f>
        <v/>
      </c>
      <c r="Y787" s="33">
        <f>U787*INDEX(Parameters!$B$102:$E$102,MATCH(I787,Parameters!$B$30:$E$30,0))</f>
        <v/>
      </c>
      <c r="Z787" s="33">
        <f>U787*INDEX(Parameters!$B$103:$E$103,MATCH(I787,Parameters!$B$30:$E$30,0))</f>
        <v/>
      </c>
      <c r="AA787" s="33">
        <f>U787*INDEX(Parameters!$B$104:$E$104,MATCH(I787,Parameters!$B$30:$E$30,0))</f>
        <v/>
      </c>
      <c r="AB787" s="33">
        <f>U787*Parameters!$B$39</f>
        <v/>
      </c>
      <c r="AC787" s="7">
        <f>J787</f>
        <v/>
      </c>
      <c r="AD787" s="7">
        <f>IF(J787=1,Parameters!$B$40,Parameters!$B$41)</f>
        <v/>
      </c>
      <c r="AE787" s="33">
        <f>AC787*O787+(1-AC787)*L787</f>
        <v/>
      </c>
      <c r="AF787" s="33">
        <f>AC787*P787+(1-AC787)*M787</f>
        <v/>
      </c>
      <c r="AG787" s="33">
        <f>AC787*Q787+(1-AC787)*N787</f>
        <v/>
      </c>
      <c r="AH787" s="33">
        <f>AD787*O787+(1-AD787)*L787</f>
        <v/>
      </c>
      <c r="AI787" s="33">
        <f>AD787*P787+(1-AD787)*M787</f>
        <v/>
      </c>
      <c r="AJ787" s="33">
        <f>AD787*Q787+(1-AD787)*N787</f>
        <v/>
      </c>
      <c r="AK787" s="33">
        <f>AC787*V787+(1-AC787)*U787</f>
        <v/>
      </c>
      <c r="AL787" s="33">
        <f>AC787*W787+(1-AC787)*U787</f>
        <v/>
      </c>
      <c r="AM787" s="33">
        <f>AC787*X787+(1-AC787)*U787</f>
        <v/>
      </c>
      <c r="AN787" s="33">
        <f>AD787*V787+(1-AD787)*U787</f>
        <v/>
      </c>
      <c r="AO787" s="33">
        <f>AD787*W787+(1-AD787)*U787</f>
        <v/>
      </c>
      <c r="AP787" s="33">
        <f>AD787*X787+(1-AD787)*U787</f>
        <v/>
      </c>
      <c r="AQ787" s="7">
        <f>IF(OR(Scenario!$B$5="Any",Scenario!$B$5=A787),1,0)</f>
        <v/>
      </c>
      <c r="AR787" s="7">
        <f>IF(OR(Scenario!$B$6="Any",Scenario!$B$6=B787),1,0)</f>
        <v/>
      </c>
      <c r="AS787" s="7">
        <f>IF(OR(Scenario!$B$7="Any",Scenario!$B$7=C787),1,0)</f>
        <v/>
      </c>
      <c r="AT787" s="7">
        <f>IF(OR(Scenario!$B$8="Any",Scenario!$B$8=D787),1,0)</f>
        <v/>
      </c>
      <c r="AU787" s="7">
        <f>IF(OR(Scenario!$B$9="Any",Scenario!$B$9=E787),1,0)</f>
        <v/>
      </c>
      <c r="AV787" s="7">
        <f>IF(OR(Scenario!$B$10="Any",Scenario!$B$10=F787),1,0)</f>
        <v/>
      </c>
      <c r="AW787" s="7">
        <f>G787*AQ787*AR787*AS787*AT787*AU787*AV787</f>
        <v/>
      </c>
      <c r="AX787" s="7">
        <f>IF(Scenario!$B$11="mean",L787,IF(Scenario!$B$11="5th pct",M787,N787))</f>
        <v/>
      </c>
      <c r="AY787" s="7">
        <f>IF(Scenario!$B$11="mean",O787,IF(Scenario!$B$11="5th pct",P787,Q787))</f>
        <v/>
      </c>
      <c r="AZ787" s="7">
        <f>IF(Scenario!$B$11="mean",R787,IF(Scenario!$B$11="5th pct",S787,T787))</f>
        <v/>
      </c>
      <c r="BA787" s="7">
        <f>IF(Scenario!$B$11="mean",AE787,IF(Scenario!$B$11="5th pct",AF787,AG787))</f>
        <v/>
      </c>
      <c r="BB787" s="7">
        <f>IF(Scenario!$B$11="mean",AH787,IF(Scenario!$B$11="5th pct",AI787,AJ787))</f>
        <v/>
      </c>
      <c r="BC787" s="7">
        <f>U787</f>
        <v/>
      </c>
      <c r="BD787" s="7">
        <f>IF(Scenario!$B$11="mean",V787,IF(Scenario!$B$11="5th pct",W787,X787))</f>
        <v/>
      </c>
      <c r="BE787" s="7">
        <f>IF(Scenario!$B$11="mean",Y787,IF(Scenario!$B$11="5th pct",Z787,AA787))</f>
        <v/>
      </c>
      <c r="BF787" s="7">
        <f>IF(Scenario!$B$11="mean",AK787,IF(Scenario!$B$11="5th pct",AL787,AM787))</f>
        <v/>
      </c>
      <c r="BG787" s="7">
        <f>IF(Scenario!$B$11="mean",AN787,IF(Scenario!$B$11="5th pct",AO787,AP787))</f>
        <v/>
      </c>
    </row>
    <row r="788">
      <c r="A788" t="inlineStr">
        <is>
          <t>M</t>
        </is>
      </c>
      <c r="B788" t="inlineStr">
        <is>
          <t>75-79</t>
        </is>
      </c>
      <c r="C788" t="inlineStr">
        <is>
          <t>&lt;=110</t>
        </is>
      </c>
      <c r="D788" t="inlineStr">
        <is>
          <t>1.5-2.0</t>
        </is>
      </c>
      <c r="E788" t="inlineStr">
        <is>
          <t>low parox</t>
        </is>
      </c>
      <c r="F788" t="inlineStr">
        <is>
          <t>no</t>
        </is>
      </c>
      <c r="G788" s="26">
        <f>Parameters!$B$6*Parameters!$B$8*Parameters!$B$11/SUM(Parameters!$B$11:$G$11)*Parameters!$J$21*Parameters!$B$51*(1-Parameters!$B$46)</f>
        <v/>
      </c>
      <c r="H788" s="27">
        <f>(140-Parameters!$C$25)*Parameters!$B$26*0.45359237*1/(72*Parameters!$D$27)</f>
        <v/>
      </c>
      <c r="I788">
        <f>IF(H788&gt;80,"&gt;80",IF(H788&gt;50,"50-80",IF(H788&gt;=25,"25-50","&lt;25")))</f>
        <v/>
      </c>
      <c r="J788">
        <f>IF(((B788="80+")+1+(OR(D788="1.5-2.0",D788="&gt;=2.0")))&gt;=2,1,0)</f>
        <v/>
      </c>
      <c r="K788" s="28">
        <f>INDEX(Parameters!$B$31:$E$31,MATCH(I788,Parameters!$B$30:$E$30,0))</f>
        <v/>
      </c>
      <c r="L788" s="29">
        <f>K788*INDEX(Parameters!$B$66:$E$66,MATCH(I788,Parameters!$B$30:$E$30,0))/100*IF($F788="yes",Parameters!$C$49,Parameters!$B$49)</f>
        <v/>
      </c>
      <c r="M788" s="29">
        <f>K788*INDEX(Parameters!$B$67:$E$67,MATCH(I788,Parameters!$B$30:$E$30,0))/100*IF($F788="yes",Parameters!$C$49,Parameters!$B$49)</f>
        <v/>
      </c>
      <c r="N788" s="29">
        <f>K788*INDEX(Parameters!$B$68:$E$68,MATCH(I788,Parameters!$B$30:$E$30,0))/100*IF($F788="yes",Parameters!$C$49,Parameters!$B$49)</f>
        <v/>
      </c>
      <c r="O788" s="29">
        <f>K788*INDEX(Parameters!$B$69:$E$69,MATCH(I788,Parameters!$B$30:$E$30,0))/100*IF($F788="yes",Parameters!$C$49,Parameters!$B$49)</f>
        <v/>
      </c>
      <c r="P788" s="29">
        <f>K788*INDEX(Parameters!$B$70:$E$70,MATCH(I788,Parameters!$B$30:$E$30,0))/100*IF($F788="yes",Parameters!$C$49,Parameters!$B$49)</f>
        <v/>
      </c>
      <c r="Q788" s="29">
        <f>K788*INDEX(Parameters!$B$71:$E$71,MATCH(I788,Parameters!$B$30:$E$30,0))/100*IF($F788="yes",Parameters!$C$49,Parameters!$B$49)</f>
        <v/>
      </c>
      <c r="R788" s="29">
        <f>K788*INDEX(Parameters!$B$72:$E$72,MATCH(I788,Parameters!$B$30:$E$30,0))/100*IF($F788="yes",Parameters!$C$49,Parameters!$B$49)</f>
        <v/>
      </c>
      <c r="S788" s="29">
        <f>K788*INDEX(Parameters!$B$73:$E$73,MATCH(I788,Parameters!$B$30:$E$30,0))/100*IF($F788="yes",Parameters!$C$49,Parameters!$B$49)</f>
        <v/>
      </c>
      <c r="T788" s="29">
        <f>K788*INDEX(Parameters!$B$74:$E$74,MATCH(I788,Parameters!$B$30:$E$30,0))/100*IF($F788="yes",Parameters!$C$49,Parameters!$B$49)</f>
        <v/>
      </c>
      <c r="U788" s="29">
        <f>INDEX(Parameters!$B$32:$E$32,MATCH(I788,Parameters!$B$30:$E$30,0))*Parameters!$B$36/100*IF($F788="yes",Parameters!$E$49,Parameters!$D$49)</f>
        <v/>
      </c>
      <c r="V788" s="29">
        <f>U788*INDEX(Parameters!$B$99:$E$99,MATCH(I788,Parameters!$B$30:$E$30,0))</f>
        <v/>
      </c>
      <c r="W788" s="29">
        <f>U788*INDEX(Parameters!$B$100:$E$100,MATCH(I788,Parameters!$B$30:$E$30,0))</f>
        <v/>
      </c>
      <c r="X788" s="29">
        <f>U788*INDEX(Parameters!$B$101:$E$101,MATCH(I788,Parameters!$B$30:$E$30,0))</f>
        <v/>
      </c>
      <c r="Y788" s="29">
        <f>U788*INDEX(Parameters!$B$102:$E$102,MATCH(I788,Parameters!$B$30:$E$30,0))</f>
        <v/>
      </c>
      <c r="Z788" s="29">
        <f>U788*INDEX(Parameters!$B$103:$E$103,MATCH(I788,Parameters!$B$30:$E$30,0))</f>
        <v/>
      </c>
      <c r="AA788" s="29">
        <f>U788*INDEX(Parameters!$B$104:$E$104,MATCH(I788,Parameters!$B$30:$E$30,0))</f>
        <v/>
      </c>
      <c r="AB788" s="29">
        <f>U788*Parameters!$B$39</f>
        <v/>
      </c>
      <c r="AC788">
        <f>J788</f>
        <v/>
      </c>
      <c r="AD788">
        <f>IF(J788=1,Parameters!$B$40,Parameters!$B$41)</f>
        <v/>
      </c>
      <c r="AE788" s="29">
        <f>AC788*O788+(1-AC788)*L788</f>
        <v/>
      </c>
      <c r="AF788" s="29">
        <f>AC788*P788+(1-AC788)*M788</f>
        <v/>
      </c>
      <c r="AG788" s="29">
        <f>AC788*Q788+(1-AC788)*N788</f>
        <v/>
      </c>
      <c r="AH788" s="29">
        <f>AD788*O788+(1-AD788)*L788</f>
        <v/>
      </c>
      <c r="AI788" s="29">
        <f>AD788*P788+(1-AD788)*M788</f>
        <v/>
      </c>
      <c r="AJ788" s="29">
        <f>AD788*Q788+(1-AD788)*N788</f>
        <v/>
      </c>
      <c r="AK788" s="29">
        <f>AC788*V788+(1-AC788)*U788</f>
        <v/>
      </c>
      <c r="AL788" s="29">
        <f>AC788*W788+(1-AC788)*U788</f>
        <v/>
      </c>
      <c r="AM788" s="29">
        <f>AC788*X788+(1-AC788)*U788</f>
        <v/>
      </c>
      <c r="AN788" s="29">
        <f>AD788*V788+(1-AD788)*U788</f>
        <v/>
      </c>
      <c r="AO788" s="29">
        <f>AD788*W788+(1-AD788)*U788</f>
        <v/>
      </c>
      <c r="AP788" s="29">
        <f>AD788*X788+(1-AD788)*U788</f>
        <v/>
      </c>
      <c r="AQ788">
        <f>IF(OR(Scenario!$B$5="Any",Scenario!$B$5=A788),1,0)</f>
        <v/>
      </c>
      <c r="AR788">
        <f>IF(OR(Scenario!$B$6="Any",Scenario!$B$6=B788),1,0)</f>
        <v/>
      </c>
      <c r="AS788">
        <f>IF(OR(Scenario!$B$7="Any",Scenario!$B$7=C788),1,0)</f>
        <v/>
      </c>
      <c r="AT788">
        <f>IF(OR(Scenario!$B$8="Any",Scenario!$B$8=D788),1,0)</f>
        <v/>
      </c>
      <c r="AU788">
        <f>IF(OR(Scenario!$B$9="Any",Scenario!$B$9=E788),1,0)</f>
        <v/>
      </c>
      <c r="AV788">
        <f>IF(OR(Scenario!$B$10="Any",Scenario!$B$10=F788),1,0)</f>
        <v/>
      </c>
      <c r="AW788">
        <f>G788*AQ788*AR788*AS788*AT788*AU788*AV788</f>
        <v/>
      </c>
      <c r="AX788">
        <f>IF(Scenario!$B$11="mean",L788,IF(Scenario!$B$11="5th pct",M788,N788))</f>
        <v/>
      </c>
      <c r="AY788">
        <f>IF(Scenario!$B$11="mean",O788,IF(Scenario!$B$11="5th pct",P788,Q788))</f>
        <v/>
      </c>
      <c r="AZ788">
        <f>IF(Scenario!$B$11="mean",R788,IF(Scenario!$B$11="5th pct",S788,T788))</f>
        <v/>
      </c>
      <c r="BA788">
        <f>IF(Scenario!$B$11="mean",AE788,IF(Scenario!$B$11="5th pct",AF788,AG788))</f>
        <v/>
      </c>
      <c r="BB788">
        <f>IF(Scenario!$B$11="mean",AH788,IF(Scenario!$B$11="5th pct",AI788,AJ788))</f>
        <v/>
      </c>
      <c r="BC788">
        <f>U788</f>
        <v/>
      </c>
      <c r="BD788">
        <f>IF(Scenario!$B$11="mean",V788,IF(Scenario!$B$11="5th pct",W788,X788))</f>
        <v/>
      </c>
      <c r="BE788">
        <f>IF(Scenario!$B$11="mean",Y788,IF(Scenario!$B$11="5th pct",Z788,AA788))</f>
        <v/>
      </c>
      <c r="BF788">
        <f>IF(Scenario!$B$11="mean",AK788,IF(Scenario!$B$11="5th pct",AL788,AM788))</f>
        <v/>
      </c>
      <c r="BG788">
        <f>IF(Scenario!$B$11="mean",AN788,IF(Scenario!$B$11="5th pct",AO788,AP788))</f>
        <v/>
      </c>
    </row>
    <row r="789">
      <c r="A789" s="7" t="inlineStr">
        <is>
          <t>M</t>
        </is>
      </c>
      <c r="B789" s="7" t="inlineStr">
        <is>
          <t>75-79</t>
        </is>
      </c>
      <c r="C789" s="7" t="inlineStr">
        <is>
          <t>&lt;=110</t>
        </is>
      </c>
      <c r="D789" s="7" t="inlineStr">
        <is>
          <t>1.5-2.0</t>
        </is>
      </c>
      <c r="E789" s="7" t="inlineStr">
        <is>
          <t>low parox</t>
        </is>
      </c>
      <c r="F789" s="7" t="inlineStr">
        <is>
          <t>yes</t>
        </is>
      </c>
      <c r="G789" s="30">
        <f>Parameters!$B$6*Parameters!$B$8*Parameters!$B$11/SUM(Parameters!$B$11:$G$11)*Parameters!$J$21*Parameters!$B$51*Parameters!$B$46</f>
        <v/>
      </c>
      <c r="H789" s="31">
        <f>(140-Parameters!$C$25)*Parameters!$B$26*0.45359237*1/(72*Parameters!$D$27)</f>
        <v/>
      </c>
      <c r="I789" s="7">
        <f>IF(H789&gt;80,"&gt;80",IF(H789&gt;50,"50-80",IF(H789&gt;=25,"25-50","&lt;25")))</f>
        <v/>
      </c>
      <c r="J789" s="7">
        <f>IF(((B789="80+")+1+(OR(D789="1.5-2.0",D789="&gt;=2.0")))&gt;=2,1,0)</f>
        <v/>
      </c>
      <c r="K789" s="32">
        <f>INDEX(Parameters!$B$31:$E$31,MATCH(I789,Parameters!$B$30:$E$30,0))</f>
        <v/>
      </c>
      <c r="L789" s="33">
        <f>K789*INDEX(Parameters!$B$66:$E$66,MATCH(I789,Parameters!$B$30:$E$30,0))/100*IF($F789="yes",Parameters!$C$49,Parameters!$B$49)</f>
        <v/>
      </c>
      <c r="M789" s="33">
        <f>K789*INDEX(Parameters!$B$67:$E$67,MATCH(I789,Parameters!$B$30:$E$30,0))/100*IF($F789="yes",Parameters!$C$49,Parameters!$B$49)</f>
        <v/>
      </c>
      <c r="N789" s="33">
        <f>K789*INDEX(Parameters!$B$68:$E$68,MATCH(I789,Parameters!$B$30:$E$30,0))/100*IF($F789="yes",Parameters!$C$49,Parameters!$B$49)</f>
        <v/>
      </c>
      <c r="O789" s="33">
        <f>K789*INDEX(Parameters!$B$69:$E$69,MATCH(I789,Parameters!$B$30:$E$30,0))/100*IF($F789="yes",Parameters!$C$49,Parameters!$B$49)</f>
        <v/>
      </c>
      <c r="P789" s="33">
        <f>K789*INDEX(Parameters!$B$70:$E$70,MATCH(I789,Parameters!$B$30:$E$30,0))/100*IF($F789="yes",Parameters!$C$49,Parameters!$B$49)</f>
        <v/>
      </c>
      <c r="Q789" s="33">
        <f>K789*INDEX(Parameters!$B$71:$E$71,MATCH(I789,Parameters!$B$30:$E$30,0))/100*IF($F789="yes",Parameters!$C$49,Parameters!$B$49)</f>
        <v/>
      </c>
      <c r="R789" s="33">
        <f>K789*INDEX(Parameters!$B$72:$E$72,MATCH(I789,Parameters!$B$30:$E$30,0))/100*IF($F789="yes",Parameters!$C$49,Parameters!$B$49)</f>
        <v/>
      </c>
      <c r="S789" s="33">
        <f>K789*INDEX(Parameters!$B$73:$E$73,MATCH(I789,Parameters!$B$30:$E$30,0))/100*IF($F789="yes",Parameters!$C$49,Parameters!$B$49)</f>
        <v/>
      </c>
      <c r="T789" s="33">
        <f>K789*INDEX(Parameters!$B$74:$E$74,MATCH(I789,Parameters!$B$30:$E$30,0))/100*IF($F789="yes",Parameters!$C$49,Parameters!$B$49)</f>
        <v/>
      </c>
      <c r="U789" s="33">
        <f>INDEX(Parameters!$B$32:$E$32,MATCH(I789,Parameters!$B$30:$E$30,0))*Parameters!$B$36/100*IF($F789="yes",Parameters!$E$49,Parameters!$D$49)</f>
        <v/>
      </c>
      <c r="V789" s="33">
        <f>U789*INDEX(Parameters!$B$99:$E$99,MATCH(I789,Parameters!$B$30:$E$30,0))</f>
        <v/>
      </c>
      <c r="W789" s="33">
        <f>U789*INDEX(Parameters!$B$100:$E$100,MATCH(I789,Parameters!$B$30:$E$30,0))</f>
        <v/>
      </c>
      <c r="X789" s="33">
        <f>U789*INDEX(Parameters!$B$101:$E$101,MATCH(I789,Parameters!$B$30:$E$30,0))</f>
        <v/>
      </c>
      <c r="Y789" s="33">
        <f>U789*INDEX(Parameters!$B$102:$E$102,MATCH(I789,Parameters!$B$30:$E$30,0))</f>
        <v/>
      </c>
      <c r="Z789" s="33">
        <f>U789*INDEX(Parameters!$B$103:$E$103,MATCH(I789,Parameters!$B$30:$E$30,0))</f>
        <v/>
      </c>
      <c r="AA789" s="33">
        <f>U789*INDEX(Parameters!$B$104:$E$104,MATCH(I789,Parameters!$B$30:$E$30,0))</f>
        <v/>
      </c>
      <c r="AB789" s="33">
        <f>U789*Parameters!$B$39</f>
        <v/>
      </c>
      <c r="AC789" s="7">
        <f>J789</f>
        <v/>
      </c>
      <c r="AD789" s="7">
        <f>IF(J789=1,Parameters!$B$40,Parameters!$B$41)</f>
        <v/>
      </c>
      <c r="AE789" s="33">
        <f>AC789*O789+(1-AC789)*L789</f>
        <v/>
      </c>
      <c r="AF789" s="33">
        <f>AC789*P789+(1-AC789)*M789</f>
        <v/>
      </c>
      <c r="AG789" s="33">
        <f>AC789*Q789+(1-AC789)*N789</f>
        <v/>
      </c>
      <c r="AH789" s="33">
        <f>AD789*O789+(1-AD789)*L789</f>
        <v/>
      </c>
      <c r="AI789" s="33">
        <f>AD789*P789+(1-AD789)*M789</f>
        <v/>
      </c>
      <c r="AJ789" s="33">
        <f>AD789*Q789+(1-AD789)*N789</f>
        <v/>
      </c>
      <c r="AK789" s="33">
        <f>AC789*V789+(1-AC789)*U789</f>
        <v/>
      </c>
      <c r="AL789" s="33">
        <f>AC789*W789+(1-AC789)*U789</f>
        <v/>
      </c>
      <c r="AM789" s="33">
        <f>AC789*X789+(1-AC789)*U789</f>
        <v/>
      </c>
      <c r="AN789" s="33">
        <f>AD789*V789+(1-AD789)*U789</f>
        <v/>
      </c>
      <c r="AO789" s="33">
        <f>AD789*W789+(1-AD789)*U789</f>
        <v/>
      </c>
      <c r="AP789" s="33">
        <f>AD789*X789+(1-AD789)*U789</f>
        <v/>
      </c>
      <c r="AQ789" s="7">
        <f>IF(OR(Scenario!$B$5="Any",Scenario!$B$5=A789),1,0)</f>
        <v/>
      </c>
      <c r="AR789" s="7">
        <f>IF(OR(Scenario!$B$6="Any",Scenario!$B$6=B789),1,0)</f>
        <v/>
      </c>
      <c r="AS789" s="7">
        <f>IF(OR(Scenario!$B$7="Any",Scenario!$B$7=C789),1,0)</f>
        <v/>
      </c>
      <c r="AT789" s="7">
        <f>IF(OR(Scenario!$B$8="Any",Scenario!$B$8=D789),1,0)</f>
        <v/>
      </c>
      <c r="AU789" s="7">
        <f>IF(OR(Scenario!$B$9="Any",Scenario!$B$9=E789),1,0)</f>
        <v/>
      </c>
      <c r="AV789" s="7">
        <f>IF(OR(Scenario!$B$10="Any",Scenario!$B$10=F789),1,0)</f>
        <v/>
      </c>
      <c r="AW789" s="7">
        <f>G789*AQ789*AR789*AS789*AT789*AU789*AV789</f>
        <v/>
      </c>
      <c r="AX789" s="7">
        <f>IF(Scenario!$B$11="mean",L789,IF(Scenario!$B$11="5th pct",M789,N789))</f>
        <v/>
      </c>
      <c r="AY789" s="7">
        <f>IF(Scenario!$B$11="mean",O789,IF(Scenario!$B$11="5th pct",P789,Q789))</f>
        <v/>
      </c>
      <c r="AZ789" s="7">
        <f>IF(Scenario!$B$11="mean",R789,IF(Scenario!$B$11="5th pct",S789,T789))</f>
        <v/>
      </c>
      <c r="BA789" s="7">
        <f>IF(Scenario!$B$11="mean",AE789,IF(Scenario!$B$11="5th pct",AF789,AG789))</f>
        <v/>
      </c>
      <c r="BB789" s="7">
        <f>IF(Scenario!$B$11="mean",AH789,IF(Scenario!$B$11="5th pct",AI789,AJ789))</f>
        <v/>
      </c>
      <c r="BC789" s="7">
        <f>U789</f>
        <v/>
      </c>
      <c r="BD789" s="7">
        <f>IF(Scenario!$B$11="mean",V789,IF(Scenario!$B$11="5th pct",W789,X789))</f>
        <v/>
      </c>
      <c r="BE789" s="7">
        <f>IF(Scenario!$B$11="mean",Y789,IF(Scenario!$B$11="5th pct",Z789,AA789))</f>
        <v/>
      </c>
      <c r="BF789" s="7">
        <f>IF(Scenario!$B$11="mean",AK789,IF(Scenario!$B$11="5th pct",AL789,AM789))</f>
        <v/>
      </c>
      <c r="BG789" s="7">
        <f>IF(Scenario!$B$11="mean",AN789,IF(Scenario!$B$11="5th pct",AO789,AP789))</f>
        <v/>
      </c>
    </row>
    <row r="790">
      <c r="A790" t="inlineStr">
        <is>
          <t>M</t>
        </is>
      </c>
      <c r="B790" t="inlineStr">
        <is>
          <t>75-79</t>
        </is>
      </c>
      <c r="C790" t="inlineStr">
        <is>
          <t>&lt;=110</t>
        </is>
      </c>
      <c r="D790" t="inlineStr">
        <is>
          <t>1.5-2.0</t>
        </is>
      </c>
      <c r="E790" t="inlineStr">
        <is>
          <t>high parox</t>
        </is>
      </c>
      <c r="F790" t="inlineStr">
        <is>
          <t>no</t>
        </is>
      </c>
      <c r="G790" s="26">
        <f>Parameters!$B$6*Parameters!$B$8*Parameters!$B$11/SUM(Parameters!$B$11:$G$11)*Parameters!$J$21*Parameters!$B$52*(1-Parameters!$B$46)</f>
        <v/>
      </c>
      <c r="H790" s="27">
        <f>(140-Parameters!$C$25)*Parameters!$B$26*0.45359237*1/(72*Parameters!$D$27)</f>
        <v/>
      </c>
      <c r="I790">
        <f>IF(H790&gt;80,"&gt;80",IF(H790&gt;50,"50-80",IF(H790&gt;=25,"25-50","&lt;25")))</f>
        <v/>
      </c>
      <c r="J790">
        <f>IF(((B790="80+")+1+(OR(D790="1.5-2.0",D790="&gt;=2.0")))&gt;=2,1,0)</f>
        <v/>
      </c>
      <c r="K790" s="28">
        <f>INDEX(Parameters!$B$31:$E$31,MATCH(I790,Parameters!$B$30:$E$30,0))</f>
        <v/>
      </c>
      <c r="L790" s="29">
        <f>K790*INDEX(Parameters!$B$75:$E$75,MATCH(I790,Parameters!$B$30:$E$30,0))/100*IF($F790="yes",Parameters!$C$49,Parameters!$B$49)</f>
        <v/>
      </c>
      <c r="M790" s="29">
        <f>K790*INDEX(Parameters!$B$76:$E$76,MATCH(I790,Parameters!$B$30:$E$30,0))/100*IF($F790="yes",Parameters!$C$49,Parameters!$B$49)</f>
        <v/>
      </c>
      <c r="N790" s="29">
        <f>K790*INDEX(Parameters!$B$77:$E$77,MATCH(I790,Parameters!$B$30:$E$30,0))/100*IF($F790="yes",Parameters!$C$49,Parameters!$B$49)</f>
        <v/>
      </c>
      <c r="O790" s="29">
        <f>K790*INDEX(Parameters!$B$78:$E$78,MATCH(I790,Parameters!$B$30:$E$30,0))/100*IF($F790="yes",Parameters!$C$49,Parameters!$B$49)</f>
        <v/>
      </c>
      <c r="P790" s="29">
        <f>K790*INDEX(Parameters!$B$79:$E$79,MATCH(I790,Parameters!$B$30:$E$30,0))/100*IF($F790="yes",Parameters!$C$49,Parameters!$B$49)</f>
        <v/>
      </c>
      <c r="Q790" s="29">
        <f>K790*INDEX(Parameters!$B$80:$E$80,MATCH(I790,Parameters!$B$30:$E$30,0))/100*IF($F790="yes",Parameters!$C$49,Parameters!$B$49)</f>
        <v/>
      </c>
      <c r="R790" s="29">
        <f>K790*INDEX(Parameters!$B$81:$E$81,MATCH(I790,Parameters!$B$30:$E$30,0))/100*IF($F790="yes",Parameters!$C$49,Parameters!$B$49)</f>
        <v/>
      </c>
      <c r="S790" s="29">
        <f>K790*INDEX(Parameters!$B$82:$E$82,MATCH(I790,Parameters!$B$30:$E$30,0))/100*IF($F790="yes",Parameters!$C$49,Parameters!$B$49)</f>
        <v/>
      </c>
      <c r="T790" s="29">
        <f>K790*INDEX(Parameters!$B$83:$E$83,MATCH(I790,Parameters!$B$30:$E$30,0))/100*IF($F790="yes",Parameters!$C$49,Parameters!$B$49)</f>
        <v/>
      </c>
      <c r="U790" s="29">
        <f>INDEX(Parameters!$B$32:$E$32,MATCH(I790,Parameters!$B$30:$E$30,0))*Parameters!$B$36/100*IF($F790="yes",Parameters!$E$49,Parameters!$D$49)</f>
        <v/>
      </c>
      <c r="V790" s="29">
        <f>U790*INDEX(Parameters!$B$99:$E$99,MATCH(I790,Parameters!$B$30:$E$30,0))</f>
        <v/>
      </c>
      <c r="W790" s="29">
        <f>U790*INDEX(Parameters!$B$100:$E$100,MATCH(I790,Parameters!$B$30:$E$30,0))</f>
        <v/>
      </c>
      <c r="X790" s="29">
        <f>U790*INDEX(Parameters!$B$101:$E$101,MATCH(I790,Parameters!$B$30:$E$30,0))</f>
        <v/>
      </c>
      <c r="Y790" s="29">
        <f>U790*INDEX(Parameters!$B$102:$E$102,MATCH(I790,Parameters!$B$30:$E$30,0))</f>
        <v/>
      </c>
      <c r="Z790" s="29">
        <f>U790*INDEX(Parameters!$B$103:$E$103,MATCH(I790,Parameters!$B$30:$E$30,0))</f>
        <v/>
      </c>
      <c r="AA790" s="29">
        <f>U790*INDEX(Parameters!$B$104:$E$104,MATCH(I790,Parameters!$B$30:$E$30,0))</f>
        <v/>
      </c>
      <c r="AB790" s="29">
        <f>U790*Parameters!$B$39</f>
        <v/>
      </c>
      <c r="AC790">
        <f>J790</f>
        <v/>
      </c>
      <c r="AD790">
        <f>IF(J790=1,Parameters!$B$40,Parameters!$B$41)</f>
        <v/>
      </c>
      <c r="AE790" s="29">
        <f>AC790*O790+(1-AC790)*L790</f>
        <v/>
      </c>
      <c r="AF790" s="29">
        <f>AC790*P790+(1-AC790)*M790</f>
        <v/>
      </c>
      <c r="AG790" s="29">
        <f>AC790*Q790+(1-AC790)*N790</f>
        <v/>
      </c>
      <c r="AH790" s="29">
        <f>AD790*O790+(1-AD790)*L790</f>
        <v/>
      </c>
      <c r="AI790" s="29">
        <f>AD790*P790+(1-AD790)*M790</f>
        <v/>
      </c>
      <c r="AJ790" s="29">
        <f>AD790*Q790+(1-AD790)*N790</f>
        <v/>
      </c>
      <c r="AK790" s="29">
        <f>AC790*V790+(1-AC790)*U790</f>
        <v/>
      </c>
      <c r="AL790" s="29">
        <f>AC790*W790+(1-AC790)*U790</f>
        <v/>
      </c>
      <c r="AM790" s="29">
        <f>AC790*X790+(1-AC790)*U790</f>
        <v/>
      </c>
      <c r="AN790" s="29">
        <f>AD790*V790+(1-AD790)*U790</f>
        <v/>
      </c>
      <c r="AO790" s="29">
        <f>AD790*W790+(1-AD790)*U790</f>
        <v/>
      </c>
      <c r="AP790" s="29">
        <f>AD790*X790+(1-AD790)*U790</f>
        <v/>
      </c>
      <c r="AQ790">
        <f>IF(OR(Scenario!$B$5="Any",Scenario!$B$5=A790),1,0)</f>
        <v/>
      </c>
      <c r="AR790">
        <f>IF(OR(Scenario!$B$6="Any",Scenario!$B$6=B790),1,0)</f>
        <v/>
      </c>
      <c r="AS790">
        <f>IF(OR(Scenario!$B$7="Any",Scenario!$B$7=C790),1,0)</f>
        <v/>
      </c>
      <c r="AT790">
        <f>IF(OR(Scenario!$B$8="Any",Scenario!$B$8=D790),1,0)</f>
        <v/>
      </c>
      <c r="AU790">
        <f>IF(OR(Scenario!$B$9="Any",Scenario!$B$9=E790),1,0)</f>
        <v/>
      </c>
      <c r="AV790">
        <f>IF(OR(Scenario!$B$10="Any",Scenario!$B$10=F790),1,0)</f>
        <v/>
      </c>
      <c r="AW790">
        <f>G790*AQ790*AR790*AS790*AT790*AU790*AV790</f>
        <v/>
      </c>
      <c r="AX790">
        <f>IF(Scenario!$B$11="mean",L790,IF(Scenario!$B$11="5th pct",M790,N790))</f>
        <v/>
      </c>
      <c r="AY790">
        <f>IF(Scenario!$B$11="mean",O790,IF(Scenario!$B$11="5th pct",P790,Q790))</f>
        <v/>
      </c>
      <c r="AZ790">
        <f>IF(Scenario!$B$11="mean",R790,IF(Scenario!$B$11="5th pct",S790,T790))</f>
        <v/>
      </c>
      <c r="BA790">
        <f>IF(Scenario!$B$11="mean",AE790,IF(Scenario!$B$11="5th pct",AF790,AG790))</f>
        <v/>
      </c>
      <c r="BB790">
        <f>IF(Scenario!$B$11="mean",AH790,IF(Scenario!$B$11="5th pct",AI790,AJ790))</f>
        <v/>
      </c>
      <c r="BC790">
        <f>U790</f>
        <v/>
      </c>
      <c r="BD790">
        <f>IF(Scenario!$B$11="mean",V790,IF(Scenario!$B$11="5th pct",W790,X790))</f>
        <v/>
      </c>
      <c r="BE790">
        <f>IF(Scenario!$B$11="mean",Y790,IF(Scenario!$B$11="5th pct",Z790,AA790))</f>
        <v/>
      </c>
      <c r="BF790">
        <f>IF(Scenario!$B$11="mean",AK790,IF(Scenario!$B$11="5th pct",AL790,AM790))</f>
        <v/>
      </c>
      <c r="BG790">
        <f>IF(Scenario!$B$11="mean",AN790,IF(Scenario!$B$11="5th pct",AO790,AP790))</f>
        <v/>
      </c>
    </row>
    <row r="791">
      <c r="A791" s="7" t="inlineStr">
        <is>
          <t>M</t>
        </is>
      </c>
      <c r="B791" s="7" t="inlineStr">
        <is>
          <t>75-79</t>
        </is>
      </c>
      <c r="C791" s="7" t="inlineStr">
        <is>
          <t>&lt;=110</t>
        </is>
      </c>
      <c r="D791" s="7" t="inlineStr">
        <is>
          <t>1.5-2.0</t>
        </is>
      </c>
      <c r="E791" s="7" t="inlineStr">
        <is>
          <t>high parox</t>
        </is>
      </c>
      <c r="F791" s="7" t="inlineStr">
        <is>
          <t>yes</t>
        </is>
      </c>
      <c r="G791" s="30">
        <f>Parameters!$B$6*Parameters!$B$8*Parameters!$B$11/SUM(Parameters!$B$11:$G$11)*Parameters!$J$21*Parameters!$B$52*Parameters!$B$46</f>
        <v/>
      </c>
      <c r="H791" s="31">
        <f>(140-Parameters!$C$25)*Parameters!$B$26*0.45359237*1/(72*Parameters!$D$27)</f>
        <v/>
      </c>
      <c r="I791" s="7">
        <f>IF(H791&gt;80,"&gt;80",IF(H791&gt;50,"50-80",IF(H791&gt;=25,"25-50","&lt;25")))</f>
        <v/>
      </c>
      <c r="J791" s="7">
        <f>IF(((B791="80+")+1+(OR(D791="1.5-2.0",D791="&gt;=2.0")))&gt;=2,1,0)</f>
        <v/>
      </c>
      <c r="K791" s="32">
        <f>INDEX(Parameters!$B$31:$E$31,MATCH(I791,Parameters!$B$30:$E$30,0))</f>
        <v/>
      </c>
      <c r="L791" s="33">
        <f>K791*INDEX(Parameters!$B$75:$E$75,MATCH(I791,Parameters!$B$30:$E$30,0))/100*IF($F791="yes",Parameters!$C$49,Parameters!$B$49)</f>
        <v/>
      </c>
      <c r="M791" s="33">
        <f>K791*INDEX(Parameters!$B$76:$E$76,MATCH(I791,Parameters!$B$30:$E$30,0))/100*IF($F791="yes",Parameters!$C$49,Parameters!$B$49)</f>
        <v/>
      </c>
      <c r="N791" s="33">
        <f>K791*INDEX(Parameters!$B$77:$E$77,MATCH(I791,Parameters!$B$30:$E$30,0))/100*IF($F791="yes",Parameters!$C$49,Parameters!$B$49)</f>
        <v/>
      </c>
      <c r="O791" s="33">
        <f>K791*INDEX(Parameters!$B$78:$E$78,MATCH(I791,Parameters!$B$30:$E$30,0))/100*IF($F791="yes",Parameters!$C$49,Parameters!$B$49)</f>
        <v/>
      </c>
      <c r="P791" s="33">
        <f>K791*INDEX(Parameters!$B$79:$E$79,MATCH(I791,Parameters!$B$30:$E$30,0))/100*IF($F791="yes",Parameters!$C$49,Parameters!$B$49)</f>
        <v/>
      </c>
      <c r="Q791" s="33">
        <f>K791*INDEX(Parameters!$B$80:$E$80,MATCH(I791,Parameters!$B$30:$E$30,0))/100*IF($F791="yes",Parameters!$C$49,Parameters!$B$49)</f>
        <v/>
      </c>
      <c r="R791" s="33">
        <f>K791*INDEX(Parameters!$B$81:$E$81,MATCH(I791,Parameters!$B$30:$E$30,0))/100*IF($F791="yes",Parameters!$C$49,Parameters!$B$49)</f>
        <v/>
      </c>
      <c r="S791" s="33">
        <f>K791*INDEX(Parameters!$B$82:$E$82,MATCH(I791,Parameters!$B$30:$E$30,0))/100*IF($F791="yes",Parameters!$C$49,Parameters!$B$49)</f>
        <v/>
      </c>
      <c r="T791" s="33">
        <f>K791*INDEX(Parameters!$B$83:$E$83,MATCH(I791,Parameters!$B$30:$E$30,0))/100*IF($F791="yes",Parameters!$C$49,Parameters!$B$49)</f>
        <v/>
      </c>
      <c r="U791" s="33">
        <f>INDEX(Parameters!$B$32:$E$32,MATCH(I791,Parameters!$B$30:$E$30,0))*Parameters!$B$36/100*IF($F791="yes",Parameters!$E$49,Parameters!$D$49)</f>
        <v/>
      </c>
      <c r="V791" s="33">
        <f>U791*INDEX(Parameters!$B$99:$E$99,MATCH(I791,Parameters!$B$30:$E$30,0))</f>
        <v/>
      </c>
      <c r="W791" s="33">
        <f>U791*INDEX(Parameters!$B$100:$E$100,MATCH(I791,Parameters!$B$30:$E$30,0))</f>
        <v/>
      </c>
      <c r="X791" s="33">
        <f>U791*INDEX(Parameters!$B$101:$E$101,MATCH(I791,Parameters!$B$30:$E$30,0))</f>
        <v/>
      </c>
      <c r="Y791" s="33">
        <f>U791*INDEX(Parameters!$B$102:$E$102,MATCH(I791,Parameters!$B$30:$E$30,0))</f>
        <v/>
      </c>
      <c r="Z791" s="33">
        <f>U791*INDEX(Parameters!$B$103:$E$103,MATCH(I791,Parameters!$B$30:$E$30,0))</f>
        <v/>
      </c>
      <c r="AA791" s="33">
        <f>U791*INDEX(Parameters!$B$104:$E$104,MATCH(I791,Parameters!$B$30:$E$30,0))</f>
        <v/>
      </c>
      <c r="AB791" s="33">
        <f>U791*Parameters!$B$39</f>
        <v/>
      </c>
      <c r="AC791" s="7">
        <f>J791</f>
        <v/>
      </c>
      <c r="AD791" s="7">
        <f>IF(J791=1,Parameters!$B$40,Parameters!$B$41)</f>
        <v/>
      </c>
      <c r="AE791" s="33">
        <f>AC791*O791+(1-AC791)*L791</f>
        <v/>
      </c>
      <c r="AF791" s="33">
        <f>AC791*P791+(1-AC791)*M791</f>
        <v/>
      </c>
      <c r="AG791" s="33">
        <f>AC791*Q791+(1-AC791)*N791</f>
        <v/>
      </c>
      <c r="AH791" s="33">
        <f>AD791*O791+(1-AD791)*L791</f>
        <v/>
      </c>
      <c r="AI791" s="33">
        <f>AD791*P791+(1-AD791)*M791</f>
        <v/>
      </c>
      <c r="AJ791" s="33">
        <f>AD791*Q791+(1-AD791)*N791</f>
        <v/>
      </c>
      <c r="AK791" s="33">
        <f>AC791*V791+(1-AC791)*U791</f>
        <v/>
      </c>
      <c r="AL791" s="33">
        <f>AC791*W791+(1-AC791)*U791</f>
        <v/>
      </c>
      <c r="AM791" s="33">
        <f>AC791*X791+(1-AC791)*U791</f>
        <v/>
      </c>
      <c r="AN791" s="33">
        <f>AD791*V791+(1-AD791)*U791</f>
        <v/>
      </c>
      <c r="AO791" s="33">
        <f>AD791*W791+(1-AD791)*U791</f>
        <v/>
      </c>
      <c r="AP791" s="33">
        <f>AD791*X791+(1-AD791)*U791</f>
        <v/>
      </c>
      <c r="AQ791" s="7">
        <f>IF(OR(Scenario!$B$5="Any",Scenario!$B$5=A791),1,0)</f>
        <v/>
      </c>
      <c r="AR791" s="7">
        <f>IF(OR(Scenario!$B$6="Any",Scenario!$B$6=B791),1,0)</f>
        <v/>
      </c>
      <c r="AS791" s="7">
        <f>IF(OR(Scenario!$B$7="Any",Scenario!$B$7=C791),1,0)</f>
        <v/>
      </c>
      <c r="AT791" s="7">
        <f>IF(OR(Scenario!$B$8="Any",Scenario!$B$8=D791),1,0)</f>
        <v/>
      </c>
      <c r="AU791" s="7">
        <f>IF(OR(Scenario!$B$9="Any",Scenario!$B$9=E791),1,0)</f>
        <v/>
      </c>
      <c r="AV791" s="7">
        <f>IF(OR(Scenario!$B$10="Any",Scenario!$B$10=F791),1,0)</f>
        <v/>
      </c>
      <c r="AW791" s="7">
        <f>G791*AQ791*AR791*AS791*AT791*AU791*AV791</f>
        <v/>
      </c>
      <c r="AX791" s="7">
        <f>IF(Scenario!$B$11="mean",L791,IF(Scenario!$B$11="5th pct",M791,N791))</f>
        <v/>
      </c>
      <c r="AY791" s="7">
        <f>IF(Scenario!$B$11="mean",O791,IF(Scenario!$B$11="5th pct",P791,Q791))</f>
        <v/>
      </c>
      <c r="AZ791" s="7">
        <f>IF(Scenario!$B$11="mean",R791,IF(Scenario!$B$11="5th pct",S791,T791))</f>
        <v/>
      </c>
      <c r="BA791" s="7">
        <f>IF(Scenario!$B$11="mean",AE791,IF(Scenario!$B$11="5th pct",AF791,AG791))</f>
        <v/>
      </c>
      <c r="BB791" s="7">
        <f>IF(Scenario!$B$11="mean",AH791,IF(Scenario!$B$11="5th pct",AI791,AJ791))</f>
        <v/>
      </c>
      <c r="BC791" s="7">
        <f>U791</f>
        <v/>
      </c>
      <c r="BD791" s="7">
        <f>IF(Scenario!$B$11="mean",V791,IF(Scenario!$B$11="5th pct",W791,X791))</f>
        <v/>
      </c>
      <c r="BE791" s="7">
        <f>IF(Scenario!$B$11="mean",Y791,IF(Scenario!$B$11="5th pct",Z791,AA791))</f>
        <v/>
      </c>
      <c r="BF791" s="7">
        <f>IF(Scenario!$B$11="mean",AK791,IF(Scenario!$B$11="5th pct",AL791,AM791))</f>
        <v/>
      </c>
      <c r="BG791" s="7">
        <f>IF(Scenario!$B$11="mean",AN791,IF(Scenario!$B$11="5th pct",AO791,AP791))</f>
        <v/>
      </c>
    </row>
    <row r="792">
      <c r="A792" t="inlineStr">
        <is>
          <t>M</t>
        </is>
      </c>
      <c r="B792" t="inlineStr">
        <is>
          <t>75-79</t>
        </is>
      </c>
      <c r="C792" t="inlineStr">
        <is>
          <t>&lt;=110</t>
        </is>
      </c>
      <c r="D792" t="inlineStr">
        <is>
          <t>1.5-2.0</t>
        </is>
      </c>
      <c r="E792" t="inlineStr">
        <is>
          <t>persistent</t>
        </is>
      </c>
      <c r="F792" t="inlineStr">
        <is>
          <t>no</t>
        </is>
      </c>
      <c r="G792" s="26">
        <f>Parameters!$B$6*Parameters!$B$8*Parameters!$B$11/SUM(Parameters!$B$11:$G$11)*Parameters!$J$21*Parameters!$B$53*(1-Parameters!$B$46)</f>
        <v/>
      </c>
      <c r="H792" s="27">
        <f>(140-Parameters!$C$25)*Parameters!$B$26*0.45359237*1/(72*Parameters!$D$27)</f>
        <v/>
      </c>
      <c r="I792">
        <f>IF(H792&gt;80,"&gt;80",IF(H792&gt;50,"50-80",IF(H792&gt;=25,"25-50","&lt;25")))</f>
        <v/>
      </c>
      <c r="J792">
        <f>IF(((B792="80+")+1+(OR(D792="1.5-2.0",D792="&gt;=2.0")))&gt;=2,1,0)</f>
        <v/>
      </c>
      <c r="K792" s="28">
        <f>INDEX(Parameters!$B$31:$E$31,MATCH(I792,Parameters!$B$30:$E$30,0))</f>
        <v/>
      </c>
      <c r="L792" s="29">
        <f>K792*INDEX(Parameters!$B$84:$E$84,MATCH(I792,Parameters!$B$30:$E$30,0))/100*IF($F792="yes",Parameters!$C$49,Parameters!$B$49)</f>
        <v/>
      </c>
      <c r="M792" s="29">
        <f>K792*INDEX(Parameters!$B$85:$E$85,MATCH(I792,Parameters!$B$30:$E$30,0))/100*IF($F792="yes",Parameters!$C$49,Parameters!$B$49)</f>
        <v/>
      </c>
      <c r="N792" s="29">
        <f>K792*INDEX(Parameters!$B$86:$E$86,MATCH(I792,Parameters!$B$30:$E$30,0))/100*IF($F792="yes",Parameters!$C$49,Parameters!$B$49)</f>
        <v/>
      </c>
      <c r="O792" s="29">
        <f>K792*INDEX(Parameters!$B$87:$E$87,MATCH(I792,Parameters!$B$30:$E$30,0))/100*IF($F792="yes",Parameters!$C$49,Parameters!$B$49)</f>
        <v/>
      </c>
      <c r="P792" s="29">
        <f>K792*INDEX(Parameters!$B$88:$E$88,MATCH(I792,Parameters!$B$30:$E$30,0))/100*IF($F792="yes",Parameters!$C$49,Parameters!$B$49)</f>
        <v/>
      </c>
      <c r="Q792" s="29">
        <f>K792*INDEX(Parameters!$B$89:$E$89,MATCH(I792,Parameters!$B$30:$E$30,0))/100*IF($F792="yes",Parameters!$C$49,Parameters!$B$49)</f>
        <v/>
      </c>
      <c r="R792" s="29">
        <f>K792*INDEX(Parameters!$B$90:$E$90,MATCH(I792,Parameters!$B$30:$E$30,0))/100*IF($F792="yes",Parameters!$C$49,Parameters!$B$49)</f>
        <v/>
      </c>
      <c r="S792" s="29">
        <f>K792*INDEX(Parameters!$B$91:$E$91,MATCH(I792,Parameters!$B$30:$E$30,0))/100*IF($F792="yes",Parameters!$C$49,Parameters!$B$49)</f>
        <v/>
      </c>
      <c r="T792" s="29">
        <f>K792*INDEX(Parameters!$B$92:$E$92,MATCH(I792,Parameters!$B$30:$E$30,0))/100*IF($F792="yes",Parameters!$C$49,Parameters!$B$49)</f>
        <v/>
      </c>
      <c r="U792" s="29">
        <f>INDEX(Parameters!$B$32:$E$32,MATCH(I792,Parameters!$B$30:$E$30,0))*Parameters!$B$36/100*IF($F792="yes",Parameters!$E$49,Parameters!$D$49)</f>
        <v/>
      </c>
      <c r="V792" s="29">
        <f>U792*INDEX(Parameters!$B$99:$E$99,MATCH(I792,Parameters!$B$30:$E$30,0))</f>
        <v/>
      </c>
      <c r="W792" s="29">
        <f>U792*INDEX(Parameters!$B$100:$E$100,MATCH(I792,Parameters!$B$30:$E$30,0))</f>
        <v/>
      </c>
      <c r="X792" s="29">
        <f>U792*INDEX(Parameters!$B$101:$E$101,MATCH(I792,Parameters!$B$30:$E$30,0))</f>
        <v/>
      </c>
      <c r="Y792" s="29">
        <f>U792*INDEX(Parameters!$B$102:$E$102,MATCH(I792,Parameters!$B$30:$E$30,0))</f>
        <v/>
      </c>
      <c r="Z792" s="29">
        <f>U792*INDEX(Parameters!$B$103:$E$103,MATCH(I792,Parameters!$B$30:$E$30,0))</f>
        <v/>
      </c>
      <c r="AA792" s="29">
        <f>U792*INDEX(Parameters!$B$104:$E$104,MATCH(I792,Parameters!$B$30:$E$30,0))</f>
        <v/>
      </c>
      <c r="AB792" s="29">
        <f>U792*Parameters!$B$39</f>
        <v/>
      </c>
      <c r="AC792">
        <f>J792</f>
        <v/>
      </c>
      <c r="AD792">
        <f>IF(J792=1,Parameters!$B$40,Parameters!$B$41)</f>
        <v/>
      </c>
      <c r="AE792" s="29">
        <f>AC792*O792+(1-AC792)*L792</f>
        <v/>
      </c>
      <c r="AF792" s="29">
        <f>AC792*P792+(1-AC792)*M792</f>
        <v/>
      </c>
      <c r="AG792" s="29">
        <f>AC792*Q792+(1-AC792)*N792</f>
        <v/>
      </c>
      <c r="AH792" s="29">
        <f>AD792*O792+(1-AD792)*L792</f>
        <v/>
      </c>
      <c r="AI792" s="29">
        <f>AD792*P792+(1-AD792)*M792</f>
        <v/>
      </c>
      <c r="AJ792" s="29">
        <f>AD792*Q792+(1-AD792)*N792</f>
        <v/>
      </c>
      <c r="AK792" s="29">
        <f>AC792*V792+(1-AC792)*U792</f>
        <v/>
      </c>
      <c r="AL792" s="29">
        <f>AC792*W792+(1-AC792)*U792</f>
        <v/>
      </c>
      <c r="AM792" s="29">
        <f>AC792*X792+(1-AC792)*U792</f>
        <v/>
      </c>
      <c r="AN792" s="29">
        <f>AD792*V792+(1-AD792)*U792</f>
        <v/>
      </c>
      <c r="AO792" s="29">
        <f>AD792*W792+(1-AD792)*U792</f>
        <v/>
      </c>
      <c r="AP792" s="29">
        <f>AD792*X792+(1-AD792)*U792</f>
        <v/>
      </c>
      <c r="AQ792">
        <f>IF(OR(Scenario!$B$5="Any",Scenario!$B$5=A792),1,0)</f>
        <v/>
      </c>
      <c r="AR792">
        <f>IF(OR(Scenario!$B$6="Any",Scenario!$B$6=B792),1,0)</f>
        <v/>
      </c>
      <c r="AS792">
        <f>IF(OR(Scenario!$B$7="Any",Scenario!$B$7=C792),1,0)</f>
        <v/>
      </c>
      <c r="AT792">
        <f>IF(OR(Scenario!$B$8="Any",Scenario!$B$8=D792),1,0)</f>
        <v/>
      </c>
      <c r="AU792">
        <f>IF(OR(Scenario!$B$9="Any",Scenario!$B$9=E792),1,0)</f>
        <v/>
      </c>
      <c r="AV792">
        <f>IF(OR(Scenario!$B$10="Any",Scenario!$B$10=F792),1,0)</f>
        <v/>
      </c>
      <c r="AW792">
        <f>G792*AQ792*AR792*AS792*AT792*AU792*AV792</f>
        <v/>
      </c>
      <c r="AX792">
        <f>IF(Scenario!$B$11="mean",L792,IF(Scenario!$B$11="5th pct",M792,N792))</f>
        <v/>
      </c>
      <c r="AY792">
        <f>IF(Scenario!$B$11="mean",O792,IF(Scenario!$B$11="5th pct",P792,Q792))</f>
        <v/>
      </c>
      <c r="AZ792">
        <f>IF(Scenario!$B$11="mean",R792,IF(Scenario!$B$11="5th pct",S792,T792))</f>
        <v/>
      </c>
      <c r="BA792">
        <f>IF(Scenario!$B$11="mean",AE792,IF(Scenario!$B$11="5th pct",AF792,AG792))</f>
        <v/>
      </c>
      <c r="BB792">
        <f>IF(Scenario!$B$11="mean",AH792,IF(Scenario!$B$11="5th pct",AI792,AJ792))</f>
        <v/>
      </c>
      <c r="BC792">
        <f>U792</f>
        <v/>
      </c>
      <c r="BD792">
        <f>IF(Scenario!$B$11="mean",V792,IF(Scenario!$B$11="5th pct",W792,X792))</f>
        <v/>
      </c>
      <c r="BE792">
        <f>IF(Scenario!$B$11="mean",Y792,IF(Scenario!$B$11="5th pct",Z792,AA792))</f>
        <v/>
      </c>
      <c r="BF792">
        <f>IF(Scenario!$B$11="mean",AK792,IF(Scenario!$B$11="5th pct",AL792,AM792))</f>
        <v/>
      </c>
      <c r="BG792">
        <f>IF(Scenario!$B$11="mean",AN792,IF(Scenario!$B$11="5th pct",AO792,AP792))</f>
        <v/>
      </c>
    </row>
    <row r="793">
      <c r="A793" s="7" t="inlineStr">
        <is>
          <t>M</t>
        </is>
      </c>
      <c r="B793" s="7" t="inlineStr">
        <is>
          <t>75-79</t>
        </is>
      </c>
      <c r="C793" s="7" t="inlineStr">
        <is>
          <t>&lt;=110</t>
        </is>
      </c>
      <c r="D793" s="7" t="inlineStr">
        <is>
          <t>1.5-2.0</t>
        </is>
      </c>
      <c r="E793" s="7" t="inlineStr">
        <is>
          <t>persistent</t>
        </is>
      </c>
      <c r="F793" s="7" t="inlineStr">
        <is>
          <t>yes</t>
        </is>
      </c>
      <c r="G793" s="30">
        <f>Parameters!$B$6*Parameters!$B$8*Parameters!$B$11/SUM(Parameters!$B$11:$G$11)*Parameters!$J$21*Parameters!$B$53*Parameters!$B$46</f>
        <v/>
      </c>
      <c r="H793" s="31">
        <f>(140-Parameters!$C$25)*Parameters!$B$26*0.45359237*1/(72*Parameters!$D$27)</f>
        <v/>
      </c>
      <c r="I793" s="7">
        <f>IF(H793&gt;80,"&gt;80",IF(H793&gt;50,"50-80",IF(H793&gt;=25,"25-50","&lt;25")))</f>
        <v/>
      </c>
      <c r="J793" s="7">
        <f>IF(((B793="80+")+1+(OR(D793="1.5-2.0",D793="&gt;=2.0")))&gt;=2,1,0)</f>
        <v/>
      </c>
      <c r="K793" s="32">
        <f>INDEX(Parameters!$B$31:$E$31,MATCH(I793,Parameters!$B$30:$E$30,0))</f>
        <v/>
      </c>
      <c r="L793" s="33">
        <f>K793*INDEX(Parameters!$B$84:$E$84,MATCH(I793,Parameters!$B$30:$E$30,0))/100*IF($F793="yes",Parameters!$C$49,Parameters!$B$49)</f>
        <v/>
      </c>
      <c r="M793" s="33">
        <f>K793*INDEX(Parameters!$B$85:$E$85,MATCH(I793,Parameters!$B$30:$E$30,0))/100*IF($F793="yes",Parameters!$C$49,Parameters!$B$49)</f>
        <v/>
      </c>
      <c r="N793" s="33">
        <f>K793*INDEX(Parameters!$B$86:$E$86,MATCH(I793,Parameters!$B$30:$E$30,0))/100*IF($F793="yes",Parameters!$C$49,Parameters!$B$49)</f>
        <v/>
      </c>
      <c r="O793" s="33">
        <f>K793*INDEX(Parameters!$B$87:$E$87,MATCH(I793,Parameters!$B$30:$E$30,0))/100*IF($F793="yes",Parameters!$C$49,Parameters!$B$49)</f>
        <v/>
      </c>
      <c r="P793" s="33">
        <f>K793*INDEX(Parameters!$B$88:$E$88,MATCH(I793,Parameters!$B$30:$E$30,0))/100*IF($F793="yes",Parameters!$C$49,Parameters!$B$49)</f>
        <v/>
      </c>
      <c r="Q793" s="33">
        <f>K793*INDEX(Parameters!$B$89:$E$89,MATCH(I793,Parameters!$B$30:$E$30,0))/100*IF($F793="yes",Parameters!$C$49,Parameters!$B$49)</f>
        <v/>
      </c>
      <c r="R793" s="33">
        <f>K793*INDEX(Parameters!$B$90:$E$90,MATCH(I793,Parameters!$B$30:$E$30,0))/100*IF($F793="yes",Parameters!$C$49,Parameters!$B$49)</f>
        <v/>
      </c>
      <c r="S793" s="33">
        <f>K793*INDEX(Parameters!$B$91:$E$91,MATCH(I793,Parameters!$B$30:$E$30,0))/100*IF($F793="yes",Parameters!$C$49,Parameters!$B$49)</f>
        <v/>
      </c>
      <c r="T793" s="33">
        <f>K793*INDEX(Parameters!$B$92:$E$92,MATCH(I793,Parameters!$B$30:$E$30,0))/100*IF($F793="yes",Parameters!$C$49,Parameters!$B$49)</f>
        <v/>
      </c>
      <c r="U793" s="33">
        <f>INDEX(Parameters!$B$32:$E$32,MATCH(I793,Parameters!$B$30:$E$30,0))*Parameters!$B$36/100*IF($F793="yes",Parameters!$E$49,Parameters!$D$49)</f>
        <v/>
      </c>
      <c r="V793" s="33">
        <f>U793*INDEX(Parameters!$B$99:$E$99,MATCH(I793,Parameters!$B$30:$E$30,0))</f>
        <v/>
      </c>
      <c r="W793" s="33">
        <f>U793*INDEX(Parameters!$B$100:$E$100,MATCH(I793,Parameters!$B$30:$E$30,0))</f>
        <v/>
      </c>
      <c r="X793" s="33">
        <f>U793*INDEX(Parameters!$B$101:$E$101,MATCH(I793,Parameters!$B$30:$E$30,0))</f>
        <v/>
      </c>
      <c r="Y793" s="33">
        <f>U793*INDEX(Parameters!$B$102:$E$102,MATCH(I793,Parameters!$B$30:$E$30,0))</f>
        <v/>
      </c>
      <c r="Z793" s="33">
        <f>U793*INDEX(Parameters!$B$103:$E$103,MATCH(I793,Parameters!$B$30:$E$30,0))</f>
        <v/>
      </c>
      <c r="AA793" s="33">
        <f>U793*INDEX(Parameters!$B$104:$E$104,MATCH(I793,Parameters!$B$30:$E$30,0))</f>
        <v/>
      </c>
      <c r="AB793" s="33">
        <f>U793*Parameters!$B$39</f>
        <v/>
      </c>
      <c r="AC793" s="7">
        <f>J793</f>
        <v/>
      </c>
      <c r="AD793" s="7">
        <f>IF(J793=1,Parameters!$B$40,Parameters!$B$41)</f>
        <v/>
      </c>
      <c r="AE793" s="33">
        <f>AC793*O793+(1-AC793)*L793</f>
        <v/>
      </c>
      <c r="AF793" s="33">
        <f>AC793*P793+(1-AC793)*M793</f>
        <v/>
      </c>
      <c r="AG793" s="33">
        <f>AC793*Q793+(1-AC793)*N793</f>
        <v/>
      </c>
      <c r="AH793" s="33">
        <f>AD793*O793+(1-AD793)*L793</f>
        <v/>
      </c>
      <c r="AI793" s="33">
        <f>AD793*P793+(1-AD793)*M793</f>
        <v/>
      </c>
      <c r="AJ793" s="33">
        <f>AD793*Q793+(1-AD793)*N793</f>
        <v/>
      </c>
      <c r="AK793" s="33">
        <f>AC793*V793+(1-AC793)*U793</f>
        <v/>
      </c>
      <c r="AL793" s="33">
        <f>AC793*W793+(1-AC793)*U793</f>
        <v/>
      </c>
      <c r="AM793" s="33">
        <f>AC793*X793+(1-AC793)*U793</f>
        <v/>
      </c>
      <c r="AN793" s="33">
        <f>AD793*V793+(1-AD793)*U793</f>
        <v/>
      </c>
      <c r="AO793" s="33">
        <f>AD793*W793+(1-AD793)*U793</f>
        <v/>
      </c>
      <c r="AP793" s="33">
        <f>AD793*X793+(1-AD793)*U793</f>
        <v/>
      </c>
      <c r="AQ793" s="7">
        <f>IF(OR(Scenario!$B$5="Any",Scenario!$B$5=A793),1,0)</f>
        <v/>
      </c>
      <c r="AR793" s="7">
        <f>IF(OR(Scenario!$B$6="Any",Scenario!$B$6=B793),1,0)</f>
        <v/>
      </c>
      <c r="AS793" s="7">
        <f>IF(OR(Scenario!$B$7="Any",Scenario!$B$7=C793),1,0)</f>
        <v/>
      </c>
      <c r="AT793" s="7">
        <f>IF(OR(Scenario!$B$8="Any",Scenario!$B$8=D793),1,0)</f>
        <v/>
      </c>
      <c r="AU793" s="7">
        <f>IF(OR(Scenario!$B$9="Any",Scenario!$B$9=E793),1,0)</f>
        <v/>
      </c>
      <c r="AV793" s="7">
        <f>IF(OR(Scenario!$B$10="Any",Scenario!$B$10=F793),1,0)</f>
        <v/>
      </c>
      <c r="AW793" s="7">
        <f>G793*AQ793*AR793*AS793*AT793*AU793*AV793</f>
        <v/>
      </c>
      <c r="AX793" s="7">
        <f>IF(Scenario!$B$11="mean",L793,IF(Scenario!$B$11="5th pct",M793,N793))</f>
        <v/>
      </c>
      <c r="AY793" s="7">
        <f>IF(Scenario!$B$11="mean",O793,IF(Scenario!$B$11="5th pct",P793,Q793))</f>
        <v/>
      </c>
      <c r="AZ793" s="7">
        <f>IF(Scenario!$B$11="mean",R793,IF(Scenario!$B$11="5th pct",S793,T793))</f>
        <v/>
      </c>
      <c r="BA793" s="7">
        <f>IF(Scenario!$B$11="mean",AE793,IF(Scenario!$B$11="5th pct",AF793,AG793))</f>
        <v/>
      </c>
      <c r="BB793" s="7">
        <f>IF(Scenario!$B$11="mean",AH793,IF(Scenario!$B$11="5th pct",AI793,AJ793))</f>
        <v/>
      </c>
      <c r="BC793" s="7">
        <f>U793</f>
        <v/>
      </c>
      <c r="BD793" s="7">
        <f>IF(Scenario!$B$11="mean",V793,IF(Scenario!$B$11="5th pct",W793,X793))</f>
        <v/>
      </c>
      <c r="BE793" s="7">
        <f>IF(Scenario!$B$11="mean",Y793,IF(Scenario!$B$11="5th pct",Z793,AA793))</f>
        <v/>
      </c>
      <c r="BF793" s="7">
        <f>IF(Scenario!$B$11="mean",AK793,IF(Scenario!$B$11="5th pct",AL793,AM793))</f>
        <v/>
      </c>
      <c r="BG793" s="7">
        <f>IF(Scenario!$B$11="mean",AN793,IF(Scenario!$B$11="5th pct",AO793,AP793))</f>
        <v/>
      </c>
    </row>
    <row r="794">
      <c r="A794" t="inlineStr">
        <is>
          <t>M</t>
        </is>
      </c>
      <c r="B794" t="inlineStr">
        <is>
          <t>75-79</t>
        </is>
      </c>
      <c r="C794" t="inlineStr">
        <is>
          <t>&lt;=110</t>
        </is>
      </c>
      <c r="D794" t="inlineStr">
        <is>
          <t>&gt;=2.0</t>
        </is>
      </c>
      <c r="E794" t="inlineStr">
        <is>
          <t>subclinical</t>
        </is>
      </c>
      <c r="F794" t="inlineStr">
        <is>
          <t>no</t>
        </is>
      </c>
      <c r="G794" s="26">
        <f>Parameters!$B$6*Parameters!$B$8*Parameters!$B$11/SUM(Parameters!$B$11:$G$11)*Parameters!$K$21*Parameters!$B$50*(1-Parameters!$B$46)</f>
        <v/>
      </c>
      <c r="H794" s="27">
        <f>(140-Parameters!$C$25)*Parameters!$B$26*0.45359237*1/(72*Parameters!$E$27)</f>
        <v/>
      </c>
      <c r="I794">
        <f>IF(H794&gt;80,"&gt;80",IF(H794&gt;50,"50-80",IF(H794&gt;=25,"25-50","&lt;25")))</f>
        <v/>
      </c>
      <c r="J794">
        <f>IF(((B794="80+")+1+(OR(D794="1.5-2.0",D794="&gt;=2.0")))&gt;=2,1,0)</f>
        <v/>
      </c>
      <c r="K794" s="28">
        <f>INDEX(Parameters!$B$31:$E$31,MATCH(I794,Parameters!$B$30:$E$30,0))</f>
        <v/>
      </c>
      <c r="L794" s="29">
        <f>K794*INDEX(Parameters!$B$57:$E$57,MATCH(I794,Parameters!$B$30:$E$30,0))/100*IF($F794="yes",Parameters!$C$49,Parameters!$B$49)</f>
        <v/>
      </c>
      <c r="M794" s="29">
        <f>K794*INDEX(Parameters!$B$58:$E$58,MATCH(I794,Parameters!$B$30:$E$30,0))/100*IF($F794="yes",Parameters!$C$49,Parameters!$B$49)</f>
        <v/>
      </c>
      <c r="N794" s="29">
        <f>K794*INDEX(Parameters!$B$59:$E$59,MATCH(I794,Parameters!$B$30:$E$30,0))/100*IF($F794="yes",Parameters!$C$49,Parameters!$B$49)</f>
        <v/>
      </c>
      <c r="O794" s="29">
        <f>K794*INDEX(Parameters!$B$60:$E$60,MATCH(I794,Parameters!$B$30:$E$30,0))/100*IF($F794="yes",Parameters!$C$49,Parameters!$B$49)</f>
        <v/>
      </c>
      <c r="P794" s="29">
        <f>K794*INDEX(Parameters!$B$61:$E$61,MATCH(I794,Parameters!$B$30:$E$30,0))/100*IF($F794="yes",Parameters!$C$49,Parameters!$B$49)</f>
        <v/>
      </c>
      <c r="Q794" s="29">
        <f>K794*INDEX(Parameters!$B$62:$E$62,MATCH(I794,Parameters!$B$30:$E$30,0))/100*IF($F794="yes",Parameters!$C$49,Parameters!$B$49)</f>
        <v/>
      </c>
      <c r="R794" s="29">
        <f>K794*INDEX(Parameters!$B$63:$E$63,MATCH(I794,Parameters!$B$30:$E$30,0))/100*IF($F794="yes",Parameters!$C$49,Parameters!$B$49)</f>
        <v/>
      </c>
      <c r="S794" s="29">
        <f>K794*INDEX(Parameters!$B$64:$E$64,MATCH(I794,Parameters!$B$30:$E$30,0))/100*IF($F794="yes",Parameters!$C$49,Parameters!$B$49)</f>
        <v/>
      </c>
      <c r="T794" s="29">
        <f>K794*INDEX(Parameters!$B$65:$E$65,MATCH(I794,Parameters!$B$30:$E$30,0))/100*IF($F794="yes",Parameters!$C$49,Parameters!$B$49)</f>
        <v/>
      </c>
      <c r="U794" s="29">
        <f>INDEX(Parameters!$B$32:$E$32,MATCH(I794,Parameters!$B$30:$E$30,0))*Parameters!$B$36/100*IF($F794="yes",Parameters!$E$49,Parameters!$D$49)</f>
        <v/>
      </c>
      <c r="V794" s="29">
        <f>U794*INDEX(Parameters!$B$99:$E$99,MATCH(I794,Parameters!$B$30:$E$30,0))</f>
        <v/>
      </c>
      <c r="W794" s="29">
        <f>U794*INDEX(Parameters!$B$100:$E$100,MATCH(I794,Parameters!$B$30:$E$30,0))</f>
        <v/>
      </c>
      <c r="X794" s="29">
        <f>U794*INDEX(Parameters!$B$101:$E$101,MATCH(I794,Parameters!$B$30:$E$30,0))</f>
        <v/>
      </c>
      <c r="Y794" s="29">
        <f>U794*INDEX(Parameters!$B$102:$E$102,MATCH(I794,Parameters!$B$30:$E$30,0))</f>
        <v/>
      </c>
      <c r="Z794" s="29">
        <f>U794*INDEX(Parameters!$B$103:$E$103,MATCH(I794,Parameters!$B$30:$E$30,0))</f>
        <v/>
      </c>
      <c r="AA794" s="29">
        <f>U794*INDEX(Parameters!$B$104:$E$104,MATCH(I794,Parameters!$B$30:$E$30,0))</f>
        <v/>
      </c>
      <c r="AB794" s="29">
        <f>U794*Parameters!$B$39</f>
        <v/>
      </c>
      <c r="AC794">
        <f>J794</f>
        <v/>
      </c>
      <c r="AD794">
        <f>IF(J794=1,Parameters!$B$40,Parameters!$B$41)</f>
        <v/>
      </c>
      <c r="AE794" s="29">
        <f>AC794*O794+(1-AC794)*L794</f>
        <v/>
      </c>
      <c r="AF794" s="29">
        <f>AC794*P794+(1-AC794)*M794</f>
        <v/>
      </c>
      <c r="AG794" s="29">
        <f>AC794*Q794+(1-AC794)*N794</f>
        <v/>
      </c>
      <c r="AH794" s="29">
        <f>AD794*O794+(1-AD794)*L794</f>
        <v/>
      </c>
      <c r="AI794" s="29">
        <f>AD794*P794+(1-AD794)*M794</f>
        <v/>
      </c>
      <c r="AJ794" s="29">
        <f>AD794*Q794+(1-AD794)*N794</f>
        <v/>
      </c>
      <c r="AK794" s="29">
        <f>AC794*V794+(1-AC794)*U794</f>
        <v/>
      </c>
      <c r="AL794" s="29">
        <f>AC794*W794+(1-AC794)*U794</f>
        <v/>
      </c>
      <c r="AM794" s="29">
        <f>AC794*X794+(1-AC794)*U794</f>
        <v/>
      </c>
      <c r="AN794" s="29">
        <f>AD794*V794+(1-AD794)*U794</f>
        <v/>
      </c>
      <c r="AO794" s="29">
        <f>AD794*W794+(1-AD794)*U794</f>
        <v/>
      </c>
      <c r="AP794" s="29">
        <f>AD794*X794+(1-AD794)*U794</f>
        <v/>
      </c>
      <c r="AQ794">
        <f>IF(OR(Scenario!$B$5="Any",Scenario!$B$5=A794),1,0)</f>
        <v/>
      </c>
      <c r="AR794">
        <f>IF(OR(Scenario!$B$6="Any",Scenario!$B$6=B794),1,0)</f>
        <v/>
      </c>
      <c r="AS794">
        <f>IF(OR(Scenario!$B$7="Any",Scenario!$B$7=C794),1,0)</f>
        <v/>
      </c>
      <c r="AT794">
        <f>IF(OR(Scenario!$B$8="Any",Scenario!$B$8=D794),1,0)</f>
        <v/>
      </c>
      <c r="AU794">
        <f>IF(OR(Scenario!$B$9="Any",Scenario!$B$9=E794),1,0)</f>
        <v/>
      </c>
      <c r="AV794">
        <f>IF(OR(Scenario!$B$10="Any",Scenario!$B$10=F794),1,0)</f>
        <v/>
      </c>
      <c r="AW794">
        <f>G794*AQ794*AR794*AS794*AT794*AU794*AV794</f>
        <v/>
      </c>
      <c r="AX794">
        <f>IF(Scenario!$B$11="mean",L794,IF(Scenario!$B$11="5th pct",M794,N794))</f>
        <v/>
      </c>
      <c r="AY794">
        <f>IF(Scenario!$B$11="mean",O794,IF(Scenario!$B$11="5th pct",P794,Q794))</f>
        <v/>
      </c>
      <c r="AZ794">
        <f>IF(Scenario!$B$11="mean",R794,IF(Scenario!$B$11="5th pct",S794,T794))</f>
        <v/>
      </c>
      <c r="BA794">
        <f>IF(Scenario!$B$11="mean",AE794,IF(Scenario!$B$11="5th pct",AF794,AG794))</f>
        <v/>
      </c>
      <c r="BB794">
        <f>IF(Scenario!$B$11="mean",AH794,IF(Scenario!$B$11="5th pct",AI794,AJ794))</f>
        <v/>
      </c>
      <c r="BC794">
        <f>U794</f>
        <v/>
      </c>
      <c r="BD794">
        <f>IF(Scenario!$B$11="mean",V794,IF(Scenario!$B$11="5th pct",W794,X794))</f>
        <v/>
      </c>
      <c r="BE794">
        <f>IF(Scenario!$B$11="mean",Y794,IF(Scenario!$B$11="5th pct",Z794,AA794))</f>
        <v/>
      </c>
      <c r="BF794">
        <f>IF(Scenario!$B$11="mean",AK794,IF(Scenario!$B$11="5th pct",AL794,AM794))</f>
        <v/>
      </c>
      <c r="BG794">
        <f>IF(Scenario!$B$11="mean",AN794,IF(Scenario!$B$11="5th pct",AO794,AP794))</f>
        <v/>
      </c>
    </row>
    <row r="795">
      <c r="A795" s="7" t="inlineStr">
        <is>
          <t>M</t>
        </is>
      </c>
      <c r="B795" s="7" t="inlineStr">
        <is>
          <t>75-79</t>
        </is>
      </c>
      <c r="C795" s="7" t="inlineStr">
        <is>
          <t>&lt;=110</t>
        </is>
      </c>
      <c r="D795" s="7" t="inlineStr">
        <is>
          <t>&gt;=2.0</t>
        </is>
      </c>
      <c r="E795" s="7" t="inlineStr">
        <is>
          <t>subclinical</t>
        </is>
      </c>
      <c r="F795" s="7" t="inlineStr">
        <is>
          <t>yes</t>
        </is>
      </c>
      <c r="G795" s="30">
        <f>Parameters!$B$6*Parameters!$B$8*Parameters!$B$11/SUM(Parameters!$B$11:$G$11)*Parameters!$K$21*Parameters!$B$50*Parameters!$B$46</f>
        <v/>
      </c>
      <c r="H795" s="31">
        <f>(140-Parameters!$C$25)*Parameters!$B$26*0.45359237*1/(72*Parameters!$E$27)</f>
        <v/>
      </c>
      <c r="I795" s="7">
        <f>IF(H795&gt;80,"&gt;80",IF(H795&gt;50,"50-80",IF(H795&gt;=25,"25-50","&lt;25")))</f>
        <v/>
      </c>
      <c r="J795" s="7">
        <f>IF(((B795="80+")+1+(OR(D795="1.5-2.0",D795="&gt;=2.0")))&gt;=2,1,0)</f>
        <v/>
      </c>
      <c r="K795" s="32">
        <f>INDEX(Parameters!$B$31:$E$31,MATCH(I795,Parameters!$B$30:$E$30,0))</f>
        <v/>
      </c>
      <c r="L795" s="33">
        <f>K795*INDEX(Parameters!$B$57:$E$57,MATCH(I795,Parameters!$B$30:$E$30,0))/100*IF($F795="yes",Parameters!$C$49,Parameters!$B$49)</f>
        <v/>
      </c>
      <c r="M795" s="33">
        <f>K795*INDEX(Parameters!$B$58:$E$58,MATCH(I795,Parameters!$B$30:$E$30,0))/100*IF($F795="yes",Parameters!$C$49,Parameters!$B$49)</f>
        <v/>
      </c>
      <c r="N795" s="33">
        <f>K795*INDEX(Parameters!$B$59:$E$59,MATCH(I795,Parameters!$B$30:$E$30,0))/100*IF($F795="yes",Parameters!$C$49,Parameters!$B$49)</f>
        <v/>
      </c>
      <c r="O795" s="33">
        <f>K795*INDEX(Parameters!$B$60:$E$60,MATCH(I795,Parameters!$B$30:$E$30,0))/100*IF($F795="yes",Parameters!$C$49,Parameters!$B$49)</f>
        <v/>
      </c>
      <c r="P795" s="33">
        <f>K795*INDEX(Parameters!$B$61:$E$61,MATCH(I795,Parameters!$B$30:$E$30,0))/100*IF($F795="yes",Parameters!$C$49,Parameters!$B$49)</f>
        <v/>
      </c>
      <c r="Q795" s="33">
        <f>K795*INDEX(Parameters!$B$62:$E$62,MATCH(I795,Parameters!$B$30:$E$30,0))/100*IF($F795="yes",Parameters!$C$49,Parameters!$B$49)</f>
        <v/>
      </c>
      <c r="R795" s="33">
        <f>K795*INDEX(Parameters!$B$63:$E$63,MATCH(I795,Parameters!$B$30:$E$30,0))/100*IF($F795="yes",Parameters!$C$49,Parameters!$B$49)</f>
        <v/>
      </c>
      <c r="S795" s="33">
        <f>K795*INDEX(Parameters!$B$64:$E$64,MATCH(I795,Parameters!$B$30:$E$30,0))/100*IF($F795="yes",Parameters!$C$49,Parameters!$B$49)</f>
        <v/>
      </c>
      <c r="T795" s="33">
        <f>K795*INDEX(Parameters!$B$65:$E$65,MATCH(I795,Parameters!$B$30:$E$30,0))/100*IF($F795="yes",Parameters!$C$49,Parameters!$B$49)</f>
        <v/>
      </c>
      <c r="U795" s="33">
        <f>INDEX(Parameters!$B$32:$E$32,MATCH(I795,Parameters!$B$30:$E$30,0))*Parameters!$B$36/100*IF($F795="yes",Parameters!$E$49,Parameters!$D$49)</f>
        <v/>
      </c>
      <c r="V795" s="33">
        <f>U795*INDEX(Parameters!$B$99:$E$99,MATCH(I795,Parameters!$B$30:$E$30,0))</f>
        <v/>
      </c>
      <c r="W795" s="33">
        <f>U795*INDEX(Parameters!$B$100:$E$100,MATCH(I795,Parameters!$B$30:$E$30,0))</f>
        <v/>
      </c>
      <c r="X795" s="33">
        <f>U795*INDEX(Parameters!$B$101:$E$101,MATCH(I795,Parameters!$B$30:$E$30,0))</f>
        <v/>
      </c>
      <c r="Y795" s="33">
        <f>U795*INDEX(Parameters!$B$102:$E$102,MATCH(I795,Parameters!$B$30:$E$30,0))</f>
        <v/>
      </c>
      <c r="Z795" s="33">
        <f>U795*INDEX(Parameters!$B$103:$E$103,MATCH(I795,Parameters!$B$30:$E$30,0))</f>
        <v/>
      </c>
      <c r="AA795" s="33">
        <f>U795*INDEX(Parameters!$B$104:$E$104,MATCH(I795,Parameters!$B$30:$E$30,0))</f>
        <v/>
      </c>
      <c r="AB795" s="33">
        <f>U795*Parameters!$B$39</f>
        <v/>
      </c>
      <c r="AC795" s="7">
        <f>J795</f>
        <v/>
      </c>
      <c r="AD795" s="7">
        <f>IF(J795=1,Parameters!$B$40,Parameters!$B$41)</f>
        <v/>
      </c>
      <c r="AE795" s="33">
        <f>AC795*O795+(1-AC795)*L795</f>
        <v/>
      </c>
      <c r="AF795" s="33">
        <f>AC795*P795+(1-AC795)*M795</f>
        <v/>
      </c>
      <c r="AG795" s="33">
        <f>AC795*Q795+(1-AC795)*N795</f>
        <v/>
      </c>
      <c r="AH795" s="33">
        <f>AD795*O795+(1-AD795)*L795</f>
        <v/>
      </c>
      <c r="AI795" s="33">
        <f>AD795*P795+(1-AD795)*M795</f>
        <v/>
      </c>
      <c r="AJ795" s="33">
        <f>AD795*Q795+(1-AD795)*N795</f>
        <v/>
      </c>
      <c r="AK795" s="33">
        <f>AC795*V795+(1-AC795)*U795</f>
        <v/>
      </c>
      <c r="AL795" s="33">
        <f>AC795*W795+(1-AC795)*U795</f>
        <v/>
      </c>
      <c r="AM795" s="33">
        <f>AC795*X795+(1-AC795)*U795</f>
        <v/>
      </c>
      <c r="AN795" s="33">
        <f>AD795*V795+(1-AD795)*U795</f>
        <v/>
      </c>
      <c r="AO795" s="33">
        <f>AD795*W795+(1-AD795)*U795</f>
        <v/>
      </c>
      <c r="AP795" s="33">
        <f>AD795*X795+(1-AD795)*U795</f>
        <v/>
      </c>
      <c r="AQ795" s="7">
        <f>IF(OR(Scenario!$B$5="Any",Scenario!$B$5=A795),1,0)</f>
        <v/>
      </c>
      <c r="AR795" s="7">
        <f>IF(OR(Scenario!$B$6="Any",Scenario!$B$6=B795),1,0)</f>
        <v/>
      </c>
      <c r="AS795" s="7">
        <f>IF(OR(Scenario!$B$7="Any",Scenario!$B$7=C795),1,0)</f>
        <v/>
      </c>
      <c r="AT795" s="7">
        <f>IF(OR(Scenario!$B$8="Any",Scenario!$B$8=D795),1,0)</f>
        <v/>
      </c>
      <c r="AU795" s="7">
        <f>IF(OR(Scenario!$B$9="Any",Scenario!$B$9=E795),1,0)</f>
        <v/>
      </c>
      <c r="AV795" s="7">
        <f>IF(OR(Scenario!$B$10="Any",Scenario!$B$10=F795),1,0)</f>
        <v/>
      </c>
      <c r="AW795" s="7">
        <f>G795*AQ795*AR795*AS795*AT795*AU795*AV795</f>
        <v/>
      </c>
      <c r="AX795" s="7">
        <f>IF(Scenario!$B$11="mean",L795,IF(Scenario!$B$11="5th pct",M795,N795))</f>
        <v/>
      </c>
      <c r="AY795" s="7">
        <f>IF(Scenario!$B$11="mean",O795,IF(Scenario!$B$11="5th pct",P795,Q795))</f>
        <v/>
      </c>
      <c r="AZ795" s="7">
        <f>IF(Scenario!$B$11="mean",R795,IF(Scenario!$B$11="5th pct",S795,T795))</f>
        <v/>
      </c>
      <c r="BA795" s="7">
        <f>IF(Scenario!$B$11="mean",AE795,IF(Scenario!$B$11="5th pct",AF795,AG795))</f>
        <v/>
      </c>
      <c r="BB795" s="7">
        <f>IF(Scenario!$B$11="mean",AH795,IF(Scenario!$B$11="5th pct",AI795,AJ795))</f>
        <v/>
      </c>
      <c r="BC795" s="7">
        <f>U795</f>
        <v/>
      </c>
      <c r="BD795" s="7">
        <f>IF(Scenario!$B$11="mean",V795,IF(Scenario!$B$11="5th pct",W795,X795))</f>
        <v/>
      </c>
      <c r="BE795" s="7">
        <f>IF(Scenario!$B$11="mean",Y795,IF(Scenario!$B$11="5th pct",Z795,AA795))</f>
        <v/>
      </c>
      <c r="BF795" s="7">
        <f>IF(Scenario!$B$11="mean",AK795,IF(Scenario!$B$11="5th pct",AL795,AM795))</f>
        <v/>
      </c>
      <c r="BG795" s="7">
        <f>IF(Scenario!$B$11="mean",AN795,IF(Scenario!$B$11="5th pct",AO795,AP795))</f>
        <v/>
      </c>
    </row>
    <row r="796">
      <c r="A796" t="inlineStr">
        <is>
          <t>M</t>
        </is>
      </c>
      <c r="B796" t="inlineStr">
        <is>
          <t>75-79</t>
        </is>
      </c>
      <c r="C796" t="inlineStr">
        <is>
          <t>&lt;=110</t>
        </is>
      </c>
      <c r="D796" t="inlineStr">
        <is>
          <t>&gt;=2.0</t>
        </is>
      </c>
      <c r="E796" t="inlineStr">
        <is>
          <t>low parox</t>
        </is>
      </c>
      <c r="F796" t="inlineStr">
        <is>
          <t>no</t>
        </is>
      </c>
      <c r="G796" s="26">
        <f>Parameters!$B$6*Parameters!$B$8*Parameters!$B$11/SUM(Parameters!$B$11:$G$11)*Parameters!$K$21*Parameters!$B$51*(1-Parameters!$B$46)</f>
        <v/>
      </c>
      <c r="H796" s="27">
        <f>(140-Parameters!$C$25)*Parameters!$B$26*0.45359237*1/(72*Parameters!$E$27)</f>
        <v/>
      </c>
      <c r="I796">
        <f>IF(H796&gt;80,"&gt;80",IF(H796&gt;50,"50-80",IF(H796&gt;=25,"25-50","&lt;25")))</f>
        <v/>
      </c>
      <c r="J796">
        <f>IF(((B796="80+")+1+(OR(D796="1.5-2.0",D796="&gt;=2.0")))&gt;=2,1,0)</f>
        <v/>
      </c>
      <c r="K796" s="28">
        <f>INDEX(Parameters!$B$31:$E$31,MATCH(I796,Parameters!$B$30:$E$30,0))</f>
        <v/>
      </c>
      <c r="L796" s="29">
        <f>K796*INDEX(Parameters!$B$66:$E$66,MATCH(I796,Parameters!$B$30:$E$30,0))/100*IF($F796="yes",Parameters!$C$49,Parameters!$B$49)</f>
        <v/>
      </c>
      <c r="M796" s="29">
        <f>K796*INDEX(Parameters!$B$67:$E$67,MATCH(I796,Parameters!$B$30:$E$30,0))/100*IF($F796="yes",Parameters!$C$49,Parameters!$B$49)</f>
        <v/>
      </c>
      <c r="N796" s="29">
        <f>K796*INDEX(Parameters!$B$68:$E$68,MATCH(I796,Parameters!$B$30:$E$30,0))/100*IF($F796="yes",Parameters!$C$49,Parameters!$B$49)</f>
        <v/>
      </c>
      <c r="O796" s="29">
        <f>K796*INDEX(Parameters!$B$69:$E$69,MATCH(I796,Parameters!$B$30:$E$30,0))/100*IF($F796="yes",Parameters!$C$49,Parameters!$B$49)</f>
        <v/>
      </c>
      <c r="P796" s="29">
        <f>K796*INDEX(Parameters!$B$70:$E$70,MATCH(I796,Parameters!$B$30:$E$30,0))/100*IF($F796="yes",Parameters!$C$49,Parameters!$B$49)</f>
        <v/>
      </c>
      <c r="Q796" s="29">
        <f>K796*INDEX(Parameters!$B$71:$E$71,MATCH(I796,Parameters!$B$30:$E$30,0))/100*IF($F796="yes",Parameters!$C$49,Parameters!$B$49)</f>
        <v/>
      </c>
      <c r="R796" s="29">
        <f>K796*INDEX(Parameters!$B$72:$E$72,MATCH(I796,Parameters!$B$30:$E$30,0))/100*IF($F796="yes",Parameters!$C$49,Parameters!$B$49)</f>
        <v/>
      </c>
      <c r="S796" s="29">
        <f>K796*INDEX(Parameters!$B$73:$E$73,MATCH(I796,Parameters!$B$30:$E$30,0))/100*IF($F796="yes",Parameters!$C$49,Parameters!$B$49)</f>
        <v/>
      </c>
      <c r="T796" s="29">
        <f>K796*INDEX(Parameters!$B$74:$E$74,MATCH(I796,Parameters!$B$30:$E$30,0))/100*IF($F796="yes",Parameters!$C$49,Parameters!$B$49)</f>
        <v/>
      </c>
      <c r="U796" s="29">
        <f>INDEX(Parameters!$B$32:$E$32,MATCH(I796,Parameters!$B$30:$E$30,0))*Parameters!$B$36/100*IF($F796="yes",Parameters!$E$49,Parameters!$D$49)</f>
        <v/>
      </c>
      <c r="V796" s="29">
        <f>U796*INDEX(Parameters!$B$99:$E$99,MATCH(I796,Parameters!$B$30:$E$30,0))</f>
        <v/>
      </c>
      <c r="W796" s="29">
        <f>U796*INDEX(Parameters!$B$100:$E$100,MATCH(I796,Parameters!$B$30:$E$30,0))</f>
        <v/>
      </c>
      <c r="X796" s="29">
        <f>U796*INDEX(Parameters!$B$101:$E$101,MATCH(I796,Parameters!$B$30:$E$30,0))</f>
        <v/>
      </c>
      <c r="Y796" s="29">
        <f>U796*INDEX(Parameters!$B$102:$E$102,MATCH(I796,Parameters!$B$30:$E$30,0))</f>
        <v/>
      </c>
      <c r="Z796" s="29">
        <f>U796*INDEX(Parameters!$B$103:$E$103,MATCH(I796,Parameters!$B$30:$E$30,0))</f>
        <v/>
      </c>
      <c r="AA796" s="29">
        <f>U796*INDEX(Parameters!$B$104:$E$104,MATCH(I796,Parameters!$B$30:$E$30,0))</f>
        <v/>
      </c>
      <c r="AB796" s="29">
        <f>U796*Parameters!$B$39</f>
        <v/>
      </c>
      <c r="AC796">
        <f>J796</f>
        <v/>
      </c>
      <c r="AD796">
        <f>IF(J796=1,Parameters!$B$40,Parameters!$B$41)</f>
        <v/>
      </c>
      <c r="AE796" s="29">
        <f>AC796*O796+(1-AC796)*L796</f>
        <v/>
      </c>
      <c r="AF796" s="29">
        <f>AC796*P796+(1-AC796)*M796</f>
        <v/>
      </c>
      <c r="AG796" s="29">
        <f>AC796*Q796+(1-AC796)*N796</f>
        <v/>
      </c>
      <c r="AH796" s="29">
        <f>AD796*O796+(1-AD796)*L796</f>
        <v/>
      </c>
      <c r="AI796" s="29">
        <f>AD796*P796+(1-AD796)*M796</f>
        <v/>
      </c>
      <c r="AJ796" s="29">
        <f>AD796*Q796+(1-AD796)*N796</f>
        <v/>
      </c>
      <c r="AK796" s="29">
        <f>AC796*V796+(1-AC796)*U796</f>
        <v/>
      </c>
      <c r="AL796" s="29">
        <f>AC796*W796+(1-AC796)*U796</f>
        <v/>
      </c>
      <c r="AM796" s="29">
        <f>AC796*X796+(1-AC796)*U796</f>
        <v/>
      </c>
      <c r="AN796" s="29">
        <f>AD796*V796+(1-AD796)*U796</f>
        <v/>
      </c>
      <c r="AO796" s="29">
        <f>AD796*W796+(1-AD796)*U796</f>
        <v/>
      </c>
      <c r="AP796" s="29">
        <f>AD796*X796+(1-AD796)*U796</f>
        <v/>
      </c>
      <c r="AQ796">
        <f>IF(OR(Scenario!$B$5="Any",Scenario!$B$5=A796),1,0)</f>
        <v/>
      </c>
      <c r="AR796">
        <f>IF(OR(Scenario!$B$6="Any",Scenario!$B$6=B796),1,0)</f>
        <v/>
      </c>
      <c r="AS796">
        <f>IF(OR(Scenario!$B$7="Any",Scenario!$B$7=C796),1,0)</f>
        <v/>
      </c>
      <c r="AT796">
        <f>IF(OR(Scenario!$B$8="Any",Scenario!$B$8=D796),1,0)</f>
        <v/>
      </c>
      <c r="AU796">
        <f>IF(OR(Scenario!$B$9="Any",Scenario!$B$9=E796),1,0)</f>
        <v/>
      </c>
      <c r="AV796">
        <f>IF(OR(Scenario!$B$10="Any",Scenario!$B$10=F796),1,0)</f>
        <v/>
      </c>
      <c r="AW796">
        <f>G796*AQ796*AR796*AS796*AT796*AU796*AV796</f>
        <v/>
      </c>
      <c r="AX796">
        <f>IF(Scenario!$B$11="mean",L796,IF(Scenario!$B$11="5th pct",M796,N796))</f>
        <v/>
      </c>
      <c r="AY796">
        <f>IF(Scenario!$B$11="mean",O796,IF(Scenario!$B$11="5th pct",P796,Q796))</f>
        <v/>
      </c>
      <c r="AZ796">
        <f>IF(Scenario!$B$11="mean",R796,IF(Scenario!$B$11="5th pct",S796,T796))</f>
        <v/>
      </c>
      <c r="BA796">
        <f>IF(Scenario!$B$11="mean",AE796,IF(Scenario!$B$11="5th pct",AF796,AG796))</f>
        <v/>
      </c>
      <c r="BB796">
        <f>IF(Scenario!$B$11="mean",AH796,IF(Scenario!$B$11="5th pct",AI796,AJ796))</f>
        <v/>
      </c>
      <c r="BC796">
        <f>U796</f>
        <v/>
      </c>
      <c r="BD796">
        <f>IF(Scenario!$B$11="mean",V796,IF(Scenario!$B$11="5th pct",W796,X796))</f>
        <v/>
      </c>
      <c r="BE796">
        <f>IF(Scenario!$B$11="mean",Y796,IF(Scenario!$B$11="5th pct",Z796,AA796))</f>
        <v/>
      </c>
      <c r="BF796">
        <f>IF(Scenario!$B$11="mean",AK796,IF(Scenario!$B$11="5th pct",AL796,AM796))</f>
        <v/>
      </c>
      <c r="BG796">
        <f>IF(Scenario!$B$11="mean",AN796,IF(Scenario!$B$11="5th pct",AO796,AP796))</f>
        <v/>
      </c>
    </row>
    <row r="797">
      <c r="A797" s="7" t="inlineStr">
        <is>
          <t>M</t>
        </is>
      </c>
      <c r="B797" s="7" t="inlineStr">
        <is>
          <t>75-79</t>
        </is>
      </c>
      <c r="C797" s="7" t="inlineStr">
        <is>
          <t>&lt;=110</t>
        </is>
      </c>
      <c r="D797" s="7" t="inlineStr">
        <is>
          <t>&gt;=2.0</t>
        </is>
      </c>
      <c r="E797" s="7" t="inlineStr">
        <is>
          <t>low parox</t>
        </is>
      </c>
      <c r="F797" s="7" t="inlineStr">
        <is>
          <t>yes</t>
        </is>
      </c>
      <c r="G797" s="30">
        <f>Parameters!$B$6*Parameters!$B$8*Parameters!$B$11/SUM(Parameters!$B$11:$G$11)*Parameters!$K$21*Parameters!$B$51*Parameters!$B$46</f>
        <v/>
      </c>
      <c r="H797" s="31">
        <f>(140-Parameters!$C$25)*Parameters!$B$26*0.45359237*1/(72*Parameters!$E$27)</f>
        <v/>
      </c>
      <c r="I797" s="7">
        <f>IF(H797&gt;80,"&gt;80",IF(H797&gt;50,"50-80",IF(H797&gt;=25,"25-50","&lt;25")))</f>
        <v/>
      </c>
      <c r="J797" s="7">
        <f>IF(((B797="80+")+1+(OR(D797="1.5-2.0",D797="&gt;=2.0")))&gt;=2,1,0)</f>
        <v/>
      </c>
      <c r="K797" s="32">
        <f>INDEX(Parameters!$B$31:$E$31,MATCH(I797,Parameters!$B$30:$E$30,0))</f>
        <v/>
      </c>
      <c r="L797" s="33">
        <f>K797*INDEX(Parameters!$B$66:$E$66,MATCH(I797,Parameters!$B$30:$E$30,0))/100*IF($F797="yes",Parameters!$C$49,Parameters!$B$49)</f>
        <v/>
      </c>
      <c r="M797" s="33">
        <f>K797*INDEX(Parameters!$B$67:$E$67,MATCH(I797,Parameters!$B$30:$E$30,0))/100*IF($F797="yes",Parameters!$C$49,Parameters!$B$49)</f>
        <v/>
      </c>
      <c r="N797" s="33">
        <f>K797*INDEX(Parameters!$B$68:$E$68,MATCH(I797,Parameters!$B$30:$E$30,0))/100*IF($F797="yes",Parameters!$C$49,Parameters!$B$49)</f>
        <v/>
      </c>
      <c r="O797" s="33">
        <f>K797*INDEX(Parameters!$B$69:$E$69,MATCH(I797,Parameters!$B$30:$E$30,0))/100*IF($F797="yes",Parameters!$C$49,Parameters!$B$49)</f>
        <v/>
      </c>
      <c r="P797" s="33">
        <f>K797*INDEX(Parameters!$B$70:$E$70,MATCH(I797,Parameters!$B$30:$E$30,0))/100*IF($F797="yes",Parameters!$C$49,Parameters!$B$49)</f>
        <v/>
      </c>
      <c r="Q797" s="33">
        <f>K797*INDEX(Parameters!$B$71:$E$71,MATCH(I797,Parameters!$B$30:$E$30,0))/100*IF($F797="yes",Parameters!$C$49,Parameters!$B$49)</f>
        <v/>
      </c>
      <c r="R797" s="33">
        <f>K797*INDEX(Parameters!$B$72:$E$72,MATCH(I797,Parameters!$B$30:$E$30,0))/100*IF($F797="yes",Parameters!$C$49,Parameters!$B$49)</f>
        <v/>
      </c>
      <c r="S797" s="33">
        <f>K797*INDEX(Parameters!$B$73:$E$73,MATCH(I797,Parameters!$B$30:$E$30,0))/100*IF($F797="yes",Parameters!$C$49,Parameters!$B$49)</f>
        <v/>
      </c>
      <c r="T797" s="33">
        <f>K797*INDEX(Parameters!$B$74:$E$74,MATCH(I797,Parameters!$B$30:$E$30,0))/100*IF($F797="yes",Parameters!$C$49,Parameters!$B$49)</f>
        <v/>
      </c>
      <c r="U797" s="33">
        <f>INDEX(Parameters!$B$32:$E$32,MATCH(I797,Parameters!$B$30:$E$30,0))*Parameters!$B$36/100*IF($F797="yes",Parameters!$E$49,Parameters!$D$49)</f>
        <v/>
      </c>
      <c r="V797" s="33">
        <f>U797*INDEX(Parameters!$B$99:$E$99,MATCH(I797,Parameters!$B$30:$E$30,0))</f>
        <v/>
      </c>
      <c r="W797" s="33">
        <f>U797*INDEX(Parameters!$B$100:$E$100,MATCH(I797,Parameters!$B$30:$E$30,0))</f>
        <v/>
      </c>
      <c r="X797" s="33">
        <f>U797*INDEX(Parameters!$B$101:$E$101,MATCH(I797,Parameters!$B$30:$E$30,0))</f>
        <v/>
      </c>
      <c r="Y797" s="33">
        <f>U797*INDEX(Parameters!$B$102:$E$102,MATCH(I797,Parameters!$B$30:$E$30,0))</f>
        <v/>
      </c>
      <c r="Z797" s="33">
        <f>U797*INDEX(Parameters!$B$103:$E$103,MATCH(I797,Parameters!$B$30:$E$30,0))</f>
        <v/>
      </c>
      <c r="AA797" s="33">
        <f>U797*INDEX(Parameters!$B$104:$E$104,MATCH(I797,Parameters!$B$30:$E$30,0))</f>
        <v/>
      </c>
      <c r="AB797" s="33">
        <f>U797*Parameters!$B$39</f>
        <v/>
      </c>
      <c r="AC797" s="7">
        <f>J797</f>
        <v/>
      </c>
      <c r="AD797" s="7">
        <f>IF(J797=1,Parameters!$B$40,Parameters!$B$41)</f>
        <v/>
      </c>
      <c r="AE797" s="33">
        <f>AC797*O797+(1-AC797)*L797</f>
        <v/>
      </c>
      <c r="AF797" s="33">
        <f>AC797*P797+(1-AC797)*M797</f>
        <v/>
      </c>
      <c r="AG797" s="33">
        <f>AC797*Q797+(1-AC797)*N797</f>
        <v/>
      </c>
      <c r="AH797" s="33">
        <f>AD797*O797+(1-AD797)*L797</f>
        <v/>
      </c>
      <c r="AI797" s="33">
        <f>AD797*P797+(1-AD797)*M797</f>
        <v/>
      </c>
      <c r="AJ797" s="33">
        <f>AD797*Q797+(1-AD797)*N797</f>
        <v/>
      </c>
      <c r="AK797" s="33">
        <f>AC797*V797+(1-AC797)*U797</f>
        <v/>
      </c>
      <c r="AL797" s="33">
        <f>AC797*W797+(1-AC797)*U797</f>
        <v/>
      </c>
      <c r="AM797" s="33">
        <f>AC797*X797+(1-AC797)*U797</f>
        <v/>
      </c>
      <c r="AN797" s="33">
        <f>AD797*V797+(1-AD797)*U797</f>
        <v/>
      </c>
      <c r="AO797" s="33">
        <f>AD797*W797+(1-AD797)*U797</f>
        <v/>
      </c>
      <c r="AP797" s="33">
        <f>AD797*X797+(1-AD797)*U797</f>
        <v/>
      </c>
      <c r="AQ797" s="7">
        <f>IF(OR(Scenario!$B$5="Any",Scenario!$B$5=A797),1,0)</f>
        <v/>
      </c>
      <c r="AR797" s="7">
        <f>IF(OR(Scenario!$B$6="Any",Scenario!$B$6=B797),1,0)</f>
        <v/>
      </c>
      <c r="AS797" s="7">
        <f>IF(OR(Scenario!$B$7="Any",Scenario!$B$7=C797),1,0)</f>
        <v/>
      </c>
      <c r="AT797" s="7">
        <f>IF(OR(Scenario!$B$8="Any",Scenario!$B$8=D797),1,0)</f>
        <v/>
      </c>
      <c r="AU797" s="7">
        <f>IF(OR(Scenario!$B$9="Any",Scenario!$B$9=E797),1,0)</f>
        <v/>
      </c>
      <c r="AV797" s="7">
        <f>IF(OR(Scenario!$B$10="Any",Scenario!$B$10=F797),1,0)</f>
        <v/>
      </c>
      <c r="AW797" s="7">
        <f>G797*AQ797*AR797*AS797*AT797*AU797*AV797</f>
        <v/>
      </c>
      <c r="AX797" s="7">
        <f>IF(Scenario!$B$11="mean",L797,IF(Scenario!$B$11="5th pct",M797,N797))</f>
        <v/>
      </c>
      <c r="AY797" s="7">
        <f>IF(Scenario!$B$11="mean",O797,IF(Scenario!$B$11="5th pct",P797,Q797))</f>
        <v/>
      </c>
      <c r="AZ797" s="7">
        <f>IF(Scenario!$B$11="mean",R797,IF(Scenario!$B$11="5th pct",S797,T797))</f>
        <v/>
      </c>
      <c r="BA797" s="7">
        <f>IF(Scenario!$B$11="mean",AE797,IF(Scenario!$B$11="5th pct",AF797,AG797))</f>
        <v/>
      </c>
      <c r="BB797" s="7">
        <f>IF(Scenario!$B$11="mean",AH797,IF(Scenario!$B$11="5th pct",AI797,AJ797))</f>
        <v/>
      </c>
      <c r="BC797" s="7">
        <f>U797</f>
        <v/>
      </c>
      <c r="BD797" s="7">
        <f>IF(Scenario!$B$11="mean",V797,IF(Scenario!$B$11="5th pct",W797,X797))</f>
        <v/>
      </c>
      <c r="BE797" s="7">
        <f>IF(Scenario!$B$11="mean",Y797,IF(Scenario!$B$11="5th pct",Z797,AA797))</f>
        <v/>
      </c>
      <c r="BF797" s="7">
        <f>IF(Scenario!$B$11="mean",AK797,IF(Scenario!$B$11="5th pct",AL797,AM797))</f>
        <v/>
      </c>
      <c r="BG797" s="7">
        <f>IF(Scenario!$B$11="mean",AN797,IF(Scenario!$B$11="5th pct",AO797,AP797))</f>
        <v/>
      </c>
    </row>
    <row r="798">
      <c r="A798" t="inlineStr">
        <is>
          <t>M</t>
        </is>
      </c>
      <c r="B798" t="inlineStr">
        <is>
          <t>75-79</t>
        </is>
      </c>
      <c r="C798" t="inlineStr">
        <is>
          <t>&lt;=110</t>
        </is>
      </c>
      <c r="D798" t="inlineStr">
        <is>
          <t>&gt;=2.0</t>
        </is>
      </c>
      <c r="E798" t="inlineStr">
        <is>
          <t>high parox</t>
        </is>
      </c>
      <c r="F798" t="inlineStr">
        <is>
          <t>no</t>
        </is>
      </c>
      <c r="G798" s="26">
        <f>Parameters!$B$6*Parameters!$B$8*Parameters!$B$11/SUM(Parameters!$B$11:$G$11)*Parameters!$K$21*Parameters!$B$52*(1-Parameters!$B$46)</f>
        <v/>
      </c>
      <c r="H798" s="27">
        <f>(140-Parameters!$C$25)*Parameters!$B$26*0.45359237*1/(72*Parameters!$E$27)</f>
        <v/>
      </c>
      <c r="I798">
        <f>IF(H798&gt;80,"&gt;80",IF(H798&gt;50,"50-80",IF(H798&gt;=25,"25-50","&lt;25")))</f>
        <v/>
      </c>
      <c r="J798">
        <f>IF(((B798="80+")+1+(OR(D798="1.5-2.0",D798="&gt;=2.0")))&gt;=2,1,0)</f>
        <v/>
      </c>
      <c r="K798" s="28">
        <f>INDEX(Parameters!$B$31:$E$31,MATCH(I798,Parameters!$B$30:$E$30,0))</f>
        <v/>
      </c>
      <c r="L798" s="29">
        <f>K798*INDEX(Parameters!$B$75:$E$75,MATCH(I798,Parameters!$B$30:$E$30,0))/100*IF($F798="yes",Parameters!$C$49,Parameters!$B$49)</f>
        <v/>
      </c>
      <c r="M798" s="29">
        <f>K798*INDEX(Parameters!$B$76:$E$76,MATCH(I798,Parameters!$B$30:$E$30,0))/100*IF($F798="yes",Parameters!$C$49,Parameters!$B$49)</f>
        <v/>
      </c>
      <c r="N798" s="29">
        <f>K798*INDEX(Parameters!$B$77:$E$77,MATCH(I798,Parameters!$B$30:$E$30,0))/100*IF($F798="yes",Parameters!$C$49,Parameters!$B$49)</f>
        <v/>
      </c>
      <c r="O798" s="29">
        <f>K798*INDEX(Parameters!$B$78:$E$78,MATCH(I798,Parameters!$B$30:$E$30,0))/100*IF($F798="yes",Parameters!$C$49,Parameters!$B$49)</f>
        <v/>
      </c>
      <c r="P798" s="29">
        <f>K798*INDEX(Parameters!$B$79:$E$79,MATCH(I798,Parameters!$B$30:$E$30,0))/100*IF($F798="yes",Parameters!$C$49,Parameters!$B$49)</f>
        <v/>
      </c>
      <c r="Q798" s="29">
        <f>K798*INDEX(Parameters!$B$80:$E$80,MATCH(I798,Parameters!$B$30:$E$30,0))/100*IF($F798="yes",Parameters!$C$49,Parameters!$B$49)</f>
        <v/>
      </c>
      <c r="R798" s="29">
        <f>K798*INDEX(Parameters!$B$81:$E$81,MATCH(I798,Parameters!$B$30:$E$30,0))/100*IF($F798="yes",Parameters!$C$49,Parameters!$B$49)</f>
        <v/>
      </c>
      <c r="S798" s="29">
        <f>K798*INDEX(Parameters!$B$82:$E$82,MATCH(I798,Parameters!$B$30:$E$30,0))/100*IF($F798="yes",Parameters!$C$49,Parameters!$B$49)</f>
        <v/>
      </c>
      <c r="T798" s="29">
        <f>K798*INDEX(Parameters!$B$83:$E$83,MATCH(I798,Parameters!$B$30:$E$30,0))/100*IF($F798="yes",Parameters!$C$49,Parameters!$B$49)</f>
        <v/>
      </c>
      <c r="U798" s="29">
        <f>INDEX(Parameters!$B$32:$E$32,MATCH(I798,Parameters!$B$30:$E$30,0))*Parameters!$B$36/100*IF($F798="yes",Parameters!$E$49,Parameters!$D$49)</f>
        <v/>
      </c>
      <c r="V798" s="29">
        <f>U798*INDEX(Parameters!$B$99:$E$99,MATCH(I798,Parameters!$B$30:$E$30,0))</f>
        <v/>
      </c>
      <c r="W798" s="29">
        <f>U798*INDEX(Parameters!$B$100:$E$100,MATCH(I798,Parameters!$B$30:$E$30,0))</f>
        <v/>
      </c>
      <c r="X798" s="29">
        <f>U798*INDEX(Parameters!$B$101:$E$101,MATCH(I798,Parameters!$B$30:$E$30,0))</f>
        <v/>
      </c>
      <c r="Y798" s="29">
        <f>U798*INDEX(Parameters!$B$102:$E$102,MATCH(I798,Parameters!$B$30:$E$30,0))</f>
        <v/>
      </c>
      <c r="Z798" s="29">
        <f>U798*INDEX(Parameters!$B$103:$E$103,MATCH(I798,Parameters!$B$30:$E$30,0))</f>
        <v/>
      </c>
      <c r="AA798" s="29">
        <f>U798*INDEX(Parameters!$B$104:$E$104,MATCH(I798,Parameters!$B$30:$E$30,0))</f>
        <v/>
      </c>
      <c r="AB798" s="29">
        <f>U798*Parameters!$B$39</f>
        <v/>
      </c>
      <c r="AC798">
        <f>J798</f>
        <v/>
      </c>
      <c r="AD798">
        <f>IF(J798=1,Parameters!$B$40,Parameters!$B$41)</f>
        <v/>
      </c>
      <c r="AE798" s="29">
        <f>AC798*O798+(1-AC798)*L798</f>
        <v/>
      </c>
      <c r="AF798" s="29">
        <f>AC798*P798+(1-AC798)*M798</f>
        <v/>
      </c>
      <c r="AG798" s="29">
        <f>AC798*Q798+(1-AC798)*N798</f>
        <v/>
      </c>
      <c r="AH798" s="29">
        <f>AD798*O798+(1-AD798)*L798</f>
        <v/>
      </c>
      <c r="AI798" s="29">
        <f>AD798*P798+(1-AD798)*M798</f>
        <v/>
      </c>
      <c r="AJ798" s="29">
        <f>AD798*Q798+(1-AD798)*N798</f>
        <v/>
      </c>
      <c r="AK798" s="29">
        <f>AC798*V798+(1-AC798)*U798</f>
        <v/>
      </c>
      <c r="AL798" s="29">
        <f>AC798*W798+(1-AC798)*U798</f>
        <v/>
      </c>
      <c r="AM798" s="29">
        <f>AC798*X798+(1-AC798)*U798</f>
        <v/>
      </c>
      <c r="AN798" s="29">
        <f>AD798*V798+(1-AD798)*U798</f>
        <v/>
      </c>
      <c r="AO798" s="29">
        <f>AD798*W798+(1-AD798)*U798</f>
        <v/>
      </c>
      <c r="AP798" s="29">
        <f>AD798*X798+(1-AD798)*U798</f>
        <v/>
      </c>
      <c r="AQ798">
        <f>IF(OR(Scenario!$B$5="Any",Scenario!$B$5=A798),1,0)</f>
        <v/>
      </c>
      <c r="AR798">
        <f>IF(OR(Scenario!$B$6="Any",Scenario!$B$6=B798),1,0)</f>
        <v/>
      </c>
      <c r="AS798">
        <f>IF(OR(Scenario!$B$7="Any",Scenario!$B$7=C798),1,0)</f>
        <v/>
      </c>
      <c r="AT798">
        <f>IF(OR(Scenario!$B$8="Any",Scenario!$B$8=D798),1,0)</f>
        <v/>
      </c>
      <c r="AU798">
        <f>IF(OR(Scenario!$B$9="Any",Scenario!$B$9=E798),1,0)</f>
        <v/>
      </c>
      <c r="AV798">
        <f>IF(OR(Scenario!$B$10="Any",Scenario!$B$10=F798),1,0)</f>
        <v/>
      </c>
      <c r="AW798">
        <f>G798*AQ798*AR798*AS798*AT798*AU798*AV798</f>
        <v/>
      </c>
      <c r="AX798">
        <f>IF(Scenario!$B$11="mean",L798,IF(Scenario!$B$11="5th pct",M798,N798))</f>
        <v/>
      </c>
      <c r="AY798">
        <f>IF(Scenario!$B$11="mean",O798,IF(Scenario!$B$11="5th pct",P798,Q798))</f>
        <v/>
      </c>
      <c r="AZ798">
        <f>IF(Scenario!$B$11="mean",R798,IF(Scenario!$B$11="5th pct",S798,T798))</f>
        <v/>
      </c>
      <c r="BA798">
        <f>IF(Scenario!$B$11="mean",AE798,IF(Scenario!$B$11="5th pct",AF798,AG798))</f>
        <v/>
      </c>
      <c r="BB798">
        <f>IF(Scenario!$B$11="mean",AH798,IF(Scenario!$B$11="5th pct",AI798,AJ798))</f>
        <v/>
      </c>
      <c r="BC798">
        <f>U798</f>
        <v/>
      </c>
      <c r="BD798">
        <f>IF(Scenario!$B$11="mean",V798,IF(Scenario!$B$11="5th pct",W798,X798))</f>
        <v/>
      </c>
      <c r="BE798">
        <f>IF(Scenario!$B$11="mean",Y798,IF(Scenario!$B$11="5th pct",Z798,AA798))</f>
        <v/>
      </c>
      <c r="BF798">
        <f>IF(Scenario!$B$11="mean",AK798,IF(Scenario!$B$11="5th pct",AL798,AM798))</f>
        <v/>
      </c>
      <c r="BG798">
        <f>IF(Scenario!$B$11="mean",AN798,IF(Scenario!$B$11="5th pct",AO798,AP798))</f>
        <v/>
      </c>
    </row>
    <row r="799">
      <c r="A799" s="7" t="inlineStr">
        <is>
          <t>M</t>
        </is>
      </c>
      <c r="B799" s="7" t="inlineStr">
        <is>
          <t>75-79</t>
        </is>
      </c>
      <c r="C799" s="7" t="inlineStr">
        <is>
          <t>&lt;=110</t>
        </is>
      </c>
      <c r="D799" s="7" t="inlineStr">
        <is>
          <t>&gt;=2.0</t>
        </is>
      </c>
      <c r="E799" s="7" t="inlineStr">
        <is>
          <t>high parox</t>
        </is>
      </c>
      <c r="F799" s="7" t="inlineStr">
        <is>
          <t>yes</t>
        </is>
      </c>
      <c r="G799" s="30">
        <f>Parameters!$B$6*Parameters!$B$8*Parameters!$B$11/SUM(Parameters!$B$11:$G$11)*Parameters!$K$21*Parameters!$B$52*Parameters!$B$46</f>
        <v/>
      </c>
      <c r="H799" s="31">
        <f>(140-Parameters!$C$25)*Parameters!$B$26*0.45359237*1/(72*Parameters!$E$27)</f>
        <v/>
      </c>
      <c r="I799" s="7">
        <f>IF(H799&gt;80,"&gt;80",IF(H799&gt;50,"50-80",IF(H799&gt;=25,"25-50","&lt;25")))</f>
        <v/>
      </c>
      <c r="J799" s="7">
        <f>IF(((B799="80+")+1+(OR(D799="1.5-2.0",D799="&gt;=2.0")))&gt;=2,1,0)</f>
        <v/>
      </c>
      <c r="K799" s="32">
        <f>INDEX(Parameters!$B$31:$E$31,MATCH(I799,Parameters!$B$30:$E$30,0))</f>
        <v/>
      </c>
      <c r="L799" s="33">
        <f>K799*INDEX(Parameters!$B$75:$E$75,MATCH(I799,Parameters!$B$30:$E$30,0))/100*IF($F799="yes",Parameters!$C$49,Parameters!$B$49)</f>
        <v/>
      </c>
      <c r="M799" s="33">
        <f>K799*INDEX(Parameters!$B$76:$E$76,MATCH(I799,Parameters!$B$30:$E$30,0))/100*IF($F799="yes",Parameters!$C$49,Parameters!$B$49)</f>
        <v/>
      </c>
      <c r="N799" s="33">
        <f>K799*INDEX(Parameters!$B$77:$E$77,MATCH(I799,Parameters!$B$30:$E$30,0))/100*IF($F799="yes",Parameters!$C$49,Parameters!$B$49)</f>
        <v/>
      </c>
      <c r="O799" s="33">
        <f>K799*INDEX(Parameters!$B$78:$E$78,MATCH(I799,Parameters!$B$30:$E$30,0))/100*IF($F799="yes",Parameters!$C$49,Parameters!$B$49)</f>
        <v/>
      </c>
      <c r="P799" s="33">
        <f>K799*INDEX(Parameters!$B$79:$E$79,MATCH(I799,Parameters!$B$30:$E$30,0))/100*IF($F799="yes",Parameters!$C$49,Parameters!$B$49)</f>
        <v/>
      </c>
      <c r="Q799" s="33">
        <f>K799*INDEX(Parameters!$B$80:$E$80,MATCH(I799,Parameters!$B$30:$E$30,0))/100*IF($F799="yes",Parameters!$C$49,Parameters!$B$49)</f>
        <v/>
      </c>
      <c r="R799" s="33">
        <f>K799*INDEX(Parameters!$B$81:$E$81,MATCH(I799,Parameters!$B$30:$E$30,0))/100*IF($F799="yes",Parameters!$C$49,Parameters!$B$49)</f>
        <v/>
      </c>
      <c r="S799" s="33">
        <f>K799*INDEX(Parameters!$B$82:$E$82,MATCH(I799,Parameters!$B$30:$E$30,0))/100*IF($F799="yes",Parameters!$C$49,Parameters!$B$49)</f>
        <v/>
      </c>
      <c r="T799" s="33">
        <f>K799*INDEX(Parameters!$B$83:$E$83,MATCH(I799,Parameters!$B$30:$E$30,0))/100*IF($F799="yes",Parameters!$C$49,Parameters!$B$49)</f>
        <v/>
      </c>
      <c r="U799" s="33">
        <f>INDEX(Parameters!$B$32:$E$32,MATCH(I799,Parameters!$B$30:$E$30,0))*Parameters!$B$36/100*IF($F799="yes",Parameters!$E$49,Parameters!$D$49)</f>
        <v/>
      </c>
      <c r="V799" s="33">
        <f>U799*INDEX(Parameters!$B$99:$E$99,MATCH(I799,Parameters!$B$30:$E$30,0))</f>
        <v/>
      </c>
      <c r="W799" s="33">
        <f>U799*INDEX(Parameters!$B$100:$E$100,MATCH(I799,Parameters!$B$30:$E$30,0))</f>
        <v/>
      </c>
      <c r="X799" s="33">
        <f>U799*INDEX(Parameters!$B$101:$E$101,MATCH(I799,Parameters!$B$30:$E$30,0))</f>
        <v/>
      </c>
      <c r="Y799" s="33">
        <f>U799*INDEX(Parameters!$B$102:$E$102,MATCH(I799,Parameters!$B$30:$E$30,0))</f>
        <v/>
      </c>
      <c r="Z799" s="33">
        <f>U799*INDEX(Parameters!$B$103:$E$103,MATCH(I799,Parameters!$B$30:$E$30,0))</f>
        <v/>
      </c>
      <c r="AA799" s="33">
        <f>U799*INDEX(Parameters!$B$104:$E$104,MATCH(I799,Parameters!$B$30:$E$30,0))</f>
        <v/>
      </c>
      <c r="AB799" s="33">
        <f>U799*Parameters!$B$39</f>
        <v/>
      </c>
      <c r="AC799" s="7">
        <f>J799</f>
        <v/>
      </c>
      <c r="AD799" s="7">
        <f>IF(J799=1,Parameters!$B$40,Parameters!$B$41)</f>
        <v/>
      </c>
      <c r="AE799" s="33">
        <f>AC799*O799+(1-AC799)*L799</f>
        <v/>
      </c>
      <c r="AF799" s="33">
        <f>AC799*P799+(1-AC799)*M799</f>
        <v/>
      </c>
      <c r="AG799" s="33">
        <f>AC799*Q799+(1-AC799)*N799</f>
        <v/>
      </c>
      <c r="AH799" s="33">
        <f>AD799*O799+(1-AD799)*L799</f>
        <v/>
      </c>
      <c r="AI799" s="33">
        <f>AD799*P799+(1-AD799)*M799</f>
        <v/>
      </c>
      <c r="AJ799" s="33">
        <f>AD799*Q799+(1-AD799)*N799</f>
        <v/>
      </c>
      <c r="AK799" s="33">
        <f>AC799*V799+(1-AC799)*U799</f>
        <v/>
      </c>
      <c r="AL799" s="33">
        <f>AC799*W799+(1-AC799)*U799</f>
        <v/>
      </c>
      <c r="AM799" s="33">
        <f>AC799*X799+(1-AC799)*U799</f>
        <v/>
      </c>
      <c r="AN799" s="33">
        <f>AD799*V799+(1-AD799)*U799</f>
        <v/>
      </c>
      <c r="AO799" s="33">
        <f>AD799*W799+(1-AD799)*U799</f>
        <v/>
      </c>
      <c r="AP799" s="33">
        <f>AD799*X799+(1-AD799)*U799</f>
        <v/>
      </c>
      <c r="AQ799" s="7">
        <f>IF(OR(Scenario!$B$5="Any",Scenario!$B$5=A799),1,0)</f>
        <v/>
      </c>
      <c r="AR799" s="7">
        <f>IF(OR(Scenario!$B$6="Any",Scenario!$B$6=B799),1,0)</f>
        <v/>
      </c>
      <c r="AS799" s="7">
        <f>IF(OR(Scenario!$B$7="Any",Scenario!$B$7=C799),1,0)</f>
        <v/>
      </c>
      <c r="AT799" s="7">
        <f>IF(OR(Scenario!$B$8="Any",Scenario!$B$8=D799),1,0)</f>
        <v/>
      </c>
      <c r="AU799" s="7">
        <f>IF(OR(Scenario!$B$9="Any",Scenario!$B$9=E799),1,0)</f>
        <v/>
      </c>
      <c r="AV799" s="7">
        <f>IF(OR(Scenario!$B$10="Any",Scenario!$B$10=F799),1,0)</f>
        <v/>
      </c>
      <c r="AW799" s="7">
        <f>G799*AQ799*AR799*AS799*AT799*AU799*AV799</f>
        <v/>
      </c>
      <c r="AX799" s="7">
        <f>IF(Scenario!$B$11="mean",L799,IF(Scenario!$B$11="5th pct",M799,N799))</f>
        <v/>
      </c>
      <c r="AY799" s="7">
        <f>IF(Scenario!$B$11="mean",O799,IF(Scenario!$B$11="5th pct",P799,Q799))</f>
        <v/>
      </c>
      <c r="AZ799" s="7">
        <f>IF(Scenario!$B$11="mean",R799,IF(Scenario!$B$11="5th pct",S799,T799))</f>
        <v/>
      </c>
      <c r="BA799" s="7">
        <f>IF(Scenario!$B$11="mean",AE799,IF(Scenario!$B$11="5th pct",AF799,AG799))</f>
        <v/>
      </c>
      <c r="BB799" s="7">
        <f>IF(Scenario!$B$11="mean",AH799,IF(Scenario!$B$11="5th pct",AI799,AJ799))</f>
        <v/>
      </c>
      <c r="BC799" s="7">
        <f>U799</f>
        <v/>
      </c>
      <c r="BD799" s="7">
        <f>IF(Scenario!$B$11="mean",V799,IF(Scenario!$B$11="5th pct",W799,X799))</f>
        <v/>
      </c>
      <c r="BE799" s="7">
        <f>IF(Scenario!$B$11="mean",Y799,IF(Scenario!$B$11="5th pct",Z799,AA799))</f>
        <v/>
      </c>
      <c r="BF799" s="7">
        <f>IF(Scenario!$B$11="mean",AK799,IF(Scenario!$B$11="5th pct",AL799,AM799))</f>
        <v/>
      </c>
      <c r="BG799" s="7">
        <f>IF(Scenario!$B$11="mean",AN799,IF(Scenario!$B$11="5th pct",AO799,AP799))</f>
        <v/>
      </c>
    </row>
    <row r="800">
      <c r="A800" t="inlineStr">
        <is>
          <t>M</t>
        </is>
      </c>
      <c r="B800" t="inlineStr">
        <is>
          <t>75-79</t>
        </is>
      </c>
      <c r="C800" t="inlineStr">
        <is>
          <t>&lt;=110</t>
        </is>
      </c>
      <c r="D800" t="inlineStr">
        <is>
          <t>&gt;=2.0</t>
        </is>
      </c>
      <c r="E800" t="inlineStr">
        <is>
          <t>persistent</t>
        </is>
      </c>
      <c r="F800" t="inlineStr">
        <is>
          <t>no</t>
        </is>
      </c>
      <c r="G800" s="26">
        <f>Parameters!$B$6*Parameters!$B$8*Parameters!$B$11/SUM(Parameters!$B$11:$G$11)*Parameters!$K$21*Parameters!$B$53*(1-Parameters!$B$46)</f>
        <v/>
      </c>
      <c r="H800" s="27">
        <f>(140-Parameters!$C$25)*Parameters!$B$26*0.45359237*1/(72*Parameters!$E$27)</f>
        <v/>
      </c>
      <c r="I800">
        <f>IF(H800&gt;80,"&gt;80",IF(H800&gt;50,"50-80",IF(H800&gt;=25,"25-50","&lt;25")))</f>
        <v/>
      </c>
      <c r="J800">
        <f>IF(((B800="80+")+1+(OR(D800="1.5-2.0",D800="&gt;=2.0")))&gt;=2,1,0)</f>
        <v/>
      </c>
      <c r="K800" s="28">
        <f>INDEX(Parameters!$B$31:$E$31,MATCH(I800,Parameters!$B$30:$E$30,0))</f>
        <v/>
      </c>
      <c r="L800" s="29">
        <f>K800*INDEX(Parameters!$B$84:$E$84,MATCH(I800,Parameters!$B$30:$E$30,0))/100*IF($F800="yes",Parameters!$C$49,Parameters!$B$49)</f>
        <v/>
      </c>
      <c r="M800" s="29">
        <f>K800*INDEX(Parameters!$B$85:$E$85,MATCH(I800,Parameters!$B$30:$E$30,0))/100*IF($F800="yes",Parameters!$C$49,Parameters!$B$49)</f>
        <v/>
      </c>
      <c r="N800" s="29">
        <f>K800*INDEX(Parameters!$B$86:$E$86,MATCH(I800,Parameters!$B$30:$E$30,0))/100*IF($F800="yes",Parameters!$C$49,Parameters!$B$49)</f>
        <v/>
      </c>
      <c r="O800" s="29">
        <f>K800*INDEX(Parameters!$B$87:$E$87,MATCH(I800,Parameters!$B$30:$E$30,0))/100*IF($F800="yes",Parameters!$C$49,Parameters!$B$49)</f>
        <v/>
      </c>
      <c r="P800" s="29">
        <f>K800*INDEX(Parameters!$B$88:$E$88,MATCH(I800,Parameters!$B$30:$E$30,0))/100*IF($F800="yes",Parameters!$C$49,Parameters!$B$49)</f>
        <v/>
      </c>
      <c r="Q800" s="29">
        <f>K800*INDEX(Parameters!$B$89:$E$89,MATCH(I800,Parameters!$B$30:$E$30,0))/100*IF($F800="yes",Parameters!$C$49,Parameters!$B$49)</f>
        <v/>
      </c>
      <c r="R800" s="29">
        <f>K800*INDEX(Parameters!$B$90:$E$90,MATCH(I800,Parameters!$B$30:$E$30,0))/100*IF($F800="yes",Parameters!$C$49,Parameters!$B$49)</f>
        <v/>
      </c>
      <c r="S800" s="29">
        <f>K800*INDEX(Parameters!$B$91:$E$91,MATCH(I800,Parameters!$B$30:$E$30,0))/100*IF($F800="yes",Parameters!$C$49,Parameters!$B$49)</f>
        <v/>
      </c>
      <c r="T800" s="29">
        <f>K800*INDEX(Parameters!$B$92:$E$92,MATCH(I800,Parameters!$B$30:$E$30,0))/100*IF($F800="yes",Parameters!$C$49,Parameters!$B$49)</f>
        <v/>
      </c>
      <c r="U800" s="29">
        <f>INDEX(Parameters!$B$32:$E$32,MATCH(I800,Parameters!$B$30:$E$30,0))*Parameters!$B$36/100*IF($F800="yes",Parameters!$E$49,Parameters!$D$49)</f>
        <v/>
      </c>
      <c r="V800" s="29">
        <f>U800*INDEX(Parameters!$B$99:$E$99,MATCH(I800,Parameters!$B$30:$E$30,0))</f>
        <v/>
      </c>
      <c r="W800" s="29">
        <f>U800*INDEX(Parameters!$B$100:$E$100,MATCH(I800,Parameters!$B$30:$E$30,0))</f>
        <v/>
      </c>
      <c r="X800" s="29">
        <f>U800*INDEX(Parameters!$B$101:$E$101,MATCH(I800,Parameters!$B$30:$E$30,0))</f>
        <v/>
      </c>
      <c r="Y800" s="29">
        <f>U800*INDEX(Parameters!$B$102:$E$102,MATCH(I800,Parameters!$B$30:$E$30,0))</f>
        <v/>
      </c>
      <c r="Z800" s="29">
        <f>U800*INDEX(Parameters!$B$103:$E$103,MATCH(I800,Parameters!$B$30:$E$30,0))</f>
        <v/>
      </c>
      <c r="AA800" s="29">
        <f>U800*INDEX(Parameters!$B$104:$E$104,MATCH(I800,Parameters!$B$30:$E$30,0))</f>
        <v/>
      </c>
      <c r="AB800" s="29">
        <f>U800*Parameters!$B$39</f>
        <v/>
      </c>
      <c r="AC800">
        <f>J800</f>
        <v/>
      </c>
      <c r="AD800">
        <f>IF(J800=1,Parameters!$B$40,Parameters!$B$41)</f>
        <v/>
      </c>
      <c r="AE800" s="29">
        <f>AC800*O800+(1-AC800)*L800</f>
        <v/>
      </c>
      <c r="AF800" s="29">
        <f>AC800*P800+(1-AC800)*M800</f>
        <v/>
      </c>
      <c r="AG800" s="29">
        <f>AC800*Q800+(1-AC800)*N800</f>
        <v/>
      </c>
      <c r="AH800" s="29">
        <f>AD800*O800+(1-AD800)*L800</f>
        <v/>
      </c>
      <c r="AI800" s="29">
        <f>AD800*P800+(1-AD800)*M800</f>
        <v/>
      </c>
      <c r="AJ800" s="29">
        <f>AD800*Q800+(1-AD800)*N800</f>
        <v/>
      </c>
      <c r="AK800" s="29">
        <f>AC800*V800+(1-AC800)*U800</f>
        <v/>
      </c>
      <c r="AL800" s="29">
        <f>AC800*W800+(1-AC800)*U800</f>
        <v/>
      </c>
      <c r="AM800" s="29">
        <f>AC800*X800+(1-AC800)*U800</f>
        <v/>
      </c>
      <c r="AN800" s="29">
        <f>AD800*V800+(1-AD800)*U800</f>
        <v/>
      </c>
      <c r="AO800" s="29">
        <f>AD800*W800+(1-AD800)*U800</f>
        <v/>
      </c>
      <c r="AP800" s="29">
        <f>AD800*X800+(1-AD800)*U800</f>
        <v/>
      </c>
      <c r="AQ800">
        <f>IF(OR(Scenario!$B$5="Any",Scenario!$B$5=A800),1,0)</f>
        <v/>
      </c>
      <c r="AR800">
        <f>IF(OR(Scenario!$B$6="Any",Scenario!$B$6=B800),1,0)</f>
        <v/>
      </c>
      <c r="AS800">
        <f>IF(OR(Scenario!$B$7="Any",Scenario!$B$7=C800),1,0)</f>
        <v/>
      </c>
      <c r="AT800">
        <f>IF(OR(Scenario!$B$8="Any",Scenario!$B$8=D800),1,0)</f>
        <v/>
      </c>
      <c r="AU800">
        <f>IF(OR(Scenario!$B$9="Any",Scenario!$B$9=E800),1,0)</f>
        <v/>
      </c>
      <c r="AV800">
        <f>IF(OR(Scenario!$B$10="Any",Scenario!$B$10=F800),1,0)</f>
        <v/>
      </c>
      <c r="AW800">
        <f>G800*AQ800*AR800*AS800*AT800*AU800*AV800</f>
        <v/>
      </c>
      <c r="AX800">
        <f>IF(Scenario!$B$11="mean",L800,IF(Scenario!$B$11="5th pct",M800,N800))</f>
        <v/>
      </c>
      <c r="AY800">
        <f>IF(Scenario!$B$11="mean",O800,IF(Scenario!$B$11="5th pct",P800,Q800))</f>
        <v/>
      </c>
      <c r="AZ800">
        <f>IF(Scenario!$B$11="mean",R800,IF(Scenario!$B$11="5th pct",S800,T800))</f>
        <v/>
      </c>
      <c r="BA800">
        <f>IF(Scenario!$B$11="mean",AE800,IF(Scenario!$B$11="5th pct",AF800,AG800))</f>
        <v/>
      </c>
      <c r="BB800">
        <f>IF(Scenario!$B$11="mean",AH800,IF(Scenario!$B$11="5th pct",AI800,AJ800))</f>
        <v/>
      </c>
      <c r="BC800">
        <f>U800</f>
        <v/>
      </c>
      <c r="BD800">
        <f>IF(Scenario!$B$11="mean",V800,IF(Scenario!$B$11="5th pct",W800,X800))</f>
        <v/>
      </c>
      <c r="BE800">
        <f>IF(Scenario!$B$11="mean",Y800,IF(Scenario!$B$11="5th pct",Z800,AA800))</f>
        <v/>
      </c>
      <c r="BF800">
        <f>IF(Scenario!$B$11="mean",AK800,IF(Scenario!$B$11="5th pct",AL800,AM800))</f>
        <v/>
      </c>
      <c r="BG800">
        <f>IF(Scenario!$B$11="mean",AN800,IF(Scenario!$B$11="5th pct",AO800,AP800))</f>
        <v/>
      </c>
    </row>
    <row r="801">
      <c r="A801" s="7" t="inlineStr">
        <is>
          <t>M</t>
        </is>
      </c>
      <c r="B801" s="7" t="inlineStr">
        <is>
          <t>75-79</t>
        </is>
      </c>
      <c r="C801" s="7" t="inlineStr">
        <is>
          <t>&lt;=110</t>
        </is>
      </c>
      <c r="D801" s="7" t="inlineStr">
        <is>
          <t>&gt;=2.0</t>
        </is>
      </c>
      <c r="E801" s="7" t="inlineStr">
        <is>
          <t>persistent</t>
        </is>
      </c>
      <c r="F801" s="7" t="inlineStr">
        <is>
          <t>yes</t>
        </is>
      </c>
      <c r="G801" s="30">
        <f>Parameters!$B$6*Parameters!$B$8*Parameters!$B$11/SUM(Parameters!$B$11:$G$11)*Parameters!$K$21*Parameters!$B$53*Parameters!$B$46</f>
        <v/>
      </c>
      <c r="H801" s="31">
        <f>(140-Parameters!$C$25)*Parameters!$B$26*0.45359237*1/(72*Parameters!$E$27)</f>
        <v/>
      </c>
      <c r="I801" s="7">
        <f>IF(H801&gt;80,"&gt;80",IF(H801&gt;50,"50-80",IF(H801&gt;=25,"25-50","&lt;25")))</f>
        <v/>
      </c>
      <c r="J801" s="7">
        <f>IF(((B801="80+")+1+(OR(D801="1.5-2.0",D801="&gt;=2.0")))&gt;=2,1,0)</f>
        <v/>
      </c>
      <c r="K801" s="32">
        <f>INDEX(Parameters!$B$31:$E$31,MATCH(I801,Parameters!$B$30:$E$30,0))</f>
        <v/>
      </c>
      <c r="L801" s="33">
        <f>K801*INDEX(Parameters!$B$84:$E$84,MATCH(I801,Parameters!$B$30:$E$30,0))/100*IF($F801="yes",Parameters!$C$49,Parameters!$B$49)</f>
        <v/>
      </c>
      <c r="M801" s="33">
        <f>K801*INDEX(Parameters!$B$85:$E$85,MATCH(I801,Parameters!$B$30:$E$30,0))/100*IF($F801="yes",Parameters!$C$49,Parameters!$B$49)</f>
        <v/>
      </c>
      <c r="N801" s="33">
        <f>K801*INDEX(Parameters!$B$86:$E$86,MATCH(I801,Parameters!$B$30:$E$30,0))/100*IF($F801="yes",Parameters!$C$49,Parameters!$B$49)</f>
        <v/>
      </c>
      <c r="O801" s="33">
        <f>K801*INDEX(Parameters!$B$87:$E$87,MATCH(I801,Parameters!$B$30:$E$30,0))/100*IF($F801="yes",Parameters!$C$49,Parameters!$B$49)</f>
        <v/>
      </c>
      <c r="P801" s="33">
        <f>K801*INDEX(Parameters!$B$88:$E$88,MATCH(I801,Parameters!$B$30:$E$30,0))/100*IF($F801="yes",Parameters!$C$49,Parameters!$B$49)</f>
        <v/>
      </c>
      <c r="Q801" s="33">
        <f>K801*INDEX(Parameters!$B$89:$E$89,MATCH(I801,Parameters!$B$30:$E$30,0))/100*IF($F801="yes",Parameters!$C$49,Parameters!$B$49)</f>
        <v/>
      </c>
      <c r="R801" s="33">
        <f>K801*INDEX(Parameters!$B$90:$E$90,MATCH(I801,Parameters!$B$30:$E$30,0))/100*IF($F801="yes",Parameters!$C$49,Parameters!$B$49)</f>
        <v/>
      </c>
      <c r="S801" s="33">
        <f>K801*INDEX(Parameters!$B$91:$E$91,MATCH(I801,Parameters!$B$30:$E$30,0))/100*IF($F801="yes",Parameters!$C$49,Parameters!$B$49)</f>
        <v/>
      </c>
      <c r="T801" s="33">
        <f>K801*INDEX(Parameters!$B$92:$E$92,MATCH(I801,Parameters!$B$30:$E$30,0))/100*IF($F801="yes",Parameters!$C$49,Parameters!$B$49)</f>
        <v/>
      </c>
      <c r="U801" s="33">
        <f>INDEX(Parameters!$B$32:$E$32,MATCH(I801,Parameters!$B$30:$E$30,0))*Parameters!$B$36/100*IF($F801="yes",Parameters!$E$49,Parameters!$D$49)</f>
        <v/>
      </c>
      <c r="V801" s="33">
        <f>U801*INDEX(Parameters!$B$99:$E$99,MATCH(I801,Parameters!$B$30:$E$30,0))</f>
        <v/>
      </c>
      <c r="W801" s="33">
        <f>U801*INDEX(Parameters!$B$100:$E$100,MATCH(I801,Parameters!$B$30:$E$30,0))</f>
        <v/>
      </c>
      <c r="X801" s="33">
        <f>U801*INDEX(Parameters!$B$101:$E$101,MATCH(I801,Parameters!$B$30:$E$30,0))</f>
        <v/>
      </c>
      <c r="Y801" s="33">
        <f>U801*INDEX(Parameters!$B$102:$E$102,MATCH(I801,Parameters!$B$30:$E$30,0))</f>
        <v/>
      </c>
      <c r="Z801" s="33">
        <f>U801*INDEX(Parameters!$B$103:$E$103,MATCH(I801,Parameters!$B$30:$E$30,0))</f>
        <v/>
      </c>
      <c r="AA801" s="33">
        <f>U801*INDEX(Parameters!$B$104:$E$104,MATCH(I801,Parameters!$B$30:$E$30,0))</f>
        <v/>
      </c>
      <c r="AB801" s="33">
        <f>U801*Parameters!$B$39</f>
        <v/>
      </c>
      <c r="AC801" s="7">
        <f>J801</f>
        <v/>
      </c>
      <c r="AD801" s="7">
        <f>IF(J801=1,Parameters!$B$40,Parameters!$B$41)</f>
        <v/>
      </c>
      <c r="AE801" s="33">
        <f>AC801*O801+(1-AC801)*L801</f>
        <v/>
      </c>
      <c r="AF801" s="33">
        <f>AC801*P801+(1-AC801)*M801</f>
        <v/>
      </c>
      <c r="AG801" s="33">
        <f>AC801*Q801+(1-AC801)*N801</f>
        <v/>
      </c>
      <c r="AH801" s="33">
        <f>AD801*O801+(1-AD801)*L801</f>
        <v/>
      </c>
      <c r="AI801" s="33">
        <f>AD801*P801+(1-AD801)*M801</f>
        <v/>
      </c>
      <c r="AJ801" s="33">
        <f>AD801*Q801+(1-AD801)*N801</f>
        <v/>
      </c>
      <c r="AK801" s="33">
        <f>AC801*V801+(1-AC801)*U801</f>
        <v/>
      </c>
      <c r="AL801" s="33">
        <f>AC801*W801+(1-AC801)*U801</f>
        <v/>
      </c>
      <c r="AM801" s="33">
        <f>AC801*X801+(1-AC801)*U801</f>
        <v/>
      </c>
      <c r="AN801" s="33">
        <f>AD801*V801+(1-AD801)*U801</f>
        <v/>
      </c>
      <c r="AO801" s="33">
        <f>AD801*W801+(1-AD801)*U801</f>
        <v/>
      </c>
      <c r="AP801" s="33">
        <f>AD801*X801+(1-AD801)*U801</f>
        <v/>
      </c>
      <c r="AQ801" s="7">
        <f>IF(OR(Scenario!$B$5="Any",Scenario!$B$5=A801),1,0)</f>
        <v/>
      </c>
      <c r="AR801" s="7">
        <f>IF(OR(Scenario!$B$6="Any",Scenario!$B$6=B801),1,0)</f>
        <v/>
      </c>
      <c r="AS801" s="7">
        <f>IF(OR(Scenario!$B$7="Any",Scenario!$B$7=C801),1,0)</f>
        <v/>
      </c>
      <c r="AT801" s="7">
        <f>IF(OR(Scenario!$B$8="Any",Scenario!$B$8=D801),1,0)</f>
        <v/>
      </c>
      <c r="AU801" s="7">
        <f>IF(OR(Scenario!$B$9="Any",Scenario!$B$9=E801),1,0)</f>
        <v/>
      </c>
      <c r="AV801" s="7">
        <f>IF(OR(Scenario!$B$10="Any",Scenario!$B$10=F801),1,0)</f>
        <v/>
      </c>
      <c r="AW801" s="7">
        <f>G801*AQ801*AR801*AS801*AT801*AU801*AV801</f>
        <v/>
      </c>
      <c r="AX801" s="7">
        <f>IF(Scenario!$B$11="mean",L801,IF(Scenario!$B$11="5th pct",M801,N801))</f>
        <v/>
      </c>
      <c r="AY801" s="7">
        <f>IF(Scenario!$B$11="mean",O801,IF(Scenario!$B$11="5th pct",P801,Q801))</f>
        <v/>
      </c>
      <c r="AZ801" s="7">
        <f>IF(Scenario!$B$11="mean",R801,IF(Scenario!$B$11="5th pct",S801,T801))</f>
        <v/>
      </c>
      <c r="BA801" s="7">
        <f>IF(Scenario!$B$11="mean",AE801,IF(Scenario!$B$11="5th pct",AF801,AG801))</f>
        <v/>
      </c>
      <c r="BB801" s="7">
        <f>IF(Scenario!$B$11="mean",AH801,IF(Scenario!$B$11="5th pct",AI801,AJ801))</f>
        <v/>
      </c>
      <c r="BC801" s="7">
        <f>U801</f>
        <v/>
      </c>
      <c r="BD801" s="7">
        <f>IF(Scenario!$B$11="mean",V801,IF(Scenario!$B$11="5th pct",W801,X801))</f>
        <v/>
      </c>
      <c r="BE801" s="7">
        <f>IF(Scenario!$B$11="mean",Y801,IF(Scenario!$B$11="5th pct",Z801,AA801))</f>
        <v/>
      </c>
      <c r="BF801" s="7">
        <f>IF(Scenario!$B$11="mean",AK801,IF(Scenario!$B$11="5th pct",AL801,AM801))</f>
        <v/>
      </c>
      <c r="BG801" s="7">
        <f>IF(Scenario!$B$11="mean",AN801,IF(Scenario!$B$11="5th pct",AO801,AP801))</f>
        <v/>
      </c>
    </row>
    <row r="802">
      <c r="A802" t="inlineStr">
        <is>
          <t>M</t>
        </is>
      </c>
      <c r="B802" t="inlineStr">
        <is>
          <t>75-79</t>
        </is>
      </c>
      <c r="C802" t="inlineStr">
        <is>
          <t>110-132</t>
        </is>
      </c>
      <c r="D802" t="inlineStr">
        <is>
          <t>&lt;1.0</t>
        </is>
      </c>
      <c r="E802" t="inlineStr">
        <is>
          <t>subclinical</t>
        </is>
      </c>
      <c r="F802" t="inlineStr">
        <is>
          <t>no</t>
        </is>
      </c>
      <c r="G802" s="26">
        <f>Parameters!$B$6*Parameters!$B$8*Parameters!$C$11/SUM(Parameters!$B$11:$G$11)*Parameters!$H$21*Parameters!$B$50*(1-Parameters!$B$46)</f>
        <v/>
      </c>
      <c r="H802" s="27">
        <f>(140-Parameters!$C$25)*Parameters!$C$26*0.45359237*1/(72*Parameters!$B$27)</f>
        <v/>
      </c>
      <c r="I802">
        <f>IF(H802&gt;80,"&gt;80",IF(H802&gt;50,"50-80",IF(H802&gt;=25,"25-50","&lt;25")))</f>
        <v/>
      </c>
      <c r="J802">
        <f>IF(((B802="80+")+1+(OR(D802="1.5-2.0",D802="&gt;=2.0")))&gt;=2,1,0)</f>
        <v/>
      </c>
      <c r="K802" s="28">
        <f>INDEX(Parameters!$B$31:$E$31,MATCH(I802,Parameters!$B$30:$E$30,0))</f>
        <v/>
      </c>
      <c r="L802" s="29">
        <f>K802*INDEX(Parameters!$B$57:$E$57,MATCH(I802,Parameters!$B$30:$E$30,0))/100*IF($F802="yes",Parameters!$C$49,Parameters!$B$49)</f>
        <v/>
      </c>
      <c r="M802" s="29">
        <f>K802*INDEX(Parameters!$B$58:$E$58,MATCH(I802,Parameters!$B$30:$E$30,0))/100*IF($F802="yes",Parameters!$C$49,Parameters!$B$49)</f>
        <v/>
      </c>
      <c r="N802" s="29">
        <f>K802*INDEX(Parameters!$B$59:$E$59,MATCH(I802,Parameters!$B$30:$E$30,0))/100*IF($F802="yes",Parameters!$C$49,Parameters!$B$49)</f>
        <v/>
      </c>
      <c r="O802" s="29">
        <f>K802*INDEX(Parameters!$B$60:$E$60,MATCH(I802,Parameters!$B$30:$E$30,0))/100*IF($F802="yes",Parameters!$C$49,Parameters!$B$49)</f>
        <v/>
      </c>
      <c r="P802" s="29">
        <f>K802*INDEX(Parameters!$B$61:$E$61,MATCH(I802,Parameters!$B$30:$E$30,0))/100*IF($F802="yes",Parameters!$C$49,Parameters!$B$49)</f>
        <v/>
      </c>
      <c r="Q802" s="29">
        <f>K802*INDEX(Parameters!$B$62:$E$62,MATCH(I802,Parameters!$B$30:$E$30,0))/100*IF($F802="yes",Parameters!$C$49,Parameters!$B$49)</f>
        <v/>
      </c>
      <c r="R802" s="29">
        <f>K802*INDEX(Parameters!$B$63:$E$63,MATCH(I802,Parameters!$B$30:$E$30,0))/100*IF($F802="yes",Parameters!$C$49,Parameters!$B$49)</f>
        <v/>
      </c>
      <c r="S802" s="29">
        <f>K802*INDEX(Parameters!$B$64:$E$64,MATCH(I802,Parameters!$B$30:$E$30,0))/100*IF($F802="yes",Parameters!$C$49,Parameters!$B$49)</f>
        <v/>
      </c>
      <c r="T802" s="29">
        <f>K802*INDEX(Parameters!$B$65:$E$65,MATCH(I802,Parameters!$B$30:$E$30,0))/100*IF($F802="yes",Parameters!$C$49,Parameters!$B$49)</f>
        <v/>
      </c>
      <c r="U802" s="29">
        <f>INDEX(Parameters!$B$32:$E$32,MATCH(I802,Parameters!$B$30:$E$30,0))*Parameters!$B$36/100*IF($F802="yes",Parameters!$E$49,Parameters!$D$49)</f>
        <v/>
      </c>
      <c r="V802" s="29">
        <f>U802*INDEX(Parameters!$B$99:$E$99,MATCH(I802,Parameters!$B$30:$E$30,0))</f>
        <v/>
      </c>
      <c r="W802" s="29">
        <f>U802*INDEX(Parameters!$B$100:$E$100,MATCH(I802,Parameters!$B$30:$E$30,0))</f>
        <v/>
      </c>
      <c r="X802" s="29">
        <f>U802*INDEX(Parameters!$B$101:$E$101,MATCH(I802,Parameters!$B$30:$E$30,0))</f>
        <v/>
      </c>
      <c r="Y802" s="29">
        <f>U802*INDEX(Parameters!$B$102:$E$102,MATCH(I802,Parameters!$B$30:$E$30,0))</f>
        <v/>
      </c>
      <c r="Z802" s="29">
        <f>U802*INDEX(Parameters!$B$103:$E$103,MATCH(I802,Parameters!$B$30:$E$30,0))</f>
        <v/>
      </c>
      <c r="AA802" s="29">
        <f>U802*INDEX(Parameters!$B$104:$E$104,MATCH(I802,Parameters!$B$30:$E$30,0))</f>
        <v/>
      </c>
      <c r="AB802" s="29">
        <f>U802*Parameters!$B$39</f>
        <v/>
      </c>
      <c r="AC802">
        <f>J802</f>
        <v/>
      </c>
      <c r="AD802">
        <f>IF(J802=1,Parameters!$B$40,Parameters!$B$41)</f>
        <v/>
      </c>
      <c r="AE802" s="29">
        <f>AC802*O802+(1-AC802)*L802</f>
        <v/>
      </c>
      <c r="AF802" s="29">
        <f>AC802*P802+(1-AC802)*M802</f>
        <v/>
      </c>
      <c r="AG802" s="29">
        <f>AC802*Q802+(1-AC802)*N802</f>
        <v/>
      </c>
      <c r="AH802" s="29">
        <f>AD802*O802+(1-AD802)*L802</f>
        <v/>
      </c>
      <c r="AI802" s="29">
        <f>AD802*P802+(1-AD802)*M802</f>
        <v/>
      </c>
      <c r="AJ802" s="29">
        <f>AD802*Q802+(1-AD802)*N802</f>
        <v/>
      </c>
      <c r="AK802" s="29">
        <f>AC802*V802+(1-AC802)*U802</f>
        <v/>
      </c>
      <c r="AL802" s="29">
        <f>AC802*W802+(1-AC802)*U802</f>
        <v/>
      </c>
      <c r="AM802" s="29">
        <f>AC802*X802+(1-AC802)*U802</f>
        <v/>
      </c>
      <c r="AN802" s="29">
        <f>AD802*V802+(1-AD802)*U802</f>
        <v/>
      </c>
      <c r="AO802" s="29">
        <f>AD802*W802+(1-AD802)*U802</f>
        <v/>
      </c>
      <c r="AP802" s="29">
        <f>AD802*X802+(1-AD802)*U802</f>
        <v/>
      </c>
      <c r="AQ802">
        <f>IF(OR(Scenario!$B$5="Any",Scenario!$B$5=A802),1,0)</f>
        <v/>
      </c>
      <c r="AR802">
        <f>IF(OR(Scenario!$B$6="Any",Scenario!$B$6=B802),1,0)</f>
        <v/>
      </c>
      <c r="AS802">
        <f>IF(OR(Scenario!$B$7="Any",Scenario!$B$7=C802),1,0)</f>
        <v/>
      </c>
      <c r="AT802">
        <f>IF(OR(Scenario!$B$8="Any",Scenario!$B$8=D802),1,0)</f>
        <v/>
      </c>
      <c r="AU802">
        <f>IF(OR(Scenario!$B$9="Any",Scenario!$B$9=E802),1,0)</f>
        <v/>
      </c>
      <c r="AV802">
        <f>IF(OR(Scenario!$B$10="Any",Scenario!$B$10=F802),1,0)</f>
        <v/>
      </c>
      <c r="AW802">
        <f>G802*AQ802*AR802*AS802*AT802*AU802*AV802</f>
        <v/>
      </c>
      <c r="AX802">
        <f>IF(Scenario!$B$11="mean",L802,IF(Scenario!$B$11="5th pct",M802,N802))</f>
        <v/>
      </c>
      <c r="AY802">
        <f>IF(Scenario!$B$11="mean",O802,IF(Scenario!$B$11="5th pct",P802,Q802))</f>
        <v/>
      </c>
      <c r="AZ802">
        <f>IF(Scenario!$B$11="mean",R802,IF(Scenario!$B$11="5th pct",S802,T802))</f>
        <v/>
      </c>
      <c r="BA802">
        <f>IF(Scenario!$B$11="mean",AE802,IF(Scenario!$B$11="5th pct",AF802,AG802))</f>
        <v/>
      </c>
      <c r="BB802">
        <f>IF(Scenario!$B$11="mean",AH802,IF(Scenario!$B$11="5th pct",AI802,AJ802))</f>
        <v/>
      </c>
      <c r="BC802">
        <f>U802</f>
        <v/>
      </c>
      <c r="BD802">
        <f>IF(Scenario!$B$11="mean",V802,IF(Scenario!$B$11="5th pct",W802,X802))</f>
        <v/>
      </c>
      <c r="BE802">
        <f>IF(Scenario!$B$11="mean",Y802,IF(Scenario!$B$11="5th pct",Z802,AA802))</f>
        <v/>
      </c>
      <c r="BF802">
        <f>IF(Scenario!$B$11="mean",AK802,IF(Scenario!$B$11="5th pct",AL802,AM802))</f>
        <v/>
      </c>
      <c r="BG802">
        <f>IF(Scenario!$B$11="mean",AN802,IF(Scenario!$B$11="5th pct",AO802,AP802))</f>
        <v/>
      </c>
    </row>
    <row r="803">
      <c r="A803" s="7" t="inlineStr">
        <is>
          <t>M</t>
        </is>
      </c>
      <c r="B803" s="7" t="inlineStr">
        <is>
          <t>75-79</t>
        </is>
      </c>
      <c r="C803" s="7" t="inlineStr">
        <is>
          <t>110-132</t>
        </is>
      </c>
      <c r="D803" s="7" t="inlineStr">
        <is>
          <t>&lt;1.0</t>
        </is>
      </c>
      <c r="E803" s="7" t="inlineStr">
        <is>
          <t>subclinical</t>
        </is>
      </c>
      <c r="F803" s="7" t="inlineStr">
        <is>
          <t>yes</t>
        </is>
      </c>
      <c r="G803" s="30">
        <f>Parameters!$B$6*Parameters!$B$8*Parameters!$C$11/SUM(Parameters!$B$11:$G$11)*Parameters!$H$21*Parameters!$B$50*Parameters!$B$46</f>
        <v/>
      </c>
      <c r="H803" s="31">
        <f>(140-Parameters!$C$25)*Parameters!$C$26*0.45359237*1/(72*Parameters!$B$27)</f>
        <v/>
      </c>
      <c r="I803" s="7">
        <f>IF(H803&gt;80,"&gt;80",IF(H803&gt;50,"50-80",IF(H803&gt;=25,"25-50","&lt;25")))</f>
        <v/>
      </c>
      <c r="J803" s="7">
        <f>IF(((B803="80+")+1+(OR(D803="1.5-2.0",D803="&gt;=2.0")))&gt;=2,1,0)</f>
        <v/>
      </c>
      <c r="K803" s="32">
        <f>INDEX(Parameters!$B$31:$E$31,MATCH(I803,Parameters!$B$30:$E$30,0))</f>
        <v/>
      </c>
      <c r="L803" s="33">
        <f>K803*INDEX(Parameters!$B$57:$E$57,MATCH(I803,Parameters!$B$30:$E$30,0))/100*IF($F803="yes",Parameters!$C$49,Parameters!$B$49)</f>
        <v/>
      </c>
      <c r="M803" s="33">
        <f>K803*INDEX(Parameters!$B$58:$E$58,MATCH(I803,Parameters!$B$30:$E$30,0))/100*IF($F803="yes",Parameters!$C$49,Parameters!$B$49)</f>
        <v/>
      </c>
      <c r="N803" s="33">
        <f>K803*INDEX(Parameters!$B$59:$E$59,MATCH(I803,Parameters!$B$30:$E$30,0))/100*IF($F803="yes",Parameters!$C$49,Parameters!$B$49)</f>
        <v/>
      </c>
      <c r="O803" s="33">
        <f>K803*INDEX(Parameters!$B$60:$E$60,MATCH(I803,Parameters!$B$30:$E$30,0))/100*IF($F803="yes",Parameters!$C$49,Parameters!$B$49)</f>
        <v/>
      </c>
      <c r="P803" s="33">
        <f>K803*INDEX(Parameters!$B$61:$E$61,MATCH(I803,Parameters!$B$30:$E$30,0))/100*IF($F803="yes",Parameters!$C$49,Parameters!$B$49)</f>
        <v/>
      </c>
      <c r="Q803" s="33">
        <f>K803*INDEX(Parameters!$B$62:$E$62,MATCH(I803,Parameters!$B$30:$E$30,0))/100*IF($F803="yes",Parameters!$C$49,Parameters!$B$49)</f>
        <v/>
      </c>
      <c r="R803" s="33">
        <f>K803*INDEX(Parameters!$B$63:$E$63,MATCH(I803,Parameters!$B$30:$E$30,0))/100*IF($F803="yes",Parameters!$C$49,Parameters!$B$49)</f>
        <v/>
      </c>
      <c r="S803" s="33">
        <f>K803*INDEX(Parameters!$B$64:$E$64,MATCH(I803,Parameters!$B$30:$E$30,0))/100*IF($F803="yes",Parameters!$C$49,Parameters!$B$49)</f>
        <v/>
      </c>
      <c r="T803" s="33">
        <f>K803*INDEX(Parameters!$B$65:$E$65,MATCH(I803,Parameters!$B$30:$E$30,0))/100*IF($F803="yes",Parameters!$C$49,Parameters!$B$49)</f>
        <v/>
      </c>
      <c r="U803" s="33">
        <f>INDEX(Parameters!$B$32:$E$32,MATCH(I803,Parameters!$B$30:$E$30,0))*Parameters!$B$36/100*IF($F803="yes",Parameters!$E$49,Parameters!$D$49)</f>
        <v/>
      </c>
      <c r="V803" s="33">
        <f>U803*INDEX(Parameters!$B$99:$E$99,MATCH(I803,Parameters!$B$30:$E$30,0))</f>
        <v/>
      </c>
      <c r="W803" s="33">
        <f>U803*INDEX(Parameters!$B$100:$E$100,MATCH(I803,Parameters!$B$30:$E$30,0))</f>
        <v/>
      </c>
      <c r="X803" s="33">
        <f>U803*INDEX(Parameters!$B$101:$E$101,MATCH(I803,Parameters!$B$30:$E$30,0))</f>
        <v/>
      </c>
      <c r="Y803" s="33">
        <f>U803*INDEX(Parameters!$B$102:$E$102,MATCH(I803,Parameters!$B$30:$E$30,0))</f>
        <v/>
      </c>
      <c r="Z803" s="33">
        <f>U803*INDEX(Parameters!$B$103:$E$103,MATCH(I803,Parameters!$B$30:$E$30,0))</f>
        <v/>
      </c>
      <c r="AA803" s="33">
        <f>U803*INDEX(Parameters!$B$104:$E$104,MATCH(I803,Parameters!$B$30:$E$30,0))</f>
        <v/>
      </c>
      <c r="AB803" s="33">
        <f>U803*Parameters!$B$39</f>
        <v/>
      </c>
      <c r="AC803" s="7">
        <f>J803</f>
        <v/>
      </c>
      <c r="AD803" s="7">
        <f>IF(J803=1,Parameters!$B$40,Parameters!$B$41)</f>
        <v/>
      </c>
      <c r="AE803" s="33">
        <f>AC803*O803+(1-AC803)*L803</f>
        <v/>
      </c>
      <c r="AF803" s="33">
        <f>AC803*P803+(1-AC803)*M803</f>
        <v/>
      </c>
      <c r="AG803" s="33">
        <f>AC803*Q803+(1-AC803)*N803</f>
        <v/>
      </c>
      <c r="AH803" s="33">
        <f>AD803*O803+(1-AD803)*L803</f>
        <v/>
      </c>
      <c r="AI803" s="33">
        <f>AD803*P803+(1-AD803)*M803</f>
        <v/>
      </c>
      <c r="AJ803" s="33">
        <f>AD803*Q803+(1-AD803)*N803</f>
        <v/>
      </c>
      <c r="AK803" s="33">
        <f>AC803*V803+(1-AC803)*U803</f>
        <v/>
      </c>
      <c r="AL803" s="33">
        <f>AC803*W803+(1-AC803)*U803</f>
        <v/>
      </c>
      <c r="AM803" s="33">
        <f>AC803*X803+(1-AC803)*U803</f>
        <v/>
      </c>
      <c r="AN803" s="33">
        <f>AD803*V803+(1-AD803)*U803</f>
        <v/>
      </c>
      <c r="AO803" s="33">
        <f>AD803*W803+(1-AD803)*U803</f>
        <v/>
      </c>
      <c r="AP803" s="33">
        <f>AD803*X803+(1-AD803)*U803</f>
        <v/>
      </c>
      <c r="AQ803" s="7">
        <f>IF(OR(Scenario!$B$5="Any",Scenario!$B$5=A803),1,0)</f>
        <v/>
      </c>
      <c r="AR803" s="7">
        <f>IF(OR(Scenario!$B$6="Any",Scenario!$B$6=B803),1,0)</f>
        <v/>
      </c>
      <c r="AS803" s="7">
        <f>IF(OR(Scenario!$B$7="Any",Scenario!$B$7=C803),1,0)</f>
        <v/>
      </c>
      <c r="AT803" s="7">
        <f>IF(OR(Scenario!$B$8="Any",Scenario!$B$8=D803),1,0)</f>
        <v/>
      </c>
      <c r="AU803" s="7">
        <f>IF(OR(Scenario!$B$9="Any",Scenario!$B$9=E803),1,0)</f>
        <v/>
      </c>
      <c r="AV803" s="7">
        <f>IF(OR(Scenario!$B$10="Any",Scenario!$B$10=F803),1,0)</f>
        <v/>
      </c>
      <c r="AW803" s="7">
        <f>G803*AQ803*AR803*AS803*AT803*AU803*AV803</f>
        <v/>
      </c>
      <c r="AX803" s="7">
        <f>IF(Scenario!$B$11="mean",L803,IF(Scenario!$B$11="5th pct",M803,N803))</f>
        <v/>
      </c>
      <c r="AY803" s="7">
        <f>IF(Scenario!$B$11="mean",O803,IF(Scenario!$B$11="5th pct",P803,Q803))</f>
        <v/>
      </c>
      <c r="AZ803" s="7">
        <f>IF(Scenario!$B$11="mean",R803,IF(Scenario!$B$11="5th pct",S803,T803))</f>
        <v/>
      </c>
      <c r="BA803" s="7">
        <f>IF(Scenario!$B$11="mean",AE803,IF(Scenario!$B$11="5th pct",AF803,AG803))</f>
        <v/>
      </c>
      <c r="BB803" s="7">
        <f>IF(Scenario!$B$11="mean",AH803,IF(Scenario!$B$11="5th pct",AI803,AJ803))</f>
        <v/>
      </c>
      <c r="BC803" s="7">
        <f>U803</f>
        <v/>
      </c>
      <c r="BD803" s="7">
        <f>IF(Scenario!$B$11="mean",V803,IF(Scenario!$B$11="5th pct",W803,X803))</f>
        <v/>
      </c>
      <c r="BE803" s="7">
        <f>IF(Scenario!$B$11="mean",Y803,IF(Scenario!$B$11="5th pct",Z803,AA803))</f>
        <v/>
      </c>
      <c r="BF803" s="7">
        <f>IF(Scenario!$B$11="mean",AK803,IF(Scenario!$B$11="5th pct",AL803,AM803))</f>
        <v/>
      </c>
      <c r="BG803" s="7">
        <f>IF(Scenario!$B$11="mean",AN803,IF(Scenario!$B$11="5th pct",AO803,AP803))</f>
        <v/>
      </c>
    </row>
    <row r="804">
      <c r="A804" t="inlineStr">
        <is>
          <t>M</t>
        </is>
      </c>
      <c r="B804" t="inlineStr">
        <is>
          <t>75-79</t>
        </is>
      </c>
      <c r="C804" t="inlineStr">
        <is>
          <t>110-132</t>
        </is>
      </c>
      <c r="D804" t="inlineStr">
        <is>
          <t>&lt;1.0</t>
        </is>
      </c>
      <c r="E804" t="inlineStr">
        <is>
          <t>low parox</t>
        </is>
      </c>
      <c r="F804" t="inlineStr">
        <is>
          <t>no</t>
        </is>
      </c>
      <c r="G804" s="26">
        <f>Parameters!$B$6*Parameters!$B$8*Parameters!$C$11/SUM(Parameters!$B$11:$G$11)*Parameters!$H$21*Parameters!$B$51*(1-Parameters!$B$46)</f>
        <v/>
      </c>
      <c r="H804" s="27">
        <f>(140-Parameters!$C$25)*Parameters!$C$26*0.45359237*1/(72*Parameters!$B$27)</f>
        <v/>
      </c>
      <c r="I804">
        <f>IF(H804&gt;80,"&gt;80",IF(H804&gt;50,"50-80",IF(H804&gt;=25,"25-50","&lt;25")))</f>
        <v/>
      </c>
      <c r="J804">
        <f>IF(((B804="80+")+1+(OR(D804="1.5-2.0",D804="&gt;=2.0")))&gt;=2,1,0)</f>
        <v/>
      </c>
      <c r="K804" s="28">
        <f>INDEX(Parameters!$B$31:$E$31,MATCH(I804,Parameters!$B$30:$E$30,0))</f>
        <v/>
      </c>
      <c r="L804" s="29">
        <f>K804*INDEX(Parameters!$B$66:$E$66,MATCH(I804,Parameters!$B$30:$E$30,0))/100*IF($F804="yes",Parameters!$C$49,Parameters!$B$49)</f>
        <v/>
      </c>
      <c r="M804" s="29">
        <f>K804*INDEX(Parameters!$B$67:$E$67,MATCH(I804,Parameters!$B$30:$E$30,0))/100*IF($F804="yes",Parameters!$C$49,Parameters!$B$49)</f>
        <v/>
      </c>
      <c r="N804" s="29">
        <f>K804*INDEX(Parameters!$B$68:$E$68,MATCH(I804,Parameters!$B$30:$E$30,0))/100*IF($F804="yes",Parameters!$C$49,Parameters!$B$49)</f>
        <v/>
      </c>
      <c r="O804" s="29">
        <f>K804*INDEX(Parameters!$B$69:$E$69,MATCH(I804,Parameters!$B$30:$E$30,0))/100*IF($F804="yes",Parameters!$C$49,Parameters!$B$49)</f>
        <v/>
      </c>
      <c r="P804" s="29">
        <f>K804*INDEX(Parameters!$B$70:$E$70,MATCH(I804,Parameters!$B$30:$E$30,0))/100*IF($F804="yes",Parameters!$C$49,Parameters!$B$49)</f>
        <v/>
      </c>
      <c r="Q804" s="29">
        <f>K804*INDEX(Parameters!$B$71:$E$71,MATCH(I804,Parameters!$B$30:$E$30,0))/100*IF($F804="yes",Parameters!$C$49,Parameters!$B$49)</f>
        <v/>
      </c>
      <c r="R804" s="29">
        <f>K804*INDEX(Parameters!$B$72:$E$72,MATCH(I804,Parameters!$B$30:$E$30,0))/100*IF($F804="yes",Parameters!$C$49,Parameters!$B$49)</f>
        <v/>
      </c>
      <c r="S804" s="29">
        <f>K804*INDEX(Parameters!$B$73:$E$73,MATCH(I804,Parameters!$B$30:$E$30,0))/100*IF($F804="yes",Parameters!$C$49,Parameters!$B$49)</f>
        <v/>
      </c>
      <c r="T804" s="29">
        <f>K804*INDEX(Parameters!$B$74:$E$74,MATCH(I804,Parameters!$B$30:$E$30,0))/100*IF($F804="yes",Parameters!$C$49,Parameters!$B$49)</f>
        <v/>
      </c>
      <c r="U804" s="29">
        <f>INDEX(Parameters!$B$32:$E$32,MATCH(I804,Parameters!$B$30:$E$30,0))*Parameters!$B$36/100*IF($F804="yes",Parameters!$E$49,Parameters!$D$49)</f>
        <v/>
      </c>
      <c r="V804" s="29">
        <f>U804*INDEX(Parameters!$B$99:$E$99,MATCH(I804,Parameters!$B$30:$E$30,0))</f>
        <v/>
      </c>
      <c r="W804" s="29">
        <f>U804*INDEX(Parameters!$B$100:$E$100,MATCH(I804,Parameters!$B$30:$E$30,0))</f>
        <v/>
      </c>
      <c r="X804" s="29">
        <f>U804*INDEX(Parameters!$B$101:$E$101,MATCH(I804,Parameters!$B$30:$E$30,0))</f>
        <v/>
      </c>
      <c r="Y804" s="29">
        <f>U804*INDEX(Parameters!$B$102:$E$102,MATCH(I804,Parameters!$B$30:$E$30,0))</f>
        <v/>
      </c>
      <c r="Z804" s="29">
        <f>U804*INDEX(Parameters!$B$103:$E$103,MATCH(I804,Parameters!$B$30:$E$30,0))</f>
        <v/>
      </c>
      <c r="AA804" s="29">
        <f>U804*INDEX(Parameters!$B$104:$E$104,MATCH(I804,Parameters!$B$30:$E$30,0))</f>
        <v/>
      </c>
      <c r="AB804" s="29">
        <f>U804*Parameters!$B$39</f>
        <v/>
      </c>
      <c r="AC804">
        <f>J804</f>
        <v/>
      </c>
      <c r="AD804">
        <f>IF(J804=1,Parameters!$B$40,Parameters!$B$41)</f>
        <v/>
      </c>
      <c r="AE804" s="29">
        <f>AC804*O804+(1-AC804)*L804</f>
        <v/>
      </c>
      <c r="AF804" s="29">
        <f>AC804*P804+(1-AC804)*M804</f>
        <v/>
      </c>
      <c r="AG804" s="29">
        <f>AC804*Q804+(1-AC804)*N804</f>
        <v/>
      </c>
      <c r="AH804" s="29">
        <f>AD804*O804+(1-AD804)*L804</f>
        <v/>
      </c>
      <c r="AI804" s="29">
        <f>AD804*P804+(1-AD804)*M804</f>
        <v/>
      </c>
      <c r="AJ804" s="29">
        <f>AD804*Q804+(1-AD804)*N804</f>
        <v/>
      </c>
      <c r="AK804" s="29">
        <f>AC804*V804+(1-AC804)*U804</f>
        <v/>
      </c>
      <c r="AL804" s="29">
        <f>AC804*W804+(1-AC804)*U804</f>
        <v/>
      </c>
      <c r="AM804" s="29">
        <f>AC804*X804+(1-AC804)*U804</f>
        <v/>
      </c>
      <c r="AN804" s="29">
        <f>AD804*V804+(1-AD804)*U804</f>
        <v/>
      </c>
      <c r="AO804" s="29">
        <f>AD804*W804+(1-AD804)*U804</f>
        <v/>
      </c>
      <c r="AP804" s="29">
        <f>AD804*X804+(1-AD804)*U804</f>
        <v/>
      </c>
      <c r="AQ804">
        <f>IF(OR(Scenario!$B$5="Any",Scenario!$B$5=A804),1,0)</f>
        <v/>
      </c>
      <c r="AR804">
        <f>IF(OR(Scenario!$B$6="Any",Scenario!$B$6=B804),1,0)</f>
        <v/>
      </c>
      <c r="AS804">
        <f>IF(OR(Scenario!$B$7="Any",Scenario!$B$7=C804),1,0)</f>
        <v/>
      </c>
      <c r="AT804">
        <f>IF(OR(Scenario!$B$8="Any",Scenario!$B$8=D804),1,0)</f>
        <v/>
      </c>
      <c r="AU804">
        <f>IF(OR(Scenario!$B$9="Any",Scenario!$B$9=E804),1,0)</f>
        <v/>
      </c>
      <c r="AV804">
        <f>IF(OR(Scenario!$B$10="Any",Scenario!$B$10=F804),1,0)</f>
        <v/>
      </c>
      <c r="AW804">
        <f>G804*AQ804*AR804*AS804*AT804*AU804*AV804</f>
        <v/>
      </c>
      <c r="AX804">
        <f>IF(Scenario!$B$11="mean",L804,IF(Scenario!$B$11="5th pct",M804,N804))</f>
        <v/>
      </c>
      <c r="AY804">
        <f>IF(Scenario!$B$11="mean",O804,IF(Scenario!$B$11="5th pct",P804,Q804))</f>
        <v/>
      </c>
      <c r="AZ804">
        <f>IF(Scenario!$B$11="mean",R804,IF(Scenario!$B$11="5th pct",S804,T804))</f>
        <v/>
      </c>
      <c r="BA804">
        <f>IF(Scenario!$B$11="mean",AE804,IF(Scenario!$B$11="5th pct",AF804,AG804))</f>
        <v/>
      </c>
      <c r="BB804">
        <f>IF(Scenario!$B$11="mean",AH804,IF(Scenario!$B$11="5th pct",AI804,AJ804))</f>
        <v/>
      </c>
      <c r="BC804">
        <f>U804</f>
        <v/>
      </c>
      <c r="BD804">
        <f>IF(Scenario!$B$11="mean",V804,IF(Scenario!$B$11="5th pct",W804,X804))</f>
        <v/>
      </c>
      <c r="BE804">
        <f>IF(Scenario!$B$11="mean",Y804,IF(Scenario!$B$11="5th pct",Z804,AA804))</f>
        <v/>
      </c>
      <c r="BF804">
        <f>IF(Scenario!$B$11="mean",AK804,IF(Scenario!$B$11="5th pct",AL804,AM804))</f>
        <v/>
      </c>
      <c r="BG804">
        <f>IF(Scenario!$B$11="mean",AN804,IF(Scenario!$B$11="5th pct",AO804,AP804))</f>
        <v/>
      </c>
    </row>
    <row r="805">
      <c r="A805" s="7" t="inlineStr">
        <is>
          <t>M</t>
        </is>
      </c>
      <c r="B805" s="7" t="inlineStr">
        <is>
          <t>75-79</t>
        </is>
      </c>
      <c r="C805" s="7" t="inlineStr">
        <is>
          <t>110-132</t>
        </is>
      </c>
      <c r="D805" s="7" t="inlineStr">
        <is>
          <t>&lt;1.0</t>
        </is>
      </c>
      <c r="E805" s="7" t="inlineStr">
        <is>
          <t>low parox</t>
        </is>
      </c>
      <c r="F805" s="7" t="inlineStr">
        <is>
          <t>yes</t>
        </is>
      </c>
      <c r="G805" s="30">
        <f>Parameters!$B$6*Parameters!$B$8*Parameters!$C$11/SUM(Parameters!$B$11:$G$11)*Parameters!$H$21*Parameters!$B$51*Parameters!$B$46</f>
        <v/>
      </c>
      <c r="H805" s="31">
        <f>(140-Parameters!$C$25)*Parameters!$C$26*0.45359237*1/(72*Parameters!$B$27)</f>
        <v/>
      </c>
      <c r="I805" s="7">
        <f>IF(H805&gt;80,"&gt;80",IF(H805&gt;50,"50-80",IF(H805&gt;=25,"25-50","&lt;25")))</f>
        <v/>
      </c>
      <c r="J805" s="7">
        <f>IF(((B805="80+")+1+(OR(D805="1.5-2.0",D805="&gt;=2.0")))&gt;=2,1,0)</f>
        <v/>
      </c>
      <c r="K805" s="32">
        <f>INDEX(Parameters!$B$31:$E$31,MATCH(I805,Parameters!$B$30:$E$30,0))</f>
        <v/>
      </c>
      <c r="L805" s="33">
        <f>K805*INDEX(Parameters!$B$66:$E$66,MATCH(I805,Parameters!$B$30:$E$30,0))/100*IF($F805="yes",Parameters!$C$49,Parameters!$B$49)</f>
        <v/>
      </c>
      <c r="M805" s="33">
        <f>K805*INDEX(Parameters!$B$67:$E$67,MATCH(I805,Parameters!$B$30:$E$30,0))/100*IF($F805="yes",Parameters!$C$49,Parameters!$B$49)</f>
        <v/>
      </c>
      <c r="N805" s="33">
        <f>K805*INDEX(Parameters!$B$68:$E$68,MATCH(I805,Parameters!$B$30:$E$30,0))/100*IF($F805="yes",Parameters!$C$49,Parameters!$B$49)</f>
        <v/>
      </c>
      <c r="O805" s="33">
        <f>K805*INDEX(Parameters!$B$69:$E$69,MATCH(I805,Parameters!$B$30:$E$30,0))/100*IF($F805="yes",Parameters!$C$49,Parameters!$B$49)</f>
        <v/>
      </c>
      <c r="P805" s="33">
        <f>K805*INDEX(Parameters!$B$70:$E$70,MATCH(I805,Parameters!$B$30:$E$30,0))/100*IF($F805="yes",Parameters!$C$49,Parameters!$B$49)</f>
        <v/>
      </c>
      <c r="Q805" s="33">
        <f>K805*INDEX(Parameters!$B$71:$E$71,MATCH(I805,Parameters!$B$30:$E$30,0))/100*IF($F805="yes",Parameters!$C$49,Parameters!$B$49)</f>
        <v/>
      </c>
      <c r="R805" s="33">
        <f>K805*INDEX(Parameters!$B$72:$E$72,MATCH(I805,Parameters!$B$30:$E$30,0))/100*IF($F805="yes",Parameters!$C$49,Parameters!$B$49)</f>
        <v/>
      </c>
      <c r="S805" s="33">
        <f>K805*INDEX(Parameters!$B$73:$E$73,MATCH(I805,Parameters!$B$30:$E$30,0))/100*IF($F805="yes",Parameters!$C$49,Parameters!$B$49)</f>
        <v/>
      </c>
      <c r="T805" s="33">
        <f>K805*INDEX(Parameters!$B$74:$E$74,MATCH(I805,Parameters!$B$30:$E$30,0))/100*IF($F805="yes",Parameters!$C$49,Parameters!$B$49)</f>
        <v/>
      </c>
      <c r="U805" s="33">
        <f>INDEX(Parameters!$B$32:$E$32,MATCH(I805,Parameters!$B$30:$E$30,0))*Parameters!$B$36/100*IF($F805="yes",Parameters!$E$49,Parameters!$D$49)</f>
        <v/>
      </c>
      <c r="V805" s="33">
        <f>U805*INDEX(Parameters!$B$99:$E$99,MATCH(I805,Parameters!$B$30:$E$30,0))</f>
        <v/>
      </c>
      <c r="W805" s="33">
        <f>U805*INDEX(Parameters!$B$100:$E$100,MATCH(I805,Parameters!$B$30:$E$30,0))</f>
        <v/>
      </c>
      <c r="X805" s="33">
        <f>U805*INDEX(Parameters!$B$101:$E$101,MATCH(I805,Parameters!$B$30:$E$30,0))</f>
        <v/>
      </c>
      <c r="Y805" s="33">
        <f>U805*INDEX(Parameters!$B$102:$E$102,MATCH(I805,Parameters!$B$30:$E$30,0))</f>
        <v/>
      </c>
      <c r="Z805" s="33">
        <f>U805*INDEX(Parameters!$B$103:$E$103,MATCH(I805,Parameters!$B$30:$E$30,0))</f>
        <v/>
      </c>
      <c r="AA805" s="33">
        <f>U805*INDEX(Parameters!$B$104:$E$104,MATCH(I805,Parameters!$B$30:$E$30,0))</f>
        <v/>
      </c>
      <c r="AB805" s="33">
        <f>U805*Parameters!$B$39</f>
        <v/>
      </c>
      <c r="AC805" s="7">
        <f>J805</f>
        <v/>
      </c>
      <c r="AD805" s="7">
        <f>IF(J805=1,Parameters!$B$40,Parameters!$B$41)</f>
        <v/>
      </c>
      <c r="AE805" s="33">
        <f>AC805*O805+(1-AC805)*L805</f>
        <v/>
      </c>
      <c r="AF805" s="33">
        <f>AC805*P805+(1-AC805)*M805</f>
        <v/>
      </c>
      <c r="AG805" s="33">
        <f>AC805*Q805+(1-AC805)*N805</f>
        <v/>
      </c>
      <c r="AH805" s="33">
        <f>AD805*O805+(1-AD805)*L805</f>
        <v/>
      </c>
      <c r="AI805" s="33">
        <f>AD805*P805+(1-AD805)*M805</f>
        <v/>
      </c>
      <c r="AJ805" s="33">
        <f>AD805*Q805+(1-AD805)*N805</f>
        <v/>
      </c>
      <c r="AK805" s="33">
        <f>AC805*V805+(1-AC805)*U805</f>
        <v/>
      </c>
      <c r="AL805" s="33">
        <f>AC805*W805+(1-AC805)*U805</f>
        <v/>
      </c>
      <c r="AM805" s="33">
        <f>AC805*X805+(1-AC805)*U805</f>
        <v/>
      </c>
      <c r="AN805" s="33">
        <f>AD805*V805+(1-AD805)*U805</f>
        <v/>
      </c>
      <c r="AO805" s="33">
        <f>AD805*W805+(1-AD805)*U805</f>
        <v/>
      </c>
      <c r="AP805" s="33">
        <f>AD805*X805+(1-AD805)*U805</f>
        <v/>
      </c>
      <c r="AQ805" s="7">
        <f>IF(OR(Scenario!$B$5="Any",Scenario!$B$5=A805),1,0)</f>
        <v/>
      </c>
      <c r="AR805" s="7">
        <f>IF(OR(Scenario!$B$6="Any",Scenario!$B$6=B805),1,0)</f>
        <v/>
      </c>
      <c r="AS805" s="7">
        <f>IF(OR(Scenario!$B$7="Any",Scenario!$B$7=C805),1,0)</f>
        <v/>
      </c>
      <c r="AT805" s="7">
        <f>IF(OR(Scenario!$B$8="Any",Scenario!$B$8=D805),1,0)</f>
        <v/>
      </c>
      <c r="AU805" s="7">
        <f>IF(OR(Scenario!$B$9="Any",Scenario!$B$9=E805),1,0)</f>
        <v/>
      </c>
      <c r="AV805" s="7">
        <f>IF(OR(Scenario!$B$10="Any",Scenario!$B$10=F805),1,0)</f>
        <v/>
      </c>
      <c r="AW805" s="7">
        <f>G805*AQ805*AR805*AS805*AT805*AU805*AV805</f>
        <v/>
      </c>
      <c r="AX805" s="7">
        <f>IF(Scenario!$B$11="mean",L805,IF(Scenario!$B$11="5th pct",M805,N805))</f>
        <v/>
      </c>
      <c r="AY805" s="7">
        <f>IF(Scenario!$B$11="mean",O805,IF(Scenario!$B$11="5th pct",P805,Q805))</f>
        <v/>
      </c>
      <c r="AZ805" s="7">
        <f>IF(Scenario!$B$11="mean",R805,IF(Scenario!$B$11="5th pct",S805,T805))</f>
        <v/>
      </c>
      <c r="BA805" s="7">
        <f>IF(Scenario!$B$11="mean",AE805,IF(Scenario!$B$11="5th pct",AF805,AG805))</f>
        <v/>
      </c>
      <c r="BB805" s="7">
        <f>IF(Scenario!$B$11="mean",AH805,IF(Scenario!$B$11="5th pct",AI805,AJ805))</f>
        <v/>
      </c>
      <c r="BC805" s="7">
        <f>U805</f>
        <v/>
      </c>
      <c r="BD805" s="7">
        <f>IF(Scenario!$B$11="mean",V805,IF(Scenario!$B$11="5th pct",W805,X805))</f>
        <v/>
      </c>
      <c r="BE805" s="7">
        <f>IF(Scenario!$B$11="mean",Y805,IF(Scenario!$B$11="5th pct",Z805,AA805))</f>
        <v/>
      </c>
      <c r="BF805" s="7">
        <f>IF(Scenario!$B$11="mean",AK805,IF(Scenario!$B$11="5th pct",AL805,AM805))</f>
        <v/>
      </c>
      <c r="BG805" s="7">
        <f>IF(Scenario!$B$11="mean",AN805,IF(Scenario!$B$11="5th pct",AO805,AP805))</f>
        <v/>
      </c>
    </row>
    <row r="806">
      <c r="A806" t="inlineStr">
        <is>
          <t>M</t>
        </is>
      </c>
      <c r="B806" t="inlineStr">
        <is>
          <t>75-79</t>
        </is>
      </c>
      <c r="C806" t="inlineStr">
        <is>
          <t>110-132</t>
        </is>
      </c>
      <c r="D806" t="inlineStr">
        <is>
          <t>&lt;1.0</t>
        </is>
      </c>
      <c r="E806" t="inlineStr">
        <is>
          <t>high parox</t>
        </is>
      </c>
      <c r="F806" t="inlineStr">
        <is>
          <t>no</t>
        </is>
      </c>
      <c r="G806" s="26">
        <f>Parameters!$B$6*Parameters!$B$8*Parameters!$C$11/SUM(Parameters!$B$11:$G$11)*Parameters!$H$21*Parameters!$B$52*(1-Parameters!$B$46)</f>
        <v/>
      </c>
      <c r="H806" s="27">
        <f>(140-Parameters!$C$25)*Parameters!$C$26*0.45359237*1/(72*Parameters!$B$27)</f>
        <v/>
      </c>
      <c r="I806">
        <f>IF(H806&gt;80,"&gt;80",IF(H806&gt;50,"50-80",IF(H806&gt;=25,"25-50","&lt;25")))</f>
        <v/>
      </c>
      <c r="J806">
        <f>IF(((B806="80+")+1+(OR(D806="1.5-2.0",D806="&gt;=2.0")))&gt;=2,1,0)</f>
        <v/>
      </c>
      <c r="K806" s="28">
        <f>INDEX(Parameters!$B$31:$E$31,MATCH(I806,Parameters!$B$30:$E$30,0))</f>
        <v/>
      </c>
      <c r="L806" s="29">
        <f>K806*INDEX(Parameters!$B$75:$E$75,MATCH(I806,Parameters!$B$30:$E$30,0))/100*IF($F806="yes",Parameters!$C$49,Parameters!$B$49)</f>
        <v/>
      </c>
      <c r="M806" s="29">
        <f>K806*INDEX(Parameters!$B$76:$E$76,MATCH(I806,Parameters!$B$30:$E$30,0))/100*IF($F806="yes",Parameters!$C$49,Parameters!$B$49)</f>
        <v/>
      </c>
      <c r="N806" s="29">
        <f>K806*INDEX(Parameters!$B$77:$E$77,MATCH(I806,Parameters!$B$30:$E$30,0))/100*IF($F806="yes",Parameters!$C$49,Parameters!$B$49)</f>
        <v/>
      </c>
      <c r="O806" s="29">
        <f>K806*INDEX(Parameters!$B$78:$E$78,MATCH(I806,Parameters!$B$30:$E$30,0))/100*IF($F806="yes",Parameters!$C$49,Parameters!$B$49)</f>
        <v/>
      </c>
      <c r="P806" s="29">
        <f>K806*INDEX(Parameters!$B$79:$E$79,MATCH(I806,Parameters!$B$30:$E$30,0))/100*IF($F806="yes",Parameters!$C$49,Parameters!$B$49)</f>
        <v/>
      </c>
      <c r="Q806" s="29">
        <f>K806*INDEX(Parameters!$B$80:$E$80,MATCH(I806,Parameters!$B$30:$E$30,0))/100*IF($F806="yes",Parameters!$C$49,Parameters!$B$49)</f>
        <v/>
      </c>
      <c r="R806" s="29">
        <f>K806*INDEX(Parameters!$B$81:$E$81,MATCH(I806,Parameters!$B$30:$E$30,0))/100*IF($F806="yes",Parameters!$C$49,Parameters!$B$49)</f>
        <v/>
      </c>
      <c r="S806" s="29">
        <f>K806*INDEX(Parameters!$B$82:$E$82,MATCH(I806,Parameters!$B$30:$E$30,0))/100*IF($F806="yes",Parameters!$C$49,Parameters!$B$49)</f>
        <v/>
      </c>
      <c r="T806" s="29">
        <f>K806*INDEX(Parameters!$B$83:$E$83,MATCH(I806,Parameters!$B$30:$E$30,0))/100*IF($F806="yes",Parameters!$C$49,Parameters!$B$49)</f>
        <v/>
      </c>
      <c r="U806" s="29">
        <f>INDEX(Parameters!$B$32:$E$32,MATCH(I806,Parameters!$B$30:$E$30,0))*Parameters!$B$36/100*IF($F806="yes",Parameters!$E$49,Parameters!$D$49)</f>
        <v/>
      </c>
      <c r="V806" s="29">
        <f>U806*INDEX(Parameters!$B$99:$E$99,MATCH(I806,Parameters!$B$30:$E$30,0))</f>
        <v/>
      </c>
      <c r="W806" s="29">
        <f>U806*INDEX(Parameters!$B$100:$E$100,MATCH(I806,Parameters!$B$30:$E$30,0))</f>
        <v/>
      </c>
      <c r="X806" s="29">
        <f>U806*INDEX(Parameters!$B$101:$E$101,MATCH(I806,Parameters!$B$30:$E$30,0))</f>
        <v/>
      </c>
      <c r="Y806" s="29">
        <f>U806*INDEX(Parameters!$B$102:$E$102,MATCH(I806,Parameters!$B$30:$E$30,0))</f>
        <v/>
      </c>
      <c r="Z806" s="29">
        <f>U806*INDEX(Parameters!$B$103:$E$103,MATCH(I806,Parameters!$B$30:$E$30,0))</f>
        <v/>
      </c>
      <c r="AA806" s="29">
        <f>U806*INDEX(Parameters!$B$104:$E$104,MATCH(I806,Parameters!$B$30:$E$30,0))</f>
        <v/>
      </c>
      <c r="AB806" s="29">
        <f>U806*Parameters!$B$39</f>
        <v/>
      </c>
      <c r="AC806">
        <f>J806</f>
        <v/>
      </c>
      <c r="AD806">
        <f>IF(J806=1,Parameters!$B$40,Parameters!$B$41)</f>
        <v/>
      </c>
      <c r="AE806" s="29">
        <f>AC806*O806+(1-AC806)*L806</f>
        <v/>
      </c>
      <c r="AF806" s="29">
        <f>AC806*P806+(1-AC806)*M806</f>
        <v/>
      </c>
      <c r="AG806" s="29">
        <f>AC806*Q806+(1-AC806)*N806</f>
        <v/>
      </c>
      <c r="AH806" s="29">
        <f>AD806*O806+(1-AD806)*L806</f>
        <v/>
      </c>
      <c r="AI806" s="29">
        <f>AD806*P806+(1-AD806)*M806</f>
        <v/>
      </c>
      <c r="AJ806" s="29">
        <f>AD806*Q806+(1-AD806)*N806</f>
        <v/>
      </c>
      <c r="AK806" s="29">
        <f>AC806*V806+(1-AC806)*U806</f>
        <v/>
      </c>
      <c r="AL806" s="29">
        <f>AC806*W806+(1-AC806)*U806</f>
        <v/>
      </c>
      <c r="AM806" s="29">
        <f>AC806*X806+(1-AC806)*U806</f>
        <v/>
      </c>
      <c r="AN806" s="29">
        <f>AD806*V806+(1-AD806)*U806</f>
        <v/>
      </c>
      <c r="AO806" s="29">
        <f>AD806*W806+(1-AD806)*U806</f>
        <v/>
      </c>
      <c r="AP806" s="29">
        <f>AD806*X806+(1-AD806)*U806</f>
        <v/>
      </c>
      <c r="AQ806">
        <f>IF(OR(Scenario!$B$5="Any",Scenario!$B$5=A806),1,0)</f>
        <v/>
      </c>
      <c r="AR806">
        <f>IF(OR(Scenario!$B$6="Any",Scenario!$B$6=B806),1,0)</f>
        <v/>
      </c>
      <c r="AS806">
        <f>IF(OR(Scenario!$B$7="Any",Scenario!$B$7=C806),1,0)</f>
        <v/>
      </c>
      <c r="AT806">
        <f>IF(OR(Scenario!$B$8="Any",Scenario!$B$8=D806),1,0)</f>
        <v/>
      </c>
      <c r="AU806">
        <f>IF(OR(Scenario!$B$9="Any",Scenario!$B$9=E806),1,0)</f>
        <v/>
      </c>
      <c r="AV806">
        <f>IF(OR(Scenario!$B$10="Any",Scenario!$B$10=F806),1,0)</f>
        <v/>
      </c>
      <c r="AW806">
        <f>G806*AQ806*AR806*AS806*AT806*AU806*AV806</f>
        <v/>
      </c>
      <c r="AX806">
        <f>IF(Scenario!$B$11="mean",L806,IF(Scenario!$B$11="5th pct",M806,N806))</f>
        <v/>
      </c>
      <c r="AY806">
        <f>IF(Scenario!$B$11="mean",O806,IF(Scenario!$B$11="5th pct",P806,Q806))</f>
        <v/>
      </c>
      <c r="AZ806">
        <f>IF(Scenario!$B$11="mean",R806,IF(Scenario!$B$11="5th pct",S806,T806))</f>
        <v/>
      </c>
      <c r="BA806">
        <f>IF(Scenario!$B$11="mean",AE806,IF(Scenario!$B$11="5th pct",AF806,AG806))</f>
        <v/>
      </c>
      <c r="BB806">
        <f>IF(Scenario!$B$11="mean",AH806,IF(Scenario!$B$11="5th pct",AI806,AJ806))</f>
        <v/>
      </c>
      <c r="BC806">
        <f>U806</f>
        <v/>
      </c>
      <c r="BD806">
        <f>IF(Scenario!$B$11="mean",V806,IF(Scenario!$B$11="5th pct",W806,X806))</f>
        <v/>
      </c>
      <c r="BE806">
        <f>IF(Scenario!$B$11="mean",Y806,IF(Scenario!$B$11="5th pct",Z806,AA806))</f>
        <v/>
      </c>
      <c r="BF806">
        <f>IF(Scenario!$B$11="mean",AK806,IF(Scenario!$B$11="5th pct",AL806,AM806))</f>
        <v/>
      </c>
      <c r="BG806">
        <f>IF(Scenario!$B$11="mean",AN806,IF(Scenario!$B$11="5th pct",AO806,AP806))</f>
        <v/>
      </c>
    </row>
    <row r="807">
      <c r="A807" s="7" t="inlineStr">
        <is>
          <t>M</t>
        </is>
      </c>
      <c r="B807" s="7" t="inlineStr">
        <is>
          <t>75-79</t>
        </is>
      </c>
      <c r="C807" s="7" t="inlineStr">
        <is>
          <t>110-132</t>
        </is>
      </c>
      <c r="D807" s="7" t="inlineStr">
        <is>
          <t>&lt;1.0</t>
        </is>
      </c>
      <c r="E807" s="7" t="inlineStr">
        <is>
          <t>high parox</t>
        </is>
      </c>
      <c r="F807" s="7" t="inlineStr">
        <is>
          <t>yes</t>
        </is>
      </c>
      <c r="G807" s="30">
        <f>Parameters!$B$6*Parameters!$B$8*Parameters!$C$11/SUM(Parameters!$B$11:$G$11)*Parameters!$H$21*Parameters!$B$52*Parameters!$B$46</f>
        <v/>
      </c>
      <c r="H807" s="31">
        <f>(140-Parameters!$C$25)*Parameters!$C$26*0.45359237*1/(72*Parameters!$B$27)</f>
        <v/>
      </c>
      <c r="I807" s="7">
        <f>IF(H807&gt;80,"&gt;80",IF(H807&gt;50,"50-80",IF(H807&gt;=25,"25-50","&lt;25")))</f>
        <v/>
      </c>
      <c r="J807" s="7">
        <f>IF(((B807="80+")+1+(OR(D807="1.5-2.0",D807="&gt;=2.0")))&gt;=2,1,0)</f>
        <v/>
      </c>
      <c r="K807" s="32">
        <f>INDEX(Parameters!$B$31:$E$31,MATCH(I807,Parameters!$B$30:$E$30,0))</f>
        <v/>
      </c>
      <c r="L807" s="33">
        <f>K807*INDEX(Parameters!$B$75:$E$75,MATCH(I807,Parameters!$B$30:$E$30,0))/100*IF($F807="yes",Parameters!$C$49,Parameters!$B$49)</f>
        <v/>
      </c>
      <c r="M807" s="33">
        <f>K807*INDEX(Parameters!$B$76:$E$76,MATCH(I807,Parameters!$B$30:$E$30,0))/100*IF($F807="yes",Parameters!$C$49,Parameters!$B$49)</f>
        <v/>
      </c>
      <c r="N807" s="33">
        <f>K807*INDEX(Parameters!$B$77:$E$77,MATCH(I807,Parameters!$B$30:$E$30,0))/100*IF($F807="yes",Parameters!$C$49,Parameters!$B$49)</f>
        <v/>
      </c>
      <c r="O807" s="33">
        <f>K807*INDEX(Parameters!$B$78:$E$78,MATCH(I807,Parameters!$B$30:$E$30,0))/100*IF($F807="yes",Parameters!$C$49,Parameters!$B$49)</f>
        <v/>
      </c>
      <c r="P807" s="33">
        <f>K807*INDEX(Parameters!$B$79:$E$79,MATCH(I807,Parameters!$B$30:$E$30,0))/100*IF($F807="yes",Parameters!$C$49,Parameters!$B$49)</f>
        <v/>
      </c>
      <c r="Q807" s="33">
        <f>K807*INDEX(Parameters!$B$80:$E$80,MATCH(I807,Parameters!$B$30:$E$30,0))/100*IF($F807="yes",Parameters!$C$49,Parameters!$B$49)</f>
        <v/>
      </c>
      <c r="R807" s="33">
        <f>K807*INDEX(Parameters!$B$81:$E$81,MATCH(I807,Parameters!$B$30:$E$30,0))/100*IF($F807="yes",Parameters!$C$49,Parameters!$B$49)</f>
        <v/>
      </c>
      <c r="S807" s="33">
        <f>K807*INDEX(Parameters!$B$82:$E$82,MATCH(I807,Parameters!$B$30:$E$30,0))/100*IF($F807="yes",Parameters!$C$49,Parameters!$B$49)</f>
        <v/>
      </c>
      <c r="T807" s="33">
        <f>K807*INDEX(Parameters!$B$83:$E$83,MATCH(I807,Parameters!$B$30:$E$30,0))/100*IF($F807="yes",Parameters!$C$49,Parameters!$B$49)</f>
        <v/>
      </c>
      <c r="U807" s="33">
        <f>INDEX(Parameters!$B$32:$E$32,MATCH(I807,Parameters!$B$30:$E$30,0))*Parameters!$B$36/100*IF($F807="yes",Parameters!$E$49,Parameters!$D$49)</f>
        <v/>
      </c>
      <c r="V807" s="33">
        <f>U807*INDEX(Parameters!$B$99:$E$99,MATCH(I807,Parameters!$B$30:$E$30,0))</f>
        <v/>
      </c>
      <c r="W807" s="33">
        <f>U807*INDEX(Parameters!$B$100:$E$100,MATCH(I807,Parameters!$B$30:$E$30,0))</f>
        <v/>
      </c>
      <c r="X807" s="33">
        <f>U807*INDEX(Parameters!$B$101:$E$101,MATCH(I807,Parameters!$B$30:$E$30,0))</f>
        <v/>
      </c>
      <c r="Y807" s="33">
        <f>U807*INDEX(Parameters!$B$102:$E$102,MATCH(I807,Parameters!$B$30:$E$30,0))</f>
        <v/>
      </c>
      <c r="Z807" s="33">
        <f>U807*INDEX(Parameters!$B$103:$E$103,MATCH(I807,Parameters!$B$30:$E$30,0))</f>
        <v/>
      </c>
      <c r="AA807" s="33">
        <f>U807*INDEX(Parameters!$B$104:$E$104,MATCH(I807,Parameters!$B$30:$E$30,0))</f>
        <v/>
      </c>
      <c r="AB807" s="33">
        <f>U807*Parameters!$B$39</f>
        <v/>
      </c>
      <c r="AC807" s="7">
        <f>J807</f>
        <v/>
      </c>
      <c r="AD807" s="7">
        <f>IF(J807=1,Parameters!$B$40,Parameters!$B$41)</f>
        <v/>
      </c>
      <c r="AE807" s="33">
        <f>AC807*O807+(1-AC807)*L807</f>
        <v/>
      </c>
      <c r="AF807" s="33">
        <f>AC807*P807+(1-AC807)*M807</f>
        <v/>
      </c>
      <c r="AG807" s="33">
        <f>AC807*Q807+(1-AC807)*N807</f>
        <v/>
      </c>
      <c r="AH807" s="33">
        <f>AD807*O807+(1-AD807)*L807</f>
        <v/>
      </c>
      <c r="AI807" s="33">
        <f>AD807*P807+(1-AD807)*M807</f>
        <v/>
      </c>
      <c r="AJ807" s="33">
        <f>AD807*Q807+(1-AD807)*N807</f>
        <v/>
      </c>
      <c r="AK807" s="33">
        <f>AC807*V807+(1-AC807)*U807</f>
        <v/>
      </c>
      <c r="AL807" s="33">
        <f>AC807*W807+(1-AC807)*U807</f>
        <v/>
      </c>
      <c r="AM807" s="33">
        <f>AC807*X807+(1-AC807)*U807</f>
        <v/>
      </c>
      <c r="AN807" s="33">
        <f>AD807*V807+(1-AD807)*U807</f>
        <v/>
      </c>
      <c r="AO807" s="33">
        <f>AD807*W807+(1-AD807)*U807</f>
        <v/>
      </c>
      <c r="AP807" s="33">
        <f>AD807*X807+(1-AD807)*U807</f>
        <v/>
      </c>
      <c r="AQ807" s="7">
        <f>IF(OR(Scenario!$B$5="Any",Scenario!$B$5=A807),1,0)</f>
        <v/>
      </c>
      <c r="AR807" s="7">
        <f>IF(OR(Scenario!$B$6="Any",Scenario!$B$6=B807),1,0)</f>
        <v/>
      </c>
      <c r="AS807" s="7">
        <f>IF(OR(Scenario!$B$7="Any",Scenario!$B$7=C807),1,0)</f>
        <v/>
      </c>
      <c r="AT807" s="7">
        <f>IF(OR(Scenario!$B$8="Any",Scenario!$B$8=D807),1,0)</f>
        <v/>
      </c>
      <c r="AU807" s="7">
        <f>IF(OR(Scenario!$B$9="Any",Scenario!$B$9=E807),1,0)</f>
        <v/>
      </c>
      <c r="AV807" s="7">
        <f>IF(OR(Scenario!$B$10="Any",Scenario!$B$10=F807),1,0)</f>
        <v/>
      </c>
      <c r="AW807" s="7">
        <f>G807*AQ807*AR807*AS807*AT807*AU807*AV807</f>
        <v/>
      </c>
      <c r="AX807" s="7">
        <f>IF(Scenario!$B$11="mean",L807,IF(Scenario!$B$11="5th pct",M807,N807))</f>
        <v/>
      </c>
      <c r="AY807" s="7">
        <f>IF(Scenario!$B$11="mean",O807,IF(Scenario!$B$11="5th pct",P807,Q807))</f>
        <v/>
      </c>
      <c r="AZ807" s="7">
        <f>IF(Scenario!$B$11="mean",R807,IF(Scenario!$B$11="5th pct",S807,T807))</f>
        <v/>
      </c>
      <c r="BA807" s="7">
        <f>IF(Scenario!$B$11="mean",AE807,IF(Scenario!$B$11="5th pct",AF807,AG807))</f>
        <v/>
      </c>
      <c r="BB807" s="7">
        <f>IF(Scenario!$B$11="mean",AH807,IF(Scenario!$B$11="5th pct",AI807,AJ807))</f>
        <v/>
      </c>
      <c r="BC807" s="7">
        <f>U807</f>
        <v/>
      </c>
      <c r="BD807" s="7">
        <f>IF(Scenario!$B$11="mean",V807,IF(Scenario!$B$11="5th pct",W807,X807))</f>
        <v/>
      </c>
      <c r="BE807" s="7">
        <f>IF(Scenario!$B$11="mean",Y807,IF(Scenario!$B$11="5th pct",Z807,AA807))</f>
        <v/>
      </c>
      <c r="BF807" s="7">
        <f>IF(Scenario!$B$11="mean",AK807,IF(Scenario!$B$11="5th pct",AL807,AM807))</f>
        <v/>
      </c>
      <c r="BG807" s="7">
        <f>IF(Scenario!$B$11="mean",AN807,IF(Scenario!$B$11="5th pct",AO807,AP807))</f>
        <v/>
      </c>
    </row>
    <row r="808">
      <c r="A808" t="inlineStr">
        <is>
          <t>M</t>
        </is>
      </c>
      <c r="B808" t="inlineStr">
        <is>
          <t>75-79</t>
        </is>
      </c>
      <c r="C808" t="inlineStr">
        <is>
          <t>110-132</t>
        </is>
      </c>
      <c r="D808" t="inlineStr">
        <is>
          <t>&lt;1.0</t>
        </is>
      </c>
      <c r="E808" t="inlineStr">
        <is>
          <t>persistent</t>
        </is>
      </c>
      <c r="F808" t="inlineStr">
        <is>
          <t>no</t>
        </is>
      </c>
      <c r="G808" s="26">
        <f>Parameters!$B$6*Parameters!$B$8*Parameters!$C$11/SUM(Parameters!$B$11:$G$11)*Parameters!$H$21*Parameters!$B$53*(1-Parameters!$B$46)</f>
        <v/>
      </c>
      <c r="H808" s="27">
        <f>(140-Parameters!$C$25)*Parameters!$C$26*0.45359237*1/(72*Parameters!$B$27)</f>
        <v/>
      </c>
      <c r="I808">
        <f>IF(H808&gt;80,"&gt;80",IF(H808&gt;50,"50-80",IF(H808&gt;=25,"25-50","&lt;25")))</f>
        <v/>
      </c>
      <c r="J808">
        <f>IF(((B808="80+")+1+(OR(D808="1.5-2.0",D808="&gt;=2.0")))&gt;=2,1,0)</f>
        <v/>
      </c>
      <c r="K808" s="28">
        <f>INDEX(Parameters!$B$31:$E$31,MATCH(I808,Parameters!$B$30:$E$30,0))</f>
        <v/>
      </c>
      <c r="L808" s="29">
        <f>K808*INDEX(Parameters!$B$84:$E$84,MATCH(I808,Parameters!$B$30:$E$30,0))/100*IF($F808="yes",Parameters!$C$49,Parameters!$B$49)</f>
        <v/>
      </c>
      <c r="M808" s="29">
        <f>K808*INDEX(Parameters!$B$85:$E$85,MATCH(I808,Parameters!$B$30:$E$30,0))/100*IF($F808="yes",Parameters!$C$49,Parameters!$B$49)</f>
        <v/>
      </c>
      <c r="N808" s="29">
        <f>K808*INDEX(Parameters!$B$86:$E$86,MATCH(I808,Parameters!$B$30:$E$30,0))/100*IF($F808="yes",Parameters!$C$49,Parameters!$B$49)</f>
        <v/>
      </c>
      <c r="O808" s="29">
        <f>K808*INDEX(Parameters!$B$87:$E$87,MATCH(I808,Parameters!$B$30:$E$30,0))/100*IF($F808="yes",Parameters!$C$49,Parameters!$B$49)</f>
        <v/>
      </c>
      <c r="P808" s="29">
        <f>K808*INDEX(Parameters!$B$88:$E$88,MATCH(I808,Parameters!$B$30:$E$30,0))/100*IF($F808="yes",Parameters!$C$49,Parameters!$B$49)</f>
        <v/>
      </c>
      <c r="Q808" s="29">
        <f>K808*INDEX(Parameters!$B$89:$E$89,MATCH(I808,Parameters!$B$30:$E$30,0))/100*IF($F808="yes",Parameters!$C$49,Parameters!$B$49)</f>
        <v/>
      </c>
      <c r="R808" s="29">
        <f>K808*INDEX(Parameters!$B$90:$E$90,MATCH(I808,Parameters!$B$30:$E$30,0))/100*IF($F808="yes",Parameters!$C$49,Parameters!$B$49)</f>
        <v/>
      </c>
      <c r="S808" s="29">
        <f>K808*INDEX(Parameters!$B$91:$E$91,MATCH(I808,Parameters!$B$30:$E$30,0))/100*IF($F808="yes",Parameters!$C$49,Parameters!$B$49)</f>
        <v/>
      </c>
      <c r="T808" s="29">
        <f>K808*INDEX(Parameters!$B$92:$E$92,MATCH(I808,Parameters!$B$30:$E$30,0))/100*IF($F808="yes",Parameters!$C$49,Parameters!$B$49)</f>
        <v/>
      </c>
      <c r="U808" s="29">
        <f>INDEX(Parameters!$B$32:$E$32,MATCH(I808,Parameters!$B$30:$E$30,0))*Parameters!$B$36/100*IF($F808="yes",Parameters!$E$49,Parameters!$D$49)</f>
        <v/>
      </c>
      <c r="V808" s="29">
        <f>U808*INDEX(Parameters!$B$99:$E$99,MATCH(I808,Parameters!$B$30:$E$30,0))</f>
        <v/>
      </c>
      <c r="W808" s="29">
        <f>U808*INDEX(Parameters!$B$100:$E$100,MATCH(I808,Parameters!$B$30:$E$30,0))</f>
        <v/>
      </c>
      <c r="X808" s="29">
        <f>U808*INDEX(Parameters!$B$101:$E$101,MATCH(I808,Parameters!$B$30:$E$30,0))</f>
        <v/>
      </c>
      <c r="Y808" s="29">
        <f>U808*INDEX(Parameters!$B$102:$E$102,MATCH(I808,Parameters!$B$30:$E$30,0))</f>
        <v/>
      </c>
      <c r="Z808" s="29">
        <f>U808*INDEX(Parameters!$B$103:$E$103,MATCH(I808,Parameters!$B$30:$E$30,0))</f>
        <v/>
      </c>
      <c r="AA808" s="29">
        <f>U808*INDEX(Parameters!$B$104:$E$104,MATCH(I808,Parameters!$B$30:$E$30,0))</f>
        <v/>
      </c>
      <c r="AB808" s="29">
        <f>U808*Parameters!$B$39</f>
        <v/>
      </c>
      <c r="AC808">
        <f>J808</f>
        <v/>
      </c>
      <c r="AD808">
        <f>IF(J808=1,Parameters!$B$40,Parameters!$B$41)</f>
        <v/>
      </c>
      <c r="AE808" s="29">
        <f>AC808*O808+(1-AC808)*L808</f>
        <v/>
      </c>
      <c r="AF808" s="29">
        <f>AC808*P808+(1-AC808)*M808</f>
        <v/>
      </c>
      <c r="AG808" s="29">
        <f>AC808*Q808+(1-AC808)*N808</f>
        <v/>
      </c>
      <c r="AH808" s="29">
        <f>AD808*O808+(1-AD808)*L808</f>
        <v/>
      </c>
      <c r="AI808" s="29">
        <f>AD808*P808+(1-AD808)*M808</f>
        <v/>
      </c>
      <c r="AJ808" s="29">
        <f>AD808*Q808+(1-AD808)*N808</f>
        <v/>
      </c>
      <c r="AK808" s="29">
        <f>AC808*V808+(1-AC808)*U808</f>
        <v/>
      </c>
      <c r="AL808" s="29">
        <f>AC808*W808+(1-AC808)*U808</f>
        <v/>
      </c>
      <c r="AM808" s="29">
        <f>AC808*X808+(1-AC808)*U808</f>
        <v/>
      </c>
      <c r="AN808" s="29">
        <f>AD808*V808+(1-AD808)*U808</f>
        <v/>
      </c>
      <c r="AO808" s="29">
        <f>AD808*W808+(1-AD808)*U808</f>
        <v/>
      </c>
      <c r="AP808" s="29">
        <f>AD808*X808+(1-AD808)*U808</f>
        <v/>
      </c>
      <c r="AQ808">
        <f>IF(OR(Scenario!$B$5="Any",Scenario!$B$5=A808),1,0)</f>
        <v/>
      </c>
      <c r="AR808">
        <f>IF(OR(Scenario!$B$6="Any",Scenario!$B$6=B808),1,0)</f>
        <v/>
      </c>
      <c r="AS808">
        <f>IF(OR(Scenario!$B$7="Any",Scenario!$B$7=C808),1,0)</f>
        <v/>
      </c>
      <c r="AT808">
        <f>IF(OR(Scenario!$B$8="Any",Scenario!$B$8=D808),1,0)</f>
        <v/>
      </c>
      <c r="AU808">
        <f>IF(OR(Scenario!$B$9="Any",Scenario!$B$9=E808),1,0)</f>
        <v/>
      </c>
      <c r="AV808">
        <f>IF(OR(Scenario!$B$10="Any",Scenario!$B$10=F808),1,0)</f>
        <v/>
      </c>
      <c r="AW808">
        <f>G808*AQ808*AR808*AS808*AT808*AU808*AV808</f>
        <v/>
      </c>
      <c r="AX808">
        <f>IF(Scenario!$B$11="mean",L808,IF(Scenario!$B$11="5th pct",M808,N808))</f>
        <v/>
      </c>
      <c r="AY808">
        <f>IF(Scenario!$B$11="mean",O808,IF(Scenario!$B$11="5th pct",P808,Q808))</f>
        <v/>
      </c>
      <c r="AZ808">
        <f>IF(Scenario!$B$11="mean",R808,IF(Scenario!$B$11="5th pct",S808,T808))</f>
        <v/>
      </c>
      <c r="BA808">
        <f>IF(Scenario!$B$11="mean",AE808,IF(Scenario!$B$11="5th pct",AF808,AG808))</f>
        <v/>
      </c>
      <c r="BB808">
        <f>IF(Scenario!$B$11="mean",AH808,IF(Scenario!$B$11="5th pct",AI808,AJ808))</f>
        <v/>
      </c>
      <c r="BC808">
        <f>U808</f>
        <v/>
      </c>
      <c r="BD808">
        <f>IF(Scenario!$B$11="mean",V808,IF(Scenario!$B$11="5th pct",W808,X808))</f>
        <v/>
      </c>
      <c r="BE808">
        <f>IF(Scenario!$B$11="mean",Y808,IF(Scenario!$B$11="5th pct",Z808,AA808))</f>
        <v/>
      </c>
      <c r="BF808">
        <f>IF(Scenario!$B$11="mean",AK808,IF(Scenario!$B$11="5th pct",AL808,AM808))</f>
        <v/>
      </c>
      <c r="BG808">
        <f>IF(Scenario!$B$11="mean",AN808,IF(Scenario!$B$11="5th pct",AO808,AP808))</f>
        <v/>
      </c>
    </row>
    <row r="809">
      <c r="A809" s="7" t="inlineStr">
        <is>
          <t>M</t>
        </is>
      </c>
      <c r="B809" s="7" t="inlineStr">
        <is>
          <t>75-79</t>
        </is>
      </c>
      <c r="C809" s="7" t="inlineStr">
        <is>
          <t>110-132</t>
        </is>
      </c>
      <c r="D809" s="7" t="inlineStr">
        <is>
          <t>&lt;1.0</t>
        </is>
      </c>
      <c r="E809" s="7" t="inlineStr">
        <is>
          <t>persistent</t>
        </is>
      </c>
      <c r="F809" s="7" t="inlineStr">
        <is>
          <t>yes</t>
        </is>
      </c>
      <c r="G809" s="30">
        <f>Parameters!$B$6*Parameters!$B$8*Parameters!$C$11/SUM(Parameters!$B$11:$G$11)*Parameters!$H$21*Parameters!$B$53*Parameters!$B$46</f>
        <v/>
      </c>
      <c r="H809" s="31">
        <f>(140-Parameters!$C$25)*Parameters!$C$26*0.45359237*1/(72*Parameters!$B$27)</f>
        <v/>
      </c>
      <c r="I809" s="7">
        <f>IF(H809&gt;80,"&gt;80",IF(H809&gt;50,"50-80",IF(H809&gt;=25,"25-50","&lt;25")))</f>
        <v/>
      </c>
      <c r="J809" s="7">
        <f>IF(((B809="80+")+1+(OR(D809="1.5-2.0",D809="&gt;=2.0")))&gt;=2,1,0)</f>
        <v/>
      </c>
      <c r="K809" s="32">
        <f>INDEX(Parameters!$B$31:$E$31,MATCH(I809,Parameters!$B$30:$E$30,0))</f>
        <v/>
      </c>
      <c r="L809" s="33">
        <f>K809*INDEX(Parameters!$B$84:$E$84,MATCH(I809,Parameters!$B$30:$E$30,0))/100*IF($F809="yes",Parameters!$C$49,Parameters!$B$49)</f>
        <v/>
      </c>
      <c r="M809" s="33">
        <f>K809*INDEX(Parameters!$B$85:$E$85,MATCH(I809,Parameters!$B$30:$E$30,0))/100*IF($F809="yes",Parameters!$C$49,Parameters!$B$49)</f>
        <v/>
      </c>
      <c r="N809" s="33">
        <f>K809*INDEX(Parameters!$B$86:$E$86,MATCH(I809,Parameters!$B$30:$E$30,0))/100*IF($F809="yes",Parameters!$C$49,Parameters!$B$49)</f>
        <v/>
      </c>
      <c r="O809" s="33">
        <f>K809*INDEX(Parameters!$B$87:$E$87,MATCH(I809,Parameters!$B$30:$E$30,0))/100*IF($F809="yes",Parameters!$C$49,Parameters!$B$49)</f>
        <v/>
      </c>
      <c r="P809" s="33">
        <f>K809*INDEX(Parameters!$B$88:$E$88,MATCH(I809,Parameters!$B$30:$E$30,0))/100*IF($F809="yes",Parameters!$C$49,Parameters!$B$49)</f>
        <v/>
      </c>
      <c r="Q809" s="33">
        <f>K809*INDEX(Parameters!$B$89:$E$89,MATCH(I809,Parameters!$B$30:$E$30,0))/100*IF($F809="yes",Parameters!$C$49,Parameters!$B$49)</f>
        <v/>
      </c>
      <c r="R809" s="33">
        <f>K809*INDEX(Parameters!$B$90:$E$90,MATCH(I809,Parameters!$B$30:$E$30,0))/100*IF($F809="yes",Parameters!$C$49,Parameters!$B$49)</f>
        <v/>
      </c>
      <c r="S809" s="33">
        <f>K809*INDEX(Parameters!$B$91:$E$91,MATCH(I809,Parameters!$B$30:$E$30,0))/100*IF($F809="yes",Parameters!$C$49,Parameters!$B$49)</f>
        <v/>
      </c>
      <c r="T809" s="33">
        <f>K809*INDEX(Parameters!$B$92:$E$92,MATCH(I809,Parameters!$B$30:$E$30,0))/100*IF($F809="yes",Parameters!$C$49,Parameters!$B$49)</f>
        <v/>
      </c>
      <c r="U809" s="33">
        <f>INDEX(Parameters!$B$32:$E$32,MATCH(I809,Parameters!$B$30:$E$30,0))*Parameters!$B$36/100*IF($F809="yes",Parameters!$E$49,Parameters!$D$49)</f>
        <v/>
      </c>
      <c r="V809" s="33">
        <f>U809*INDEX(Parameters!$B$99:$E$99,MATCH(I809,Parameters!$B$30:$E$30,0))</f>
        <v/>
      </c>
      <c r="W809" s="33">
        <f>U809*INDEX(Parameters!$B$100:$E$100,MATCH(I809,Parameters!$B$30:$E$30,0))</f>
        <v/>
      </c>
      <c r="X809" s="33">
        <f>U809*INDEX(Parameters!$B$101:$E$101,MATCH(I809,Parameters!$B$30:$E$30,0))</f>
        <v/>
      </c>
      <c r="Y809" s="33">
        <f>U809*INDEX(Parameters!$B$102:$E$102,MATCH(I809,Parameters!$B$30:$E$30,0))</f>
        <v/>
      </c>
      <c r="Z809" s="33">
        <f>U809*INDEX(Parameters!$B$103:$E$103,MATCH(I809,Parameters!$B$30:$E$30,0))</f>
        <v/>
      </c>
      <c r="AA809" s="33">
        <f>U809*INDEX(Parameters!$B$104:$E$104,MATCH(I809,Parameters!$B$30:$E$30,0))</f>
        <v/>
      </c>
      <c r="AB809" s="33">
        <f>U809*Parameters!$B$39</f>
        <v/>
      </c>
      <c r="AC809" s="7">
        <f>J809</f>
        <v/>
      </c>
      <c r="AD809" s="7">
        <f>IF(J809=1,Parameters!$B$40,Parameters!$B$41)</f>
        <v/>
      </c>
      <c r="AE809" s="33">
        <f>AC809*O809+(1-AC809)*L809</f>
        <v/>
      </c>
      <c r="AF809" s="33">
        <f>AC809*P809+(1-AC809)*M809</f>
        <v/>
      </c>
      <c r="AG809" s="33">
        <f>AC809*Q809+(1-AC809)*N809</f>
        <v/>
      </c>
      <c r="AH809" s="33">
        <f>AD809*O809+(1-AD809)*L809</f>
        <v/>
      </c>
      <c r="AI809" s="33">
        <f>AD809*P809+(1-AD809)*M809</f>
        <v/>
      </c>
      <c r="AJ809" s="33">
        <f>AD809*Q809+(1-AD809)*N809</f>
        <v/>
      </c>
      <c r="AK809" s="33">
        <f>AC809*V809+(1-AC809)*U809</f>
        <v/>
      </c>
      <c r="AL809" s="33">
        <f>AC809*W809+(1-AC809)*U809</f>
        <v/>
      </c>
      <c r="AM809" s="33">
        <f>AC809*X809+(1-AC809)*U809</f>
        <v/>
      </c>
      <c r="AN809" s="33">
        <f>AD809*V809+(1-AD809)*U809</f>
        <v/>
      </c>
      <c r="AO809" s="33">
        <f>AD809*W809+(1-AD809)*U809</f>
        <v/>
      </c>
      <c r="AP809" s="33">
        <f>AD809*X809+(1-AD809)*U809</f>
        <v/>
      </c>
      <c r="AQ809" s="7">
        <f>IF(OR(Scenario!$B$5="Any",Scenario!$B$5=A809),1,0)</f>
        <v/>
      </c>
      <c r="AR809" s="7">
        <f>IF(OR(Scenario!$B$6="Any",Scenario!$B$6=B809),1,0)</f>
        <v/>
      </c>
      <c r="AS809" s="7">
        <f>IF(OR(Scenario!$B$7="Any",Scenario!$B$7=C809),1,0)</f>
        <v/>
      </c>
      <c r="AT809" s="7">
        <f>IF(OR(Scenario!$B$8="Any",Scenario!$B$8=D809),1,0)</f>
        <v/>
      </c>
      <c r="AU809" s="7">
        <f>IF(OR(Scenario!$B$9="Any",Scenario!$B$9=E809),1,0)</f>
        <v/>
      </c>
      <c r="AV809" s="7">
        <f>IF(OR(Scenario!$B$10="Any",Scenario!$B$10=F809),1,0)</f>
        <v/>
      </c>
      <c r="AW809" s="7">
        <f>G809*AQ809*AR809*AS809*AT809*AU809*AV809</f>
        <v/>
      </c>
      <c r="AX809" s="7">
        <f>IF(Scenario!$B$11="mean",L809,IF(Scenario!$B$11="5th pct",M809,N809))</f>
        <v/>
      </c>
      <c r="AY809" s="7">
        <f>IF(Scenario!$B$11="mean",O809,IF(Scenario!$B$11="5th pct",P809,Q809))</f>
        <v/>
      </c>
      <c r="AZ809" s="7">
        <f>IF(Scenario!$B$11="mean",R809,IF(Scenario!$B$11="5th pct",S809,T809))</f>
        <v/>
      </c>
      <c r="BA809" s="7">
        <f>IF(Scenario!$B$11="mean",AE809,IF(Scenario!$B$11="5th pct",AF809,AG809))</f>
        <v/>
      </c>
      <c r="BB809" s="7">
        <f>IF(Scenario!$B$11="mean",AH809,IF(Scenario!$B$11="5th pct",AI809,AJ809))</f>
        <v/>
      </c>
      <c r="BC809" s="7">
        <f>U809</f>
        <v/>
      </c>
      <c r="BD809" s="7">
        <f>IF(Scenario!$B$11="mean",V809,IF(Scenario!$B$11="5th pct",W809,X809))</f>
        <v/>
      </c>
      <c r="BE809" s="7">
        <f>IF(Scenario!$B$11="mean",Y809,IF(Scenario!$B$11="5th pct",Z809,AA809))</f>
        <v/>
      </c>
      <c r="BF809" s="7">
        <f>IF(Scenario!$B$11="mean",AK809,IF(Scenario!$B$11="5th pct",AL809,AM809))</f>
        <v/>
      </c>
      <c r="BG809" s="7">
        <f>IF(Scenario!$B$11="mean",AN809,IF(Scenario!$B$11="5th pct",AO809,AP809))</f>
        <v/>
      </c>
    </row>
    <row r="810">
      <c r="A810" t="inlineStr">
        <is>
          <t>M</t>
        </is>
      </c>
      <c r="B810" t="inlineStr">
        <is>
          <t>75-79</t>
        </is>
      </c>
      <c r="C810" t="inlineStr">
        <is>
          <t>110-132</t>
        </is>
      </c>
      <c r="D810" t="inlineStr">
        <is>
          <t>1.0-1.5</t>
        </is>
      </c>
      <c r="E810" t="inlineStr">
        <is>
          <t>subclinical</t>
        </is>
      </c>
      <c r="F810" t="inlineStr">
        <is>
          <t>no</t>
        </is>
      </c>
      <c r="G810" s="26">
        <f>Parameters!$B$6*Parameters!$B$8*Parameters!$C$11/SUM(Parameters!$B$11:$G$11)*Parameters!$I$21*Parameters!$B$50*(1-Parameters!$B$46)</f>
        <v/>
      </c>
      <c r="H810" s="27">
        <f>(140-Parameters!$C$25)*Parameters!$C$26*0.45359237*1/(72*Parameters!$C$27)</f>
        <v/>
      </c>
      <c r="I810">
        <f>IF(H810&gt;80,"&gt;80",IF(H810&gt;50,"50-80",IF(H810&gt;=25,"25-50","&lt;25")))</f>
        <v/>
      </c>
      <c r="J810">
        <f>IF(((B810="80+")+1+(OR(D810="1.5-2.0",D810="&gt;=2.0")))&gt;=2,1,0)</f>
        <v/>
      </c>
      <c r="K810" s="28">
        <f>INDEX(Parameters!$B$31:$E$31,MATCH(I810,Parameters!$B$30:$E$30,0))</f>
        <v/>
      </c>
      <c r="L810" s="29">
        <f>K810*INDEX(Parameters!$B$57:$E$57,MATCH(I810,Parameters!$B$30:$E$30,0))/100*IF($F810="yes",Parameters!$C$49,Parameters!$B$49)</f>
        <v/>
      </c>
      <c r="M810" s="29">
        <f>K810*INDEX(Parameters!$B$58:$E$58,MATCH(I810,Parameters!$B$30:$E$30,0))/100*IF($F810="yes",Parameters!$C$49,Parameters!$B$49)</f>
        <v/>
      </c>
      <c r="N810" s="29">
        <f>K810*INDEX(Parameters!$B$59:$E$59,MATCH(I810,Parameters!$B$30:$E$30,0))/100*IF($F810="yes",Parameters!$C$49,Parameters!$B$49)</f>
        <v/>
      </c>
      <c r="O810" s="29">
        <f>K810*INDEX(Parameters!$B$60:$E$60,MATCH(I810,Parameters!$B$30:$E$30,0))/100*IF($F810="yes",Parameters!$C$49,Parameters!$B$49)</f>
        <v/>
      </c>
      <c r="P810" s="29">
        <f>K810*INDEX(Parameters!$B$61:$E$61,MATCH(I810,Parameters!$B$30:$E$30,0))/100*IF($F810="yes",Parameters!$C$49,Parameters!$B$49)</f>
        <v/>
      </c>
      <c r="Q810" s="29">
        <f>K810*INDEX(Parameters!$B$62:$E$62,MATCH(I810,Parameters!$B$30:$E$30,0))/100*IF($F810="yes",Parameters!$C$49,Parameters!$B$49)</f>
        <v/>
      </c>
      <c r="R810" s="29">
        <f>K810*INDEX(Parameters!$B$63:$E$63,MATCH(I810,Parameters!$B$30:$E$30,0))/100*IF($F810="yes",Parameters!$C$49,Parameters!$B$49)</f>
        <v/>
      </c>
      <c r="S810" s="29">
        <f>K810*INDEX(Parameters!$B$64:$E$64,MATCH(I810,Parameters!$B$30:$E$30,0))/100*IF($F810="yes",Parameters!$C$49,Parameters!$B$49)</f>
        <v/>
      </c>
      <c r="T810" s="29">
        <f>K810*INDEX(Parameters!$B$65:$E$65,MATCH(I810,Parameters!$B$30:$E$30,0))/100*IF($F810="yes",Parameters!$C$49,Parameters!$B$49)</f>
        <v/>
      </c>
      <c r="U810" s="29">
        <f>INDEX(Parameters!$B$32:$E$32,MATCH(I810,Parameters!$B$30:$E$30,0))*Parameters!$B$36/100*IF($F810="yes",Parameters!$E$49,Parameters!$D$49)</f>
        <v/>
      </c>
      <c r="V810" s="29">
        <f>U810*INDEX(Parameters!$B$99:$E$99,MATCH(I810,Parameters!$B$30:$E$30,0))</f>
        <v/>
      </c>
      <c r="W810" s="29">
        <f>U810*INDEX(Parameters!$B$100:$E$100,MATCH(I810,Parameters!$B$30:$E$30,0))</f>
        <v/>
      </c>
      <c r="X810" s="29">
        <f>U810*INDEX(Parameters!$B$101:$E$101,MATCH(I810,Parameters!$B$30:$E$30,0))</f>
        <v/>
      </c>
      <c r="Y810" s="29">
        <f>U810*INDEX(Parameters!$B$102:$E$102,MATCH(I810,Parameters!$B$30:$E$30,0))</f>
        <v/>
      </c>
      <c r="Z810" s="29">
        <f>U810*INDEX(Parameters!$B$103:$E$103,MATCH(I810,Parameters!$B$30:$E$30,0))</f>
        <v/>
      </c>
      <c r="AA810" s="29">
        <f>U810*INDEX(Parameters!$B$104:$E$104,MATCH(I810,Parameters!$B$30:$E$30,0))</f>
        <v/>
      </c>
      <c r="AB810" s="29">
        <f>U810*Parameters!$B$39</f>
        <v/>
      </c>
      <c r="AC810">
        <f>J810</f>
        <v/>
      </c>
      <c r="AD810">
        <f>IF(J810=1,Parameters!$B$40,Parameters!$B$41)</f>
        <v/>
      </c>
      <c r="AE810" s="29">
        <f>AC810*O810+(1-AC810)*L810</f>
        <v/>
      </c>
      <c r="AF810" s="29">
        <f>AC810*P810+(1-AC810)*M810</f>
        <v/>
      </c>
      <c r="AG810" s="29">
        <f>AC810*Q810+(1-AC810)*N810</f>
        <v/>
      </c>
      <c r="AH810" s="29">
        <f>AD810*O810+(1-AD810)*L810</f>
        <v/>
      </c>
      <c r="AI810" s="29">
        <f>AD810*P810+(1-AD810)*M810</f>
        <v/>
      </c>
      <c r="AJ810" s="29">
        <f>AD810*Q810+(1-AD810)*N810</f>
        <v/>
      </c>
      <c r="AK810" s="29">
        <f>AC810*V810+(1-AC810)*U810</f>
        <v/>
      </c>
      <c r="AL810" s="29">
        <f>AC810*W810+(1-AC810)*U810</f>
        <v/>
      </c>
      <c r="AM810" s="29">
        <f>AC810*X810+(1-AC810)*U810</f>
        <v/>
      </c>
      <c r="AN810" s="29">
        <f>AD810*V810+(1-AD810)*U810</f>
        <v/>
      </c>
      <c r="AO810" s="29">
        <f>AD810*W810+(1-AD810)*U810</f>
        <v/>
      </c>
      <c r="AP810" s="29">
        <f>AD810*X810+(1-AD810)*U810</f>
        <v/>
      </c>
      <c r="AQ810">
        <f>IF(OR(Scenario!$B$5="Any",Scenario!$B$5=A810),1,0)</f>
        <v/>
      </c>
      <c r="AR810">
        <f>IF(OR(Scenario!$B$6="Any",Scenario!$B$6=B810),1,0)</f>
        <v/>
      </c>
      <c r="AS810">
        <f>IF(OR(Scenario!$B$7="Any",Scenario!$B$7=C810),1,0)</f>
        <v/>
      </c>
      <c r="AT810">
        <f>IF(OR(Scenario!$B$8="Any",Scenario!$B$8=D810),1,0)</f>
        <v/>
      </c>
      <c r="AU810">
        <f>IF(OR(Scenario!$B$9="Any",Scenario!$B$9=E810),1,0)</f>
        <v/>
      </c>
      <c r="AV810">
        <f>IF(OR(Scenario!$B$10="Any",Scenario!$B$10=F810),1,0)</f>
        <v/>
      </c>
      <c r="AW810">
        <f>G810*AQ810*AR810*AS810*AT810*AU810*AV810</f>
        <v/>
      </c>
      <c r="AX810">
        <f>IF(Scenario!$B$11="mean",L810,IF(Scenario!$B$11="5th pct",M810,N810))</f>
        <v/>
      </c>
      <c r="AY810">
        <f>IF(Scenario!$B$11="mean",O810,IF(Scenario!$B$11="5th pct",P810,Q810))</f>
        <v/>
      </c>
      <c r="AZ810">
        <f>IF(Scenario!$B$11="mean",R810,IF(Scenario!$B$11="5th pct",S810,T810))</f>
        <v/>
      </c>
      <c r="BA810">
        <f>IF(Scenario!$B$11="mean",AE810,IF(Scenario!$B$11="5th pct",AF810,AG810))</f>
        <v/>
      </c>
      <c r="BB810">
        <f>IF(Scenario!$B$11="mean",AH810,IF(Scenario!$B$11="5th pct",AI810,AJ810))</f>
        <v/>
      </c>
      <c r="BC810">
        <f>U810</f>
        <v/>
      </c>
      <c r="BD810">
        <f>IF(Scenario!$B$11="mean",V810,IF(Scenario!$B$11="5th pct",W810,X810))</f>
        <v/>
      </c>
      <c r="BE810">
        <f>IF(Scenario!$B$11="mean",Y810,IF(Scenario!$B$11="5th pct",Z810,AA810))</f>
        <v/>
      </c>
      <c r="BF810">
        <f>IF(Scenario!$B$11="mean",AK810,IF(Scenario!$B$11="5th pct",AL810,AM810))</f>
        <v/>
      </c>
      <c r="BG810">
        <f>IF(Scenario!$B$11="mean",AN810,IF(Scenario!$B$11="5th pct",AO810,AP810))</f>
        <v/>
      </c>
    </row>
    <row r="811">
      <c r="A811" s="7" t="inlineStr">
        <is>
          <t>M</t>
        </is>
      </c>
      <c r="B811" s="7" t="inlineStr">
        <is>
          <t>75-79</t>
        </is>
      </c>
      <c r="C811" s="7" t="inlineStr">
        <is>
          <t>110-132</t>
        </is>
      </c>
      <c r="D811" s="7" t="inlineStr">
        <is>
          <t>1.0-1.5</t>
        </is>
      </c>
      <c r="E811" s="7" t="inlineStr">
        <is>
          <t>subclinical</t>
        </is>
      </c>
      <c r="F811" s="7" t="inlineStr">
        <is>
          <t>yes</t>
        </is>
      </c>
      <c r="G811" s="30">
        <f>Parameters!$B$6*Parameters!$B$8*Parameters!$C$11/SUM(Parameters!$B$11:$G$11)*Parameters!$I$21*Parameters!$B$50*Parameters!$B$46</f>
        <v/>
      </c>
      <c r="H811" s="31">
        <f>(140-Parameters!$C$25)*Parameters!$C$26*0.45359237*1/(72*Parameters!$C$27)</f>
        <v/>
      </c>
      <c r="I811" s="7">
        <f>IF(H811&gt;80,"&gt;80",IF(H811&gt;50,"50-80",IF(H811&gt;=25,"25-50","&lt;25")))</f>
        <v/>
      </c>
      <c r="J811" s="7">
        <f>IF(((B811="80+")+1+(OR(D811="1.5-2.0",D811="&gt;=2.0")))&gt;=2,1,0)</f>
        <v/>
      </c>
      <c r="K811" s="32">
        <f>INDEX(Parameters!$B$31:$E$31,MATCH(I811,Parameters!$B$30:$E$30,0))</f>
        <v/>
      </c>
      <c r="L811" s="33">
        <f>K811*INDEX(Parameters!$B$57:$E$57,MATCH(I811,Parameters!$B$30:$E$30,0))/100*IF($F811="yes",Parameters!$C$49,Parameters!$B$49)</f>
        <v/>
      </c>
      <c r="M811" s="33">
        <f>K811*INDEX(Parameters!$B$58:$E$58,MATCH(I811,Parameters!$B$30:$E$30,0))/100*IF($F811="yes",Parameters!$C$49,Parameters!$B$49)</f>
        <v/>
      </c>
      <c r="N811" s="33">
        <f>K811*INDEX(Parameters!$B$59:$E$59,MATCH(I811,Parameters!$B$30:$E$30,0))/100*IF($F811="yes",Parameters!$C$49,Parameters!$B$49)</f>
        <v/>
      </c>
      <c r="O811" s="33">
        <f>K811*INDEX(Parameters!$B$60:$E$60,MATCH(I811,Parameters!$B$30:$E$30,0))/100*IF($F811="yes",Parameters!$C$49,Parameters!$B$49)</f>
        <v/>
      </c>
      <c r="P811" s="33">
        <f>K811*INDEX(Parameters!$B$61:$E$61,MATCH(I811,Parameters!$B$30:$E$30,0))/100*IF($F811="yes",Parameters!$C$49,Parameters!$B$49)</f>
        <v/>
      </c>
      <c r="Q811" s="33">
        <f>K811*INDEX(Parameters!$B$62:$E$62,MATCH(I811,Parameters!$B$30:$E$30,0))/100*IF($F811="yes",Parameters!$C$49,Parameters!$B$49)</f>
        <v/>
      </c>
      <c r="R811" s="33">
        <f>K811*INDEX(Parameters!$B$63:$E$63,MATCH(I811,Parameters!$B$30:$E$30,0))/100*IF($F811="yes",Parameters!$C$49,Parameters!$B$49)</f>
        <v/>
      </c>
      <c r="S811" s="33">
        <f>K811*INDEX(Parameters!$B$64:$E$64,MATCH(I811,Parameters!$B$30:$E$30,0))/100*IF($F811="yes",Parameters!$C$49,Parameters!$B$49)</f>
        <v/>
      </c>
      <c r="T811" s="33">
        <f>K811*INDEX(Parameters!$B$65:$E$65,MATCH(I811,Parameters!$B$30:$E$30,0))/100*IF($F811="yes",Parameters!$C$49,Parameters!$B$49)</f>
        <v/>
      </c>
      <c r="U811" s="33">
        <f>INDEX(Parameters!$B$32:$E$32,MATCH(I811,Parameters!$B$30:$E$30,0))*Parameters!$B$36/100*IF($F811="yes",Parameters!$E$49,Parameters!$D$49)</f>
        <v/>
      </c>
      <c r="V811" s="33">
        <f>U811*INDEX(Parameters!$B$99:$E$99,MATCH(I811,Parameters!$B$30:$E$30,0))</f>
        <v/>
      </c>
      <c r="W811" s="33">
        <f>U811*INDEX(Parameters!$B$100:$E$100,MATCH(I811,Parameters!$B$30:$E$30,0))</f>
        <v/>
      </c>
      <c r="X811" s="33">
        <f>U811*INDEX(Parameters!$B$101:$E$101,MATCH(I811,Parameters!$B$30:$E$30,0))</f>
        <v/>
      </c>
      <c r="Y811" s="33">
        <f>U811*INDEX(Parameters!$B$102:$E$102,MATCH(I811,Parameters!$B$30:$E$30,0))</f>
        <v/>
      </c>
      <c r="Z811" s="33">
        <f>U811*INDEX(Parameters!$B$103:$E$103,MATCH(I811,Parameters!$B$30:$E$30,0))</f>
        <v/>
      </c>
      <c r="AA811" s="33">
        <f>U811*INDEX(Parameters!$B$104:$E$104,MATCH(I811,Parameters!$B$30:$E$30,0))</f>
        <v/>
      </c>
      <c r="AB811" s="33">
        <f>U811*Parameters!$B$39</f>
        <v/>
      </c>
      <c r="AC811" s="7">
        <f>J811</f>
        <v/>
      </c>
      <c r="AD811" s="7">
        <f>IF(J811=1,Parameters!$B$40,Parameters!$B$41)</f>
        <v/>
      </c>
      <c r="AE811" s="33">
        <f>AC811*O811+(1-AC811)*L811</f>
        <v/>
      </c>
      <c r="AF811" s="33">
        <f>AC811*P811+(1-AC811)*M811</f>
        <v/>
      </c>
      <c r="AG811" s="33">
        <f>AC811*Q811+(1-AC811)*N811</f>
        <v/>
      </c>
      <c r="AH811" s="33">
        <f>AD811*O811+(1-AD811)*L811</f>
        <v/>
      </c>
      <c r="AI811" s="33">
        <f>AD811*P811+(1-AD811)*M811</f>
        <v/>
      </c>
      <c r="AJ811" s="33">
        <f>AD811*Q811+(1-AD811)*N811</f>
        <v/>
      </c>
      <c r="AK811" s="33">
        <f>AC811*V811+(1-AC811)*U811</f>
        <v/>
      </c>
      <c r="AL811" s="33">
        <f>AC811*W811+(1-AC811)*U811</f>
        <v/>
      </c>
      <c r="AM811" s="33">
        <f>AC811*X811+(1-AC811)*U811</f>
        <v/>
      </c>
      <c r="AN811" s="33">
        <f>AD811*V811+(1-AD811)*U811</f>
        <v/>
      </c>
      <c r="AO811" s="33">
        <f>AD811*W811+(1-AD811)*U811</f>
        <v/>
      </c>
      <c r="AP811" s="33">
        <f>AD811*X811+(1-AD811)*U811</f>
        <v/>
      </c>
      <c r="AQ811" s="7">
        <f>IF(OR(Scenario!$B$5="Any",Scenario!$B$5=A811),1,0)</f>
        <v/>
      </c>
      <c r="AR811" s="7">
        <f>IF(OR(Scenario!$B$6="Any",Scenario!$B$6=B811),1,0)</f>
        <v/>
      </c>
      <c r="AS811" s="7">
        <f>IF(OR(Scenario!$B$7="Any",Scenario!$B$7=C811),1,0)</f>
        <v/>
      </c>
      <c r="AT811" s="7">
        <f>IF(OR(Scenario!$B$8="Any",Scenario!$B$8=D811),1,0)</f>
        <v/>
      </c>
      <c r="AU811" s="7">
        <f>IF(OR(Scenario!$B$9="Any",Scenario!$B$9=E811),1,0)</f>
        <v/>
      </c>
      <c r="AV811" s="7">
        <f>IF(OR(Scenario!$B$10="Any",Scenario!$B$10=F811),1,0)</f>
        <v/>
      </c>
      <c r="AW811" s="7">
        <f>G811*AQ811*AR811*AS811*AT811*AU811*AV811</f>
        <v/>
      </c>
      <c r="AX811" s="7">
        <f>IF(Scenario!$B$11="mean",L811,IF(Scenario!$B$11="5th pct",M811,N811))</f>
        <v/>
      </c>
      <c r="AY811" s="7">
        <f>IF(Scenario!$B$11="mean",O811,IF(Scenario!$B$11="5th pct",P811,Q811))</f>
        <v/>
      </c>
      <c r="AZ811" s="7">
        <f>IF(Scenario!$B$11="mean",R811,IF(Scenario!$B$11="5th pct",S811,T811))</f>
        <v/>
      </c>
      <c r="BA811" s="7">
        <f>IF(Scenario!$B$11="mean",AE811,IF(Scenario!$B$11="5th pct",AF811,AG811))</f>
        <v/>
      </c>
      <c r="BB811" s="7">
        <f>IF(Scenario!$B$11="mean",AH811,IF(Scenario!$B$11="5th pct",AI811,AJ811))</f>
        <v/>
      </c>
      <c r="BC811" s="7">
        <f>U811</f>
        <v/>
      </c>
      <c r="BD811" s="7">
        <f>IF(Scenario!$B$11="mean",V811,IF(Scenario!$B$11="5th pct",W811,X811))</f>
        <v/>
      </c>
      <c r="BE811" s="7">
        <f>IF(Scenario!$B$11="mean",Y811,IF(Scenario!$B$11="5th pct",Z811,AA811))</f>
        <v/>
      </c>
      <c r="BF811" s="7">
        <f>IF(Scenario!$B$11="mean",AK811,IF(Scenario!$B$11="5th pct",AL811,AM811))</f>
        <v/>
      </c>
      <c r="BG811" s="7">
        <f>IF(Scenario!$B$11="mean",AN811,IF(Scenario!$B$11="5th pct",AO811,AP811))</f>
        <v/>
      </c>
    </row>
    <row r="812">
      <c r="A812" t="inlineStr">
        <is>
          <t>M</t>
        </is>
      </c>
      <c r="B812" t="inlineStr">
        <is>
          <t>75-79</t>
        </is>
      </c>
      <c r="C812" t="inlineStr">
        <is>
          <t>110-132</t>
        </is>
      </c>
      <c r="D812" t="inlineStr">
        <is>
          <t>1.0-1.5</t>
        </is>
      </c>
      <c r="E812" t="inlineStr">
        <is>
          <t>low parox</t>
        </is>
      </c>
      <c r="F812" t="inlineStr">
        <is>
          <t>no</t>
        </is>
      </c>
      <c r="G812" s="26">
        <f>Parameters!$B$6*Parameters!$B$8*Parameters!$C$11/SUM(Parameters!$B$11:$G$11)*Parameters!$I$21*Parameters!$B$51*(1-Parameters!$B$46)</f>
        <v/>
      </c>
      <c r="H812" s="27">
        <f>(140-Parameters!$C$25)*Parameters!$C$26*0.45359237*1/(72*Parameters!$C$27)</f>
        <v/>
      </c>
      <c r="I812">
        <f>IF(H812&gt;80,"&gt;80",IF(H812&gt;50,"50-80",IF(H812&gt;=25,"25-50","&lt;25")))</f>
        <v/>
      </c>
      <c r="J812">
        <f>IF(((B812="80+")+1+(OR(D812="1.5-2.0",D812="&gt;=2.0")))&gt;=2,1,0)</f>
        <v/>
      </c>
      <c r="K812" s="28">
        <f>INDEX(Parameters!$B$31:$E$31,MATCH(I812,Parameters!$B$30:$E$30,0))</f>
        <v/>
      </c>
      <c r="L812" s="29">
        <f>K812*INDEX(Parameters!$B$66:$E$66,MATCH(I812,Parameters!$B$30:$E$30,0))/100*IF($F812="yes",Parameters!$C$49,Parameters!$B$49)</f>
        <v/>
      </c>
      <c r="M812" s="29">
        <f>K812*INDEX(Parameters!$B$67:$E$67,MATCH(I812,Parameters!$B$30:$E$30,0))/100*IF($F812="yes",Parameters!$C$49,Parameters!$B$49)</f>
        <v/>
      </c>
      <c r="N812" s="29">
        <f>K812*INDEX(Parameters!$B$68:$E$68,MATCH(I812,Parameters!$B$30:$E$30,0))/100*IF($F812="yes",Parameters!$C$49,Parameters!$B$49)</f>
        <v/>
      </c>
      <c r="O812" s="29">
        <f>K812*INDEX(Parameters!$B$69:$E$69,MATCH(I812,Parameters!$B$30:$E$30,0))/100*IF($F812="yes",Parameters!$C$49,Parameters!$B$49)</f>
        <v/>
      </c>
      <c r="P812" s="29">
        <f>K812*INDEX(Parameters!$B$70:$E$70,MATCH(I812,Parameters!$B$30:$E$30,0))/100*IF($F812="yes",Parameters!$C$49,Parameters!$B$49)</f>
        <v/>
      </c>
      <c r="Q812" s="29">
        <f>K812*INDEX(Parameters!$B$71:$E$71,MATCH(I812,Parameters!$B$30:$E$30,0))/100*IF($F812="yes",Parameters!$C$49,Parameters!$B$49)</f>
        <v/>
      </c>
      <c r="R812" s="29">
        <f>K812*INDEX(Parameters!$B$72:$E$72,MATCH(I812,Parameters!$B$30:$E$30,0))/100*IF($F812="yes",Parameters!$C$49,Parameters!$B$49)</f>
        <v/>
      </c>
      <c r="S812" s="29">
        <f>K812*INDEX(Parameters!$B$73:$E$73,MATCH(I812,Parameters!$B$30:$E$30,0))/100*IF($F812="yes",Parameters!$C$49,Parameters!$B$49)</f>
        <v/>
      </c>
      <c r="T812" s="29">
        <f>K812*INDEX(Parameters!$B$74:$E$74,MATCH(I812,Parameters!$B$30:$E$30,0))/100*IF($F812="yes",Parameters!$C$49,Parameters!$B$49)</f>
        <v/>
      </c>
      <c r="U812" s="29">
        <f>INDEX(Parameters!$B$32:$E$32,MATCH(I812,Parameters!$B$30:$E$30,0))*Parameters!$B$36/100*IF($F812="yes",Parameters!$E$49,Parameters!$D$49)</f>
        <v/>
      </c>
      <c r="V812" s="29">
        <f>U812*INDEX(Parameters!$B$99:$E$99,MATCH(I812,Parameters!$B$30:$E$30,0))</f>
        <v/>
      </c>
      <c r="W812" s="29">
        <f>U812*INDEX(Parameters!$B$100:$E$100,MATCH(I812,Parameters!$B$30:$E$30,0))</f>
        <v/>
      </c>
      <c r="X812" s="29">
        <f>U812*INDEX(Parameters!$B$101:$E$101,MATCH(I812,Parameters!$B$30:$E$30,0))</f>
        <v/>
      </c>
      <c r="Y812" s="29">
        <f>U812*INDEX(Parameters!$B$102:$E$102,MATCH(I812,Parameters!$B$30:$E$30,0))</f>
        <v/>
      </c>
      <c r="Z812" s="29">
        <f>U812*INDEX(Parameters!$B$103:$E$103,MATCH(I812,Parameters!$B$30:$E$30,0))</f>
        <v/>
      </c>
      <c r="AA812" s="29">
        <f>U812*INDEX(Parameters!$B$104:$E$104,MATCH(I812,Parameters!$B$30:$E$30,0))</f>
        <v/>
      </c>
      <c r="AB812" s="29">
        <f>U812*Parameters!$B$39</f>
        <v/>
      </c>
      <c r="AC812">
        <f>J812</f>
        <v/>
      </c>
      <c r="AD812">
        <f>IF(J812=1,Parameters!$B$40,Parameters!$B$41)</f>
        <v/>
      </c>
      <c r="AE812" s="29">
        <f>AC812*O812+(1-AC812)*L812</f>
        <v/>
      </c>
      <c r="AF812" s="29">
        <f>AC812*P812+(1-AC812)*M812</f>
        <v/>
      </c>
      <c r="AG812" s="29">
        <f>AC812*Q812+(1-AC812)*N812</f>
        <v/>
      </c>
      <c r="AH812" s="29">
        <f>AD812*O812+(1-AD812)*L812</f>
        <v/>
      </c>
      <c r="AI812" s="29">
        <f>AD812*P812+(1-AD812)*M812</f>
        <v/>
      </c>
      <c r="AJ812" s="29">
        <f>AD812*Q812+(1-AD812)*N812</f>
        <v/>
      </c>
      <c r="AK812" s="29">
        <f>AC812*V812+(1-AC812)*U812</f>
        <v/>
      </c>
      <c r="AL812" s="29">
        <f>AC812*W812+(1-AC812)*U812</f>
        <v/>
      </c>
      <c r="AM812" s="29">
        <f>AC812*X812+(1-AC812)*U812</f>
        <v/>
      </c>
      <c r="AN812" s="29">
        <f>AD812*V812+(1-AD812)*U812</f>
        <v/>
      </c>
      <c r="AO812" s="29">
        <f>AD812*W812+(1-AD812)*U812</f>
        <v/>
      </c>
      <c r="AP812" s="29">
        <f>AD812*X812+(1-AD812)*U812</f>
        <v/>
      </c>
      <c r="AQ812">
        <f>IF(OR(Scenario!$B$5="Any",Scenario!$B$5=A812),1,0)</f>
        <v/>
      </c>
      <c r="AR812">
        <f>IF(OR(Scenario!$B$6="Any",Scenario!$B$6=B812),1,0)</f>
        <v/>
      </c>
      <c r="AS812">
        <f>IF(OR(Scenario!$B$7="Any",Scenario!$B$7=C812),1,0)</f>
        <v/>
      </c>
      <c r="AT812">
        <f>IF(OR(Scenario!$B$8="Any",Scenario!$B$8=D812),1,0)</f>
        <v/>
      </c>
      <c r="AU812">
        <f>IF(OR(Scenario!$B$9="Any",Scenario!$B$9=E812),1,0)</f>
        <v/>
      </c>
      <c r="AV812">
        <f>IF(OR(Scenario!$B$10="Any",Scenario!$B$10=F812),1,0)</f>
        <v/>
      </c>
      <c r="AW812">
        <f>G812*AQ812*AR812*AS812*AT812*AU812*AV812</f>
        <v/>
      </c>
      <c r="AX812">
        <f>IF(Scenario!$B$11="mean",L812,IF(Scenario!$B$11="5th pct",M812,N812))</f>
        <v/>
      </c>
      <c r="AY812">
        <f>IF(Scenario!$B$11="mean",O812,IF(Scenario!$B$11="5th pct",P812,Q812))</f>
        <v/>
      </c>
      <c r="AZ812">
        <f>IF(Scenario!$B$11="mean",R812,IF(Scenario!$B$11="5th pct",S812,T812))</f>
        <v/>
      </c>
      <c r="BA812">
        <f>IF(Scenario!$B$11="mean",AE812,IF(Scenario!$B$11="5th pct",AF812,AG812))</f>
        <v/>
      </c>
      <c r="BB812">
        <f>IF(Scenario!$B$11="mean",AH812,IF(Scenario!$B$11="5th pct",AI812,AJ812))</f>
        <v/>
      </c>
      <c r="BC812">
        <f>U812</f>
        <v/>
      </c>
      <c r="BD812">
        <f>IF(Scenario!$B$11="mean",V812,IF(Scenario!$B$11="5th pct",W812,X812))</f>
        <v/>
      </c>
      <c r="BE812">
        <f>IF(Scenario!$B$11="mean",Y812,IF(Scenario!$B$11="5th pct",Z812,AA812))</f>
        <v/>
      </c>
      <c r="BF812">
        <f>IF(Scenario!$B$11="mean",AK812,IF(Scenario!$B$11="5th pct",AL812,AM812))</f>
        <v/>
      </c>
      <c r="BG812">
        <f>IF(Scenario!$B$11="mean",AN812,IF(Scenario!$B$11="5th pct",AO812,AP812))</f>
        <v/>
      </c>
    </row>
    <row r="813">
      <c r="A813" s="7" t="inlineStr">
        <is>
          <t>M</t>
        </is>
      </c>
      <c r="B813" s="7" t="inlineStr">
        <is>
          <t>75-79</t>
        </is>
      </c>
      <c r="C813" s="7" t="inlineStr">
        <is>
          <t>110-132</t>
        </is>
      </c>
      <c r="D813" s="7" t="inlineStr">
        <is>
          <t>1.0-1.5</t>
        </is>
      </c>
      <c r="E813" s="7" t="inlineStr">
        <is>
          <t>low parox</t>
        </is>
      </c>
      <c r="F813" s="7" t="inlineStr">
        <is>
          <t>yes</t>
        </is>
      </c>
      <c r="G813" s="30">
        <f>Parameters!$B$6*Parameters!$B$8*Parameters!$C$11/SUM(Parameters!$B$11:$G$11)*Parameters!$I$21*Parameters!$B$51*Parameters!$B$46</f>
        <v/>
      </c>
      <c r="H813" s="31">
        <f>(140-Parameters!$C$25)*Parameters!$C$26*0.45359237*1/(72*Parameters!$C$27)</f>
        <v/>
      </c>
      <c r="I813" s="7">
        <f>IF(H813&gt;80,"&gt;80",IF(H813&gt;50,"50-80",IF(H813&gt;=25,"25-50","&lt;25")))</f>
        <v/>
      </c>
      <c r="J813" s="7">
        <f>IF(((B813="80+")+1+(OR(D813="1.5-2.0",D813="&gt;=2.0")))&gt;=2,1,0)</f>
        <v/>
      </c>
      <c r="K813" s="32">
        <f>INDEX(Parameters!$B$31:$E$31,MATCH(I813,Parameters!$B$30:$E$30,0))</f>
        <v/>
      </c>
      <c r="L813" s="33">
        <f>K813*INDEX(Parameters!$B$66:$E$66,MATCH(I813,Parameters!$B$30:$E$30,0))/100*IF($F813="yes",Parameters!$C$49,Parameters!$B$49)</f>
        <v/>
      </c>
      <c r="M813" s="33">
        <f>K813*INDEX(Parameters!$B$67:$E$67,MATCH(I813,Parameters!$B$30:$E$30,0))/100*IF($F813="yes",Parameters!$C$49,Parameters!$B$49)</f>
        <v/>
      </c>
      <c r="N813" s="33">
        <f>K813*INDEX(Parameters!$B$68:$E$68,MATCH(I813,Parameters!$B$30:$E$30,0))/100*IF($F813="yes",Parameters!$C$49,Parameters!$B$49)</f>
        <v/>
      </c>
      <c r="O813" s="33">
        <f>K813*INDEX(Parameters!$B$69:$E$69,MATCH(I813,Parameters!$B$30:$E$30,0))/100*IF($F813="yes",Parameters!$C$49,Parameters!$B$49)</f>
        <v/>
      </c>
      <c r="P813" s="33">
        <f>K813*INDEX(Parameters!$B$70:$E$70,MATCH(I813,Parameters!$B$30:$E$30,0))/100*IF($F813="yes",Parameters!$C$49,Parameters!$B$49)</f>
        <v/>
      </c>
      <c r="Q813" s="33">
        <f>K813*INDEX(Parameters!$B$71:$E$71,MATCH(I813,Parameters!$B$30:$E$30,0))/100*IF($F813="yes",Parameters!$C$49,Parameters!$B$49)</f>
        <v/>
      </c>
      <c r="R813" s="33">
        <f>K813*INDEX(Parameters!$B$72:$E$72,MATCH(I813,Parameters!$B$30:$E$30,0))/100*IF($F813="yes",Parameters!$C$49,Parameters!$B$49)</f>
        <v/>
      </c>
      <c r="S813" s="33">
        <f>K813*INDEX(Parameters!$B$73:$E$73,MATCH(I813,Parameters!$B$30:$E$30,0))/100*IF($F813="yes",Parameters!$C$49,Parameters!$B$49)</f>
        <v/>
      </c>
      <c r="T813" s="33">
        <f>K813*INDEX(Parameters!$B$74:$E$74,MATCH(I813,Parameters!$B$30:$E$30,0))/100*IF($F813="yes",Parameters!$C$49,Parameters!$B$49)</f>
        <v/>
      </c>
      <c r="U813" s="33">
        <f>INDEX(Parameters!$B$32:$E$32,MATCH(I813,Parameters!$B$30:$E$30,0))*Parameters!$B$36/100*IF($F813="yes",Parameters!$E$49,Parameters!$D$49)</f>
        <v/>
      </c>
      <c r="V813" s="33">
        <f>U813*INDEX(Parameters!$B$99:$E$99,MATCH(I813,Parameters!$B$30:$E$30,0))</f>
        <v/>
      </c>
      <c r="W813" s="33">
        <f>U813*INDEX(Parameters!$B$100:$E$100,MATCH(I813,Parameters!$B$30:$E$30,0))</f>
        <v/>
      </c>
      <c r="X813" s="33">
        <f>U813*INDEX(Parameters!$B$101:$E$101,MATCH(I813,Parameters!$B$30:$E$30,0))</f>
        <v/>
      </c>
      <c r="Y813" s="33">
        <f>U813*INDEX(Parameters!$B$102:$E$102,MATCH(I813,Parameters!$B$30:$E$30,0))</f>
        <v/>
      </c>
      <c r="Z813" s="33">
        <f>U813*INDEX(Parameters!$B$103:$E$103,MATCH(I813,Parameters!$B$30:$E$30,0))</f>
        <v/>
      </c>
      <c r="AA813" s="33">
        <f>U813*INDEX(Parameters!$B$104:$E$104,MATCH(I813,Parameters!$B$30:$E$30,0))</f>
        <v/>
      </c>
      <c r="AB813" s="33">
        <f>U813*Parameters!$B$39</f>
        <v/>
      </c>
      <c r="AC813" s="7">
        <f>J813</f>
        <v/>
      </c>
      <c r="AD813" s="7">
        <f>IF(J813=1,Parameters!$B$40,Parameters!$B$41)</f>
        <v/>
      </c>
      <c r="AE813" s="33">
        <f>AC813*O813+(1-AC813)*L813</f>
        <v/>
      </c>
      <c r="AF813" s="33">
        <f>AC813*P813+(1-AC813)*M813</f>
        <v/>
      </c>
      <c r="AG813" s="33">
        <f>AC813*Q813+(1-AC813)*N813</f>
        <v/>
      </c>
      <c r="AH813" s="33">
        <f>AD813*O813+(1-AD813)*L813</f>
        <v/>
      </c>
      <c r="AI813" s="33">
        <f>AD813*P813+(1-AD813)*M813</f>
        <v/>
      </c>
      <c r="AJ813" s="33">
        <f>AD813*Q813+(1-AD813)*N813</f>
        <v/>
      </c>
      <c r="AK813" s="33">
        <f>AC813*V813+(1-AC813)*U813</f>
        <v/>
      </c>
      <c r="AL813" s="33">
        <f>AC813*W813+(1-AC813)*U813</f>
        <v/>
      </c>
      <c r="AM813" s="33">
        <f>AC813*X813+(1-AC813)*U813</f>
        <v/>
      </c>
      <c r="AN813" s="33">
        <f>AD813*V813+(1-AD813)*U813</f>
        <v/>
      </c>
      <c r="AO813" s="33">
        <f>AD813*W813+(1-AD813)*U813</f>
        <v/>
      </c>
      <c r="AP813" s="33">
        <f>AD813*X813+(1-AD813)*U813</f>
        <v/>
      </c>
      <c r="AQ813" s="7">
        <f>IF(OR(Scenario!$B$5="Any",Scenario!$B$5=A813),1,0)</f>
        <v/>
      </c>
      <c r="AR813" s="7">
        <f>IF(OR(Scenario!$B$6="Any",Scenario!$B$6=B813),1,0)</f>
        <v/>
      </c>
      <c r="AS813" s="7">
        <f>IF(OR(Scenario!$B$7="Any",Scenario!$B$7=C813),1,0)</f>
        <v/>
      </c>
      <c r="AT813" s="7">
        <f>IF(OR(Scenario!$B$8="Any",Scenario!$B$8=D813),1,0)</f>
        <v/>
      </c>
      <c r="AU813" s="7">
        <f>IF(OR(Scenario!$B$9="Any",Scenario!$B$9=E813),1,0)</f>
        <v/>
      </c>
      <c r="AV813" s="7">
        <f>IF(OR(Scenario!$B$10="Any",Scenario!$B$10=F813),1,0)</f>
        <v/>
      </c>
      <c r="AW813" s="7">
        <f>G813*AQ813*AR813*AS813*AT813*AU813*AV813</f>
        <v/>
      </c>
      <c r="AX813" s="7">
        <f>IF(Scenario!$B$11="mean",L813,IF(Scenario!$B$11="5th pct",M813,N813))</f>
        <v/>
      </c>
      <c r="AY813" s="7">
        <f>IF(Scenario!$B$11="mean",O813,IF(Scenario!$B$11="5th pct",P813,Q813))</f>
        <v/>
      </c>
      <c r="AZ813" s="7">
        <f>IF(Scenario!$B$11="mean",R813,IF(Scenario!$B$11="5th pct",S813,T813))</f>
        <v/>
      </c>
      <c r="BA813" s="7">
        <f>IF(Scenario!$B$11="mean",AE813,IF(Scenario!$B$11="5th pct",AF813,AG813))</f>
        <v/>
      </c>
      <c r="BB813" s="7">
        <f>IF(Scenario!$B$11="mean",AH813,IF(Scenario!$B$11="5th pct",AI813,AJ813))</f>
        <v/>
      </c>
      <c r="BC813" s="7">
        <f>U813</f>
        <v/>
      </c>
      <c r="BD813" s="7">
        <f>IF(Scenario!$B$11="mean",V813,IF(Scenario!$B$11="5th pct",W813,X813))</f>
        <v/>
      </c>
      <c r="BE813" s="7">
        <f>IF(Scenario!$B$11="mean",Y813,IF(Scenario!$B$11="5th pct",Z813,AA813))</f>
        <v/>
      </c>
      <c r="BF813" s="7">
        <f>IF(Scenario!$B$11="mean",AK813,IF(Scenario!$B$11="5th pct",AL813,AM813))</f>
        <v/>
      </c>
      <c r="BG813" s="7">
        <f>IF(Scenario!$B$11="mean",AN813,IF(Scenario!$B$11="5th pct",AO813,AP813))</f>
        <v/>
      </c>
    </row>
    <row r="814">
      <c r="A814" t="inlineStr">
        <is>
          <t>M</t>
        </is>
      </c>
      <c r="B814" t="inlineStr">
        <is>
          <t>75-79</t>
        </is>
      </c>
      <c r="C814" t="inlineStr">
        <is>
          <t>110-132</t>
        </is>
      </c>
      <c r="D814" t="inlineStr">
        <is>
          <t>1.0-1.5</t>
        </is>
      </c>
      <c r="E814" t="inlineStr">
        <is>
          <t>high parox</t>
        </is>
      </c>
      <c r="F814" t="inlineStr">
        <is>
          <t>no</t>
        </is>
      </c>
      <c r="G814" s="26">
        <f>Parameters!$B$6*Parameters!$B$8*Parameters!$C$11/SUM(Parameters!$B$11:$G$11)*Parameters!$I$21*Parameters!$B$52*(1-Parameters!$B$46)</f>
        <v/>
      </c>
      <c r="H814" s="27">
        <f>(140-Parameters!$C$25)*Parameters!$C$26*0.45359237*1/(72*Parameters!$C$27)</f>
        <v/>
      </c>
      <c r="I814">
        <f>IF(H814&gt;80,"&gt;80",IF(H814&gt;50,"50-80",IF(H814&gt;=25,"25-50","&lt;25")))</f>
        <v/>
      </c>
      <c r="J814">
        <f>IF(((B814="80+")+1+(OR(D814="1.5-2.0",D814="&gt;=2.0")))&gt;=2,1,0)</f>
        <v/>
      </c>
      <c r="K814" s="28">
        <f>INDEX(Parameters!$B$31:$E$31,MATCH(I814,Parameters!$B$30:$E$30,0))</f>
        <v/>
      </c>
      <c r="L814" s="29">
        <f>K814*INDEX(Parameters!$B$75:$E$75,MATCH(I814,Parameters!$B$30:$E$30,0))/100*IF($F814="yes",Parameters!$C$49,Parameters!$B$49)</f>
        <v/>
      </c>
      <c r="M814" s="29">
        <f>K814*INDEX(Parameters!$B$76:$E$76,MATCH(I814,Parameters!$B$30:$E$30,0))/100*IF($F814="yes",Parameters!$C$49,Parameters!$B$49)</f>
        <v/>
      </c>
      <c r="N814" s="29">
        <f>K814*INDEX(Parameters!$B$77:$E$77,MATCH(I814,Parameters!$B$30:$E$30,0))/100*IF($F814="yes",Parameters!$C$49,Parameters!$B$49)</f>
        <v/>
      </c>
      <c r="O814" s="29">
        <f>K814*INDEX(Parameters!$B$78:$E$78,MATCH(I814,Parameters!$B$30:$E$30,0))/100*IF($F814="yes",Parameters!$C$49,Parameters!$B$49)</f>
        <v/>
      </c>
      <c r="P814" s="29">
        <f>K814*INDEX(Parameters!$B$79:$E$79,MATCH(I814,Parameters!$B$30:$E$30,0))/100*IF($F814="yes",Parameters!$C$49,Parameters!$B$49)</f>
        <v/>
      </c>
      <c r="Q814" s="29">
        <f>K814*INDEX(Parameters!$B$80:$E$80,MATCH(I814,Parameters!$B$30:$E$30,0))/100*IF($F814="yes",Parameters!$C$49,Parameters!$B$49)</f>
        <v/>
      </c>
      <c r="R814" s="29">
        <f>K814*INDEX(Parameters!$B$81:$E$81,MATCH(I814,Parameters!$B$30:$E$30,0))/100*IF($F814="yes",Parameters!$C$49,Parameters!$B$49)</f>
        <v/>
      </c>
      <c r="S814" s="29">
        <f>K814*INDEX(Parameters!$B$82:$E$82,MATCH(I814,Parameters!$B$30:$E$30,0))/100*IF($F814="yes",Parameters!$C$49,Parameters!$B$49)</f>
        <v/>
      </c>
      <c r="T814" s="29">
        <f>K814*INDEX(Parameters!$B$83:$E$83,MATCH(I814,Parameters!$B$30:$E$30,0))/100*IF($F814="yes",Parameters!$C$49,Parameters!$B$49)</f>
        <v/>
      </c>
      <c r="U814" s="29">
        <f>INDEX(Parameters!$B$32:$E$32,MATCH(I814,Parameters!$B$30:$E$30,0))*Parameters!$B$36/100*IF($F814="yes",Parameters!$E$49,Parameters!$D$49)</f>
        <v/>
      </c>
      <c r="V814" s="29">
        <f>U814*INDEX(Parameters!$B$99:$E$99,MATCH(I814,Parameters!$B$30:$E$30,0))</f>
        <v/>
      </c>
      <c r="W814" s="29">
        <f>U814*INDEX(Parameters!$B$100:$E$100,MATCH(I814,Parameters!$B$30:$E$30,0))</f>
        <v/>
      </c>
      <c r="X814" s="29">
        <f>U814*INDEX(Parameters!$B$101:$E$101,MATCH(I814,Parameters!$B$30:$E$30,0))</f>
        <v/>
      </c>
      <c r="Y814" s="29">
        <f>U814*INDEX(Parameters!$B$102:$E$102,MATCH(I814,Parameters!$B$30:$E$30,0))</f>
        <v/>
      </c>
      <c r="Z814" s="29">
        <f>U814*INDEX(Parameters!$B$103:$E$103,MATCH(I814,Parameters!$B$30:$E$30,0))</f>
        <v/>
      </c>
      <c r="AA814" s="29">
        <f>U814*INDEX(Parameters!$B$104:$E$104,MATCH(I814,Parameters!$B$30:$E$30,0))</f>
        <v/>
      </c>
      <c r="AB814" s="29">
        <f>U814*Parameters!$B$39</f>
        <v/>
      </c>
      <c r="AC814">
        <f>J814</f>
        <v/>
      </c>
      <c r="AD814">
        <f>IF(J814=1,Parameters!$B$40,Parameters!$B$41)</f>
        <v/>
      </c>
      <c r="AE814" s="29">
        <f>AC814*O814+(1-AC814)*L814</f>
        <v/>
      </c>
      <c r="AF814" s="29">
        <f>AC814*P814+(1-AC814)*M814</f>
        <v/>
      </c>
      <c r="AG814" s="29">
        <f>AC814*Q814+(1-AC814)*N814</f>
        <v/>
      </c>
      <c r="AH814" s="29">
        <f>AD814*O814+(1-AD814)*L814</f>
        <v/>
      </c>
      <c r="AI814" s="29">
        <f>AD814*P814+(1-AD814)*M814</f>
        <v/>
      </c>
      <c r="AJ814" s="29">
        <f>AD814*Q814+(1-AD814)*N814</f>
        <v/>
      </c>
      <c r="AK814" s="29">
        <f>AC814*V814+(1-AC814)*U814</f>
        <v/>
      </c>
      <c r="AL814" s="29">
        <f>AC814*W814+(1-AC814)*U814</f>
        <v/>
      </c>
      <c r="AM814" s="29">
        <f>AC814*X814+(1-AC814)*U814</f>
        <v/>
      </c>
      <c r="AN814" s="29">
        <f>AD814*V814+(1-AD814)*U814</f>
        <v/>
      </c>
      <c r="AO814" s="29">
        <f>AD814*W814+(1-AD814)*U814</f>
        <v/>
      </c>
      <c r="AP814" s="29">
        <f>AD814*X814+(1-AD814)*U814</f>
        <v/>
      </c>
      <c r="AQ814">
        <f>IF(OR(Scenario!$B$5="Any",Scenario!$B$5=A814),1,0)</f>
        <v/>
      </c>
      <c r="AR814">
        <f>IF(OR(Scenario!$B$6="Any",Scenario!$B$6=B814),1,0)</f>
        <v/>
      </c>
      <c r="AS814">
        <f>IF(OR(Scenario!$B$7="Any",Scenario!$B$7=C814),1,0)</f>
        <v/>
      </c>
      <c r="AT814">
        <f>IF(OR(Scenario!$B$8="Any",Scenario!$B$8=D814),1,0)</f>
        <v/>
      </c>
      <c r="AU814">
        <f>IF(OR(Scenario!$B$9="Any",Scenario!$B$9=E814),1,0)</f>
        <v/>
      </c>
      <c r="AV814">
        <f>IF(OR(Scenario!$B$10="Any",Scenario!$B$10=F814),1,0)</f>
        <v/>
      </c>
      <c r="AW814">
        <f>G814*AQ814*AR814*AS814*AT814*AU814*AV814</f>
        <v/>
      </c>
      <c r="AX814">
        <f>IF(Scenario!$B$11="mean",L814,IF(Scenario!$B$11="5th pct",M814,N814))</f>
        <v/>
      </c>
      <c r="AY814">
        <f>IF(Scenario!$B$11="mean",O814,IF(Scenario!$B$11="5th pct",P814,Q814))</f>
        <v/>
      </c>
      <c r="AZ814">
        <f>IF(Scenario!$B$11="mean",R814,IF(Scenario!$B$11="5th pct",S814,T814))</f>
        <v/>
      </c>
      <c r="BA814">
        <f>IF(Scenario!$B$11="mean",AE814,IF(Scenario!$B$11="5th pct",AF814,AG814))</f>
        <v/>
      </c>
      <c r="BB814">
        <f>IF(Scenario!$B$11="mean",AH814,IF(Scenario!$B$11="5th pct",AI814,AJ814))</f>
        <v/>
      </c>
      <c r="BC814">
        <f>U814</f>
        <v/>
      </c>
      <c r="BD814">
        <f>IF(Scenario!$B$11="mean",V814,IF(Scenario!$B$11="5th pct",W814,X814))</f>
        <v/>
      </c>
      <c r="BE814">
        <f>IF(Scenario!$B$11="mean",Y814,IF(Scenario!$B$11="5th pct",Z814,AA814))</f>
        <v/>
      </c>
      <c r="BF814">
        <f>IF(Scenario!$B$11="mean",AK814,IF(Scenario!$B$11="5th pct",AL814,AM814))</f>
        <v/>
      </c>
      <c r="BG814">
        <f>IF(Scenario!$B$11="mean",AN814,IF(Scenario!$B$11="5th pct",AO814,AP814))</f>
        <v/>
      </c>
    </row>
    <row r="815">
      <c r="A815" s="7" t="inlineStr">
        <is>
          <t>M</t>
        </is>
      </c>
      <c r="B815" s="7" t="inlineStr">
        <is>
          <t>75-79</t>
        </is>
      </c>
      <c r="C815" s="7" t="inlineStr">
        <is>
          <t>110-132</t>
        </is>
      </c>
      <c r="D815" s="7" t="inlineStr">
        <is>
          <t>1.0-1.5</t>
        </is>
      </c>
      <c r="E815" s="7" t="inlineStr">
        <is>
          <t>high parox</t>
        </is>
      </c>
      <c r="F815" s="7" t="inlineStr">
        <is>
          <t>yes</t>
        </is>
      </c>
      <c r="G815" s="30">
        <f>Parameters!$B$6*Parameters!$B$8*Parameters!$C$11/SUM(Parameters!$B$11:$G$11)*Parameters!$I$21*Parameters!$B$52*Parameters!$B$46</f>
        <v/>
      </c>
      <c r="H815" s="31">
        <f>(140-Parameters!$C$25)*Parameters!$C$26*0.45359237*1/(72*Parameters!$C$27)</f>
        <v/>
      </c>
      <c r="I815" s="7">
        <f>IF(H815&gt;80,"&gt;80",IF(H815&gt;50,"50-80",IF(H815&gt;=25,"25-50","&lt;25")))</f>
        <v/>
      </c>
      <c r="J815" s="7">
        <f>IF(((B815="80+")+1+(OR(D815="1.5-2.0",D815="&gt;=2.0")))&gt;=2,1,0)</f>
        <v/>
      </c>
      <c r="K815" s="32">
        <f>INDEX(Parameters!$B$31:$E$31,MATCH(I815,Parameters!$B$30:$E$30,0))</f>
        <v/>
      </c>
      <c r="L815" s="33">
        <f>K815*INDEX(Parameters!$B$75:$E$75,MATCH(I815,Parameters!$B$30:$E$30,0))/100*IF($F815="yes",Parameters!$C$49,Parameters!$B$49)</f>
        <v/>
      </c>
      <c r="M815" s="33">
        <f>K815*INDEX(Parameters!$B$76:$E$76,MATCH(I815,Parameters!$B$30:$E$30,0))/100*IF($F815="yes",Parameters!$C$49,Parameters!$B$49)</f>
        <v/>
      </c>
      <c r="N815" s="33">
        <f>K815*INDEX(Parameters!$B$77:$E$77,MATCH(I815,Parameters!$B$30:$E$30,0))/100*IF($F815="yes",Parameters!$C$49,Parameters!$B$49)</f>
        <v/>
      </c>
      <c r="O815" s="33">
        <f>K815*INDEX(Parameters!$B$78:$E$78,MATCH(I815,Parameters!$B$30:$E$30,0))/100*IF($F815="yes",Parameters!$C$49,Parameters!$B$49)</f>
        <v/>
      </c>
      <c r="P815" s="33">
        <f>K815*INDEX(Parameters!$B$79:$E$79,MATCH(I815,Parameters!$B$30:$E$30,0))/100*IF($F815="yes",Parameters!$C$49,Parameters!$B$49)</f>
        <v/>
      </c>
      <c r="Q815" s="33">
        <f>K815*INDEX(Parameters!$B$80:$E$80,MATCH(I815,Parameters!$B$30:$E$30,0))/100*IF($F815="yes",Parameters!$C$49,Parameters!$B$49)</f>
        <v/>
      </c>
      <c r="R815" s="33">
        <f>K815*INDEX(Parameters!$B$81:$E$81,MATCH(I815,Parameters!$B$30:$E$30,0))/100*IF($F815="yes",Parameters!$C$49,Parameters!$B$49)</f>
        <v/>
      </c>
      <c r="S815" s="33">
        <f>K815*INDEX(Parameters!$B$82:$E$82,MATCH(I815,Parameters!$B$30:$E$30,0))/100*IF($F815="yes",Parameters!$C$49,Parameters!$B$49)</f>
        <v/>
      </c>
      <c r="T815" s="33">
        <f>K815*INDEX(Parameters!$B$83:$E$83,MATCH(I815,Parameters!$B$30:$E$30,0))/100*IF($F815="yes",Parameters!$C$49,Parameters!$B$49)</f>
        <v/>
      </c>
      <c r="U815" s="33">
        <f>INDEX(Parameters!$B$32:$E$32,MATCH(I815,Parameters!$B$30:$E$30,0))*Parameters!$B$36/100*IF($F815="yes",Parameters!$E$49,Parameters!$D$49)</f>
        <v/>
      </c>
      <c r="V815" s="33">
        <f>U815*INDEX(Parameters!$B$99:$E$99,MATCH(I815,Parameters!$B$30:$E$30,0))</f>
        <v/>
      </c>
      <c r="W815" s="33">
        <f>U815*INDEX(Parameters!$B$100:$E$100,MATCH(I815,Parameters!$B$30:$E$30,0))</f>
        <v/>
      </c>
      <c r="X815" s="33">
        <f>U815*INDEX(Parameters!$B$101:$E$101,MATCH(I815,Parameters!$B$30:$E$30,0))</f>
        <v/>
      </c>
      <c r="Y815" s="33">
        <f>U815*INDEX(Parameters!$B$102:$E$102,MATCH(I815,Parameters!$B$30:$E$30,0))</f>
        <v/>
      </c>
      <c r="Z815" s="33">
        <f>U815*INDEX(Parameters!$B$103:$E$103,MATCH(I815,Parameters!$B$30:$E$30,0))</f>
        <v/>
      </c>
      <c r="AA815" s="33">
        <f>U815*INDEX(Parameters!$B$104:$E$104,MATCH(I815,Parameters!$B$30:$E$30,0))</f>
        <v/>
      </c>
      <c r="AB815" s="33">
        <f>U815*Parameters!$B$39</f>
        <v/>
      </c>
      <c r="AC815" s="7">
        <f>J815</f>
        <v/>
      </c>
      <c r="AD815" s="7">
        <f>IF(J815=1,Parameters!$B$40,Parameters!$B$41)</f>
        <v/>
      </c>
      <c r="AE815" s="33">
        <f>AC815*O815+(1-AC815)*L815</f>
        <v/>
      </c>
      <c r="AF815" s="33">
        <f>AC815*P815+(1-AC815)*M815</f>
        <v/>
      </c>
      <c r="AG815" s="33">
        <f>AC815*Q815+(1-AC815)*N815</f>
        <v/>
      </c>
      <c r="AH815" s="33">
        <f>AD815*O815+(1-AD815)*L815</f>
        <v/>
      </c>
      <c r="AI815" s="33">
        <f>AD815*P815+(1-AD815)*M815</f>
        <v/>
      </c>
      <c r="AJ815" s="33">
        <f>AD815*Q815+(1-AD815)*N815</f>
        <v/>
      </c>
      <c r="AK815" s="33">
        <f>AC815*V815+(1-AC815)*U815</f>
        <v/>
      </c>
      <c r="AL815" s="33">
        <f>AC815*W815+(1-AC815)*U815</f>
        <v/>
      </c>
      <c r="AM815" s="33">
        <f>AC815*X815+(1-AC815)*U815</f>
        <v/>
      </c>
      <c r="AN815" s="33">
        <f>AD815*V815+(1-AD815)*U815</f>
        <v/>
      </c>
      <c r="AO815" s="33">
        <f>AD815*W815+(1-AD815)*U815</f>
        <v/>
      </c>
      <c r="AP815" s="33">
        <f>AD815*X815+(1-AD815)*U815</f>
        <v/>
      </c>
      <c r="AQ815" s="7">
        <f>IF(OR(Scenario!$B$5="Any",Scenario!$B$5=A815),1,0)</f>
        <v/>
      </c>
      <c r="AR815" s="7">
        <f>IF(OR(Scenario!$B$6="Any",Scenario!$B$6=B815),1,0)</f>
        <v/>
      </c>
      <c r="AS815" s="7">
        <f>IF(OR(Scenario!$B$7="Any",Scenario!$B$7=C815),1,0)</f>
        <v/>
      </c>
      <c r="AT815" s="7">
        <f>IF(OR(Scenario!$B$8="Any",Scenario!$B$8=D815),1,0)</f>
        <v/>
      </c>
      <c r="AU815" s="7">
        <f>IF(OR(Scenario!$B$9="Any",Scenario!$B$9=E815),1,0)</f>
        <v/>
      </c>
      <c r="AV815" s="7">
        <f>IF(OR(Scenario!$B$10="Any",Scenario!$B$10=F815),1,0)</f>
        <v/>
      </c>
      <c r="AW815" s="7">
        <f>G815*AQ815*AR815*AS815*AT815*AU815*AV815</f>
        <v/>
      </c>
      <c r="AX815" s="7">
        <f>IF(Scenario!$B$11="mean",L815,IF(Scenario!$B$11="5th pct",M815,N815))</f>
        <v/>
      </c>
      <c r="AY815" s="7">
        <f>IF(Scenario!$B$11="mean",O815,IF(Scenario!$B$11="5th pct",P815,Q815))</f>
        <v/>
      </c>
      <c r="AZ815" s="7">
        <f>IF(Scenario!$B$11="mean",R815,IF(Scenario!$B$11="5th pct",S815,T815))</f>
        <v/>
      </c>
      <c r="BA815" s="7">
        <f>IF(Scenario!$B$11="mean",AE815,IF(Scenario!$B$11="5th pct",AF815,AG815))</f>
        <v/>
      </c>
      <c r="BB815" s="7">
        <f>IF(Scenario!$B$11="mean",AH815,IF(Scenario!$B$11="5th pct",AI815,AJ815))</f>
        <v/>
      </c>
      <c r="BC815" s="7">
        <f>U815</f>
        <v/>
      </c>
      <c r="BD815" s="7">
        <f>IF(Scenario!$B$11="mean",V815,IF(Scenario!$B$11="5th pct",W815,X815))</f>
        <v/>
      </c>
      <c r="BE815" s="7">
        <f>IF(Scenario!$B$11="mean",Y815,IF(Scenario!$B$11="5th pct",Z815,AA815))</f>
        <v/>
      </c>
      <c r="BF815" s="7">
        <f>IF(Scenario!$B$11="mean",AK815,IF(Scenario!$B$11="5th pct",AL815,AM815))</f>
        <v/>
      </c>
      <c r="BG815" s="7">
        <f>IF(Scenario!$B$11="mean",AN815,IF(Scenario!$B$11="5th pct",AO815,AP815))</f>
        <v/>
      </c>
    </row>
    <row r="816">
      <c r="A816" t="inlineStr">
        <is>
          <t>M</t>
        </is>
      </c>
      <c r="B816" t="inlineStr">
        <is>
          <t>75-79</t>
        </is>
      </c>
      <c r="C816" t="inlineStr">
        <is>
          <t>110-132</t>
        </is>
      </c>
      <c r="D816" t="inlineStr">
        <is>
          <t>1.0-1.5</t>
        </is>
      </c>
      <c r="E816" t="inlineStr">
        <is>
          <t>persistent</t>
        </is>
      </c>
      <c r="F816" t="inlineStr">
        <is>
          <t>no</t>
        </is>
      </c>
      <c r="G816" s="26">
        <f>Parameters!$B$6*Parameters!$B$8*Parameters!$C$11/SUM(Parameters!$B$11:$G$11)*Parameters!$I$21*Parameters!$B$53*(1-Parameters!$B$46)</f>
        <v/>
      </c>
      <c r="H816" s="27">
        <f>(140-Parameters!$C$25)*Parameters!$C$26*0.45359237*1/(72*Parameters!$C$27)</f>
        <v/>
      </c>
      <c r="I816">
        <f>IF(H816&gt;80,"&gt;80",IF(H816&gt;50,"50-80",IF(H816&gt;=25,"25-50","&lt;25")))</f>
        <v/>
      </c>
      <c r="J816">
        <f>IF(((B816="80+")+1+(OR(D816="1.5-2.0",D816="&gt;=2.0")))&gt;=2,1,0)</f>
        <v/>
      </c>
      <c r="K816" s="28">
        <f>INDEX(Parameters!$B$31:$E$31,MATCH(I816,Parameters!$B$30:$E$30,0))</f>
        <v/>
      </c>
      <c r="L816" s="29">
        <f>K816*INDEX(Parameters!$B$84:$E$84,MATCH(I816,Parameters!$B$30:$E$30,0))/100*IF($F816="yes",Parameters!$C$49,Parameters!$B$49)</f>
        <v/>
      </c>
      <c r="M816" s="29">
        <f>K816*INDEX(Parameters!$B$85:$E$85,MATCH(I816,Parameters!$B$30:$E$30,0))/100*IF($F816="yes",Parameters!$C$49,Parameters!$B$49)</f>
        <v/>
      </c>
      <c r="N816" s="29">
        <f>K816*INDEX(Parameters!$B$86:$E$86,MATCH(I816,Parameters!$B$30:$E$30,0))/100*IF($F816="yes",Parameters!$C$49,Parameters!$B$49)</f>
        <v/>
      </c>
      <c r="O816" s="29">
        <f>K816*INDEX(Parameters!$B$87:$E$87,MATCH(I816,Parameters!$B$30:$E$30,0))/100*IF($F816="yes",Parameters!$C$49,Parameters!$B$49)</f>
        <v/>
      </c>
      <c r="P816" s="29">
        <f>K816*INDEX(Parameters!$B$88:$E$88,MATCH(I816,Parameters!$B$30:$E$30,0))/100*IF($F816="yes",Parameters!$C$49,Parameters!$B$49)</f>
        <v/>
      </c>
      <c r="Q816" s="29">
        <f>K816*INDEX(Parameters!$B$89:$E$89,MATCH(I816,Parameters!$B$30:$E$30,0))/100*IF($F816="yes",Parameters!$C$49,Parameters!$B$49)</f>
        <v/>
      </c>
      <c r="R816" s="29">
        <f>K816*INDEX(Parameters!$B$90:$E$90,MATCH(I816,Parameters!$B$30:$E$30,0))/100*IF($F816="yes",Parameters!$C$49,Parameters!$B$49)</f>
        <v/>
      </c>
      <c r="S816" s="29">
        <f>K816*INDEX(Parameters!$B$91:$E$91,MATCH(I816,Parameters!$B$30:$E$30,0))/100*IF($F816="yes",Parameters!$C$49,Parameters!$B$49)</f>
        <v/>
      </c>
      <c r="T816" s="29">
        <f>K816*INDEX(Parameters!$B$92:$E$92,MATCH(I816,Parameters!$B$30:$E$30,0))/100*IF($F816="yes",Parameters!$C$49,Parameters!$B$49)</f>
        <v/>
      </c>
      <c r="U816" s="29">
        <f>INDEX(Parameters!$B$32:$E$32,MATCH(I816,Parameters!$B$30:$E$30,0))*Parameters!$B$36/100*IF($F816="yes",Parameters!$E$49,Parameters!$D$49)</f>
        <v/>
      </c>
      <c r="V816" s="29">
        <f>U816*INDEX(Parameters!$B$99:$E$99,MATCH(I816,Parameters!$B$30:$E$30,0))</f>
        <v/>
      </c>
      <c r="W816" s="29">
        <f>U816*INDEX(Parameters!$B$100:$E$100,MATCH(I816,Parameters!$B$30:$E$30,0))</f>
        <v/>
      </c>
      <c r="X816" s="29">
        <f>U816*INDEX(Parameters!$B$101:$E$101,MATCH(I816,Parameters!$B$30:$E$30,0))</f>
        <v/>
      </c>
      <c r="Y816" s="29">
        <f>U816*INDEX(Parameters!$B$102:$E$102,MATCH(I816,Parameters!$B$30:$E$30,0))</f>
        <v/>
      </c>
      <c r="Z816" s="29">
        <f>U816*INDEX(Parameters!$B$103:$E$103,MATCH(I816,Parameters!$B$30:$E$30,0))</f>
        <v/>
      </c>
      <c r="AA816" s="29">
        <f>U816*INDEX(Parameters!$B$104:$E$104,MATCH(I816,Parameters!$B$30:$E$30,0))</f>
        <v/>
      </c>
      <c r="AB816" s="29">
        <f>U816*Parameters!$B$39</f>
        <v/>
      </c>
      <c r="AC816">
        <f>J816</f>
        <v/>
      </c>
      <c r="AD816">
        <f>IF(J816=1,Parameters!$B$40,Parameters!$B$41)</f>
        <v/>
      </c>
      <c r="AE816" s="29">
        <f>AC816*O816+(1-AC816)*L816</f>
        <v/>
      </c>
      <c r="AF816" s="29">
        <f>AC816*P816+(1-AC816)*M816</f>
        <v/>
      </c>
      <c r="AG816" s="29">
        <f>AC816*Q816+(1-AC816)*N816</f>
        <v/>
      </c>
      <c r="AH816" s="29">
        <f>AD816*O816+(1-AD816)*L816</f>
        <v/>
      </c>
      <c r="AI816" s="29">
        <f>AD816*P816+(1-AD816)*M816</f>
        <v/>
      </c>
      <c r="AJ816" s="29">
        <f>AD816*Q816+(1-AD816)*N816</f>
        <v/>
      </c>
      <c r="AK816" s="29">
        <f>AC816*V816+(1-AC816)*U816</f>
        <v/>
      </c>
      <c r="AL816" s="29">
        <f>AC816*W816+(1-AC816)*U816</f>
        <v/>
      </c>
      <c r="AM816" s="29">
        <f>AC816*X816+(1-AC816)*U816</f>
        <v/>
      </c>
      <c r="AN816" s="29">
        <f>AD816*V816+(1-AD816)*U816</f>
        <v/>
      </c>
      <c r="AO816" s="29">
        <f>AD816*W816+(1-AD816)*U816</f>
        <v/>
      </c>
      <c r="AP816" s="29">
        <f>AD816*X816+(1-AD816)*U816</f>
        <v/>
      </c>
      <c r="AQ816">
        <f>IF(OR(Scenario!$B$5="Any",Scenario!$B$5=A816),1,0)</f>
        <v/>
      </c>
      <c r="AR816">
        <f>IF(OR(Scenario!$B$6="Any",Scenario!$B$6=B816),1,0)</f>
        <v/>
      </c>
      <c r="AS816">
        <f>IF(OR(Scenario!$B$7="Any",Scenario!$B$7=C816),1,0)</f>
        <v/>
      </c>
      <c r="AT816">
        <f>IF(OR(Scenario!$B$8="Any",Scenario!$B$8=D816),1,0)</f>
        <v/>
      </c>
      <c r="AU816">
        <f>IF(OR(Scenario!$B$9="Any",Scenario!$B$9=E816),1,0)</f>
        <v/>
      </c>
      <c r="AV816">
        <f>IF(OR(Scenario!$B$10="Any",Scenario!$B$10=F816),1,0)</f>
        <v/>
      </c>
      <c r="AW816">
        <f>G816*AQ816*AR816*AS816*AT816*AU816*AV816</f>
        <v/>
      </c>
      <c r="AX816">
        <f>IF(Scenario!$B$11="mean",L816,IF(Scenario!$B$11="5th pct",M816,N816))</f>
        <v/>
      </c>
      <c r="AY816">
        <f>IF(Scenario!$B$11="mean",O816,IF(Scenario!$B$11="5th pct",P816,Q816))</f>
        <v/>
      </c>
      <c r="AZ816">
        <f>IF(Scenario!$B$11="mean",R816,IF(Scenario!$B$11="5th pct",S816,T816))</f>
        <v/>
      </c>
      <c r="BA816">
        <f>IF(Scenario!$B$11="mean",AE816,IF(Scenario!$B$11="5th pct",AF816,AG816))</f>
        <v/>
      </c>
      <c r="BB816">
        <f>IF(Scenario!$B$11="mean",AH816,IF(Scenario!$B$11="5th pct",AI816,AJ816))</f>
        <v/>
      </c>
      <c r="BC816">
        <f>U816</f>
        <v/>
      </c>
      <c r="BD816">
        <f>IF(Scenario!$B$11="mean",V816,IF(Scenario!$B$11="5th pct",W816,X816))</f>
        <v/>
      </c>
      <c r="BE816">
        <f>IF(Scenario!$B$11="mean",Y816,IF(Scenario!$B$11="5th pct",Z816,AA816))</f>
        <v/>
      </c>
      <c r="BF816">
        <f>IF(Scenario!$B$11="mean",AK816,IF(Scenario!$B$11="5th pct",AL816,AM816))</f>
        <v/>
      </c>
      <c r="BG816">
        <f>IF(Scenario!$B$11="mean",AN816,IF(Scenario!$B$11="5th pct",AO816,AP816))</f>
        <v/>
      </c>
    </row>
    <row r="817">
      <c r="A817" s="7" t="inlineStr">
        <is>
          <t>M</t>
        </is>
      </c>
      <c r="B817" s="7" t="inlineStr">
        <is>
          <t>75-79</t>
        </is>
      </c>
      <c r="C817" s="7" t="inlineStr">
        <is>
          <t>110-132</t>
        </is>
      </c>
      <c r="D817" s="7" t="inlineStr">
        <is>
          <t>1.0-1.5</t>
        </is>
      </c>
      <c r="E817" s="7" t="inlineStr">
        <is>
          <t>persistent</t>
        </is>
      </c>
      <c r="F817" s="7" t="inlineStr">
        <is>
          <t>yes</t>
        </is>
      </c>
      <c r="G817" s="30">
        <f>Parameters!$B$6*Parameters!$B$8*Parameters!$C$11/SUM(Parameters!$B$11:$G$11)*Parameters!$I$21*Parameters!$B$53*Parameters!$B$46</f>
        <v/>
      </c>
      <c r="H817" s="31">
        <f>(140-Parameters!$C$25)*Parameters!$C$26*0.45359237*1/(72*Parameters!$C$27)</f>
        <v/>
      </c>
      <c r="I817" s="7">
        <f>IF(H817&gt;80,"&gt;80",IF(H817&gt;50,"50-80",IF(H817&gt;=25,"25-50","&lt;25")))</f>
        <v/>
      </c>
      <c r="J817" s="7">
        <f>IF(((B817="80+")+1+(OR(D817="1.5-2.0",D817="&gt;=2.0")))&gt;=2,1,0)</f>
        <v/>
      </c>
      <c r="K817" s="32">
        <f>INDEX(Parameters!$B$31:$E$31,MATCH(I817,Parameters!$B$30:$E$30,0))</f>
        <v/>
      </c>
      <c r="L817" s="33">
        <f>K817*INDEX(Parameters!$B$84:$E$84,MATCH(I817,Parameters!$B$30:$E$30,0))/100*IF($F817="yes",Parameters!$C$49,Parameters!$B$49)</f>
        <v/>
      </c>
      <c r="M817" s="33">
        <f>K817*INDEX(Parameters!$B$85:$E$85,MATCH(I817,Parameters!$B$30:$E$30,0))/100*IF($F817="yes",Parameters!$C$49,Parameters!$B$49)</f>
        <v/>
      </c>
      <c r="N817" s="33">
        <f>K817*INDEX(Parameters!$B$86:$E$86,MATCH(I817,Parameters!$B$30:$E$30,0))/100*IF($F817="yes",Parameters!$C$49,Parameters!$B$49)</f>
        <v/>
      </c>
      <c r="O817" s="33">
        <f>K817*INDEX(Parameters!$B$87:$E$87,MATCH(I817,Parameters!$B$30:$E$30,0))/100*IF($F817="yes",Parameters!$C$49,Parameters!$B$49)</f>
        <v/>
      </c>
      <c r="P817" s="33">
        <f>K817*INDEX(Parameters!$B$88:$E$88,MATCH(I817,Parameters!$B$30:$E$30,0))/100*IF($F817="yes",Parameters!$C$49,Parameters!$B$49)</f>
        <v/>
      </c>
      <c r="Q817" s="33">
        <f>K817*INDEX(Parameters!$B$89:$E$89,MATCH(I817,Parameters!$B$30:$E$30,0))/100*IF($F817="yes",Parameters!$C$49,Parameters!$B$49)</f>
        <v/>
      </c>
      <c r="R817" s="33">
        <f>K817*INDEX(Parameters!$B$90:$E$90,MATCH(I817,Parameters!$B$30:$E$30,0))/100*IF($F817="yes",Parameters!$C$49,Parameters!$B$49)</f>
        <v/>
      </c>
      <c r="S817" s="33">
        <f>K817*INDEX(Parameters!$B$91:$E$91,MATCH(I817,Parameters!$B$30:$E$30,0))/100*IF($F817="yes",Parameters!$C$49,Parameters!$B$49)</f>
        <v/>
      </c>
      <c r="T817" s="33">
        <f>K817*INDEX(Parameters!$B$92:$E$92,MATCH(I817,Parameters!$B$30:$E$30,0))/100*IF($F817="yes",Parameters!$C$49,Parameters!$B$49)</f>
        <v/>
      </c>
      <c r="U817" s="33">
        <f>INDEX(Parameters!$B$32:$E$32,MATCH(I817,Parameters!$B$30:$E$30,0))*Parameters!$B$36/100*IF($F817="yes",Parameters!$E$49,Parameters!$D$49)</f>
        <v/>
      </c>
      <c r="V817" s="33">
        <f>U817*INDEX(Parameters!$B$99:$E$99,MATCH(I817,Parameters!$B$30:$E$30,0))</f>
        <v/>
      </c>
      <c r="W817" s="33">
        <f>U817*INDEX(Parameters!$B$100:$E$100,MATCH(I817,Parameters!$B$30:$E$30,0))</f>
        <v/>
      </c>
      <c r="X817" s="33">
        <f>U817*INDEX(Parameters!$B$101:$E$101,MATCH(I817,Parameters!$B$30:$E$30,0))</f>
        <v/>
      </c>
      <c r="Y817" s="33">
        <f>U817*INDEX(Parameters!$B$102:$E$102,MATCH(I817,Parameters!$B$30:$E$30,0))</f>
        <v/>
      </c>
      <c r="Z817" s="33">
        <f>U817*INDEX(Parameters!$B$103:$E$103,MATCH(I817,Parameters!$B$30:$E$30,0))</f>
        <v/>
      </c>
      <c r="AA817" s="33">
        <f>U817*INDEX(Parameters!$B$104:$E$104,MATCH(I817,Parameters!$B$30:$E$30,0))</f>
        <v/>
      </c>
      <c r="AB817" s="33">
        <f>U817*Parameters!$B$39</f>
        <v/>
      </c>
      <c r="AC817" s="7">
        <f>J817</f>
        <v/>
      </c>
      <c r="AD817" s="7">
        <f>IF(J817=1,Parameters!$B$40,Parameters!$B$41)</f>
        <v/>
      </c>
      <c r="AE817" s="33">
        <f>AC817*O817+(1-AC817)*L817</f>
        <v/>
      </c>
      <c r="AF817" s="33">
        <f>AC817*P817+(1-AC817)*M817</f>
        <v/>
      </c>
      <c r="AG817" s="33">
        <f>AC817*Q817+(1-AC817)*N817</f>
        <v/>
      </c>
      <c r="AH817" s="33">
        <f>AD817*O817+(1-AD817)*L817</f>
        <v/>
      </c>
      <c r="AI817" s="33">
        <f>AD817*P817+(1-AD817)*M817</f>
        <v/>
      </c>
      <c r="AJ817" s="33">
        <f>AD817*Q817+(1-AD817)*N817</f>
        <v/>
      </c>
      <c r="AK817" s="33">
        <f>AC817*V817+(1-AC817)*U817</f>
        <v/>
      </c>
      <c r="AL817" s="33">
        <f>AC817*W817+(1-AC817)*U817</f>
        <v/>
      </c>
      <c r="AM817" s="33">
        <f>AC817*X817+(1-AC817)*U817</f>
        <v/>
      </c>
      <c r="AN817" s="33">
        <f>AD817*V817+(1-AD817)*U817</f>
        <v/>
      </c>
      <c r="AO817" s="33">
        <f>AD817*W817+(1-AD817)*U817</f>
        <v/>
      </c>
      <c r="AP817" s="33">
        <f>AD817*X817+(1-AD817)*U817</f>
        <v/>
      </c>
      <c r="AQ817" s="7">
        <f>IF(OR(Scenario!$B$5="Any",Scenario!$B$5=A817),1,0)</f>
        <v/>
      </c>
      <c r="AR817" s="7">
        <f>IF(OR(Scenario!$B$6="Any",Scenario!$B$6=B817),1,0)</f>
        <v/>
      </c>
      <c r="AS817" s="7">
        <f>IF(OR(Scenario!$B$7="Any",Scenario!$B$7=C817),1,0)</f>
        <v/>
      </c>
      <c r="AT817" s="7">
        <f>IF(OR(Scenario!$B$8="Any",Scenario!$B$8=D817),1,0)</f>
        <v/>
      </c>
      <c r="AU817" s="7">
        <f>IF(OR(Scenario!$B$9="Any",Scenario!$B$9=E817),1,0)</f>
        <v/>
      </c>
      <c r="AV817" s="7">
        <f>IF(OR(Scenario!$B$10="Any",Scenario!$B$10=F817),1,0)</f>
        <v/>
      </c>
      <c r="AW817" s="7">
        <f>G817*AQ817*AR817*AS817*AT817*AU817*AV817</f>
        <v/>
      </c>
      <c r="AX817" s="7">
        <f>IF(Scenario!$B$11="mean",L817,IF(Scenario!$B$11="5th pct",M817,N817))</f>
        <v/>
      </c>
      <c r="AY817" s="7">
        <f>IF(Scenario!$B$11="mean",O817,IF(Scenario!$B$11="5th pct",P817,Q817))</f>
        <v/>
      </c>
      <c r="AZ817" s="7">
        <f>IF(Scenario!$B$11="mean",R817,IF(Scenario!$B$11="5th pct",S817,T817))</f>
        <v/>
      </c>
      <c r="BA817" s="7">
        <f>IF(Scenario!$B$11="mean",AE817,IF(Scenario!$B$11="5th pct",AF817,AG817))</f>
        <v/>
      </c>
      <c r="BB817" s="7">
        <f>IF(Scenario!$B$11="mean",AH817,IF(Scenario!$B$11="5th pct",AI817,AJ817))</f>
        <v/>
      </c>
      <c r="BC817" s="7">
        <f>U817</f>
        <v/>
      </c>
      <c r="BD817" s="7">
        <f>IF(Scenario!$B$11="mean",V817,IF(Scenario!$B$11="5th pct",W817,X817))</f>
        <v/>
      </c>
      <c r="BE817" s="7">
        <f>IF(Scenario!$B$11="mean",Y817,IF(Scenario!$B$11="5th pct",Z817,AA817))</f>
        <v/>
      </c>
      <c r="BF817" s="7">
        <f>IF(Scenario!$B$11="mean",AK817,IF(Scenario!$B$11="5th pct",AL817,AM817))</f>
        <v/>
      </c>
      <c r="BG817" s="7">
        <f>IF(Scenario!$B$11="mean",AN817,IF(Scenario!$B$11="5th pct",AO817,AP817))</f>
        <v/>
      </c>
    </row>
    <row r="818">
      <c r="A818" t="inlineStr">
        <is>
          <t>M</t>
        </is>
      </c>
      <c r="B818" t="inlineStr">
        <is>
          <t>75-79</t>
        </is>
      </c>
      <c r="C818" t="inlineStr">
        <is>
          <t>110-132</t>
        </is>
      </c>
      <c r="D818" t="inlineStr">
        <is>
          <t>1.5-2.0</t>
        </is>
      </c>
      <c r="E818" t="inlineStr">
        <is>
          <t>subclinical</t>
        </is>
      </c>
      <c r="F818" t="inlineStr">
        <is>
          <t>no</t>
        </is>
      </c>
      <c r="G818" s="26">
        <f>Parameters!$B$6*Parameters!$B$8*Parameters!$C$11/SUM(Parameters!$B$11:$G$11)*Parameters!$J$21*Parameters!$B$50*(1-Parameters!$B$46)</f>
        <v/>
      </c>
      <c r="H818" s="27">
        <f>(140-Parameters!$C$25)*Parameters!$C$26*0.45359237*1/(72*Parameters!$D$27)</f>
        <v/>
      </c>
      <c r="I818">
        <f>IF(H818&gt;80,"&gt;80",IF(H818&gt;50,"50-80",IF(H818&gt;=25,"25-50","&lt;25")))</f>
        <v/>
      </c>
      <c r="J818">
        <f>IF(((B818="80+")+1+(OR(D818="1.5-2.0",D818="&gt;=2.0")))&gt;=2,1,0)</f>
        <v/>
      </c>
      <c r="K818" s="28">
        <f>INDEX(Parameters!$B$31:$E$31,MATCH(I818,Parameters!$B$30:$E$30,0))</f>
        <v/>
      </c>
      <c r="L818" s="29">
        <f>K818*INDEX(Parameters!$B$57:$E$57,MATCH(I818,Parameters!$B$30:$E$30,0))/100*IF($F818="yes",Parameters!$C$49,Parameters!$B$49)</f>
        <v/>
      </c>
      <c r="M818" s="29">
        <f>K818*INDEX(Parameters!$B$58:$E$58,MATCH(I818,Parameters!$B$30:$E$30,0))/100*IF($F818="yes",Parameters!$C$49,Parameters!$B$49)</f>
        <v/>
      </c>
      <c r="N818" s="29">
        <f>K818*INDEX(Parameters!$B$59:$E$59,MATCH(I818,Parameters!$B$30:$E$30,0))/100*IF($F818="yes",Parameters!$C$49,Parameters!$B$49)</f>
        <v/>
      </c>
      <c r="O818" s="29">
        <f>K818*INDEX(Parameters!$B$60:$E$60,MATCH(I818,Parameters!$B$30:$E$30,0))/100*IF($F818="yes",Parameters!$C$49,Parameters!$B$49)</f>
        <v/>
      </c>
      <c r="P818" s="29">
        <f>K818*INDEX(Parameters!$B$61:$E$61,MATCH(I818,Parameters!$B$30:$E$30,0))/100*IF($F818="yes",Parameters!$C$49,Parameters!$B$49)</f>
        <v/>
      </c>
      <c r="Q818" s="29">
        <f>K818*INDEX(Parameters!$B$62:$E$62,MATCH(I818,Parameters!$B$30:$E$30,0))/100*IF($F818="yes",Parameters!$C$49,Parameters!$B$49)</f>
        <v/>
      </c>
      <c r="R818" s="29">
        <f>K818*INDEX(Parameters!$B$63:$E$63,MATCH(I818,Parameters!$B$30:$E$30,0))/100*IF($F818="yes",Parameters!$C$49,Parameters!$B$49)</f>
        <v/>
      </c>
      <c r="S818" s="29">
        <f>K818*INDEX(Parameters!$B$64:$E$64,MATCH(I818,Parameters!$B$30:$E$30,0))/100*IF($F818="yes",Parameters!$C$49,Parameters!$B$49)</f>
        <v/>
      </c>
      <c r="T818" s="29">
        <f>K818*INDEX(Parameters!$B$65:$E$65,MATCH(I818,Parameters!$B$30:$E$30,0))/100*IF($F818="yes",Parameters!$C$49,Parameters!$B$49)</f>
        <v/>
      </c>
      <c r="U818" s="29">
        <f>INDEX(Parameters!$B$32:$E$32,MATCH(I818,Parameters!$B$30:$E$30,0))*Parameters!$B$36/100*IF($F818="yes",Parameters!$E$49,Parameters!$D$49)</f>
        <v/>
      </c>
      <c r="V818" s="29">
        <f>U818*INDEX(Parameters!$B$99:$E$99,MATCH(I818,Parameters!$B$30:$E$30,0))</f>
        <v/>
      </c>
      <c r="W818" s="29">
        <f>U818*INDEX(Parameters!$B$100:$E$100,MATCH(I818,Parameters!$B$30:$E$30,0))</f>
        <v/>
      </c>
      <c r="X818" s="29">
        <f>U818*INDEX(Parameters!$B$101:$E$101,MATCH(I818,Parameters!$B$30:$E$30,0))</f>
        <v/>
      </c>
      <c r="Y818" s="29">
        <f>U818*INDEX(Parameters!$B$102:$E$102,MATCH(I818,Parameters!$B$30:$E$30,0))</f>
        <v/>
      </c>
      <c r="Z818" s="29">
        <f>U818*INDEX(Parameters!$B$103:$E$103,MATCH(I818,Parameters!$B$30:$E$30,0))</f>
        <v/>
      </c>
      <c r="AA818" s="29">
        <f>U818*INDEX(Parameters!$B$104:$E$104,MATCH(I818,Parameters!$B$30:$E$30,0))</f>
        <v/>
      </c>
      <c r="AB818" s="29">
        <f>U818*Parameters!$B$39</f>
        <v/>
      </c>
      <c r="AC818">
        <f>J818</f>
        <v/>
      </c>
      <c r="AD818">
        <f>IF(J818=1,Parameters!$B$40,Parameters!$B$41)</f>
        <v/>
      </c>
      <c r="AE818" s="29">
        <f>AC818*O818+(1-AC818)*L818</f>
        <v/>
      </c>
      <c r="AF818" s="29">
        <f>AC818*P818+(1-AC818)*M818</f>
        <v/>
      </c>
      <c r="AG818" s="29">
        <f>AC818*Q818+(1-AC818)*N818</f>
        <v/>
      </c>
      <c r="AH818" s="29">
        <f>AD818*O818+(1-AD818)*L818</f>
        <v/>
      </c>
      <c r="AI818" s="29">
        <f>AD818*P818+(1-AD818)*M818</f>
        <v/>
      </c>
      <c r="AJ818" s="29">
        <f>AD818*Q818+(1-AD818)*N818</f>
        <v/>
      </c>
      <c r="AK818" s="29">
        <f>AC818*V818+(1-AC818)*U818</f>
        <v/>
      </c>
      <c r="AL818" s="29">
        <f>AC818*W818+(1-AC818)*U818</f>
        <v/>
      </c>
      <c r="AM818" s="29">
        <f>AC818*X818+(1-AC818)*U818</f>
        <v/>
      </c>
      <c r="AN818" s="29">
        <f>AD818*V818+(1-AD818)*U818</f>
        <v/>
      </c>
      <c r="AO818" s="29">
        <f>AD818*W818+(1-AD818)*U818</f>
        <v/>
      </c>
      <c r="AP818" s="29">
        <f>AD818*X818+(1-AD818)*U818</f>
        <v/>
      </c>
      <c r="AQ818">
        <f>IF(OR(Scenario!$B$5="Any",Scenario!$B$5=A818),1,0)</f>
        <v/>
      </c>
      <c r="AR818">
        <f>IF(OR(Scenario!$B$6="Any",Scenario!$B$6=B818),1,0)</f>
        <v/>
      </c>
      <c r="AS818">
        <f>IF(OR(Scenario!$B$7="Any",Scenario!$B$7=C818),1,0)</f>
        <v/>
      </c>
      <c r="AT818">
        <f>IF(OR(Scenario!$B$8="Any",Scenario!$B$8=D818),1,0)</f>
        <v/>
      </c>
      <c r="AU818">
        <f>IF(OR(Scenario!$B$9="Any",Scenario!$B$9=E818),1,0)</f>
        <v/>
      </c>
      <c r="AV818">
        <f>IF(OR(Scenario!$B$10="Any",Scenario!$B$10=F818),1,0)</f>
        <v/>
      </c>
      <c r="AW818">
        <f>G818*AQ818*AR818*AS818*AT818*AU818*AV818</f>
        <v/>
      </c>
      <c r="AX818">
        <f>IF(Scenario!$B$11="mean",L818,IF(Scenario!$B$11="5th pct",M818,N818))</f>
        <v/>
      </c>
      <c r="AY818">
        <f>IF(Scenario!$B$11="mean",O818,IF(Scenario!$B$11="5th pct",P818,Q818))</f>
        <v/>
      </c>
      <c r="AZ818">
        <f>IF(Scenario!$B$11="mean",R818,IF(Scenario!$B$11="5th pct",S818,T818))</f>
        <v/>
      </c>
      <c r="BA818">
        <f>IF(Scenario!$B$11="mean",AE818,IF(Scenario!$B$11="5th pct",AF818,AG818))</f>
        <v/>
      </c>
      <c r="BB818">
        <f>IF(Scenario!$B$11="mean",AH818,IF(Scenario!$B$11="5th pct",AI818,AJ818))</f>
        <v/>
      </c>
      <c r="BC818">
        <f>U818</f>
        <v/>
      </c>
      <c r="BD818">
        <f>IF(Scenario!$B$11="mean",V818,IF(Scenario!$B$11="5th pct",W818,X818))</f>
        <v/>
      </c>
      <c r="BE818">
        <f>IF(Scenario!$B$11="mean",Y818,IF(Scenario!$B$11="5th pct",Z818,AA818))</f>
        <v/>
      </c>
      <c r="BF818">
        <f>IF(Scenario!$B$11="mean",AK818,IF(Scenario!$B$11="5th pct",AL818,AM818))</f>
        <v/>
      </c>
      <c r="BG818">
        <f>IF(Scenario!$B$11="mean",AN818,IF(Scenario!$B$11="5th pct",AO818,AP818))</f>
        <v/>
      </c>
    </row>
    <row r="819">
      <c r="A819" s="7" t="inlineStr">
        <is>
          <t>M</t>
        </is>
      </c>
      <c r="B819" s="7" t="inlineStr">
        <is>
          <t>75-79</t>
        </is>
      </c>
      <c r="C819" s="7" t="inlineStr">
        <is>
          <t>110-132</t>
        </is>
      </c>
      <c r="D819" s="7" t="inlineStr">
        <is>
          <t>1.5-2.0</t>
        </is>
      </c>
      <c r="E819" s="7" t="inlineStr">
        <is>
          <t>subclinical</t>
        </is>
      </c>
      <c r="F819" s="7" t="inlineStr">
        <is>
          <t>yes</t>
        </is>
      </c>
      <c r="G819" s="30">
        <f>Parameters!$B$6*Parameters!$B$8*Parameters!$C$11/SUM(Parameters!$B$11:$G$11)*Parameters!$J$21*Parameters!$B$50*Parameters!$B$46</f>
        <v/>
      </c>
      <c r="H819" s="31">
        <f>(140-Parameters!$C$25)*Parameters!$C$26*0.45359237*1/(72*Parameters!$D$27)</f>
        <v/>
      </c>
      <c r="I819" s="7">
        <f>IF(H819&gt;80,"&gt;80",IF(H819&gt;50,"50-80",IF(H819&gt;=25,"25-50","&lt;25")))</f>
        <v/>
      </c>
      <c r="J819" s="7">
        <f>IF(((B819="80+")+1+(OR(D819="1.5-2.0",D819="&gt;=2.0")))&gt;=2,1,0)</f>
        <v/>
      </c>
      <c r="K819" s="32">
        <f>INDEX(Parameters!$B$31:$E$31,MATCH(I819,Parameters!$B$30:$E$30,0))</f>
        <v/>
      </c>
      <c r="L819" s="33">
        <f>K819*INDEX(Parameters!$B$57:$E$57,MATCH(I819,Parameters!$B$30:$E$30,0))/100*IF($F819="yes",Parameters!$C$49,Parameters!$B$49)</f>
        <v/>
      </c>
      <c r="M819" s="33">
        <f>K819*INDEX(Parameters!$B$58:$E$58,MATCH(I819,Parameters!$B$30:$E$30,0))/100*IF($F819="yes",Parameters!$C$49,Parameters!$B$49)</f>
        <v/>
      </c>
      <c r="N819" s="33">
        <f>K819*INDEX(Parameters!$B$59:$E$59,MATCH(I819,Parameters!$B$30:$E$30,0))/100*IF($F819="yes",Parameters!$C$49,Parameters!$B$49)</f>
        <v/>
      </c>
      <c r="O819" s="33">
        <f>K819*INDEX(Parameters!$B$60:$E$60,MATCH(I819,Parameters!$B$30:$E$30,0))/100*IF($F819="yes",Parameters!$C$49,Parameters!$B$49)</f>
        <v/>
      </c>
      <c r="P819" s="33">
        <f>K819*INDEX(Parameters!$B$61:$E$61,MATCH(I819,Parameters!$B$30:$E$30,0))/100*IF($F819="yes",Parameters!$C$49,Parameters!$B$49)</f>
        <v/>
      </c>
      <c r="Q819" s="33">
        <f>K819*INDEX(Parameters!$B$62:$E$62,MATCH(I819,Parameters!$B$30:$E$30,0))/100*IF($F819="yes",Parameters!$C$49,Parameters!$B$49)</f>
        <v/>
      </c>
      <c r="R819" s="33">
        <f>K819*INDEX(Parameters!$B$63:$E$63,MATCH(I819,Parameters!$B$30:$E$30,0))/100*IF($F819="yes",Parameters!$C$49,Parameters!$B$49)</f>
        <v/>
      </c>
      <c r="S819" s="33">
        <f>K819*INDEX(Parameters!$B$64:$E$64,MATCH(I819,Parameters!$B$30:$E$30,0))/100*IF($F819="yes",Parameters!$C$49,Parameters!$B$49)</f>
        <v/>
      </c>
      <c r="T819" s="33">
        <f>K819*INDEX(Parameters!$B$65:$E$65,MATCH(I819,Parameters!$B$30:$E$30,0))/100*IF($F819="yes",Parameters!$C$49,Parameters!$B$49)</f>
        <v/>
      </c>
      <c r="U819" s="33">
        <f>INDEX(Parameters!$B$32:$E$32,MATCH(I819,Parameters!$B$30:$E$30,0))*Parameters!$B$36/100*IF($F819="yes",Parameters!$E$49,Parameters!$D$49)</f>
        <v/>
      </c>
      <c r="V819" s="33">
        <f>U819*INDEX(Parameters!$B$99:$E$99,MATCH(I819,Parameters!$B$30:$E$30,0))</f>
        <v/>
      </c>
      <c r="W819" s="33">
        <f>U819*INDEX(Parameters!$B$100:$E$100,MATCH(I819,Parameters!$B$30:$E$30,0))</f>
        <v/>
      </c>
      <c r="X819" s="33">
        <f>U819*INDEX(Parameters!$B$101:$E$101,MATCH(I819,Parameters!$B$30:$E$30,0))</f>
        <v/>
      </c>
      <c r="Y819" s="33">
        <f>U819*INDEX(Parameters!$B$102:$E$102,MATCH(I819,Parameters!$B$30:$E$30,0))</f>
        <v/>
      </c>
      <c r="Z819" s="33">
        <f>U819*INDEX(Parameters!$B$103:$E$103,MATCH(I819,Parameters!$B$30:$E$30,0))</f>
        <v/>
      </c>
      <c r="AA819" s="33">
        <f>U819*INDEX(Parameters!$B$104:$E$104,MATCH(I819,Parameters!$B$30:$E$30,0))</f>
        <v/>
      </c>
      <c r="AB819" s="33">
        <f>U819*Parameters!$B$39</f>
        <v/>
      </c>
      <c r="AC819" s="7">
        <f>J819</f>
        <v/>
      </c>
      <c r="AD819" s="7">
        <f>IF(J819=1,Parameters!$B$40,Parameters!$B$41)</f>
        <v/>
      </c>
      <c r="AE819" s="33">
        <f>AC819*O819+(1-AC819)*L819</f>
        <v/>
      </c>
      <c r="AF819" s="33">
        <f>AC819*P819+(1-AC819)*M819</f>
        <v/>
      </c>
      <c r="AG819" s="33">
        <f>AC819*Q819+(1-AC819)*N819</f>
        <v/>
      </c>
      <c r="AH819" s="33">
        <f>AD819*O819+(1-AD819)*L819</f>
        <v/>
      </c>
      <c r="AI819" s="33">
        <f>AD819*P819+(1-AD819)*M819</f>
        <v/>
      </c>
      <c r="AJ819" s="33">
        <f>AD819*Q819+(1-AD819)*N819</f>
        <v/>
      </c>
      <c r="AK819" s="33">
        <f>AC819*V819+(1-AC819)*U819</f>
        <v/>
      </c>
      <c r="AL819" s="33">
        <f>AC819*W819+(1-AC819)*U819</f>
        <v/>
      </c>
      <c r="AM819" s="33">
        <f>AC819*X819+(1-AC819)*U819</f>
        <v/>
      </c>
      <c r="AN819" s="33">
        <f>AD819*V819+(1-AD819)*U819</f>
        <v/>
      </c>
      <c r="AO819" s="33">
        <f>AD819*W819+(1-AD819)*U819</f>
        <v/>
      </c>
      <c r="AP819" s="33">
        <f>AD819*X819+(1-AD819)*U819</f>
        <v/>
      </c>
      <c r="AQ819" s="7">
        <f>IF(OR(Scenario!$B$5="Any",Scenario!$B$5=A819),1,0)</f>
        <v/>
      </c>
      <c r="AR819" s="7">
        <f>IF(OR(Scenario!$B$6="Any",Scenario!$B$6=B819),1,0)</f>
        <v/>
      </c>
      <c r="AS819" s="7">
        <f>IF(OR(Scenario!$B$7="Any",Scenario!$B$7=C819),1,0)</f>
        <v/>
      </c>
      <c r="AT819" s="7">
        <f>IF(OR(Scenario!$B$8="Any",Scenario!$B$8=D819),1,0)</f>
        <v/>
      </c>
      <c r="AU819" s="7">
        <f>IF(OR(Scenario!$B$9="Any",Scenario!$B$9=E819),1,0)</f>
        <v/>
      </c>
      <c r="AV819" s="7">
        <f>IF(OR(Scenario!$B$10="Any",Scenario!$B$10=F819),1,0)</f>
        <v/>
      </c>
      <c r="AW819" s="7">
        <f>G819*AQ819*AR819*AS819*AT819*AU819*AV819</f>
        <v/>
      </c>
      <c r="AX819" s="7">
        <f>IF(Scenario!$B$11="mean",L819,IF(Scenario!$B$11="5th pct",M819,N819))</f>
        <v/>
      </c>
      <c r="AY819" s="7">
        <f>IF(Scenario!$B$11="mean",O819,IF(Scenario!$B$11="5th pct",P819,Q819))</f>
        <v/>
      </c>
      <c r="AZ819" s="7">
        <f>IF(Scenario!$B$11="mean",R819,IF(Scenario!$B$11="5th pct",S819,T819))</f>
        <v/>
      </c>
      <c r="BA819" s="7">
        <f>IF(Scenario!$B$11="mean",AE819,IF(Scenario!$B$11="5th pct",AF819,AG819))</f>
        <v/>
      </c>
      <c r="BB819" s="7">
        <f>IF(Scenario!$B$11="mean",AH819,IF(Scenario!$B$11="5th pct",AI819,AJ819))</f>
        <v/>
      </c>
      <c r="BC819" s="7">
        <f>U819</f>
        <v/>
      </c>
      <c r="BD819" s="7">
        <f>IF(Scenario!$B$11="mean",V819,IF(Scenario!$B$11="5th pct",W819,X819))</f>
        <v/>
      </c>
      <c r="BE819" s="7">
        <f>IF(Scenario!$B$11="mean",Y819,IF(Scenario!$B$11="5th pct",Z819,AA819))</f>
        <v/>
      </c>
      <c r="BF819" s="7">
        <f>IF(Scenario!$B$11="mean",AK819,IF(Scenario!$B$11="5th pct",AL819,AM819))</f>
        <v/>
      </c>
      <c r="BG819" s="7">
        <f>IF(Scenario!$B$11="mean",AN819,IF(Scenario!$B$11="5th pct",AO819,AP819))</f>
        <v/>
      </c>
    </row>
    <row r="820">
      <c r="A820" t="inlineStr">
        <is>
          <t>M</t>
        </is>
      </c>
      <c r="B820" t="inlineStr">
        <is>
          <t>75-79</t>
        </is>
      </c>
      <c r="C820" t="inlineStr">
        <is>
          <t>110-132</t>
        </is>
      </c>
      <c r="D820" t="inlineStr">
        <is>
          <t>1.5-2.0</t>
        </is>
      </c>
      <c r="E820" t="inlineStr">
        <is>
          <t>low parox</t>
        </is>
      </c>
      <c r="F820" t="inlineStr">
        <is>
          <t>no</t>
        </is>
      </c>
      <c r="G820" s="26">
        <f>Parameters!$B$6*Parameters!$B$8*Parameters!$C$11/SUM(Parameters!$B$11:$G$11)*Parameters!$J$21*Parameters!$B$51*(1-Parameters!$B$46)</f>
        <v/>
      </c>
      <c r="H820" s="27">
        <f>(140-Parameters!$C$25)*Parameters!$C$26*0.45359237*1/(72*Parameters!$D$27)</f>
        <v/>
      </c>
      <c r="I820">
        <f>IF(H820&gt;80,"&gt;80",IF(H820&gt;50,"50-80",IF(H820&gt;=25,"25-50","&lt;25")))</f>
        <v/>
      </c>
      <c r="J820">
        <f>IF(((B820="80+")+1+(OR(D820="1.5-2.0",D820="&gt;=2.0")))&gt;=2,1,0)</f>
        <v/>
      </c>
      <c r="K820" s="28">
        <f>INDEX(Parameters!$B$31:$E$31,MATCH(I820,Parameters!$B$30:$E$30,0))</f>
        <v/>
      </c>
      <c r="L820" s="29">
        <f>K820*INDEX(Parameters!$B$66:$E$66,MATCH(I820,Parameters!$B$30:$E$30,0))/100*IF($F820="yes",Parameters!$C$49,Parameters!$B$49)</f>
        <v/>
      </c>
      <c r="M820" s="29">
        <f>K820*INDEX(Parameters!$B$67:$E$67,MATCH(I820,Parameters!$B$30:$E$30,0))/100*IF($F820="yes",Parameters!$C$49,Parameters!$B$49)</f>
        <v/>
      </c>
      <c r="N820" s="29">
        <f>K820*INDEX(Parameters!$B$68:$E$68,MATCH(I820,Parameters!$B$30:$E$30,0))/100*IF($F820="yes",Parameters!$C$49,Parameters!$B$49)</f>
        <v/>
      </c>
      <c r="O820" s="29">
        <f>K820*INDEX(Parameters!$B$69:$E$69,MATCH(I820,Parameters!$B$30:$E$30,0))/100*IF($F820="yes",Parameters!$C$49,Parameters!$B$49)</f>
        <v/>
      </c>
      <c r="P820" s="29">
        <f>K820*INDEX(Parameters!$B$70:$E$70,MATCH(I820,Parameters!$B$30:$E$30,0))/100*IF($F820="yes",Parameters!$C$49,Parameters!$B$49)</f>
        <v/>
      </c>
      <c r="Q820" s="29">
        <f>K820*INDEX(Parameters!$B$71:$E$71,MATCH(I820,Parameters!$B$30:$E$30,0))/100*IF($F820="yes",Parameters!$C$49,Parameters!$B$49)</f>
        <v/>
      </c>
      <c r="R820" s="29">
        <f>K820*INDEX(Parameters!$B$72:$E$72,MATCH(I820,Parameters!$B$30:$E$30,0))/100*IF($F820="yes",Parameters!$C$49,Parameters!$B$49)</f>
        <v/>
      </c>
      <c r="S820" s="29">
        <f>K820*INDEX(Parameters!$B$73:$E$73,MATCH(I820,Parameters!$B$30:$E$30,0))/100*IF($F820="yes",Parameters!$C$49,Parameters!$B$49)</f>
        <v/>
      </c>
      <c r="T820" s="29">
        <f>K820*INDEX(Parameters!$B$74:$E$74,MATCH(I820,Parameters!$B$30:$E$30,0))/100*IF($F820="yes",Parameters!$C$49,Parameters!$B$49)</f>
        <v/>
      </c>
      <c r="U820" s="29">
        <f>INDEX(Parameters!$B$32:$E$32,MATCH(I820,Parameters!$B$30:$E$30,0))*Parameters!$B$36/100*IF($F820="yes",Parameters!$E$49,Parameters!$D$49)</f>
        <v/>
      </c>
      <c r="V820" s="29">
        <f>U820*INDEX(Parameters!$B$99:$E$99,MATCH(I820,Parameters!$B$30:$E$30,0))</f>
        <v/>
      </c>
      <c r="W820" s="29">
        <f>U820*INDEX(Parameters!$B$100:$E$100,MATCH(I820,Parameters!$B$30:$E$30,0))</f>
        <v/>
      </c>
      <c r="X820" s="29">
        <f>U820*INDEX(Parameters!$B$101:$E$101,MATCH(I820,Parameters!$B$30:$E$30,0))</f>
        <v/>
      </c>
      <c r="Y820" s="29">
        <f>U820*INDEX(Parameters!$B$102:$E$102,MATCH(I820,Parameters!$B$30:$E$30,0))</f>
        <v/>
      </c>
      <c r="Z820" s="29">
        <f>U820*INDEX(Parameters!$B$103:$E$103,MATCH(I820,Parameters!$B$30:$E$30,0))</f>
        <v/>
      </c>
      <c r="AA820" s="29">
        <f>U820*INDEX(Parameters!$B$104:$E$104,MATCH(I820,Parameters!$B$30:$E$30,0))</f>
        <v/>
      </c>
      <c r="AB820" s="29">
        <f>U820*Parameters!$B$39</f>
        <v/>
      </c>
      <c r="AC820">
        <f>J820</f>
        <v/>
      </c>
      <c r="AD820">
        <f>IF(J820=1,Parameters!$B$40,Parameters!$B$41)</f>
        <v/>
      </c>
      <c r="AE820" s="29">
        <f>AC820*O820+(1-AC820)*L820</f>
        <v/>
      </c>
      <c r="AF820" s="29">
        <f>AC820*P820+(1-AC820)*M820</f>
        <v/>
      </c>
      <c r="AG820" s="29">
        <f>AC820*Q820+(1-AC820)*N820</f>
        <v/>
      </c>
      <c r="AH820" s="29">
        <f>AD820*O820+(1-AD820)*L820</f>
        <v/>
      </c>
      <c r="AI820" s="29">
        <f>AD820*P820+(1-AD820)*M820</f>
        <v/>
      </c>
      <c r="AJ820" s="29">
        <f>AD820*Q820+(1-AD820)*N820</f>
        <v/>
      </c>
      <c r="AK820" s="29">
        <f>AC820*V820+(1-AC820)*U820</f>
        <v/>
      </c>
      <c r="AL820" s="29">
        <f>AC820*W820+(1-AC820)*U820</f>
        <v/>
      </c>
      <c r="AM820" s="29">
        <f>AC820*X820+(1-AC820)*U820</f>
        <v/>
      </c>
      <c r="AN820" s="29">
        <f>AD820*V820+(1-AD820)*U820</f>
        <v/>
      </c>
      <c r="AO820" s="29">
        <f>AD820*W820+(1-AD820)*U820</f>
        <v/>
      </c>
      <c r="AP820" s="29">
        <f>AD820*X820+(1-AD820)*U820</f>
        <v/>
      </c>
      <c r="AQ820">
        <f>IF(OR(Scenario!$B$5="Any",Scenario!$B$5=A820),1,0)</f>
        <v/>
      </c>
      <c r="AR820">
        <f>IF(OR(Scenario!$B$6="Any",Scenario!$B$6=B820),1,0)</f>
        <v/>
      </c>
      <c r="AS820">
        <f>IF(OR(Scenario!$B$7="Any",Scenario!$B$7=C820),1,0)</f>
        <v/>
      </c>
      <c r="AT820">
        <f>IF(OR(Scenario!$B$8="Any",Scenario!$B$8=D820),1,0)</f>
        <v/>
      </c>
      <c r="AU820">
        <f>IF(OR(Scenario!$B$9="Any",Scenario!$B$9=E820),1,0)</f>
        <v/>
      </c>
      <c r="AV820">
        <f>IF(OR(Scenario!$B$10="Any",Scenario!$B$10=F820),1,0)</f>
        <v/>
      </c>
      <c r="AW820">
        <f>G820*AQ820*AR820*AS820*AT820*AU820*AV820</f>
        <v/>
      </c>
      <c r="AX820">
        <f>IF(Scenario!$B$11="mean",L820,IF(Scenario!$B$11="5th pct",M820,N820))</f>
        <v/>
      </c>
      <c r="AY820">
        <f>IF(Scenario!$B$11="mean",O820,IF(Scenario!$B$11="5th pct",P820,Q820))</f>
        <v/>
      </c>
      <c r="AZ820">
        <f>IF(Scenario!$B$11="mean",R820,IF(Scenario!$B$11="5th pct",S820,T820))</f>
        <v/>
      </c>
      <c r="BA820">
        <f>IF(Scenario!$B$11="mean",AE820,IF(Scenario!$B$11="5th pct",AF820,AG820))</f>
        <v/>
      </c>
      <c r="BB820">
        <f>IF(Scenario!$B$11="mean",AH820,IF(Scenario!$B$11="5th pct",AI820,AJ820))</f>
        <v/>
      </c>
      <c r="BC820">
        <f>U820</f>
        <v/>
      </c>
      <c r="BD820">
        <f>IF(Scenario!$B$11="mean",V820,IF(Scenario!$B$11="5th pct",W820,X820))</f>
        <v/>
      </c>
      <c r="BE820">
        <f>IF(Scenario!$B$11="mean",Y820,IF(Scenario!$B$11="5th pct",Z820,AA820))</f>
        <v/>
      </c>
      <c r="BF820">
        <f>IF(Scenario!$B$11="mean",AK820,IF(Scenario!$B$11="5th pct",AL820,AM820))</f>
        <v/>
      </c>
      <c r="BG820">
        <f>IF(Scenario!$B$11="mean",AN820,IF(Scenario!$B$11="5th pct",AO820,AP820))</f>
        <v/>
      </c>
    </row>
    <row r="821">
      <c r="A821" s="7" t="inlineStr">
        <is>
          <t>M</t>
        </is>
      </c>
      <c r="B821" s="7" t="inlineStr">
        <is>
          <t>75-79</t>
        </is>
      </c>
      <c r="C821" s="7" t="inlineStr">
        <is>
          <t>110-132</t>
        </is>
      </c>
      <c r="D821" s="7" t="inlineStr">
        <is>
          <t>1.5-2.0</t>
        </is>
      </c>
      <c r="E821" s="7" t="inlineStr">
        <is>
          <t>low parox</t>
        </is>
      </c>
      <c r="F821" s="7" t="inlineStr">
        <is>
          <t>yes</t>
        </is>
      </c>
      <c r="G821" s="30">
        <f>Parameters!$B$6*Parameters!$B$8*Parameters!$C$11/SUM(Parameters!$B$11:$G$11)*Parameters!$J$21*Parameters!$B$51*Parameters!$B$46</f>
        <v/>
      </c>
      <c r="H821" s="31">
        <f>(140-Parameters!$C$25)*Parameters!$C$26*0.45359237*1/(72*Parameters!$D$27)</f>
        <v/>
      </c>
      <c r="I821" s="7">
        <f>IF(H821&gt;80,"&gt;80",IF(H821&gt;50,"50-80",IF(H821&gt;=25,"25-50","&lt;25")))</f>
        <v/>
      </c>
      <c r="J821" s="7">
        <f>IF(((B821="80+")+1+(OR(D821="1.5-2.0",D821="&gt;=2.0")))&gt;=2,1,0)</f>
        <v/>
      </c>
      <c r="K821" s="32">
        <f>INDEX(Parameters!$B$31:$E$31,MATCH(I821,Parameters!$B$30:$E$30,0))</f>
        <v/>
      </c>
      <c r="L821" s="33">
        <f>K821*INDEX(Parameters!$B$66:$E$66,MATCH(I821,Parameters!$B$30:$E$30,0))/100*IF($F821="yes",Parameters!$C$49,Parameters!$B$49)</f>
        <v/>
      </c>
      <c r="M821" s="33">
        <f>K821*INDEX(Parameters!$B$67:$E$67,MATCH(I821,Parameters!$B$30:$E$30,0))/100*IF($F821="yes",Parameters!$C$49,Parameters!$B$49)</f>
        <v/>
      </c>
      <c r="N821" s="33">
        <f>K821*INDEX(Parameters!$B$68:$E$68,MATCH(I821,Parameters!$B$30:$E$30,0))/100*IF($F821="yes",Parameters!$C$49,Parameters!$B$49)</f>
        <v/>
      </c>
      <c r="O821" s="33">
        <f>K821*INDEX(Parameters!$B$69:$E$69,MATCH(I821,Parameters!$B$30:$E$30,0))/100*IF($F821="yes",Parameters!$C$49,Parameters!$B$49)</f>
        <v/>
      </c>
      <c r="P821" s="33">
        <f>K821*INDEX(Parameters!$B$70:$E$70,MATCH(I821,Parameters!$B$30:$E$30,0))/100*IF($F821="yes",Parameters!$C$49,Parameters!$B$49)</f>
        <v/>
      </c>
      <c r="Q821" s="33">
        <f>K821*INDEX(Parameters!$B$71:$E$71,MATCH(I821,Parameters!$B$30:$E$30,0))/100*IF($F821="yes",Parameters!$C$49,Parameters!$B$49)</f>
        <v/>
      </c>
      <c r="R821" s="33">
        <f>K821*INDEX(Parameters!$B$72:$E$72,MATCH(I821,Parameters!$B$30:$E$30,0))/100*IF($F821="yes",Parameters!$C$49,Parameters!$B$49)</f>
        <v/>
      </c>
      <c r="S821" s="33">
        <f>K821*INDEX(Parameters!$B$73:$E$73,MATCH(I821,Parameters!$B$30:$E$30,0))/100*IF($F821="yes",Parameters!$C$49,Parameters!$B$49)</f>
        <v/>
      </c>
      <c r="T821" s="33">
        <f>K821*INDEX(Parameters!$B$74:$E$74,MATCH(I821,Parameters!$B$30:$E$30,0))/100*IF($F821="yes",Parameters!$C$49,Parameters!$B$49)</f>
        <v/>
      </c>
      <c r="U821" s="33">
        <f>INDEX(Parameters!$B$32:$E$32,MATCH(I821,Parameters!$B$30:$E$30,0))*Parameters!$B$36/100*IF($F821="yes",Parameters!$E$49,Parameters!$D$49)</f>
        <v/>
      </c>
      <c r="V821" s="33">
        <f>U821*INDEX(Parameters!$B$99:$E$99,MATCH(I821,Parameters!$B$30:$E$30,0))</f>
        <v/>
      </c>
      <c r="W821" s="33">
        <f>U821*INDEX(Parameters!$B$100:$E$100,MATCH(I821,Parameters!$B$30:$E$30,0))</f>
        <v/>
      </c>
      <c r="X821" s="33">
        <f>U821*INDEX(Parameters!$B$101:$E$101,MATCH(I821,Parameters!$B$30:$E$30,0))</f>
        <v/>
      </c>
      <c r="Y821" s="33">
        <f>U821*INDEX(Parameters!$B$102:$E$102,MATCH(I821,Parameters!$B$30:$E$30,0))</f>
        <v/>
      </c>
      <c r="Z821" s="33">
        <f>U821*INDEX(Parameters!$B$103:$E$103,MATCH(I821,Parameters!$B$30:$E$30,0))</f>
        <v/>
      </c>
      <c r="AA821" s="33">
        <f>U821*INDEX(Parameters!$B$104:$E$104,MATCH(I821,Parameters!$B$30:$E$30,0))</f>
        <v/>
      </c>
      <c r="AB821" s="33">
        <f>U821*Parameters!$B$39</f>
        <v/>
      </c>
      <c r="AC821" s="7">
        <f>J821</f>
        <v/>
      </c>
      <c r="AD821" s="7">
        <f>IF(J821=1,Parameters!$B$40,Parameters!$B$41)</f>
        <v/>
      </c>
      <c r="AE821" s="33">
        <f>AC821*O821+(1-AC821)*L821</f>
        <v/>
      </c>
      <c r="AF821" s="33">
        <f>AC821*P821+(1-AC821)*M821</f>
        <v/>
      </c>
      <c r="AG821" s="33">
        <f>AC821*Q821+(1-AC821)*N821</f>
        <v/>
      </c>
      <c r="AH821" s="33">
        <f>AD821*O821+(1-AD821)*L821</f>
        <v/>
      </c>
      <c r="AI821" s="33">
        <f>AD821*P821+(1-AD821)*M821</f>
        <v/>
      </c>
      <c r="AJ821" s="33">
        <f>AD821*Q821+(1-AD821)*N821</f>
        <v/>
      </c>
      <c r="AK821" s="33">
        <f>AC821*V821+(1-AC821)*U821</f>
        <v/>
      </c>
      <c r="AL821" s="33">
        <f>AC821*W821+(1-AC821)*U821</f>
        <v/>
      </c>
      <c r="AM821" s="33">
        <f>AC821*X821+(1-AC821)*U821</f>
        <v/>
      </c>
      <c r="AN821" s="33">
        <f>AD821*V821+(1-AD821)*U821</f>
        <v/>
      </c>
      <c r="AO821" s="33">
        <f>AD821*W821+(1-AD821)*U821</f>
        <v/>
      </c>
      <c r="AP821" s="33">
        <f>AD821*X821+(1-AD821)*U821</f>
        <v/>
      </c>
      <c r="AQ821" s="7">
        <f>IF(OR(Scenario!$B$5="Any",Scenario!$B$5=A821),1,0)</f>
        <v/>
      </c>
      <c r="AR821" s="7">
        <f>IF(OR(Scenario!$B$6="Any",Scenario!$B$6=B821),1,0)</f>
        <v/>
      </c>
      <c r="AS821" s="7">
        <f>IF(OR(Scenario!$B$7="Any",Scenario!$B$7=C821),1,0)</f>
        <v/>
      </c>
      <c r="AT821" s="7">
        <f>IF(OR(Scenario!$B$8="Any",Scenario!$B$8=D821),1,0)</f>
        <v/>
      </c>
      <c r="AU821" s="7">
        <f>IF(OR(Scenario!$B$9="Any",Scenario!$B$9=E821),1,0)</f>
        <v/>
      </c>
      <c r="AV821" s="7">
        <f>IF(OR(Scenario!$B$10="Any",Scenario!$B$10=F821),1,0)</f>
        <v/>
      </c>
      <c r="AW821" s="7">
        <f>G821*AQ821*AR821*AS821*AT821*AU821*AV821</f>
        <v/>
      </c>
      <c r="AX821" s="7">
        <f>IF(Scenario!$B$11="mean",L821,IF(Scenario!$B$11="5th pct",M821,N821))</f>
        <v/>
      </c>
      <c r="AY821" s="7">
        <f>IF(Scenario!$B$11="mean",O821,IF(Scenario!$B$11="5th pct",P821,Q821))</f>
        <v/>
      </c>
      <c r="AZ821" s="7">
        <f>IF(Scenario!$B$11="mean",R821,IF(Scenario!$B$11="5th pct",S821,T821))</f>
        <v/>
      </c>
      <c r="BA821" s="7">
        <f>IF(Scenario!$B$11="mean",AE821,IF(Scenario!$B$11="5th pct",AF821,AG821))</f>
        <v/>
      </c>
      <c r="BB821" s="7">
        <f>IF(Scenario!$B$11="mean",AH821,IF(Scenario!$B$11="5th pct",AI821,AJ821))</f>
        <v/>
      </c>
      <c r="BC821" s="7">
        <f>U821</f>
        <v/>
      </c>
      <c r="BD821" s="7">
        <f>IF(Scenario!$B$11="mean",V821,IF(Scenario!$B$11="5th pct",W821,X821))</f>
        <v/>
      </c>
      <c r="BE821" s="7">
        <f>IF(Scenario!$B$11="mean",Y821,IF(Scenario!$B$11="5th pct",Z821,AA821))</f>
        <v/>
      </c>
      <c r="BF821" s="7">
        <f>IF(Scenario!$B$11="mean",AK821,IF(Scenario!$B$11="5th pct",AL821,AM821))</f>
        <v/>
      </c>
      <c r="BG821" s="7">
        <f>IF(Scenario!$B$11="mean",AN821,IF(Scenario!$B$11="5th pct",AO821,AP821))</f>
        <v/>
      </c>
    </row>
    <row r="822">
      <c r="A822" t="inlineStr">
        <is>
          <t>M</t>
        </is>
      </c>
      <c r="B822" t="inlineStr">
        <is>
          <t>75-79</t>
        </is>
      </c>
      <c r="C822" t="inlineStr">
        <is>
          <t>110-132</t>
        </is>
      </c>
      <c r="D822" t="inlineStr">
        <is>
          <t>1.5-2.0</t>
        </is>
      </c>
      <c r="E822" t="inlineStr">
        <is>
          <t>high parox</t>
        </is>
      </c>
      <c r="F822" t="inlineStr">
        <is>
          <t>no</t>
        </is>
      </c>
      <c r="G822" s="26">
        <f>Parameters!$B$6*Parameters!$B$8*Parameters!$C$11/SUM(Parameters!$B$11:$G$11)*Parameters!$J$21*Parameters!$B$52*(1-Parameters!$B$46)</f>
        <v/>
      </c>
      <c r="H822" s="27">
        <f>(140-Parameters!$C$25)*Parameters!$C$26*0.45359237*1/(72*Parameters!$D$27)</f>
        <v/>
      </c>
      <c r="I822">
        <f>IF(H822&gt;80,"&gt;80",IF(H822&gt;50,"50-80",IF(H822&gt;=25,"25-50","&lt;25")))</f>
        <v/>
      </c>
      <c r="J822">
        <f>IF(((B822="80+")+1+(OR(D822="1.5-2.0",D822="&gt;=2.0")))&gt;=2,1,0)</f>
        <v/>
      </c>
      <c r="K822" s="28">
        <f>INDEX(Parameters!$B$31:$E$31,MATCH(I822,Parameters!$B$30:$E$30,0))</f>
        <v/>
      </c>
      <c r="L822" s="29">
        <f>K822*INDEX(Parameters!$B$75:$E$75,MATCH(I822,Parameters!$B$30:$E$30,0))/100*IF($F822="yes",Parameters!$C$49,Parameters!$B$49)</f>
        <v/>
      </c>
      <c r="M822" s="29">
        <f>K822*INDEX(Parameters!$B$76:$E$76,MATCH(I822,Parameters!$B$30:$E$30,0))/100*IF($F822="yes",Parameters!$C$49,Parameters!$B$49)</f>
        <v/>
      </c>
      <c r="N822" s="29">
        <f>K822*INDEX(Parameters!$B$77:$E$77,MATCH(I822,Parameters!$B$30:$E$30,0))/100*IF($F822="yes",Parameters!$C$49,Parameters!$B$49)</f>
        <v/>
      </c>
      <c r="O822" s="29">
        <f>K822*INDEX(Parameters!$B$78:$E$78,MATCH(I822,Parameters!$B$30:$E$30,0))/100*IF($F822="yes",Parameters!$C$49,Parameters!$B$49)</f>
        <v/>
      </c>
      <c r="P822" s="29">
        <f>K822*INDEX(Parameters!$B$79:$E$79,MATCH(I822,Parameters!$B$30:$E$30,0))/100*IF($F822="yes",Parameters!$C$49,Parameters!$B$49)</f>
        <v/>
      </c>
      <c r="Q822" s="29">
        <f>K822*INDEX(Parameters!$B$80:$E$80,MATCH(I822,Parameters!$B$30:$E$30,0))/100*IF($F822="yes",Parameters!$C$49,Parameters!$B$49)</f>
        <v/>
      </c>
      <c r="R822" s="29">
        <f>K822*INDEX(Parameters!$B$81:$E$81,MATCH(I822,Parameters!$B$30:$E$30,0))/100*IF($F822="yes",Parameters!$C$49,Parameters!$B$49)</f>
        <v/>
      </c>
      <c r="S822" s="29">
        <f>K822*INDEX(Parameters!$B$82:$E$82,MATCH(I822,Parameters!$B$30:$E$30,0))/100*IF($F822="yes",Parameters!$C$49,Parameters!$B$49)</f>
        <v/>
      </c>
      <c r="T822" s="29">
        <f>K822*INDEX(Parameters!$B$83:$E$83,MATCH(I822,Parameters!$B$30:$E$30,0))/100*IF($F822="yes",Parameters!$C$49,Parameters!$B$49)</f>
        <v/>
      </c>
      <c r="U822" s="29">
        <f>INDEX(Parameters!$B$32:$E$32,MATCH(I822,Parameters!$B$30:$E$30,0))*Parameters!$B$36/100*IF($F822="yes",Parameters!$E$49,Parameters!$D$49)</f>
        <v/>
      </c>
      <c r="V822" s="29">
        <f>U822*INDEX(Parameters!$B$99:$E$99,MATCH(I822,Parameters!$B$30:$E$30,0))</f>
        <v/>
      </c>
      <c r="W822" s="29">
        <f>U822*INDEX(Parameters!$B$100:$E$100,MATCH(I822,Parameters!$B$30:$E$30,0))</f>
        <v/>
      </c>
      <c r="X822" s="29">
        <f>U822*INDEX(Parameters!$B$101:$E$101,MATCH(I822,Parameters!$B$30:$E$30,0))</f>
        <v/>
      </c>
      <c r="Y822" s="29">
        <f>U822*INDEX(Parameters!$B$102:$E$102,MATCH(I822,Parameters!$B$30:$E$30,0))</f>
        <v/>
      </c>
      <c r="Z822" s="29">
        <f>U822*INDEX(Parameters!$B$103:$E$103,MATCH(I822,Parameters!$B$30:$E$30,0))</f>
        <v/>
      </c>
      <c r="AA822" s="29">
        <f>U822*INDEX(Parameters!$B$104:$E$104,MATCH(I822,Parameters!$B$30:$E$30,0))</f>
        <v/>
      </c>
      <c r="AB822" s="29">
        <f>U822*Parameters!$B$39</f>
        <v/>
      </c>
      <c r="AC822">
        <f>J822</f>
        <v/>
      </c>
      <c r="AD822">
        <f>IF(J822=1,Parameters!$B$40,Parameters!$B$41)</f>
        <v/>
      </c>
      <c r="AE822" s="29">
        <f>AC822*O822+(1-AC822)*L822</f>
        <v/>
      </c>
      <c r="AF822" s="29">
        <f>AC822*P822+(1-AC822)*M822</f>
        <v/>
      </c>
      <c r="AG822" s="29">
        <f>AC822*Q822+(1-AC822)*N822</f>
        <v/>
      </c>
      <c r="AH822" s="29">
        <f>AD822*O822+(1-AD822)*L822</f>
        <v/>
      </c>
      <c r="AI822" s="29">
        <f>AD822*P822+(1-AD822)*M822</f>
        <v/>
      </c>
      <c r="AJ822" s="29">
        <f>AD822*Q822+(1-AD822)*N822</f>
        <v/>
      </c>
      <c r="AK822" s="29">
        <f>AC822*V822+(1-AC822)*U822</f>
        <v/>
      </c>
      <c r="AL822" s="29">
        <f>AC822*W822+(1-AC822)*U822</f>
        <v/>
      </c>
      <c r="AM822" s="29">
        <f>AC822*X822+(1-AC822)*U822</f>
        <v/>
      </c>
      <c r="AN822" s="29">
        <f>AD822*V822+(1-AD822)*U822</f>
        <v/>
      </c>
      <c r="AO822" s="29">
        <f>AD822*W822+(1-AD822)*U822</f>
        <v/>
      </c>
      <c r="AP822" s="29">
        <f>AD822*X822+(1-AD822)*U822</f>
        <v/>
      </c>
      <c r="AQ822">
        <f>IF(OR(Scenario!$B$5="Any",Scenario!$B$5=A822),1,0)</f>
        <v/>
      </c>
      <c r="AR822">
        <f>IF(OR(Scenario!$B$6="Any",Scenario!$B$6=B822),1,0)</f>
        <v/>
      </c>
      <c r="AS822">
        <f>IF(OR(Scenario!$B$7="Any",Scenario!$B$7=C822),1,0)</f>
        <v/>
      </c>
      <c r="AT822">
        <f>IF(OR(Scenario!$B$8="Any",Scenario!$B$8=D822),1,0)</f>
        <v/>
      </c>
      <c r="AU822">
        <f>IF(OR(Scenario!$B$9="Any",Scenario!$B$9=E822),1,0)</f>
        <v/>
      </c>
      <c r="AV822">
        <f>IF(OR(Scenario!$B$10="Any",Scenario!$B$10=F822),1,0)</f>
        <v/>
      </c>
      <c r="AW822">
        <f>G822*AQ822*AR822*AS822*AT822*AU822*AV822</f>
        <v/>
      </c>
      <c r="AX822">
        <f>IF(Scenario!$B$11="mean",L822,IF(Scenario!$B$11="5th pct",M822,N822))</f>
        <v/>
      </c>
      <c r="AY822">
        <f>IF(Scenario!$B$11="mean",O822,IF(Scenario!$B$11="5th pct",P822,Q822))</f>
        <v/>
      </c>
      <c r="AZ822">
        <f>IF(Scenario!$B$11="mean",R822,IF(Scenario!$B$11="5th pct",S822,T822))</f>
        <v/>
      </c>
      <c r="BA822">
        <f>IF(Scenario!$B$11="mean",AE822,IF(Scenario!$B$11="5th pct",AF822,AG822))</f>
        <v/>
      </c>
      <c r="BB822">
        <f>IF(Scenario!$B$11="mean",AH822,IF(Scenario!$B$11="5th pct",AI822,AJ822))</f>
        <v/>
      </c>
      <c r="BC822">
        <f>U822</f>
        <v/>
      </c>
      <c r="BD822">
        <f>IF(Scenario!$B$11="mean",V822,IF(Scenario!$B$11="5th pct",W822,X822))</f>
        <v/>
      </c>
      <c r="BE822">
        <f>IF(Scenario!$B$11="mean",Y822,IF(Scenario!$B$11="5th pct",Z822,AA822))</f>
        <v/>
      </c>
      <c r="BF822">
        <f>IF(Scenario!$B$11="mean",AK822,IF(Scenario!$B$11="5th pct",AL822,AM822))</f>
        <v/>
      </c>
      <c r="BG822">
        <f>IF(Scenario!$B$11="mean",AN822,IF(Scenario!$B$11="5th pct",AO822,AP822))</f>
        <v/>
      </c>
    </row>
    <row r="823">
      <c r="A823" s="7" t="inlineStr">
        <is>
          <t>M</t>
        </is>
      </c>
      <c r="B823" s="7" t="inlineStr">
        <is>
          <t>75-79</t>
        </is>
      </c>
      <c r="C823" s="7" t="inlineStr">
        <is>
          <t>110-132</t>
        </is>
      </c>
      <c r="D823" s="7" t="inlineStr">
        <is>
          <t>1.5-2.0</t>
        </is>
      </c>
      <c r="E823" s="7" t="inlineStr">
        <is>
          <t>high parox</t>
        </is>
      </c>
      <c r="F823" s="7" t="inlineStr">
        <is>
          <t>yes</t>
        </is>
      </c>
      <c r="G823" s="30">
        <f>Parameters!$B$6*Parameters!$B$8*Parameters!$C$11/SUM(Parameters!$B$11:$G$11)*Parameters!$J$21*Parameters!$B$52*Parameters!$B$46</f>
        <v/>
      </c>
      <c r="H823" s="31">
        <f>(140-Parameters!$C$25)*Parameters!$C$26*0.45359237*1/(72*Parameters!$D$27)</f>
        <v/>
      </c>
      <c r="I823" s="7">
        <f>IF(H823&gt;80,"&gt;80",IF(H823&gt;50,"50-80",IF(H823&gt;=25,"25-50","&lt;25")))</f>
        <v/>
      </c>
      <c r="J823" s="7">
        <f>IF(((B823="80+")+1+(OR(D823="1.5-2.0",D823="&gt;=2.0")))&gt;=2,1,0)</f>
        <v/>
      </c>
      <c r="K823" s="32">
        <f>INDEX(Parameters!$B$31:$E$31,MATCH(I823,Parameters!$B$30:$E$30,0))</f>
        <v/>
      </c>
      <c r="L823" s="33">
        <f>K823*INDEX(Parameters!$B$75:$E$75,MATCH(I823,Parameters!$B$30:$E$30,0))/100*IF($F823="yes",Parameters!$C$49,Parameters!$B$49)</f>
        <v/>
      </c>
      <c r="M823" s="33">
        <f>K823*INDEX(Parameters!$B$76:$E$76,MATCH(I823,Parameters!$B$30:$E$30,0))/100*IF($F823="yes",Parameters!$C$49,Parameters!$B$49)</f>
        <v/>
      </c>
      <c r="N823" s="33">
        <f>K823*INDEX(Parameters!$B$77:$E$77,MATCH(I823,Parameters!$B$30:$E$30,0))/100*IF($F823="yes",Parameters!$C$49,Parameters!$B$49)</f>
        <v/>
      </c>
      <c r="O823" s="33">
        <f>K823*INDEX(Parameters!$B$78:$E$78,MATCH(I823,Parameters!$B$30:$E$30,0))/100*IF($F823="yes",Parameters!$C$49,Parameters!$B$49)</f>
        <v/>
      </c>
      <c r="P823" s="33">
        <f>K823*INDEX(Parameters!$B$79:$E$79,MATCH(I823,Parameters!$B$30:$E$30,0))/100*IF($F823="yes",Parameters!$C$49,Parameters!$B$49)</f>
        <v/>
      </c>
      <c r="Q823" s="33">
        <f>K823*INDEX(Parameters!$B$80:$E$80,MATCH(I823,Parameters!$B$30:$E$30,0))/100*IF($F823="yes",Parameters!$C$49,Parameters!$B$49)</f>
        <v/>
      </c>
      <c r="R823" s="33">
        <f>K823*INDEX(Parameters!$B$81:$E$81,MATCH(I823,Parameters!$B$30:$E$30,0))/100*IF($F823="yes",Parameters!$C$49,Parameters!$B$49)</f>
        <v/>
      </c>
      <c r="S823" s="33">
        <f>K823*INDEX(Parameters!$B$82:$E$82,MATCH(I823,Parameters!$B$30:$E$30,0))/100*IF($F823="yes",Parameters!$C$49,Parameters!$B$49)</f>
        <v/>
      </c>
      <c r="T823" s="33">
        <f>K823*INDEX(Parameters!$B$83:$E$83,MATCH(I823,Parameters!$B$30:$E$30,0))/100*IF($F823="yes",Parameters!$C$49,Parameters!$B$49)</f>
        <v/>
      </c>
      <c r="U823" s="33">
        <f>INDEX(Parameters!$B$32:$E$32,MATCH(I823,Parameters!$B$30:$E$30,0))*Parameters!$B$36/100*IF($F823="yes",Parameters!$E$49,Parameters!$D$49)</f>
        <v/>
      </c>
      <c r="V823" s="33">
        <f>U823*INDEX(Parameters!$B$99:$E$99,MATCH(I823,Parameters!$B$30:$E$30,0))</f>
        <v/>
      </c>
      <c r="W823" s="33">
        <f>U823*INDEX(Parameters!$B$100:$E$100,MATCH(I823,Parameters!$B$30:$E$30,0))</f>
        <v/>
      </c>
      <c r="X823" s="33">
        <f>U823*INDEX(Parameters!$B$101:$E$101,MATCH(I823,Parameters!$B$30:$E$30,0))</f>
        <v/>
      </c>
      <c r="Y823" s="33">
        <f>U823*INDEX(Parameters!$B$102:$E$102,MATCH(I823,Parameters!$B$30:$E$30,0))</f>
        <v/>
      </c>
      <c r="Z823" s="33">
        <f>U823*INDEX(Parameters!$B$103:$E$103,MATCH(I823,Parameters!$B$30:$E$30,0))</f>
        <v/>
      </c>
      <c r="AA823" s="33">
        <f>U823*INDEX(Parameters!$B$104:$E$104,MATCH(I823,Parameters!$B$30:$E$30,0))</f>
        <v/>
      </c>
      <c r="AB823" s="33">
        <f>U823*Parameters!$B$39</f>
        <v/>
      </c>
      <c r="AC823" s="7">
        <f>J823</f>
        <v/>
      </c>
      <c r="AD823" s="7">
        <f>IF(J823=1,Parameters!$B$40,Parameters!$B$41)</f>
        <v/>
      </c>
      <c r="AE823" s="33">
        <f>AC823*O823+(1-AC823)*L823</f>
        <v/>
      </c>
      <c r="AF823" s="33">
        <f>AC823*P823+(1-AC823)*M823</f>
        <v/>
      </c>
      <c r="AG823" s="33">
        <f>AC823*Q823+(1-AC823)*N823</f>
        <v/>
      </c>
      <c r="AH823" s="33">
        <f>AD823*O823+(1-AD823)*L823</f>
        <v/>
      </c>
      <c r="AI823" s="33">
        <f>AD823*P823+(1-AD823)*M823</f>
        <v/>
      </c>
      <c r="AJ823" s="33">
        <f>AD823*Q823+(1-AD823)*N823</f>
        <v/>
      </c>
      <c r="AK823" s="33">
        <f>AC823*V823+(1-AC823)*U823</f>
        <v/>
      </c>
      <c r="AL823" s="33">
        <f>AC823*W823+(1-AC823)*U823</f>
        <v/>
      </c>
      <c r="AM823" s="33">
        <f>AC823*X823+(1-AC823)*U823</f>
        <v/>
      </c>
      <c r="AN823" s="33">
        <f>AD823*V823+(1-AD823)*U823</f>
        <v/>
      </c>
      <c r="AO823" s="33">
        <f>AD823*W823+(1-AD823)*U823</f>
        <v/>
      </c>
      <c r="AP823" s="33">
        <f>AD823*X823+(1-AD823)*U823</f>
        <v/>
      </c>
      <c r="AQ823" s="7">
        <f>IF(OR(Scenario!$B$5="Any",Scenario!$B$5=A823),1,0)</f>
        <v/>
      </c>
      <c r="AR823" s="7">
        <f>IF(OR(Scenario!$B$6="Any",Scenario!$B$6=B823),1,0)</f>
        <v/>
      </c>
      <c r="AS823" s="7">
        <f>IF(OR(Scenario!$B$7="Any",Scenario!$B$7=C823),1,0)</f>
        <v/>
      </c>
      <c r="AT823" s="7">
        <f>IF(OR(Scenario!$B$8="Any",Scenario!$B$8=D823),1,0)</f>
        <v/>
      </c>
      <c r="AU823" s="7">
        <f>IF(OR(Scenario!$B$9="Any",Scenario!$B$9=E823),1,0)</f>
        <v/>
      </c>
      <c r="AV823" s="7">
        <f>IF(OR(Scenario!$B$10="Any",Scenario!$B$10=F823),1,0)</f>
        <v/>
      </c>
      <c r="AW823" s="7">
        <f>G823*AQ823*AR823*AS823*AT823*AU823*AV823</f>
        <v/>
      </c>
      <c r="AX823" s="7">
        <f>IF(Scenario!$B$11="mean",L823,IF(Scenario!$B$11="5th pct",M823,N823))</f>
        <v/>
      </c>
      <c r="AY823" s="7">
        <f>IF(Scenario!$B$11="mean",O823,IF(Scenario!$B$11="5th pct",P823,Q823))</f>
        <v/>
      </c>
      <c r="AZ823" s="7">
        <f>IF(Scenario!$B$11="mean",R823,IF(Scenario!$B$11="5th pct",S823,T823))</f>
        <v/>
      </c>
      <c r="BA823" s="7">
        <f>IF(Scenario!$B$11="mean",AE823,IF(Scenario!$B$11="5th pct",AF823,AG823))</f>
        <v/>
      </c>
      <c r="BB823" s="7">
        <f>IF(Scenario!$B$11="mean",AH823,IF(Scenario!$B$11="5th pct",AI823,AJ823))</f>
        <v/>
      </c>
      <c r="BC823" s="7">
        <f>U823</f>
        <v/>
      </c>
      <c r="BD823" s="7">
        <f>IF(Scenario!$B$11="mean",V823,IF(Scenario!$B$11="5th pct",W823,X823))</f>
        <v/>
      </c>
      <c r="BE823" s="7">
        <f>IF(Scenario!$B$11="mean",Y823,IF(Scenario!$B$11="5th pct",Z823,AA823))</f>
        <v/>
      </c>
      <c r="BF823" s="7">
        <f>IF(Scenario!$B$11="mean",AK823,IF(Scenario!$B$11="5th pct",AL823,AM823))</f>
        <v/>
      </c>
      <c r="BG823" s="7">
        <f>IF(Scenario!$B$11="mean",AN823,IF(Scenario!$B$11="5th pct",AO823,AP823))</f>
        <v/>
      </c>
    </row>
    <row r="824">
      <c r="A824" t="inlineStr">
        <is>
          <t>M</t>
        </is>
      </c>
      <c r="B824" t="inlineStr">
        <is>
          <t>75-79</t>
        </is>
      </c>
      <c r="C824" t="inlineStr">
        <is>
          <t>110-132</t>
        </is>
      </c>
      <c r="D824" t="inlineStr">
        <is>
          <t>1.5-2.0</t>
        </is>
      </c>
      <c r="E824" t="inlineStr">
        <is>
          <t>persistent</t>
        </is>
      </c>
      <c r="F824" t="inlineStr">
        <is>
          <t>no</t>
        </is>
      </c>
      <c r="G824" s="26">
        <f>Parameters!$B$6*Parameters!$B$8*Parameters!$C$11/SUM(Parameters!$B$11:$G$11)*Parameters!$J$21*Parameters!$B$53*(1-Parameters!$B$46)</f>
        <v/>
      </c>
      <c r="H824" s="27">
        <f>(140-Parameters!$C$25)*Parameters!$C$26*0.45359237*1/(72*Parameters!$D$27)</f>
        <v/>
      </c>
      <c r="I824">
        <f>IF(H824&gt;80,"&gt;80",IF(H824&gt;50,"50-80",IF(H824&gt;=25,"25-50","&lt;25")))</f>
        <v/>
      </c>
      <c r="J824">
        <f>IF(((B824="80+")+1+(OR(D824="1.5-2.0",D824="&gt;=2.0")))&gt;=2,1,0)</f>
        <v/>
      </c>
      <c r="K824" s="28">
        <f>INDEX(Parameters!$B$31:$E$31,MATCH(I824,Parameters!$B$30:$E$30,0))</f>
        <v/>
      </c>
      <c r="L824" s="29">
        <f>K824*INDEX(Parameters!$B$84:$E$84,MATCH(I824,Parameters!$B$30:$E$30,0))/100*IF($F824="yes",Parameters!$C$49,Parameters!$B$49)</f>
        <v/>
      </c>
      <c r="M824" s="29">
        <f>K824*INDEX(Parameters!$B$85:$E$85,MATCH(I824,Parameters!$B$30:$E$30,0))/100*IF($F824="yes",Parameters!$C$49,Parameters!$B$49)</f>
        <v/>
      </c>
      <c r="N824" s="29">
        <f>K824*INDEX(Parameters!$B$86:$E$86,MATCH(I824,Parameters!$B$30:$E$30,0))/100*IF($F824="yes",Parameters!$C$49,Parameters!$B$49)</f>
        <v/>
      </c>
      <c r="O824" s="29">
        <f>K824*INDEX(Parameters!$B$87:$E$87,MATCH(I824,Parameters!$B$30:$E$30,0))/100*IF($F824="yes",Parameters!$C$49,Parameters!$B$49)</f>
        <v/>
      </c>
      <c r="P824" s="29">
        <f>K824*INDEX(Parameters!$B$88:$E$88,MATCH(I824,Parameters!$B$30:$E$30,0))/100*IF($F824="yes",Parameters!$C$49,Parameters!$B$49)</f>
        <v/>
      </c>
      <c r="Q824" s="29">
        <f>K824*INDEX(Parameters!$B$89:$E$89,MATCH(I824,Parameters!$B$30:$E$30,0))/100*IF($F824="yes",Parameters!$C$49,Parameters!$B$49)</f>
        <v/>
      </c>
      <c r="R824" s="29">
        <f>K824*INDEX(Parameters!$B$90:$E$90,MATCH(I824,Parameters!$B$30:$E$30,0))/100*IF($F824="yes",Parameters!$C$49,Parameters!$B$49)</f>
        <v/>
      </c>
      <c r="S824" s="29">
        <f>K824*INDEX(Parameters!$B$91:$E$91,MATCH(I824,Parameters!$B$30:$E$30,0))/100*IF($F824="yes",Parameters!$C$49,Parameters!$B$49)</f>
        <v/>
      </c>
      <c r="T824" s="29">
        <f>K824*INDEX(Parameters!$B$92:$E$92,MATCH(I824,Parameters!$B$30:$E$30,0))/100*IF($F824="yes",Parameters!$C$49,Parameters!$B$49)</f>
        <v/>
      </c>
      <c r="U824" s="29">
        <f>INDEX(Parameters!$B$32:$E$32,MATCH(I824,Parameters!$B$30:$E$30,0))*Parameters!$B$36/100*IF($F824="yes",Parameters!$E$49,Parameters!$D$49)</f>
        <v/>
      </c>
      <c r="V824" s="29">
        <f>U824*INDEX(Parameters!$B$99:$E$99,MATCH(I824,Parameters!$B$30:$E$30,0))</f>
        <v/>
      </c>
      <c r="W824" s="29">
        <f>U824*INDEX(Parameters!$B$100:$E$100,MATCH(I824,Parameters!$B$30:$E$30,0))</f>
        <v/>
      </c>
      <c r="X824" s="29">
        <f>U824*INDEX(Parameters!$B$101:$E$101,MATCH(I824,Parameters!$B$30:$E$30,0))</f>
        <v/>
      </c>
      <c r="Y824" s="29">
        <f>U824*INDEX(Parameters!$B$102:$E$102,MATCH(I824,Parameters!$B$30:$E$30,0))</f>
        <v/>
      </c>
      <c r="Z824" s="29">
        <f>U824*INDEX(Parameters!$B$103:$E$103,MATCH(I824,Parameters!$B$30:$E$30,0))</f>
        <v/>
      </c>
      <c r="AA824" s="29">
        <f>U824*INDEX(Parameters!$B$104:$E$104,MATCH(I824,Parameters!$B$30:$E$30,0))</f>
        <v/>
      </c>
      <c r="AB824" s="29">
        <f>U824*Parameters!$B$39</f>
        <v/>
      </c>
      <c r="AC824">
        <f>J824</f>
        <v/>
      </c>
      <c r="AD824">
        <f>IF(J824=1,Parameters!$B$40,Parameters!$B$41)</f>
        <v/>
      </c>
      <c r="AE824" s="29">
        <f>AC824*O824+(1-AC824)*L824</f>
        <v/>
      </c>
      <c r="AF824" s="29">
        <f>AC824*P824+(1-AC824)*M824</f>
        <v/>
      </c>
      <c r="AG824" s="29">
        <f>AC824*Q824+(1-AC824)*N824</f>
        <v/>
      </c>
      <c r="AH824" s="29">
        <f>AD824*O824+(1-AD824)*L824</f>
        <v/>
      </c>
      <c r="AI824" s="29">
        <f>AD824*P824+(1-AD824)*M824</f>
        <v/>
      </c>
      <c r="AJ824" s="29">
        <f>AD824*Q824+(1-AD824)*N824</f>
        <v/>
      </c>
      <c r="AK824" s="29">
        <f>AC824*V824+(1-AC824)*U824</f>
        <v/>
      </c>
      <c r="AL824" s="29">
        <f>AC824*W824+(1-AC824)*U824</f>
        <v/>
      </c>
      <c r="AM824" s="29">
        <f>AC824*X824+(1-AC824)*U824</f>
        <v/>
      </c>
      <c r="AN824" s="29">
        <f>AD824*V824+(1-AD824)*U824</f>
        <v/>
      </c>
      <c r="AO824" s="29">
        <f>AD824*W824+(1-AD824)*U824</f>
        <v/>
      </c>
      <c r="AP824" s="29">
        <f>AD824*X824+(1-AD824)*U824</f>
        <v/>
      </c>
      <c r="AQ824">
        <f>IF(OR(Scenario!$B$5="Any",Scenario!$B$5=A824),1,0)</f>
        <v/>
      </c>
      <c r="AR824">
        <f>IF(OR(Scenario!$B$6="Any",Scenario!$B$6=B824),1,0)</f>
        <v/>
      </c>
      <c r="AS824">
        <f>IF(OR(Scenario!$B$7="Any",Scenario!$B$7=C824),1,0)</f>
        <v/>
      </c>
      <c r="AT824">
        <f>IF(OR(Scenario!$B$8="Any",Scenario!$B$8=D824),1,0)</f>
        <v/>
      </c>
      <c r="AU824">
        <f>IF(OR(Scenario!$B$9="Any",Scenario!$B$9=E824),1,0)</f>
        <v/>
      </c>
      <c r="AV824">
        <f>IF(OR(Scenario!$B$10="Any",Scenario!$B$10=F824),1,0)</f>
        <v/>
      </c>
      <c r="AW824">
        <f>G824*AQ824*AR824*AS824*AT824*AU824*AV824</f>
        <v/>
      </c>
      <c r="AX824">
        <f>IF(Scenario!$B$11="mean",L824,IF(Scenario!$B$11="5th pct",M824,N824))</f>
        <v/>
      </c>
      <c r="AY824">
        <f>IF(Scenario!$B$11="mean",O824,IF(Scenario!$B$11="5th pct",P824,Q824))</f>
        <v/>
      </c>
      <c r="AZ824">
        <f>IF(Scenario!$B$11="mean",R824,IF(Scenario!$B$11="5th pct",S824,T824))</f>
        <v/>
      </c>
      <c r="BA824">
        <f>IF(Scenario!$B$11="mean",AE824,IF(Scenario!$B$11="5th pct",AF824,AG824))</f>
        <v/>
      </c>
      <c r="BB824">
        <f>IF(Scenario!$B$11="mean",AH824,IF(Scenario!$B$11="5th pct",AI824,AJ824))</f>
        <v/>
      </c>
      <c r="BC824">
        <f>U824</f>
        <v/>
      </c>
      <c r="BD824">
        <f>IF(Scenario!$B$11="mean",V824,IF(Scenario!$B$11="5th pct",W824,X824))</f>
        <v/>
      </c>
      <c r="BE824">
        <f>IF(Scenario!$B$11="mean",Y824,IF(Scenario!$B$11="5th pct",Z824,AA824))</f>
        <v/>
      </c>
      <c r="BF824">
        <f>IF(Scenario!$B$11="mean",AK824,IF(Scenario!$B$11="5th pct",AL824,AM824))</f>
        <v/>
      </c>
      <c r="BG824">
        <f>IF(Scenario!$B$11="mean",AN824,IF(Scenario!$B$11="5th pct",AO824,AP824))</f>
        <v/>
      </c>
    </row>
    <row r="825">
      <c r="A825" s="7" t="inlineStr">
        <is>
          <t>M</t>
        </is>
      </c>
      <c r="B825" s="7" t="inlineStr">
        <is>
          <t>75-79</t>
        </is>
      </c>
      <c r="C825" s="7" t="inlineStr">
        <is>
          <t>110-132</t>
        </is>
      </c>
      <c r="D825" s="7" t="inlineStr">
        <is>
          <t>1.5-2.0</t>
        </is>
      </c>
      <c r="E825" s="7" t="inlineStr">
        <is>
          <t>persistent</t>
        </is>
      </c>
      <c r="F825" s="7" t="inlineStr">
        <is>
          <t>yes</t>
        </is>
      </c>
      <c r="G825" s="30">
        <f>Parameters!$B$6*Parameters!$B$8*Parameters!$C$11/SUM(Parameters!$B$11:$G$11)*Parameters!$J$21*Parameters!$B$53*Parameters!$B$46</f>
        <v/>
      </c>
      <c r="H825" s="31">
        <f>(140-Parameters!$C$25)*Parameters!$C$26*0.45359237*1/(72*Parameters!$D$27)</f>
        <v/>
      </c>
      <c r="I825" s="7">
        <f>IF(H825&gt;80,"&gt;80",IF(H825&gt;50,"50-80",IF(H825&gt;=25,"25-50","&lt;25")))</f>
        <v/>
      </c>
      <c r="J825" s="7">
        <f>IF(((B825="80+")+1+(OR(D825="1.5-2.0",D825="&gt;=2.0")))&gt;=2,1,0)</f>
        <v/>
      </c>
      <c r="K825" s="32">
        <f>INDEX(Parameters!$B$31:$E$31,MATCH(I825,Parameters!$B$30:$E$30,0))</f>
        <v/>
      </c>
      <c r="L825" s="33">
        <f>K825*INDEX(Parameters!$B$84:$E$84,MATCH(I825,Parameters!$B$30:$E$30,0))/100*IF($F825="yes",Parameters!$C$49,Parameters!$B$49)</f>
        <v/>
      </c>
      <c r="M825" s="33">
        <f>K825*INDEX(Parameters!$B$85:$E$85,MATCH(I825,Parameters!$B$30:$E$30,0))/100*IF($F825="yes",Parameters!$C$49,Parameters!$B$49)</f>
        <v/>
      </c>
      <c r="N825" s="33">
        <f>K825*INDEX(Parameters!$B$86:$E$86,MATCH(I825,Parameters!$B$30:$E$30,0))/100*IF($F825="yes",Parameters!$C$49,Parameters!$B$49)</f>
        <v/>
      </c>
      <c r="O825" s="33">
        <f>K825*INDEX(Parameters!$B$87:$E$87,MATCH(I825,Parameters!$B$30:$E$30,0))/100*IF($F825="yes",Parameters!$C$49,Parameters!$B$49)</f>
        <v/>
      </c>
      <c r="P825" s="33">
        <f>K825*INDEX(Parameters!$B$88:$E$88,MATCH(I825,Parameters!$B$30:$E$30,0))/100*IF($F825="yes",Parameters!$C$49,Parameters!$B$49)</f>
        <v/>
      </c>
      <c r="Q825" s="33">
        <f>K825*INDEX(Parameters!$B$89:$E$89,MATCH(I825,Parameters!$B$30:$E$30,0))/100*IF($F825="yes",Parameters!$C$49,Parameters!$B$49)</f>
        <v/>
      </c>
      <c r="R825" s="33">
        <f>K825*INDEX(Parameters!$B$90:$E$90,MATCH(I825,Parameters!$B$30:$E$30,0))/100*IF($F825="yes",Parameters!$C$49,Parameters!$B$49)</f>
        <v/>
      </c>
      <c r="S825" s="33">
        <f>K825*INDEX(Parameters!$B$91:$E$91,MATCH(I825,Parameters!$B$30:$E$30,0))/100*IF($F825="yes",Parameters!$C$49,Parameters!$B$49)</f>
        <v/>
      </c>
      <c r="T825" s="33">
        <f>K825*INDEX(Parameters!$B$92:$E$92,MATCH(I825,Parameters!$B$30:$E$30,0))/100*IF($F825="yes",Parameters!$C$49,Parameters!$B$49)</f>
        <v/>
      </c>
      <c r="U825" s="33">
        <f>INDEX(Parameters!$B$32:$E$32,MATCH(I825,Parameters!$B$30:$E$30,0))*Parameters!$B$36/100*IF($F825="yes",Parameters!$E$49,Parameters!$D$49)</f>
        <v/>
      </c>
      <c r="V825" s="33">
        <f>U825*INDEX(Parameters!$B$99:$E$99,MATCH(I825,Parameters!$B$30:$E$30,0))</f>
        <v/>
      </c>
      <c r="W825" s="33">
        <f>U825*INDEX(Parameters!$B$100:$E$100,MATCH(I825,Parameters!$B$30:$E$30,0))</f>
        <v/>
      </c>
      <c r="X825" s="33">
        <f>U825*INDEX(Parameters!$B$101:$E$101,MATCH(I825,Parameters!$B$30:$E$30,0))</f>
        <v/>
      </c>
      <c r="Y825" s="33">
        <f>U825*INDEX(Parameters!$B$102:$E$102,MATCH(I825,Parameters!$B$30:$E$30,0))</f>
        <v/>
      </c>
      <c r="Z825" s="33">
        <f>U825*INDEX(Parameters!$B$103:$E$103,MATCH(I825,Parameters!$B$30:$E$30,0))</f>
        <v/>
      </c>
      <c r="AA825" s="33">
        <f>U825*INDEX(Parameters!$B$104:$E$104,MATCH(I825,Parameters!$B$30:$E$30,0))</f>
        <v/>
      </c>
      <c r="AB825" s="33">
        <f>U825*Parameters!$B$39</f>
        <v/>
      </c>
      <c r="AC825" s="7">
        <f>J825</f>
        <v/>
      </c>
      <c r="AD825" s="7">
        <f>IF(J825=1,Parameters!$B$40,Parameters!$B$41)</f>
        <v/>
      </c>
      <c r="AE825" s="33">
        <f>AC825*O825+(1-AC825)*L825</f>
        <v/>
      </c>
      <c r="AF825" s="33">
        <f>AC825*P825+(1-AC825)*M825</f>
        <v/>
      </c>
      <c r="AG825" s="33">
        <f>AC825*Q825+(1-AC825)*N825</f>
        <v/>
      </c>
      <c r="AH825" s="33">
        <f>AD825*O825+(1-AD825)*L825</f>
        <v/>
      </c>
      <c r="AI825" s="33">
        <f>AD825*P825+(1-AD825)*M825</f>
        <v/>
      </c>
      <c r="AJ825" s="33">
        <f>AD825*Q825+(1-AD825)*N825</f>
        <v/>
      </c>
      <c r="AK825" s="33">
        <f>AC825*V825+(1-AC825)*U825</f>
        <v/>
      </c>
      <c r="AL825" s="33">
        <f>AC825*W825+(1-AC825)*U825</f>
        <v/>
      </c>
      <c r="AM825" s="33">
        <f>AC825*X825+(1-AC825)*U825</f>
        <v/>
      </c>
      <c r="AN825" s="33">
        <f>AD825*V825+(1-AD825)*U825</f>
        <v/>
      </c>
      <c r="AO825" s="33">
        <f>AD825*W825+(1-AD825)*U825</f>
        <v/>
      </c>
      <c r="AP825" s="33">
        <f>AD825*X825+(1-AD825)*U825</f>
        <v/>
      </c>
      <c r="AQ825" s="7">
        <f>IF(OR(Scenario!$B$5="Any",Scenario!$B$5=A825),1,0)</f>
        <v/>
      </c>
      <c r="AR825" s="7">
        <f>IF(OR(Scenario!$B$6="Any",Scenario!$B$6=B825),1,0)</f>
        <v/>
      </c>
      <c r="AS825" s="7">
        <f>IF(OR(Scenario!$B$7="Any",Scenario!$B$7=C825),1,0)</f>
        <v/>
      </c>
      <c r="AT825" s="7">
        <f>IF(OR(Scenario!$B$8="Any",Scenario!$B$8=D825),1,0)</f>
        <v/>
      </c>
      <c r="AU825" s="7">
        <f>IF(OR(Scenario!$B$9="Any",Scenario!$B$9=E825),1,0)</f>
        <v/>
      </c>
      <c r="AV825" s="7">
        <f>IF(OR(Scenario!$B$10="Any",Scenario!$B$10=F825),1,0)</f>
        <v/>
      </c>
      <c r="AW825" s="7">
        <f>G825*AQ825*AR825*AS825*AT825*AU825*AV825</f>
        <v/>
      </c>
      <c r="AX825" s="7">
        <f>IF(Scenario!$B$11="mean",L825,IF(Scenario!$B$11="5th pct",M825,N825))</f>
        <v/>
      </c>
      <c r="AY825" s="7">
        <f>IF(Scenario!$B$11="mean",O825,IF(Scenario!$B$11="5th pct",P825,Q825))</f>
        <v/>
      </c>
      <c r="AZ825" s="7">
        <f>IF(Scenario!$B$11="mean",R825,IF(Scenario!$B$11="5th pct",S825,T825))</f>
        <v/>
      </c>
      <c r="BA825" s="7">
        <f>IF(Scenario!$B$11="mean",AE825,IF(Scenario!$B$11="5th pct",AF825,AG825))</f>
        <v/>
      </c>
      <c r="BB825" s="7">
        <f>IF(Scenario!$B$11="mean",AH825,IF(Scenario!$B$11="5th pct",AI825,AJ825))</f>
        <v/>
      </c>
      <c r="BC825" s="7">
        <f>U825</f>
        <v/>
      </c>
      <c r="BD825" s="7">
        <f>IF(Scenario!$B$11="mean",V825,IF(Scenario!$B$11="5th pct",W825,X825))</f>
        <v/>
      </c>
      <c r="BE825" s="7">
        <f>IF(Scenario!$B$11="mean",Y825,IF(Scenario!$B$11="5th pct",Z825,AA825))</f>
        <v/>
      </c>
      <c r="BF825" s="7">
        <f>IF(Scenario!$B$11="mean",AK825,IF(Scenario!$B$11="5th pct",AL825,AM825))</f>
        <v/>
      </c>
      <c r="BG825" s="7">
        <f>IF(Scenario!$B$11="mean",AN825,IF(Scenario!$B$11="5th pct",AO825,AP825))</f>
        <v/>
      </c>
    </row>
    <row r="826">
      <c r="A826" t="inlineStr">
        <is>
          <t>M</t>
        </is>
      </c>
      <c r="B826" t="inlineStr">
        <is>
          <t>75-79</t>
        </is>
      </c>
      <c r="C826" t="inlineStr">
        <is>
          <t>110-132</t>
        </is>
      </c>
      <c r="D826" t="inlineStr">
        <is>
          <t>&gt;=2.0</t>
        </is>
      </c>
      <c r="E826" t="inlineStr">
        <is>
          <t>subclinical</t>
        </is>
      </c>
      <c r="F826" t="inlineStr">
        <is>
          <t>no</t>
        </is>
      </c>
      <c r="G826" s="26">
        <f>Parameters!$B$6*Parameters!$B$8*Parameters!$C$11/SUM(Parameters!$B$11:$G$11)*Parameters!$K$21*Parameters!$B$50*(1-Parameters!$B$46)</f>
        <v/>
      </c>
      <c r="H826" s="27">
        <f>(140-Parameters!$C$25)*Parameters!$C$26*0.45359237*1/(72*Parameters!$E$27)</f>
        <v/>
      </c>
      <c r="I826">
        <f>IF(H826&gt;80,"&gt;80",IF(H826&gt;50,"50-80",IF(H826&gt;=25,"25-50","&lt;25")))</f>
        <v/>
      </c>
      <c r="J826">
        <f>IF(((B826="80+")+1+(OR(D826="1.5-2.0",D826="&gt;=2.0")))&gt;=2,1,0)</f>
        <v/>
      </c>
      <c r="K826" s="28">
        <f>INDEX(Parameters!$B$31:$E$31,MATCH(I826,Parameters!$B$30:$E$30,0))</f>
        <v/>
      </c>
      <c r="L826" s="29">
        <f>K826*INDEX(Parameters!$B$57:$E$57,MATCH(I826,Parameters!$B$30:$E$30,0))/100*IF($F826="yes",Parameters!$C$49,Parameters!$B$49)</f>
        <v/>
      </c>
      <c r="M826" s="29">
        <f>K826*INDEX(Parameters!$B$58:$E$58,MATCH(I826,Parameters!$B$30:$E$30,0))/100*IF($F826="yes",Parameters!$C$49,Parameters!$B$49)</f>
        <v/>
      </c>
      <c r="N826" s="29">
        <f>K826*INDEX(Parameters!$B$59:$E$59,MATCH(I826,Parameters!$B$30:$E$30,0))/100*IF($F826="yes",Parameters!$C$49,Parameters!$B$49)</f>
        <v/>
      </c>
      <c r="O826" s="29">
        <f>K826*INDEX(Parameters!$B$60:$E$60,MATCH(I826,Parameters!$B$30:$E$30,0))/100*IF($F826="yes",Parameters!$C$49,Parameters!$B$49)</f>
        <v/>
      </c>
      <c r="P826" s="29">
        <f>K826*INDEX(Parameters!$B$61:$E$61,MATCH(I826,Parameters!$B$30:$E$30,0))/100*IF($F826="yes",Parameters!$C$49,Parameters!$B$49)</f>
        <v/>
      </c>
      <c r="Q826" s="29">
        <f>K826*INDEX(Parameters!$B$62:$E$62,MATCH(I826,Parameters!$B$30:$E$30,0))/100*IF($F826="yes",Parameters!$C$49,Parameters!$B$49)</f>
        <v/>
      </c>
      <c r="R826" s="29">
        <f>K826*INDEX(Parameters!$B$63:$E$63,MATCH(I826,Parameters!$B$30:$E$30,0))/100*IF($F826="yes",Parameters!$C$49,Parameters!$B$49)</f>
        <v/>
      </c>
      <c r="S826" s="29">
        <f>K826*INDEX(Parameters!$B$64:$E$64,MATCH(I826,Parameters!$B$30:$E$30,0))/100*IF($F826="yes",Parameters!$C$49,Parameters!$B$49)</f>
        <v/>
      </c>
      <c r="T826" s="29">
        <f>K826*INDEX(Parameters!$B$65:$E$65,MATCH(I826,Parameters!$B$30:$E$30,0))/100*IF($F826="yes",Parameters!$C$49,Parameters!$B$49)</f>
        <v/>
      </c>
      <c r="U826" s="29">
        <f>INDEX(Parameters!$B$32:$E$32,MATCH(I826,Parameters!$B$30:$E$30,0))*Parameters!$B$36/100*IF($F826="yes",Parameters!$E$49,Parameters!$D$49)</f>
        <v/>
      </c>
      <c r="V826" s="29">
        <f>U826*INDEX(Parameters!$B$99:$E$99,MATCH(I826,Parameters!$B$30:$E$30,0))</f>
        <v/>
      </c>
      <c r="W826" s="29">
        <f>U826*INDEX(Parameters!$B$100:$E$100,MATCH(I826,Parameters!$B$30:$E$30,0))</f>
        <v/>
      </c>
      <c r="X826" s="29">
        <f>U826*INDEX(Parameters!$B$101:$E$101,MATCH(I826,Parameters!$B$30:$E$30,0))</f>
        <v/>
      </c>
      <c r="Y826" s="29">
        <f>U826*INDEX(Parameters!$B$102:$E$102,MATCH(I826,Parameters!$B$30:$E$30,0))</f>
        <v/>
      </c>
      <c r="Z826" s="29">
        <f>U826*INDEX(Parameters!$B$103:$E$103,MATCH(I826,Parameters!$B$30:$E$30,0))</f>
        <v/>
      </c>
      <c r="AA826" s="29">
        <f>U826*INDEX(Parameters!$B$104:$E$104,MATCH(I826,Parameters!$B$30:$E$30,0))</f>
        <v/>
      </c>
      <c r="AB826" s="29">
        <f>U826*Parameters!$B$39</f>
        <v/>
      </c>
      <c r="AC826">
        <f>J826</f>
        <v/>
      </c>
      <c r="AD826">
        <f>IF(J826=1,Parameters!$B$40,Parameters!$B$41)</f>
        <v/>
      </c>
      <c r="AE826" s="29">
        <f>AC826*O826+(1-AC826)*L826</f>
        <v/>
      </c>
      <c r="AF826" s="29">
        <f>AC826*P826+(1-AC826)*M826</f>
        <v/>
      </c>
      <c r="AG826" s="29">
        <f>AC826*Q826+(1-AC826)*N826</f>
        <v/>
      </c>
      <c r="AH826" s="29">
        <f>AD826*O826+(1-AD826)*L826</f>
        <v/>
      </c>
      <c r="AI826" s="29">
        <f>AD826*P826+(1-AD826)*M826</f>
        <v/>
      </c>
      <c r="AJ826" s="29">
        <f>AD826*Q826+(1-AD826)*N826</f>
        <v/>
      </c>
      <c r="AK826" s="29">
        <f>AC826*V826+(1-AC826)*U826</f>
        <v/>
      </c>
      <c r="AL826" s="29">
        <f>AC826*W826+(1-AC826)*U826</f>
        <v/>
      </c>
      <c r="AM826" s="29">
        <f>AC826*X826+(1-AC826)*U826</f>
        <v/>
      </c>
      <c r="AN826" s="29">
        <f>AD826*V826+(1-AD826)*U826</f>
        <v/>
      </c>
      <c r="AO826" s="29">
        <f>AD826*W826+(1-AD826)*U826</f>
        <v/>
      </c>
      <c r="AP826" s="29">
        <f>AD826*X826+(1-AD826)*U826</f>
        <v/>
      </c>
      <c r="AQ826">
        <f>IF(OR(Scenario!$B$5="Any",Scenario!$B$5=A826),1,0)</f>
        <v/>
      </c>
      <c r="AR826">
        <f>IF(OR(Scenario!$B$6="Any",Scenario!$B$6=B826),1,0)</f>
        <v/>
      </c>
      <c r="AS826">
        <f>IF(OR(Scenario!$B$7="Any",Scenario!$B$7=C826),1,0)</f>
        <v/>
      </c>
      <c r="AT826">
        <f>IF(OR(Scenario!$B$8="Any",Scenario!$B$8=D826),1,0)</f>
        <v/>
      </c>
      <c r="AU826">
        <f>IF(OR(Scenario!$B$9="Any",Scenario!$B$9=E826),1,0)</f>
        <v/>
      </c>
      <c r="AV826">
        <f>IF(OR(Scenario!$B$10="Any",Scenario!$B$10=F826),1,0)</f>
        <v/>
      </c>
      <c r="AW826">
        <f>G826*AQ826*AR826*AS826*AT826*AU826*AV826</f>
        <v/>
      </c>
      <c r="AX826">
        <f>IF(Scenario!$B$11="mean",L826,IF(Scenario!$B$11="5th pct",M826,N826))</f>
        <v/>
      </c>
      <c r="AY826">
        <f>IF(Scenario!$B$11="mean",O826,IF(Scenario!$B$11="5th pct",P826,Q826))</f>
        <v/>
      </c>
      <c r="AZ826">
        <f>IF(Scenario!$B$11="mean",R826,IF(Scenario!$B$11="5th pct",S826,T826))</f>
        <v/>
      </c>
      <c r="BA826">
        <f>IF(Scenario!$B$11="mean",AE826,IF(Scenario!$B$11="5th pct",AF826,AG826))</f>
        <v/>
      </c>
      <c r="BB826">
        <f>IF(Scenario!$B$11="mean",AH826,IF(Scenario!$B$11="5th pct",AI826,AJ826))</f>
        <v/>
      </c>
      <c r="BC826">
        <f>U826</f>
        <v/>
      </c>
      <c r="BD826">
        <f>IF(Scenario!$B$11="mean",V826,IF(Scenario!$B$11="5th pct",W826,X826))</f>
        <v/>
      </c>
      <c r="BE826">
        <f>IF(Scenario!$B$11="mean",Y826,IF(Scenario!$B$11="5th pct",Z826,AA826))</f>
        <v/>
      </c>
      <c r="BF826">
        <f>IF(Scenario!$B$11="mean",AK826,IF(Scenario!$B$11="5th pct",AL826,AM826))</f>
        <v/>
      </c>
      <c r="BG826">
        <f>IF(Scenario!$B$11="mean",AN826,IF(Scenario!$B$11="5th pct",AO826,AP826))</f>
        <v/>
      </c>
    </row>
    <row r="827">
      <c r="A827" s="7" t="inlineStr">
        <is>
          <t>M</t>
        </is>
      </c>
      <c r="B827" s="7" t="inlineStr">
        <is>
          <t>75-79</t>
        </is>
      </c>
      <c r="C827" s="7" t="inlineStr">
        <is>
          <t>110-132</t>
        </is>
      </c>
      <c r="D827" s="7" t="inlineStr">
        <is>
          <t>&gt;=2.0</t>
        </is>
      </c>
      <c r="E827" s="7" t="inlineStr">
        <is>
          <t>subclinical</t>
        </is>
      </c>
      <c r="F827" s="7" t="inlineStr">
        <is>
          <t>yes</t>
        </is>
      </c>
      <c r="G827" s="30">
        <f>Parameters!$B$6*Parameters!$B$8*Parameters!$C$11/SUM(Parameters!$B$11:$G$11)*Parameters!$K$21*Parameters!$B$50*Parameters!$B$46</f>
        <v/>
      </c>
      <c r="H827" s="31">
        <f>(140-Parameters!$C$25)*Parameters!$C$26*0.45359237*1/(72*Parameters!$E$27)</f>
        <v/>
      </c>
      <c r="I827" s="7">
        <f>IF(H827&gt;80,"&gt;80",IF(H827&gt;50,"50-80",IF(H827&gt;=25,"25-50","&lt;25")))</f>
        <v/>
      </c>
      <c r="J827" s="7">
        <f>IF(((B827="80+")+1+(OR(D827="1.5-2.0",D827="&gt;=2.0")))&gt;=2,1,0)</f>
        <v/>
      </c>
      <c r="K827" s="32">
        <f>INDEX(Parameters!$B$31:$E$31,MATCH(I827,Parameters!$B$30:$E$30,0))</f>
        <v/>
      </c>
      <c r="L827" s="33">
        <f>K827*INDEX(Parameters!$B$57:$E$57,MATCH(I827,Parameters!$B$30:$E$30,0))/100*IF($F827="yes",Parameters!$C$49,Parameters!$B$49)</f>
        <v/>
      </c>
      <c r="M827" s="33">
        <f>K827*INDEX(Parameters!$B$58:$E$58,MATCH(I827,Parameters!$B$30:$E$30,0))/100*IF($F827="yes",Parameters!$C$49,Parameters!$B$49)</f>
        <v/>
      </c>
      <c r="N827" s="33">
        <f>K827*INDEX(Parameters!$B$59:$E$59,MATCH(I827,Parameters!$B$30:$E$30,0))/100*IF($F827="yes",Parameters!$C$49,Parameters!$B$49)</f>
        <v/>
      </c>
      <c r="O827" s="33">
        <f>K827*INDEX(Parameters!$B$60:$E$60,MATCH(I827,Parameters!$B$30:$E$30,0))/100*IF($F827="yes",Parameters!$C$49,Parameters!$B$49)</f>
        <v/>
      </c>
      <c r="P827" s="33">
        <f>K827*INDEX(Parameters!$B$61:$E$61,MATCH(I827,Parameters!$B$30:$E$30,0))/100*IF($F827="yes",Parameters!$C$49,Parameters!$B$49)</f>
        <v/>
      </c>
      <c r="Q827" s="33">
        <f>K827*INDEX(Parameters!$B$62:$E$62,MATCH(I827,Parameters!$B$30:$E$30,0))/100*IF($F827="yes",Parameters!$C$49,Parameters!$B$49)</f>
        <v/>
      </c>
      <c r="R827" s="33">
        <f>K827*INDEX(Parameters!$B$63:$E$63,MATCH(I827,Parameters!$B$30:$E$30,0))/100*IF($F827="yes",Parameters!$C$49,Parameters!$B$49)</f>
        <v/>
      </c>
      <c r="S827" s="33">
        <f>K827*INDEX(Parameters!$B$64:$E$64,MATCH(I827,Parameters!$B$30:$E$30,0))/100*IF($F827="yes",Parameters!$C$49,Parameters!$B$49)</f>
        <v/>
      </c>
      <c r="T827" s="33">
        <f>K827*INDEX(Parameters!$B$65:$E$65,MATCH(I827,Parameters!$B$30:$E$30,0))/100*IF($F827="yes",Parameters!$C$49,Parameters!$B$49)</f>
        <v/>
      </c>
      <c r="U827" s="33">
        <f>INDEX(Parameters!$B$32:$E$32,MATCH(I827,Parameters!$B$30:$E$30,0))*Parameters!$B$36/100*IF($F827="yes",Parameters!$E$49,Parameters!$D$49)</f>
        <v/>
      </c>
      <c r="V827" s="33">
        <f>U827*INDEX(Parameters!$B$99:$E$99,MATCH(I827,Parameters!$B$30:$E$30,0))</f>
        <v/>
      </c>
      <c r="W827" s="33">
        <f>U827*INDEX(Parameters!$B$100:$E$100,MATCH(I827,Parameters!$B$30:$E$30,0))</f>
        <v/>
      </c>
      <c r="X827" s="33">
        <f>U827*INDEX(Parameters!$B$101:$E$101,MATCH(I827,Parameters!$B$30:$E$30,0))</f>
        <v/>
      </c>
      <c r="Y827" s="33">
        <f>U827*INDEX(Parameters!$B$102:$E$102,MATCH(I827,Parameters!$B$30:$E$30,0))</f>
        <v/>
      </c>
      <c r="Z827" s="33">
        <f>U827*INDEX(Parameters!$B$103:$E$103,MATCH(I827,Parameters!$B$30:$E$30,0))</f>
        <v/>
      </c>
      <c r="AA827" s="33">
        <f>U827*INDEX(Parameters!$B$104:$E$104,MATCH(I827,Parameters!$B$30:$E$30,0))</f>
        <v/>
      </c>
      <c r="AB827" s="33">
        <f>U827*Parameters!$B$39</f>
        <v/>
      </c>
      <c r="AC827" s="7">
        <f>J827</f>
        <v/>
      </c>
      <c r="AD827" s="7">
        <f>IF(J827=1,Parameters!$B$40,Parameters!$B$41)</f>
        <v/>
      </c>
      <c r="AE827" s="33">
        <f>AC827*O827+(1-AC827)*L827</f>
        <v/>
      </c>
      <c r="AF827" s="33">
        <f>AC827*P827+(1-AC827)*M827</f>
        <v/>
      </c>
      <c r="AG827" s="33">
        <f>AC827*Q827+(1-AC827)*N827</f>
        <v/>
      </c>
      <c r="AH827" s="33">
        <f>AD827*O827+(1-AD827)*L827</f>
        <v/>
      </c>
      <c r="AI827" s="33">
        <f>AD827*P827+(1-AD827)*M827</f>
        <v/>
      </c>
      <c r="AJ827" s="33">
        <f>AD827*Q827+(1-AD827)*N827</f>
        <v/>
      </c>
      <c r="AK827" s="33">
        <f>AC827*V827+(1-AC827)*U827</f>
        <v/>
      </c>
      <c r="AL827" s="33">
        <f>AC827*W827+(1-AC827)*U827</f>
        <v/>
      </c>
      <c r="AM827" s="33">
        <f>AC827*X827+(1-AC827)*U827</f>
        <v/>
      </c>
      <c r="AN827" s="33">
        <f>AD827*V827+(1-AD827)*U827</f>
        <v/>
      </c>
      <c r="AO827" s="33">
        <f>AD827*W827+(1-AD827)*U827</f>
        <v/>
      </c>
      <c r="AP827" s="33">
        <f>AD827*X827+(1-AD827)*U827</f>
        <v/>
      </c>
      <c r="AQ827" s="7">
        <f>IF(OR(Scenario!$B$5="Any",Scenario!$B$5=A827),1,0)</f>
        <v/>
      </c>
      <c r="AR827" s="7">
        <f>IF(OR(Scenario!$B$6="Any",Scenario!$B$6=B827),1,0)</f>
        <v/>
      </c>
      <c r="AS827" s="7">
        <f>IF(OR(Scenario!$B$7="Any",Scenario!$B$7=C827),1,0)</f>
        <v/>
      </c>
      <c r="AT827" s="7">
        <f>IF(OR(Scenario!$B$8="Any",Scenario!$B$8=D827),1,0)</f>
        <v/>
      </c>
      <c r="AU827" s="7">
        <f>IF(OR(Scenario!$B$9="Any",Scenario!$B$9=E827),1,0)</f>
        <v/>
      </c>
      <c r="AV827" s="7">
        <f>IF(OR(Scenario!$B$10="Any",Scenario!$B$10=F827),1,0)</f>
        <v/>
      </c>
      <c r="AW827" s="7">
        <f>G827*AQ827*AR827*AS827*AT827*AU827*AV827</f>
        <v/>
      </c>
      <c r="AX827" s="7">
        <f>IF(Scenario!$B$11="mean",L827,IF(Scenario!$B$11="5th pct",M827,N827))</f>
        <v/>
      </c>
      <c r="AY827" s="7">
        <f>IF(Scenario!$B$11="mean",O827,IF(Scenario!$B$11="5th pct",P827,Q827))</f>
        <v/>
      </c>
      <c r="AZ827" s="7">
        <f>IF(Scenario!$B$11="mean",R827,IF(Scenario!$B$11="5th pct",S827,T827))</f>
        <v/>
      </c>
      <c r="BA827" s="7">
        <f>IF(Scenario!$B$11="mean",AE827,IF(Scenario!$B$11="5th pct",AF827,AG827))</f>
        <v/>
      </c>
      <c r="BB827" s="7">
        <f>IF(Scenario!$B$11="mean",AH827,IF(Scenario!$B$11="5th pct",AI827,AJ827))</f>
        <v/>
      </c>
      <c r="BC827" s="7">
        <f>U827</f>
        <v/>
      </c>
      <c r="BD827" s="7">
        <f>IF(Scenario!$B$11="mean",V827,IF(Scenario!$B$11="5th pct",W827,X827))</f>
        <v/>
      </c>
      <c r="BE827" s="7">
        <f>IF(Scenario!$B$11="mean",Y827,IF(Scenario!$B$11="5th pct",Z827,AA827))</f>
        <v/>
      </c>
      <c r="BF827" s="7">
        <f>IF(Scenario!$B$11="mean",AK827,IF(Scenario!$B$11="5th pct",AL827,AM827))</f>
        <v/>
      </c>
      <c r="BG827" s="7">
        <f>IF(Scenario!$B$11="mean",AN827,IF(Scenario!$B$11="5th pct",AO827,AP827))</f>
        <v/>
      </c>
    </row>
    <row r="828">
      <c r="A828" t="inlineStr">
        <is>
          <t>M</t>
        </is>
      </c>
      <c r="B828" t="inlineStr">
        <is>
          <t>75-79</t>
        </is>
      </c>
      <c r="C828" t="inlineStr">
        <is>
          <t>110-132</t>
        </is>
      </c>
      <c r="D828" t="inlineStr">
        <is>
          <t>&gt;=2.0</t>
        </is>
      </c>
      <c r="E828" t="inlineStr">
        <is>
          <t>low parox</t>
        </is>
      </c>
      <c r="F828" t="inlineStr">
        <is>
          <t>no</t>
        </is>
      </c>
      <c r="G828" s="26">
        <f>Parameters!$B$6*Parameters!$B$8*Parameters!$C$11/SUM(Parameters!$B$11:$G$11)*Parameters!$K$21*Parameters!$B$51*(1-Parameters!$B$46)</f>
        <v/>
      </c>
      <c r="H828" s="27">
        <f>(140-Parameters!$C$25)*Parameters!$C$26*0.45359237*1/(72*Parameters!$E$27)</f>
        <v/>
      </c>
      <c r="I828">
        <f>IF(H828&gt;80,"&gt;80",IF(H828&gt;50,"50-80",IF(H828&gt;=25,"25-50","&lt;25")))</f>
        <v/>
      </c>
      <c r="J828">
        <f>IF(((B828="80+")+1+(OR(D828="1.5-2.0",D828="&gt;=2.0")))&gt;=2,1,0)</f>
        <v/>
      </c>
      <c r="K828" s="28">
        <f>INDEX(Parameters!$B$31:$E$31,MATCH(I828,Parameters!$B$30:$E$30,0))</f>
        <v/>
      </c>
      <c r="L828" s="29">
        <f>K828*INDEX(Parameters!$B$66:$E$66,MATCH(I828,Parameters!$B$30:$E$30,0))/100*IF($F828="yes",Parameters!$C$49,Parameters!$B$49)</f>
        <v/>
      </c>
      <c r="M828" s="29">
        <f>K828*INDEX(Parameters!$B$67:$E$67,MATCH(I828,Parameters!$B$30:$E$30,0))/100*IF($F828="yes",Parameters!$C$49,Parameters!$B$49)</f>
        <v/>
      </c>
      <c r="N828" s="29">
        <f>K828*INDEX(Parameters!$B$68:$E$68,MATCH(I828,Parameters!$B$30:$E$30,0))/100*IF($F828="yes",Parameters!$C$49,Parameters!$B$49)</f>
        <v/>
      </c>
      <c r="O828" s="29">
        <f>K828*INDEX(Parameters!$B$69:$E$69,MATCH(I828,Parameters!$B$30:$E$30,0))/100*IF($F828="yes",Parameters!$C$49,Parameters!$B$49)</f>
        <v/>
      </c>
      <c r="P828" s="29">
        <f>K828*INDEX(Parameters!$B$70:$E$70,MATCH(I828,Parameters!$B$30:$E$30,0))/100*IF($F828="yes",Parameters!$C$49,Parameters!$B$49)</f>
        <v/>
      </c>
      <c r="Q828" s="29">
        <f>K828*INDEX(Parameters!$B$71:$E$71,MATCH(I828,Parameters!$B$30:$E$30,0))/100*IF($F828="yes",Parameters!$C$49,Parameters!$B$49)</f>
        <v/>
      </c>
      <c r="R828" s="29">
        <f>K828*INDEX(Parameters!$B$72:$E$72,MATCH(I828,Parameters!$B$30:$E$30,0))/100*IF($F828="yes",Parameters!$C$49,Parameters!$B$49)</f>
        <v/>
      </c>
      <c r="S828" s="29">
        <f>K828*INDEX(Parameters!$B$73:$E$73,MATCH(I828,Parameters!$B$30:$E$30,0))/100*IF($F828="yes",Parameters!$C$49,Parameters!$B$49)</f>
        <v/>
      </c>
      <c r="T828" s="29">
        <f>K828*INDEX(Parameters!$B$74:$E$74,MATCH(I828,Parameters!$B$30:$E$30,0))/100*IF($F828="yes",Parameters!$C$49,Parameters!$B$49)</f>
        <v/>
      </c>
      <c r="U828" s="29">
        <f>INDEX(Parameters!$B$32:$E$32,MATCH(I828,Parameters!$B$30:$E$30,0))*Parameters!$B$36/100*IF($F828="yes",Parameters!$E$49,Parameters!$D$49)</f>
        <v/>
      </c>
      <c r="V828" s="29">
        <f>U828*INDEX(Parameters!$B$99:$E$99,MATCH(I828,Parameters!$B$30:$E$30,0))</f>
        <v/>
      </c>
      <c r="W828" s="29">
        <f>U828*INDEX(Parameters!$B$100:$E$100,MATCH(I828,Parameters!$B$30:$E$30,0))</f>
        <v/>
      </c>
      <c r="X828" s="29">
        <f>U828*INDEX(Parameters!$B$101:$E$101,MATCH(I828,Parameters!$B$30:$E$30,0))</f>
        <v/>
      </c>
      <c r="Y828" s="29">
        <f>U828*INDEX(Parameters!$B$102:$E$102,MATCH(I828,Parameters!$B$30:$E$30,0))</f>
        <v/>
      </c>
      <c r="Z828" s="29">
        <f>U828*INDEX(Parameters!$B$103:$E$103,MATCH(I828,Parameters!$B$30:$E$30,0))</f>
        <v/>
      </c>
      <c r="AA828" s="29">
        <f>U828*INDEX(Parameters!$B$104:$E$104,MATCH(I828,Parameters!$B$30:$E$30,0))</f>
        <v/>
      </c>
      <c r="AB828" s="29">
        <f>U828*Parameters!$B$39</f>
        <v/>
      </c>
      <c r="AC828">
        <f>J828</f>
        <v/>
      </c>
      <c r="AD828">
        <f>IF(J828=1,Parameters!$B$40,Parameters!$B$41)</f>
        <v/>
      </c>
      <c r="AE828" s="29">
        <f>AC828*O828+(1-AC828)*L828</f>
        <v/>
      </c>
      <c r="AF828" s="29">
        <f>AC828*P828+(1-AC828)*M828</f>
        <v/>
      </c>
      <c r="AG828" s="29">
        <f>AC828*Q828+(1-AC828)*N828</f>
        <v/>
      </c>
      <c r="AH828" s="29">
        <f>AD828*O828+(1-AD828)*L828</f>
        <v/>
      </c>
      <c r="AI828" s="29">
        <f>AD828*P828+(1-AD828)*M828</f>
        <v/>
      </c>
      <c r="AJ828" s="29">
        <f>AD828*Q828+(1-AD828)*N828</f>
        <v/>
      </c>
      <c r="AK828" s="29">
        <f>AC828*V828+(1-AC828)*U828</f>
        <v/>
      </c>
      <c r="AL828" s="29">
        <f>AC828*W828+(1-AC828)*U828</f>
        <v/>
      </c>
      <c r="AM828" s="29">
        <f>AC828*X828+(1-AC828)*U828</f>
        <v/>
      </c>
      <c r="AN828" s="29">
        <f>AD828*V828+(1-AD828)*U828</f>
        <v/>
      </c>
      <c r="AO828" s="29">
        <f>AD828*W828+(1-AD828)*U828</f>
        <v/>
      </c>
      <c r="AP828" s="29">
        <f>AD828*X828+(1-AD828)*U828</f>
        <v/>
      </c>
      <c r="AQ828">
        <f>IF(OR(Scenario!$B$5="Any",Scenario!$B$5=A828),1,0)</f>
        <v/>
      </c>
      <c r="AR828">
        <f>IF(OR(Scenario!$B$6="Any",Scenario!$B$6=B828),1,0)</f>
        <v/>
      </c>
      <c r="AS828">
        <f>IF(OR(Scenario!$B$7="Any",Scenario!$B$7=C828),1,0)</f>
        <v/>
      </c>
      <c r="AT828">
        <f>IF(OR(Scenario!$B$8="Any",Scenario!$B$8=D828),1,0)</f>
        <v/>
      </c>
      <c r="AU828">
        <f>IF(OR(Scenario!$B$9="Any",Scenario!$B$9=E828),1,0)</f>
        <v/>
      </c>
      <c r="AV828">
        <f>IF(OR(Scenario!$B$10="Any",Scenario!$B$10=F828),1,0)</f>
        <v/>
      </c>
      <c r="AW828">
        <f>G828*AQ828*AR828*AS828*AT828*AU828*AV828</f>
        <v/>
      </c>
      <c r="AX828">
        <f>IF(Scenario!$B$11="mean",L828,IF(Scenario!$B$11="5th pct",M828,N828))</f>
        <v/>
      </c>
      <c r="AY828">
        <f>IF(Scenario!$B$11="mean",O828,IF(Scenario!$B$11="5th pct",P828,Q828))</f>
        <v/>
      </c>
      <c r="AZ828">
        <f>IF(Scenario!$B$11="mean",R828,IF(Scenario!$B$11="5th pct",S828,T828))</f>
        <v/>
      </c>
      <c r="BA828">
        <f>IF(Scenario!$B$11="mean",AE828,IF(Scenario!$B$11="5th pct",AF828,AG828))</f>
        <v/>
      </c>
      <c r="BB828">
        <f>IF(Scenario!$B$11="mean",AH828,IF(Scenario!$B$11="5th pct",AI828,AJ828))</f>
        <v/>
      </c>
      <c r="BC828">
        <f>U828</f>
        <v/>
      </c>
      <c r="BD828">
        <f>IF(Scenario!$B$11="mean",V828,IF(Scenario!$B$11="5th pct",W828,X828))</f>
        <v/>
      </c>
      <c r="BE828">
        <f>IF(Scenario!$B$11="mean",Y828,IF(Scenario!$B$11="5th pct",Z828,AA828))</f>
        <v/>
      </c>
      <c r="BF828">
        <f>IF(Scenario!$B$11="mean",AK828,IF(Scenario!$B$11="5th pct",AL828,AM828))</f>
        <v/>
      </c>
      <c r="BG828">
        <f>IF(Scenario!$B$11="mean",AN828,IF(Scenario!$B$11="5th pct",AO828,AP828))</f>
        <v/>
      </c>
    </row>
    <row r="829">
      <c r="A829" s="7" t="inlineStr">
        <is>
          <t>M</t>
        </is>
      </c>
      <c r="B829" s="7" t="inlineStr">
        <is>
          <t>75-79</t>
        </is>
      </c>
      <c r="C829" s="7" t="inlineStr">
        <is>
          <t>110-132</t>
        </is>
      </c>
      <c r="D829" s="7" t="inlineStr">
        <is>
          <t>&gt;=2.0</t>
        </is>
      </c>
      <c r="E829" s="7" t="inlineStr">
        <is>
          <t>low parox</t>
        </is>
      </c>
      <c r="F829" s="7" t="inlineStr">
        <is>
          <t>yes</t>
        </is>
      </c>
      <c r="G829" s="30">
        <f>Parameters!$B$6*Parameters!$B$8*Parameters!$C$11/SUM(Parameters!$B$11:$G$11)*Parameters!$K$21*Parameters!$B$51*Parameters!$B$46</f>
        <v/>
      </c>
      <c r="H829" s="31">
        <f>(140-Parameters!$C$25)*Parameters!$C$26*0.45359237*1/(72*Parameters!$E$27)</f>
        <v/>
      </c>
      <c r="I829" s="7">
        <f>IF(H829&gt;80,"&gt;80",IF(H829&gt;50,"50-80",IF(H829&gt;=25,"25-50","&lt;25")))</f>
        <v/>
      </c>
      <c r="J829" s="7">
        <f>IF(((B829="80+")+1+(OR(D829="1.5-2.0",D829="&gt;=2.0")))&gt;=2,1,0)</f>
        <v/>
      </c>
      <c r="K829" s="32">
        <f>INDEX(Parameters!$B$31:$E$31,MATCH(I829,Parameters!$B$30:$E$30,0))</f>
        <v/>
      </c>
      <c r="L829" s="33">
        <f>K829*INDEX(Parameters!$B$66:$E$66,MATCH(I829,Parameters!$B$30:$E$30,0))/100*IF($F829="yes",Parameters!$C$49,Parameters!$B$49)</f>
        <v/>
      </c>
      <c r="M829" s="33">
        <f>K829*INDEX(Parameters!$B$67:$E$67,MATCH(I829,Parameters!$B$30:$E$30,0))/100*IF($F829="yes",Parameters!$C$49,Parameters!$B$49)</f>
        <v/>
      </c>
      <c r="N829" s="33">
        <f>K829*INDEX(Parameters!$B$68:$E$68,MATCH(I829,Parameters!$B$30:$E$30,0))/100*IF($F829="yes",Parameters!$C$49,Parameters!$B$49)</f>
        <v/>
      </c>
      <c r="O829" s="33">
        <f>K829*INDEX(Parameters!$B$69:$E$69,MATCH(I829,Parameters!$B$30:$E$30,0))/100*IF($F829="yes",Parameters!$C$49,Parameters!$B$49)</f>
        <v/>
      </c>
      <c r="P829" s="33">
        <f>K829*INDEX(Parameters!$B$70:$E$70,MATCH(I829,Parameters!$B$30:$E$30,0))/100*IF($F829="yes",Parameters!$C$49,Parameters!$B$49)</f>
        <v/>
      </c>
      <c r="Q829" s="33">
        <f>K829*INDEX(Parameters!$B$71:$E$71,MATCH(I829,Parameters!$B$30:$E$30,0))/100*IF($F829="yes",Parameters!$C$49,Parameters!$B$49)</f>
        <v/>
      </c>
      <c r="R829" s="33">
        <f>K829*INDEX(Parameters!$B$72:$E$72,MATCH(I829,Parameters!$B$30:$E$30,0))/100*IF($F829="yes",Parameters!$C$49,Parameters!$B$49)</f>
        <v/>
      </c>
      <c r="S829" s="33">
        <f>K829*INDEX(Parameters!$B$73:$E$73,MATCH(I829,Parameters!$B$30:$E$30,0))/100*IF($F829="yes",Parameters!$C$49,Parameters!$B$49)</f>
        <v/>
      </c>
      <c r="T829" s="33">
        <f>K829*INDEX(Parameters!$B$74:$E$74,MATCH(I829,Parameters!$B$30:$E$30,0))/100*IF($F829="yes",Parameters!$C$49,Parameters!$B$49)</f>
        <v/>
      </c>
      <c r="U829" s="33">
        <f>INDEX(Parameters!$B$32:$E$32,MATCH(I829,Parameters!$B$30:$E$30,0))*Parameters!$B$36/100*IF($F829="yes",Parameters!$E$49,Parameters!$D$49)</f>
        <v/>
      </c>
      <c r="V829" s="33">
        <f>U829*INDEX(Parameters!$B$99:$E$99,MATCH(I829,Parameters!$B$30:$E$30,0))</f>
        <v/>
      </c>
      <c r="W829" s="33">
        <f>U829*INDEX(Parameters!$B$100:$E$100,MATCH(I829,Parameters!$B$30:$E$30,0))</f>
        <v/>
      </c>
      <c r="X829" s="33">
        <f>U829*INDEX(Parameters!$B$101:$E$101,MATCH(I829,Parameters!$B$30:$E$30,0))</f>
        <v/>
      </c>
      <c r="Y829" s="33">
        <f>U829*INDEX(Parameters!$B$102:$E$102,MATCH(I829,Parameters!$B$30:$E$30,0))</f>
        <v/>
      </c>
      <c r="Z829" s="33">
        <f>U829*INDEX(Parameters!$B$103:$E$103,MATCH(I829,Parameters!$B$30:$E$30,0))</f>
        <v/>
      </c>
      <c r="AA829" s="33">
        <f>U829*INDEX(Parameters!$B$104:$E$104,MATCH(I829,Parameters!$B$30:$E$30,0))</f>
        <v/>
      </c>
      <c r="AB829" s="33">
        <f>U829*Parameters!$B$39</f>
        <v/>
      </c>
      <c r="AC829" s="7">
        <f>J829</f>
        <v/>
      </c>
      <c r="AD829" s="7">
        <f>IF(J829=1,Parameters!$B$40,Parameters!$B$41)</f>
        <v/>
      </c>
      <c r="AE829" s="33">
        <f>AC829*O829+(1-AC829)*L829</f>
        <v/>
      </c>
      <c r="AF829" s="33">
        <f>AC829*P829+(1-AC829)*M829</f>
        <v/>
      </c>
      <c r="AG829" s="33">
        <f>AC829*Q829+(1-AC829)*N829</f>
        <v/>
      </c>
      <c r="AH829" s="33">
        <f>AD829*O829+(1-AD829)*L829</f>
        <v/>
      </c>
      <c r="AI829" s="33">
        <f>AD829*P829+(1-AD829)*M829</f>
        <v/>
      </c>
      <c r="AJ829" s="33">
        <f>AD829*Q829+(1-AD829)*N829</f>
        <v/>
      </c>
      <c r="AK829" s="33">
        <f>AC829*V829+(1-AC829)*U829</f>
        <v/>
      </c>
      <c r="AL829" s="33">
        <f>AC829*W829+(1-AC829)*U829</f>
        <v/>
      </c>
      <c r="AM829" s="33">
        <f>AC829*X829+(1-AC829)*U829</f>
        <v/>
      </c>
      <c r="AN829" s="33">
        <f>AD829*V829+(1-AD829)*U829</f>
        <v/>
      </c>
      <c r="AO829" s="33">
        <f>AD829*W829+(1-AD829)*U829</f>
        <v/>
      </c>
      <c r="AP829" s="33">
        <f>AD829*X829+(1-AD829)*U829</f>
        <v/>
      </c>
      <c r="AQ829" s="7">
        <f>IF(OR(Scenario!$B$5="Any",Scenario!$B$5=A829),1,0)</f>
        <v/>
      </c>
      <c r="AR829" s="7">
        <f>IF(OR(Scenario!$B$6="Any",Scenario!$B$6=B829),1,0)</f>
        <v/>
      </c>
      <c r="AS829" s="7">
        <f>IF(OR(Scenario!$B$7="Any",Scenario!$B$7=C829),1,0)</f>
        <v/>
      </c>
      <c r="AT829" s="7">
        <f>IF(OR(Scenario!$B$8="Any",Scenario!$B$8=D829),1,0)</f>
        <v/>
      </c>
      <c r="AU829" s="7">
        <f>IF(OR(Scenario!$B$9="Any",Scenario!$B$9=E829),1,0)</f>
        <v/>
      </c>
      <c r="AV829" s="7">
        <f>IF(OR(Scenario!$B$10="Any",Scenario!$B$10=F829),1,0)</f>
        <v/>
      </c>
      <c r="AW829" s="7">
        <f>G829*AQ829*AR829*AS829*AT829*AU829*AV829</f>
        <v/>
      </c>
      <c r="AX829" s="7">
        <f>IF(Scenario!$B$11="mean",L829,IF(Scenario!$B$11="5th pct",M829,N829))</f>
        <v/>
      </c>
      <c r="AY829" s="7">
        <f>IF(Scenario!$B$11="mean",O829,IF(Scenario!$B$11="5th pct",P829,Q829))</f>
        <v/>
      </c>
      <c r="AZ829" s="7">
        <f>IF(Scenario!$B$11="mean",R829,IF(Scenario!$B$11="5th pct",S829,T829))</f>
        <v/>
      </c>
      <c r="BA829" s="7">
        <f>IF(Scenario!$B$11="mean",AE829,IF(Scenario!$B$11="5th pct",AF829,AG829))</f>
        <v/>
      </c>
      <c r="BB829" s="7">
        <f>IF(Scenario!$B$11="mean",AH829,IF(Scenario!$B$11="5th pct",AI829,AJ829))</f>
        <v/>
      </c>
      <c r="BC829" s="7">
        <f>U829</f>
        <v/>
      </c>
      <c r="BD829" s="7">
        <f>IF(Scenario!$B$11="mean",V829,IF(Scenario!$B$11="5th pct",W829,X829))</f>
        <v/>
      </c>
      <c r="BE829" s="7">
        <f>IF(Scenario!$B$11="mean",Y829,IF(Scenario!$B$11="5th pct",Z829,AA829))</f>
        <v/>
      </c>
      <c r="BF829" s="7">
        <f>IF(Scenario!$B$11="mean",AK829,IF(Scenario!$B$11="5th pct",AL829,AM829))</f>
        <v/>
      </c>
      <c r="BG829" s="7">
        <f>IF(Scenario!$B$11="mean",AN829,IF(Scenario!$B$11="5th pct",AO829,AP829))</f>
        <v/>
      </c>
    </row>
    <row r="830">
      <c r="A830" t="inlineStr">
        <is>
          <t>M</t>
        </is>
      </c>
      <c r="B830" t="inlineStr">
        <is>
          <t>75-79</t>
        </is>
      </c>
      <c r="C830" t="inlineStr">
        <is>
          <t>110-132</t>
        </is>
      </c>
      <c r="D830" t="inlineStr">
        <is>
          <t>&gt;=2.0</t>
        </is>
      </c>
      <c r="E830" t="inlineStr">
        <is>
          <t>high parox</t>
        </is>
      </c>
      <c r="F830" t="inlineStr">
        <is>
          <t>no</t>
        </is>
      </c>
      <c r="G830" s="26">
        <f>Parameters!$B$6*Parameters!$B$8*Parameters!$C$11/SUM(Parameters!$B$11:$G$11)*Parameters!$K$21*Parameters!$B$52*(1-Parameters!$B$46)</f>
        <v/>
      </c>
      <c r="H830" s="27">
        <f>(140-Parameters!$C$25)*Parameters!$C$26*0.45359237*1/(72*Parameters!$E$27)</f>
        <v/>
      </c>
      <c r="I830">
        <f>IF(H830&gt;80,"&gt;80",IF(H830&gt;50,"50-80",IF(H830&gt;=25,"25-50","&lt;25")))</f>
        <v/>
      </c>
      <c r="J830">
        <f>IF(((B830="80+")+1+(OR(D830="1.5-2.0",D830="&gt;=2.0")))&gt;=2,1,0)</f>
        <v/>
      </c>
      <c r="K830" s="28">
        <f>INDEX(Parameters!$B$31:$E$31,MATCH(I830,Parameters!$B$30:$E$30,0))</f>
        <v/>
      </c>
      <c r="L830" s="29">
        <f>K830*INDEX(Parameters!$B$75:$E$75,MATCH(I830,Parameters!$B$30:$E$30,0))/100*IF($F830="yes",Parameters!$C$49,Parameters!$B$49)</f>
        <v/>
      </c>
      <c r="M830" s="29">
        <f>K830*INDEX(Parameters!$B$76:$E$76,MATCH(I830,Parameters!$B$30:$E$30,0))/100*IF($F830="yes",Parameters!$C$49,Parameters!$B$49)</f>
        <v/>
      </c>
      <c r="N830" s="29">
        <f>K830*INDEX(Parameters!$B$77:$E$77,MATCH(I830,Parameters!$B$30:$E$30,0))/100*IF($F830="yes",Parameters!$C$49,Parameters!$B$49)</f>
        <v/>
      </c>
      <c r="O830" s="29">
        <f>K830*INDEX(Parameters!$B$78:$E$78,MATCH(I830,Parameters!$B$30:$E$30,0))/100*IF($F830="yes",Parameters!$C$49,Parameters!$B$49)</f>
        <v/>
      </c>
      <c r="P830" s="29">
        <f>K830*INDEX(Parameters!$B$79:$E$79,MATCH(I830,Parameters!$B$30:$E$30,0))/100*IF($F830="yes",Parameters!$C$49,Parameters!$B$49)</f>
        <v/>
      </c>
      <c r="Q830" s="29">
        <f>K830*INDEX(Parameters!$B$80:$E$80,MATCH(I830,Parameters!$B$30:$E$30,0))/100*IF($F830="yes",Parameters!$C$49,Parameters!$B$49)</f>
        <v/>
      </c>
      <c r="R830" s="29">
        <f>K830*INDEX(Parameters!$B$81:$E$81,MATCH(I830,Parameters!$B$30:$E$30,0))/100*IF($F830="yes",Parameters!$C$49,Parameters!$B$49)</f>
        <v/>
      </c>
      <c r="S830" s="29">
        <f>K830*INDEX(Parameters!$B$82:$E$82,MATCH(I830,Parameters!$B$30:$E$30,0))/100*IF($F830="yes",Parameters!$C$49,Parameters!$B$49)</f>
        <v/>
      </c>
      <c r="T830" s="29">
        <f>K830*INDEX(Parameters!$B$83:$E$83,MATCH(I830,Parameters!$B$30:$E$30,0))/100*IF($F830="yes",Parameters!$C$49,Parameters!$B$49)</f>
        <v/>
      </c>
      <c r="U830" s="29">
        <f>INDEX(Parameters!$B$32:$E$32,MATCH(I830,Parameters!$B$30:$E$30,0))*Parameters!$B$36/100*IF($F830="yes",Parameters!$E$49,Parameters!$D$49)</f>
        <v/>
      </c>
      <c r="V830" s="29">
        <f>U830*INDEX(Parameters!$B$99:$E$99,MATCH(I830,Parameters!$B$30:$E$30,0))</f>
        <v/>
      </c>
      <c r="W830" s="29">
        <f>U830*INDEX(Parameters!$B$100:$E$100,MATCH(I830,Parameters!$B$30:$E$30,0))</f>
        <v/>
      </c>
      <c r="X830" s="29">
        <f>U830*INDEX(Parameters!$B$101:$E$101,MATCH(I830,Parameters!$B$30:$E$30,0))</f>
        <v/>
      </c>
      <c r="Y830" s="29">
        <f>U830*INDEX(Parameters!$B$102:$E$102,MATCH(I830,Parameters!$B$30:$E$30,0))</f>
        <v/>
      </c>
      <c r="Z830" s="29">
        <f>U830*INDEX(Parameters!$B$103:$E$103,MATCH(I830,Parameters!$B$30:$E$30,0))</f>
        <v/>
      </c>
      <c r="AA830" s="29">
        <f>U830*INDEX(Parameters!$B$104:$E$104,MATCH(I830,Parameters!$B$30:$E$30,0))</f>
        <v/>
      </c>
      <c r="AB830" s="29">
        <f>U830*Parameters!$B$39</f>
        <v/>
      </c>
      <c r="AC830">
        <f>J830</f>
        <v/>
      </c>
      <c r="AD830">
        <f>IF(J830=1,Parameters!$B$40,Parameters!$B$41)</f>
        <v/>
      </c>
      <c r="AE830" s="29">
        <f>AC830*O830+(1-AC830)*L830</f>
        <v/>
      </c>
      <c r="AF830" s="29">
        <f>AC830*P830+(1-AC830)*M830</f>
        <v/>
      </c>
      <c r="AG830" s="29">
        <f>AC830*Q830+(1-AC830)*N830</f>
        <v/>
      </c>
      <c r="AH830" s="29">
        <f>AD830*O830+(1-AD830)*L830</f>
        <v/>
      </c>
      <c r="AI830" s="29">
        <f>AD830*P830+(1-AD830)*M830</f>
        <v/>
      </c>
      <c r="AJ830" s="29">
        <f>AD830*Q830+(1-AD830)*N830</f>
        <v/>
      </c>
      <c r="AK830" s="29">
        <f>AC830*V830+(1-AC830)*U830</f>
        <v/>
      </c>
      <c r="AL830" s="29">
        <f>AC830*W830+(1-AC830)*U830</f>
        <v/>
      </c>
      <c r="AM830" s="29">
        <f>AC830*X830+(1-AC830)*U830</f>
        <v/>
      </c>
      <c r="AN830" s="29">
        <f>AD830*V830+(1-AD830)*U830</f>
        <v/>
      </c>
      <c r="AO830" s="29">
        <f>AD830*W830+(1-AD830)*U830</f>
        <v/>
      </c>
      <c r="AP830" s="29">
        <f>AD830*X830+(1-AD830)*U830</f>
        <v/>
      </c>
      <c r="AQ830">
        <f>IF(OR(Scenario!$B$5="Any",Scenario!$B$5=A830),1,0)</f>
        <v/>
      </c>
      <c r="AR830">
        <f>IF(OR(Scenario!$B$6="Any",Scenario!$B$6=B830),1,0)</f>
        <v/>
      </c>
      <c r="AS830">
        <f>IF(OR(Scenario!$B$7="Any",Scenario!$B$7=C830),1,0)</f>
        <v/>
      </c>
      <c r="AT830">
        <f>IF(OR(Scenario!$B$8="Any",Scenario!$B$8=D830),1,0)</f>
        <v/>
      </c>
      <c r="AU830">
        <f>IF(OR(Scenario!$B$9="Any",Scenario!$B$9=E830),1,0)</f>
        <v/>
      </c>
      <c r="AV830">
        <f>IF(OR(Scenario!$B$10="Any",Scenario!$B$10=F830),1,0)</f>
        <v/>
      </c>
      <c r="AW830">
        <f>G830*AQ830*AR830*AS830*AT830*AU830*AV830</f>
        <v/>
      </c>
      <c r="AX830">
        <f>IF(Scenario!$B$11="mean",L830,IF(Scenario!$B$11="5th pct",M830,N830))</f>
        <v/>
      </c>
      <c r="AY830">
        <f>IF(Scenario!$B$11="mean",O830,IF(Scenario!$B$11="5th pct",P830,Q830))</f>
        <v/>
      </c>
      <c r="AZ830">
        <f>IF(Scenario!$B$11="mean",R830,IF(Scenario!$B$11="5th pct",S830,T830))</f>
        <v/>
      </c>
      <c r="BA830">
        <f>IF(Scenario!$B$11="mean",AE830,IF(Scenario!$B$11="5th pct",AF830,AG830))</f>
        <v/>
      </c>
      <c r="BB830">
        <f>IF(Scenario!$B$11="mean",AH830,IF(Scenario!$B$11="5th pct",AI830,AJ830))</f>
        <v/>
      </c>
      <c r="BC830">
        <f>U830</f>
        <v/>
      </c>
      <c r="BD830">
        <f>IF(Scenario!$B$11="mean",V830,IF(Scenario!$B$11="5th pct",W830,X830))</f>
        <v/>
      </c>
      <c r="BE830">
        <f>IF(Scenario!$B$11="mean",Y830,IF(Scenario!$B$11="5th pct",Z830,AA830))</f>
        <v/>
      </c>
      <c r="BF830">
        <f>IF(Scenario!$B$11="mean",AK830,IF(Scenario!$B$11="5th pct",AL830,AM830))</f>
        <v/>
      </c>
      <c r="BG830">
        <f>IF(Scenario!$B$11="mean",AN830,IF(Scenario!$B$11="5th pct",AO830,AP830))</f>
        <v/>
      </c>
    </row>
    <row r="831">
      <c r="A831" s="7" t="inlineStr">
        <is>
          <t>M</t>
        </is>
      </c>
      <c r="B831" s="7" t="inlineStr">
        <is>
          <t>75-79</t>
        </is>
      </c>
      <c r="C831" s="7" t="inlineStr">
        <is>
          <t>110-132</t>
        </is>
      </c>
      <c r="D831" s="7" t="inlineStr">
        <is>
          <t>&gt;=2.0</t>
        </is>
      </c>
      <c r="E831" s="7" t="inlineStr">
        <is>
          <t>high parox</t>
        </is>
      </c>
      <c r="F831" s="7" t="inlineStr">
        <is>
          <t>yes</t>
        </is>
      </c>
      <c r="G831" s="30">
        <f>Parameters!$B$6*Parameters!$B$8*Parameters!$C$11/SUM(Parameters!$B$11:$G$11)*Parameters!$K$21*Parameters!$B$52*Parameters!$B$46</f>
        <v/>
      </c>
      <c r="H831" s="31">
        <f>(140-Parameters!$C$25)*Parameters!$C$26*0.45359237*1/(72*Parameters!$E$27)</f>
        <v/>
      </c>
      <c r="I831" s="7">
        <f>IF(H831&gt;80,"&gt;80",IF(H831&gt;50,"50-80",IF(H831&gt;=25,"25-50","&lt;25")))</f>
        <v/>
      </c>
      <c r="J831" s="7">
        <f>IF(((B831="80+")+1+(OR(D831="1.5-2.0",D831="&gt;=2.0")))&gt;=2,1,0)</f>
        <v/>
      </c>
      <c r="K831" s="32">
        <f>INDEX(Parameters!$B$31:$E$31,MATCH(I831,Parameters!$B$30:$E$30,0))</f>
        <v/>
      </c>
      <c r="L831" s="33">
        <f>K831*INDEX(Parameters!$B$75:$E$75,MATCH(I831,Parameters!$B$30:$E$30,0))/100*IF($F831="yes",Parameters!$C$49,Parameters!$B$49)</f>
        <v/>
      </c>
      <c r="M831" s="33">
        <f>K831*INDEX(Parameters!$B$76:$E$76,MATCH(I831,Parameters!$B$30:$E$30,0))/100*IF($F831="yes",Parameters!$C$49,Parameters!$B$49)</f>
        <v/>
      </c>
      <c r="N831" s="33">
        <f>K831*INDEX(Parameters!$B$77:$E$77,MATCH(I831,Parameters!$B$30:$E$30,0))/100*IF($F831="yes",Parameters!$C$49,Parameters!$B$49)</f>
        <v/>
      </c>
      <c r="O831" s="33">
        <f>K831*INDEX(Parameters!$B$78:$E$78,MATCH(I831,Parameters!$B$30:$E$30,0))/100*IF($F831="yes",Parameters!$C$49,Parameters!$B$49)</f>
        <v/>
      </c>
      <c r="P831" s="33">
        <f>K831*INDEX(Parameters!$B$79:$E$79,MATCH(I831,Parameters!$B$30:$E$30,0))/100*IF($F831="yes",Parameters!$C$49,Parameters!$B$49)</f>
        <v/>
      </c>
      <c r="Q831" s="33">
        <f>K831*INDEX(Parameters!$B$80:$E$80,MATCH(I831,Parameters!$B$30:$E$30,0))/100*IF($F831="yes",Parameters!$C$49,Parameters!$B$49)</f>
        <v/>
      </c>
      <c r="R831" s="33">
        <f>K831*INDEX(Parameters!$B$81:$E$81,MATCH(I831,Parameters!$B$30:$E$30,0))/100*IF($F831="yes",Parameters!$C$49,Parameters!$B$49)</f>
        <v/>
      </c>
      <c r="S831" s="33">
        <f>K831*INDEX(Parameters!$B$82:$E$82,MATCH(I831,Parameters!$B$30:$E$30,0))/100*IF($F831="yes",Parameters!$C$49,Parameters!$B$49)</f>
        <v/>
      </c>
      <c r="T831" s="33">
        <f>K831*INDEX(Parameters!$B$83:$E$83,MATCH(I831,Parameters!$B$30:$E$30,0))/100*IF($F831="yes",Parameters!$C$49,Parameters!$B$49)</f>
        <v/>
      </c>
      <c r="U831" s="33">
        <f>INDEX(Parameters!$B$32:$E$32,MATCH(I831,Parameters!$B$30:$E$30,0))*Parameters!$B$36/100*IF($F831="yes",Parameters!$E$49,Parameters!$D$49)</f>
        <v/>
      </c>
      <c r="V831" s="33">
        <f>U831*INDEX(Parameters!$B$99:$E$99,MATCH(I831,Parameters!$B$30:$E$30,0))</f>
        <v/>
      </c>
      <c r="W831" s="33">
        <f>U831*INDEX(Parameters!$B$100:$E$100,MATCH(I831,Parameters!$B$30:$E$30,0))</f>
        <v/>
      </c>
      <c r="X831" s="33">
        <f>U831*INDEX(Parameters!$B$101:$E$101,MATCH(I831,Parameters!$B$30:$E$30,0))</f>
        <v/>
      </c>
      <c r="Y831" s="33">
        <f>U831*INDEX(Parameters!$B$102:$E$102,MATCH(I831,Parameters!$B$30:$E$30,0))</f>
        <v/>
      </c>
      <c r="Z831" s="33">
        <f>U831*INDEX(Parameters!$B$103:$E$103,MATCH(I831,Parameters!$B$30:$E$30,0))</f>
        <v/>
      </c>
      <c r="AA831" s="33">
        <f>U831*INDEX(Parameters!$B$104:$E$104,MATCH(I831,Parameters!$B$30:$E$30,0))</f>
        <v/>
      </c>
      <c r="AB831" s="33">
        <f>U831*Parameters!$B$39</f>
        <v/>
      </c>
      <c r="AC831" s="7">
        <f>J831</f>
        <v/>
      </c>
      <c r="AD831" s="7">
        <f>IF(J831=1,Parameters!$B$40,Parameters!$B$41)</f>
        <v/>
      </c>
      <c r="AE831" s="33">
        <f>AC831*O831+(1-AC831)*L831</f>
        <v/>
      </c>
      <c r="AF831" s="33">
        <f>AC831*P831+(1-AC831)*M831</f>
        <v/>
      </c>
      <c r="AG831" s="33">
        <f>AC831*Q831+(1-AC831)*N831</f>
        <v/>
      </c>
      <c r="AH831" s="33">
        <f>AD831*O831+(1-AD831)*L831</f>
        <v/>
      </c>
      <c r="AI831" s="33">
        <f>AD831*P831+(1-AD831)*M831</f>
        <v/>
      </c>
      <c r="AJ831" s="33">
        <f>AD831*Q831+(1-AD831)*N831</f>
        <v/>
      </c>
      <c r="AK831" s="33">
        <f>AC831*V831+(1-AC831)*U831</f>
        <v/>
      </c>
      <c r="AL831" s="33">
        <f>AC831*W831+(1-AC831)*U831</f>
        <v/>
      </c>
      <c r="AM831" s="33">
        <f>AC831*X831+(1-AC831)*U831</f>
        <v/>
      </c>
      <c r="AN831" s="33">
        <f>AD831*V831+(1-AD831)*U831</f>
        <v/>
      </c>
      <c r="AO831" s="33">
        <f>AD831*W831+(1-AD831)*U831</f>
        <v/>
      </c>
      <c r="AP831" s="33">
        <f>AD831*X831+(1-AD831)*U831</f>
        <v/>
      </c>
      <c r="AQ831" s="7">
        <f>IF(OR(Scenario!$B$5="Any",Scenario!$B$5=A831),1,0)</f>
        <v/>
      </c>
      <c r="AR831" s="7">
        <f>IF(OR(Scenario!$B$6="Any",Scenario!$B$6=B831),1,0)</f>
        <v/>
      </c>
      <c r="AS831" s="7">
        <f>IF(OR(Scenario!$B$7="Any",Scenario!$B$7=C831),1,0)</f>
        <v/>
      </c>
      <c r="AT831" s="7">
        <f>IF(OR(Scenario!$B$8="Any",Scenario!$B$8=D831),1,0)</f>
        <v/>
      </c>
      <c r="AU831" s="7">
        <f>IF(OR(Scenario!$B$9="Any",Scenario!$B$9=E831),1,0)</f>
        <v/>
      </c>
      <c r="AV831" s="7">
        <f>IF(OR(Scenario!$B$10="Any",Scenario!$B$10=F831),1,0)</f>
        <v/>
      </c>
      <c r="AW831" s="7">
        <f>G831*AQ831*AR831*AS831*AT831*AU831*AV831</f>
        <v/>
      </c>
      <c r="AX831" s="7">
        <f>IF(Scenario!$B$11="mean",L831,IF(Scenario!$B$11="5th pct",M831,N831))</f>
        <v/>
      </c>
      <c r="AY831" s="7">
        <f>IF(Scenario!$B$11="mean",O831,IF(Scenario!$B$11="5th pct",P831,Q831))</f>
        <v/>
      </c>
      <c r="AZ831" s="7">
        <f>IF(Scenario!$B$11="mean",R831,IF(Scenario!$B$11="5th pct",S831,T831))</f>
        <v/>
      </c>
      <c r="BA831" s="7">
        <f>IF(Scenario!$B$11="mean",AE831,IF(Scenario!$B$11="5th pct",AF831,AG831))</f>
        <v/>
      </c>
      <c r="BB831" s="7">
        <f>IF(Scenario!$B$11="mean",AH831,IF(Scenario!$B$11="5th pct",AI831,AJ831))</f>
        <v/>
      </c>
      <c r="BC831" s="7">
        <f>U831</f>
        <v/>
      </c>
      <c r="BD831" s="7">
        <f>IF(Scenario!$B$11="mean",V831,IF(Scenario!$B$11="5th pct",W831,X831))</f>
        <v/>
      </c>
      <c r="BE831" s="7">
        <f>IF(Scenario!$B$11="mean",Y831,IF(Scenario!$B$11="5th pct",Z831,AA831))</f>
        <v/>
      </c>
      <c r="BF831" s="7">
        <f>IF(Scenario!$B$11="mean",AK831,IF(Scenario!$B$11="5th pct",AL831,AM831))</f>
        <v/>
      </c>
      <c r="BG831" s="7">
        <f>IF(Scenario!$B$11="mean",AN831,IF(Scenario!$B$11="5th pct",AO831,AP831))</f>
        <v/>
      </c>
    </row>
    <row r="832">
      <c r="A832" t="inlineStr">
        <is>
          <t>M</t>
        </is>
      </c>
      <c r="B832" t="inlineStr">
        <is>
          <t>75-79</t>
        </is>
      </c>
      <c r="C832" t="inlineStr">
        <is>
          <t>110-132</t>
        </is>
      </c>
      <c r="D832" t="inlineStr">
        <is>
          <t>&gt;=2.0</t>
        </is>
      </c>
      <c r="E832" t="inlineStr">
        <is>
          <t>persistent</t>
        </is>
      </c>
      <c r="F832" t="inlineStr">
        <is>
          <t>no</t>
        </is>
      </c>
      <c r="G832" s="26">
        <f>Parameters!$B$6*Parameters!$B$8*Parameters!$C$11/SUM(Parameters!$B$11:$G$11)*Parameters!$K$21*Parameters!$B$53*(1-Parameters!$B$46)</f>
        <v/>
      </c>
      <c r="H832" s="27">
        <f>(140-Parameters!$C$25)*Parameters!$C$26*0.45359237*1/(72*Parameters!$E$27)</f>
        <v/>
      </c>
      <c r="I832">
        <f>IF(H832&gt;80,"&gt;80",IF(H832&gt;50,"50-80",IF(H832&gt;=25,"25-50","&lt;25")))</f>
        <v/>
      </c>
      <c r="J832">
        <f>IF(((B832="80+")+1+(OR(D832="1.5-2.0",D832="&gt;=2.0")))&gt;=2,1,0)</f>
        <v/>
      </c>
      <c r="K832" s="28">
        <f>INDEX(Parameters!$B$31:$E$31,MATCH(I832,Parameters!$B$30:$E$30,0))</f>
        <v/>
      </c>
      <c r="L832" s="29">
        <f>K832*INDEX(Parameters!$B$84:$E$84,MATCH(I832,Parameters!$B$30:$E$30,0))/100*IF($F832="yes",Parameters!$C$49,Parameters!$B$49)</f>
        <v/>
      </c>
      <c r="M832" s="29">
        <f>K832*INDEX(Parameters!$B$85:$E$85,MATCH(I832,Parameters!$B$30:$E$30,0))/100*IF($F832="yes",Parameters!$C$49,Parameters!$B$49)</f>
        <v/>
      </c>
      <c r="N832" s="29">
        <f>K832*INDEX(Parameters!$B$86:$E$86,MATCH(I832,Parameters!$B$30:$E$30,0))/100*IF($F832="yes",Parameters!$C$49,Parameters!$B$49)</f>
        <v/>
      </c>
      <c r="O832" s="29">
        <f>K832*INDEX(Parameters!$B$87:$E$87,MATCH(I832,Parameters!$B$30:$E$30,0))/100*IF($F832="yes",Parameters!$C$49,Parameters!$B$49)</f>
        <v/>
      </c>
      <c r="P832" s="29">
        <f>K832*INDEX(Parameters!$B$88:$E$88,MATCH(I832,Parameters!$B$30:$E$30,0))/100*IF($F832="yes",Parameters!$C$49,Parameters!$B$49)</f>
        <v/>
      </c>
      <c r="Q832" s="29">
        <f>K832*INDEX(Parameters!$B$89:$E$89,MATCH(I832,Parameters!$B$30:$E$30,0))/100*IF($F832="yes",Parameters!$C$49,Parameters!$B$49)</f>
        <v/>
      </c>
      <c r="R832" s="29">
        <f>K832*INDEX(Parameters!$B$90:$E$90,MATCH(I832,Parameters!$B$30:$E$30,0))/100*IF($F832="yes",Parameters!$C$49,Parameters!$B$49)</f>
        <v/>
      </c>
      <c r="S832" s="29">
        <f>K832*INDEX(Parameters!$B$91:$E$91,MATCH(I832,Parameters!$B$30:$E$30,0))/100*IF($F832="yes",Parameters!$C$49,Parameters!$B$49)</f>
        <v/>
      </c>
      <c r="T832" s="29">
        <f>K832*INDEX(Parameters!$B$92:$E$92,MATCH(I832,Parameters!$B$30:$E$30,0))/100*IF($F832="yes",Parameters!$C$49,Parameters!$B$49)</f>
        <v/>
      </c>
      <c r="U832" s="29">
        <f>INDEX(Parameters!$B$32:$E$32,MATCH(I832,Parameters!$B$30:$E$30,0))*Parameters!$B$36/100*IF($F832="yes",Parameters!$E$49,Parameters!$D$49)</f>
        <v/>
      </c>
      <c r="V832" s="29">
        <f>U832*INDEX(Parameters!$B$99:$E$99,MATCH(I832,Parameters!$B$30:$E$30,0))</f>
        <v/>
      </c>
      <c r="W832" s="29">
        <f>U832*INDEX(Parameters!$B$100:$E$100,MATCH(I832,Parameters!$B$30:$E$30,0))</f>
        <v/>
      </c>
      <c r="X832" s="29">
        <f>U832*INDEX(Parameters!$B$101:$E$101,MATCH(I832,Parameters!$B$30:$E$30,0))</f>
        <v/>
      </c>
      <c r="Y832" s="29">
        <f>U832*INDEX(Parameters!$B$102:$E$102,MATCH(I832,Parameters!$B$30:$E$30,0))</f>
        <v/>
      </c>
      <c r="Z832" s="29">
        <f>U832*INDEX(Parameters!$B$103:$E$103,MATCH(I832,Parameters!$B$30:$E$30,0))</f>
        <v/>
      </c>
      <c r="AA832" s="29">
        <f>U832*INDEX(Parameters!$B$104:$E$104,MATCH(I832,Parameters!$B$30:$E$30,0))</f>
        <v/>
      </c>
      <c r="AB832" s="29">
        <f>U832*Parameters!$B$39</f>
        <v/>
      </c>
      <c r="AC832">
        <f>J832</f>
        <v/>
      </c>
      <c r="AD832">
        <f>IF(J832=1,Parameters!$B$40,Parameters!$B$41)</f>
        <v/>
      </c>
      <c r="AE832" s="29">
        <f>AC832*O832+(1-AC832)*L832</f>
        <v/>
      </c>
      <c r="AF832" s="29">
        <f>AC832*P832+(1-AC832)*M832</f>
        <v/>
      </c>
      <c r="AG832" s="29">
        <f>AC832*Q832+(1-AC832)*N832</f>
        <v/>
      </c>
      <c r="AH832" s="29">
        <f>AD832*O832+(1-AD832)*L832</f>
        <v/>
      </c>
      <c r="AI832" s="29">
        <f>AD832*P832+(1-AD832)*M832</f>
        <v/>
      </c>
      <c r="AJ832" s="29">
        <f>AD832*Q832+(1-AD832)*N832</f>
        <v/>
      </c>
      <c r="AK832" s="29">
        <f>AC832*V832+(1-AC832)*U832</f>
        <v/>
      </c>
      <c r="AL832" s="29">
        <f>AC832*W832+(1-AC832)*U832</f>
        <v/>
      </c>
      <c r="AM832" s="29">
        <f>AC832*X832+(1-AC832)*U832</f>
        <v/>
      </c>
      <c r="AN832" s="29">
        <f>AD832*V832+(1-AD832)*U832</f>
        <v/>
      </c>
      <c r="AO832" s="29">
        <f>AD832*W832+(1-AD832)*U832</f>
        <v/>
      </c>
      <c r="AP832" s="29">
        <f>AD832*X832+(1-AD832)*U832</f>
        <v/>
      </c>
      <c r="AQ832">
        <f>IF(OR(Scenario!$B$5="Any",Scenario!$B$5=A832),1,0)</f>
        <v/>
      </c>
      <c r="AR832">
        <f>IF(OR(Scenario!$B$6="Any",Scenario!$B$6=B832),1,0)</f>
        <v/>
      </c>
      <c r="AS832">
        <f>IF(OR(Scenario!$B$7="Any",Scenario!$B$7=C832),1,0)</f>
        <v/>
      </c>
      <c r="AT832">
        <f>IF(OR(Scenario!$B$8="Any",Scenario!$B$8=D832),1,0)</f>
        <v/>
      </c>
      <c r="AU832">
        <f>IF(OR(Scenario!$B$9="Any",Scenario!$B$9=E832),1,0)</f>
        <v/>
      </c>
      <c r="AV832">
        <f>IF(OR(Scenario!$B$10="Any",Scenario!$B$10=F832),1,0)</f>
        <v/>
      </c>
      <c r="AW832">
        <f>G832*AQ832*AR832*AS832*AT832*AU832*AV832</f>
        <v/>
      </c>
      <c r="AX832">
        <f>IF(Scenario!$B$11="mean",L832,IF(Scenario!$B$11="5th pct",M832,N832))</f>
        <v/>
      </c>
      <c r="AY832">
        <f>IF(Scenario!$B$11="mean",O832,IF(Scenario!$B$11="5th pct",P832,Q832))</f>
        <v/>
      </c>
      <c r="AZ832">
        <f>IF(Scenario!$B$11="mean",R832,IF(Scenario!$B$11="5th pct",S832,T832))</f>
        <v/>
      </c>
      <c r="BA832">
        <f>IF(Scenario!$B$11="mean",AE832,IF(Scenario!$B$11="5th pct",AF832,AG832))</f>
        <v/>
      </c>
      <c r="BB832">
        <f>IF(Scenario!$B$11="mean",AH832,IF(Scenario!$B$11="5th pct",AI832,AJ832))</f>
        <v/>
      </c>
      <c r="BC832">
        <f>U832</f>
        <v/>
      </c>
      <c r="BD832">
        <f>IF(Scenario!$B$11="mean",V832,IF(Scenario!$B$11="5th pct",W832,X832))</f>
        <v/>
      </c>
      <c r="BE832">
        <f>IF(Scenario!$B$11="mean",Y832,IF(Scenario!$B$11="5th pct",Z832,AA832))</f>
        <v/>
      </c>
      <c r="BF832">
        <f>IF(Scenario!$B$11="mean",AK832,IF(Scenario!$B$11="5th pct",AL832,AM832))</f>
        <v/>
      </c>
      <c r="BG832">
        <f>IF(Scenario!$B$11="mean",AN832,IF(Scenario!$B$11="5th pct",AO832,AP832))</f>
        <v/>
      </c>
    </row>
    <row r="833">
      <c r="A833" s="7" t="inlineStr">
        <is>
          <t>M</t>
        </is>
      </c>
      <c r="B833" s="7" t="inlineStr">
        <is>
          <t>75-79</t>
        </is>
      </c>
      <c r="C833" s="7" t="inlineStr">
        <is>
          <t>110-132</t>
        </is>
      </c>
      <c r="D833" s="7" t="inlineStr">
        <is>
          <t>&gt;=2.0</t>
        </is>
      </c>
      <c r="E833" s="7" t="inlineStr">
        <is>
          <t>persistent</t>
        </is>
      </c>
      <c r="F833" s="7" t="inlineStr">
        <is>
          <t>yes</t>
        </is>
      </c>
      <c r="G833" s="30">
        <f>Parameters!$B$6*Parameters!$B$8*Parameters!$C$11/SUM(Parameters!$B$11:$G$11)*Parameters!$K$21*Parameters!$B$53*Parameters!$B$46</f>
        <v/>
      </c>
      <c r="H833" s="31">
        <f>(140-Parameters!$C$25)*Parameters!$C$26*0.45359237*1/(72*Parameters!$E$27)</f>
        <v/>
      </c>
      <c r="I833" s="7">
        <f>IF(H833&gt;80,"&gt;80",IF(H833&gt;50,"50-80",IF(H833&gt;=25,"25-50","&lt;25")))</f>
        <v/>
      </c>
      <c r="J833" s="7">
        <f>IF(((B833="80+")+1+(OR(D833="1.5-2.0",D833="&gt;=2.0")))&gt;=2,1,0)</f>
        <v/>
      </c>
      <c r="K833" s="32">
        <f>INDEX(Parameters!$B$31:$E$31,MATCH(I833,Parameters!$B$30:$E$30,0))</f>
        <v/>
      </c>
      <c r="L833" s="33">
        <f>K833*INDEX(Parameters!$B$84:$E$84,MATCH(I833,Parameters!$B$30:$E$30,0))/100*IF($F833="yes",Parameters!$C$49,Parameters!$B$49)</f>
        <v/>
      </c>
      <c r="M833" s="33">
        <f>K833*INDEX(Parameters!$B$85:$E$85,MATCH(I833,Parameters!$B$30:$E$30,0))/100*IF($F833="yes",Parameters!$C$49,Parameters!$B$49)</f>
        <v/>
      </c>
      <c r="N833" s="33">
        <f>K833*INDEX(Parameters!$B$86:$E$86,MATCH(I833,Parameters!$B$30:$E$30,0))/100*IF($F833="yes",Parameters!$C$49,Parameters!$B$49)</f>
        <v/>
      </c>
      <c r="O833" s="33">
        <f>K833*INDEX(Parameters!$B$87:$E$87,MATCH(I833,Parameters!$B$30:$E$30,0))/100*IF($F833="yes",Parameters!$C$49,Parameters!$B$49)</f>
        <v/>
      </c>
      <c r="P833" s="33">
        <f>K833*INDEX(Parameters!$B$88:$E$88,MATCH(I833,Parameters!$B$30:$E$30,0))/100*IF($F833="yes",Parameters!$C$49,Parameters!$B$49)</f>
        <v/>
      </c>
      <c r="Q833" s="33">
        <f>K833*INDEX(Parameters!$B$89:$E$89,MATCH(I833,Parameters!$B$30:$E$30,0))/100*IF($F833="yes",Parameters!$C$49,Parameters!$B$49)</f>
        <v/>
      </c>
      <c r="R833" s="33">
        <f>K833*INDEX(Parameters!$B$90:$E$90,MATCH(I833,Parameters!$B$30:$E$30,0))/100*IF($F833="yes",Parameters!$C$49,Parameters!$B$49)</f>
        <v/>
      </c>
      <c r="S833" s="33">
        <f>K833*INDEX(Parameters!$B$91:$E$91,MATCH(I833,Parameters!$B$30:$E$30,0))/100*IF($F833="yes",Parameters!$C$49,Parameters!$B$49)</f>
        <v/>
      </c>
      <c r="T833" s="33">
        <f>K833*INDEX(Parameters!$B$92:$E$92,MATCH(I833,Parameters!$B$30:$E$30,0))/100*IF($F833="yes",Parameters!$C$49,Parameters!$B$49)</f>
        <v/>
      </c>
      <c r="U833" s="33">
        <f>INDEX(Parameters!$B$32:$E$32,MATCH(I833,Parameters!$B$30:$E$30,0))*Parameters!$B$36/100*IF($F833="yes",Parameters!$E$49,Parameters!$D$49)</f>
        <v/>
      </c>
      <c r="V833" s="33">
        <f>U833*INDEX(Parameters!$B$99:$E$99,MATCH(I833,Parameters!$B$30:$E$30,0))</f>
        <v/>
      </c>
      <c r="W833" s="33">
        <f>U833*INDEX(Parameters!$B$100:$E$100,MATCH(I833,Parameters!$B$30:$E$30,0))</f>
        <v/>
      </c>
      <c r="X833" s="33">
        <f>U833*INDEX(Parameters!$B$101:$E$101,MATCH(I833,Parameters!$B$30:$E$30,0))</f>
        <v/>
      </c>
      <c r="Y833" s="33">
        <f>U833*INDEX(Parameters!$B$102:$E$102,MATCH(I833,Parameters!$B$30:$E$30,0))</f>
        <v/>
      </c>
      <c r="Z833" s="33">
        <f>U833*INDEX(Parameters!$B$103:$E$103,MATCH(I833,Parameters!$B$30:$E$30,0))</f>
        <v/>
      </c>
      <c r="AA833" s="33">
        <f>U833*INDEX(Parameters!$B$104:$E$104,MATCH(I833,Parameters!$B$30:$E$30,0))</f>
        <v/>
      </c>
      <c r="AB833" s="33">
        <f>U833*Parameters!$B$39</f>
        <v/>
      </c>
      <c r="AC833" s="7">
        <f>J833</f>
        <v/>
      </c>
      <c r="AD833" s="7">
        <f>IF(J833=1,Parameters!$B$40,Parameters!$B$41)</f>
        <v/>
      </c>
      <c r="AE833" s="33">
        <f>AC833*O833+(1-AC833)*L833</f>
        <v/>
      </c>
      <c r="AF833" s="33">
        <f>AC833*P833+(1-AC833)*M833</f>
        <v/>
      </c>
      <c r="AG833" s="33">
        <f>AC833*Q833+(1-AC833)*N833</f>
        <v/>
      </c>
      <c r="AH833" s="33">
        <f>AD833*O833+(1-AD833)*L833</f>
        <v/>
      </c>
      <c r="AI833" s="33">
        <f>AD833*P833+(1-AD833)*M833</f>
        <v/>
      </c>
      <c r="AJ833" s="33">
        <f>AD833*Q833+(1-AD833)*N833</f>
        <v/>
      </c>
      <c r="AK833" s="33">
        <f>AC833*V833+(1-AC833)*U833</f>
        <v/>
      </c>
      <c r="AL833" s="33">
        <f>AC833*W833+(1-AC833)*U833</f>
        <v/>
      </c>
      <c r="AM833" s="33">
        <f>AC833*X833+(1-AC833)*U833</f>
        <v/>
      </c>
      <c r="AN833" s="33">
        <f>AD833*V833+(1-AD833)*U833</f>
        <v/>
      </c>
      <c r="AO833" s="33">
        <f>AD833*W833+(1-AD833)*U833</f>
        <v/>
      </c>
      <c r="AP833" s="33">
        <f>AD833*X833+(1-AD833)*U833</f>
        <v/>
      </c>
      <c r="AQ833" s="7">
        <f>IF(OR(Scenario!$B$5="Any",Scenario!$B$5=A833),1,0)</f>
        <v/>
      </c>
      <c r="AR833" s="7">
        <f>IF(OR(Scenario!$B$6="Any",Scenario!$B$6=B833),1,0)</f>
        <v/>
      </c>
      <c r="AS833" s="7">
        <f>IF(OR(Scenario!$B$7="Any",Scenario!$B$7=C833),1,0)</f>
        <v/>
      </c>
      <c r="AT833" s="7">
        <f>IF(OR(Scenario!$B$8="Any",Scenario!$B$8=D833),1,0)</f>
        <v/>
      </c>
      <c r="AU833" s="7">
        <f>IF(OR(Scenario!$B$9="Any",Scenario!$B$9=E833),1,0)</f>
        <v/>
      </c>
      <c r="AV833" s="7">
        <f>IF(OR(Scenario!$B$10="Any",Scenario!$B$10=F833),1,0)</f>
        <v/>
      </c>
      <c r="AW833" s="7">
        <f>G833*AQ833*AR833*AS833*AT833*AU833*AV833</f>
        <v/>
      </c>
      <c r="AX833" s="7">
        <f>IF(Scenario!$B$11="mean",L833,IF(Scenario!$B$11="5th pct",M833,N833))</f>
        <v/>
      </c>
      <c r="AY833" s="7">
        <f>IF(Scenario!$B$11="mean",O833,IF(Scenario!$B$11="5th pct",P833,Q833))</f>
        <v/>
      </c>
      <c r="AZ833" s="7">
        <f>IF(Scenario!$B$11="mean",R833,IF(Scenario!$B$11="5th pct",S833,T833))</f>
        <v/>
      </c>
      <c r="BA833" s="7">
        <f>IF(Scenario!$B$11="mean",AE833,IF(Scenario!$B$11="5th pct",AF833,AG833))</f>
        <v/>
      </c>
      <c r="BB833" s="7">
        <f>IF(Scenario!$B$11="mean",AH833,IF(Scenario!$B$11="5th pct",AI833,AJ833))</f>
        <v/>
      </c>
      <c r="BC833" s="7">
        <f>U833</f>
        <v/>
      </c>
      <c r="BD833" s="7">
        <f>IF(Scenario!$B$11="mean",V833,IF(Scenario!$B$11="5th pct",W833,X833))</f>
        <v/>
      </c>
      <c r="BE833" s="7">
        <f>IF(Scenario!$B$11="mean",Y833,IF(Scenario!$B$11="5th pct",Z833,AA833))</f>
        <v/>
      </c>
      <c r="BF833" s="7">
        <f>IF(Scenario!$B$11="mean",AK833,IF(Scenario!$B$11="5th pct",AL833,AM833))</f>
        <v/>
      </c>
      <c r="BG833" s="7">
        <f>IF(Scenario!$B$11="mean",AN833,IF(Scenario!$B$11="5th pct",AO833,AP833))</f>
        <v/>
      </c>
    </row>
    <row r="834">
      <c r="A834" t="inlineStr">
        <is>
          <t>M</t>
        </is>
      </c>
      <c r="B834" t="inlineStr">
        <is>
          <t>75-79</t>
        </is>
      </c>
      <c r="C834" t="inlineStr">
        <is>
          <t>132-154</t>
        </is>
      </c>
      <c r="D834" t="inlineStr">
        <is>
          <t>&lt;1.0</t>
        </is>
      </c>
      <c r="E834" t="inlineStr">
        <is>
          <t>subclinical</t>
        </is>
      </c>
      <c r="F834" t="inlineStr">
        <is>
          <t>no</t>
        </is>
      </c>
      <c r="G834" s="26">
        <f>Parameters!$B$6*Parameters!$B$8*Parameters!$D$11/SUM(Parameters!$B$11:$G$11)*Parameters!$H$21*Parameters!$B$50*(1-Parameters!$B$46)</f>
        <v/>
      </c>
      <c r="H834" s="27">
        <f>(140-Parameters!$C$25)*Parameters!$D$26*0.45359237*1/(72*Parameters!$B$27)</f>
        <v/>
      </c>
      <c r="I834">
        <f>IF(H834&gt;80,"&gt;80",IF(H834&gt;50,"50-80",IF(H834&gt;=25,"25-50","&lt;25")))</f>
        <v/>
      </c>
      <c r="J834">
        <f>IF(((B834="80+")+0+(OR(D834="1.5-2.0",D834="&gt;=2.0")))&gt;=2,1,0)</f>
        <v/>
      </c>
      <c r="K834" s="28">
        <f>INDEX(Parameters!$B$31:$E$31,MATCH(I834,Parameters!$B$30:$E$30,0))</f>
        <v/>
      </c>
      <c r="L834" s="29">
        <f>K834*INDEX(Parameters!$B$57:$E$57,MATCH(I834,Parameters!$B$30:$E$30,0))/100*IF($F834="yes",Parameters!$C$49,Parameters!$B$49)</f>
        <v/>
      </c>
      <c r="M834" s="29">
        <f>K834*INDEX(Parameters!$B$58:$E$58,MATCH(I834,Parameters!$B$30:$E$30,0))/100*IF($F834="yes",Parameters!$C$49,Parameters!$B$49)</f>
        <v/>
      </c>
      <c r="N834" s="29">
        <f>K834*INDEX(Parameters!$B$59:$E$59,MATCH(I834,Parameters!$B$30:$E$30,0))/100*IF($F834="yes",Parameters!$C$49,Parameters!$B$49)</f>
        <v/>
      </c>
      <c r="O834" s="29">
        <f>K834*INDEX(Parameters!$B$60:$E$60,MATCH(I834,Parameters!$B$30:$E$30,0))/100*IF($F834="yes",Parameters!$C$49,Parameters!$B$49)</f>
        <v/>
      </c>
      <c r="P834" s="29">
        <f>K834*INDEX(Parameters!$B$61:$E$61,MATCH(I834,Parameters!$B$30:$E$30,0))/100*IF($F834="yes",Parameters!$C$49,Parameters!$B$49)</f>
        <v/>
      </c>
      <c r="Q834" s="29">
        <f>K834*INDEX(Parameters!$B$62:$E$62,MATCH(I834,Parameters!$B$30:$E$30,0))/100*IF($F834="yes",Parameters!$C$49,Parameters!$B$49)</f>
        <v/>
      </c>
      <c r="R834" s="29">
        <f>K834*INDEX(Parameters!$B$63:$E$63,MATCH(I834,Parameters!$B$30:$E$30,0))/100*IF($F834="yes",Parameters!$C$49,Parameters!$B$49)</f>
        <v/>
      </c>
      <c r="S834" s="29">
        <f>K834*INDEX(Parameters!$B$64:$E$64,MATCH(I834,Parameters!$B$30:$E$30,0))/100*IF($F834="yes",Parameters!$C$49,Parameters!$B$49)</f>
        <v/>
      </c>
      <c r="T834" s="29">
        <f>K834*INDEX(Parameters!$B$65:$E$65,MATCH(I834,Parameters!$B$30:$E$30,0))/100*IF($F834="yes",Parameters!$C$49,Parameters!$B$49)</f>
        <v/>
      </c>
      <c r="U834" s="29">
        <f>INDEX(Parameters!$B$32:$E$32,MATCH(I834,Parameters!$B$30:$E$30,0))*Parameters!$B$36/100*IF($F834="yes",Parameters!$E$49,Parameters!$D$49)</f>
        <v/>
      </c>
      <c r="V834" s="29">
        <f>U834*INDEX(Parameters!$B$99:$E$99,MATCH(I834,Parameters!$B$30:$E$30,0))</f>
        <v/>
      </c>
      <c r="W834" s="29">
        <f>U834*INDEX(Parameters!$B$100:$E$100,MATCH(I834,Parameters!$B$30:$E$30,0))</f>
        <v/>
      </c>
      <c r="X834" s="29">
        <f>U834*INDEX(Parameters!$B$101:$E$101,MATCH(I834,Parameters!$B$30:$E$30,0))</f>
        <v/>
      </c>
      <c r="Y834" s="29">
        <f>U834*INDEX(Parameters!$B$102:$E$102,MATCH(I834,Parameters!$B$30:$E$30,0))</f>
        <v/>
      </c>
      <c r="Z834" s="29">
        <f>U834*INDEX(Parameters!$B$103:$E$103,MATCH(I834,Parameters!$B$30:$E$30,0))</f>
        <v/>
      </c>
      <c r="AA834" s="29">
        <f>U834*INDEX(Parameters!$B$104:$E$104,MATCH(I834,Parameters!$B$30:$E$30,0))</f>
        <v/>
      </c>
      <c r="AB834" s="29">
        <f>U834*Parameters!$B$39</f>
        <v/>
      </c>
      <c r="AC834">
        <f>J834</f>
        <v/>
      </c>
      <c r="AD834">
        <f>IF(J834=1,Parameters!$B$40,Parameters!$B$41)</f>
        <v/>
      </c>
      <c r="AE834" s="29">
        <f>AC834*O834+(1-AC834)*L834</f>
        <v/>
      </c>
      <c r="AF834" s="29">
        <f>AC834*P834+(1-AC834)*M834</f>
        <v/>
      </c>
      <c r="AG834" s="29">
        <f>AC834*Q834+(1-AC834)*N834</f>
        <v/>
      </c>
      <c r="AH834" s="29">
        <f>AD834*O834+(1-AD834)*L834</f>
        <v/>
      </c>
      <c r="AI834" s="29">
        <f>AD834*P834+(1-AD834)*M834</f>
        <v/>
      </c>
      <c r="AJ834" s="29">
        <f>AD834*Q834+(1-AD834)*N834</f>
        <v/>
      </c>
      <c r="AK834" s="29">
        <f>AC834*V834+(1-AC834)*U834</f>
        <v/>
      </c>
      <c r="AL834" s="29">
        <f>AC834*W834+(1-AC834)*U834</f>
        <v/>
      </c>
      <c r="AM834" s="29">
        <f>AC834*X834+(1-AC834)*U834</f>
        <v/>
      </c>
      <c r="AN834" s="29">
        <f>AD834*V834+(1-AD834)*U834</f>
        <v/>
      </c>
      <c r="AO834" s="29">
        <f>AD834*W834+(1-AD834)*U834</f>
        <v/>
      </c>
      <c r="AP834" s="29">
        <f>AD834*X834+(1-AD834)*U834</f>
        <v/>
      </c>
      <c r="AQ834">
        <f>IF(OR(Scenario!$B$5="Any",Scenario!$B$5=A834),1,0)</f>
        <v/>
      </c>
      <c r="AR834">
        <f>IF(OR(Scenario!$B$6="Any",Scenario!$B$6=B834),1,0)</f>
        <v/>
      </c>
      <c r="AS834">
        <f>IF(OR(Scenario!$B$7="Any",Scenario!$B$7=C834),1,0)</f>
        <v/>
      </c>
      <c r="AT834">
        <f>IF(OR(Scenario!$B$8="Any",Scenario!$B$8=D834),1,0)</f>
        <v/>
      </c>
      <c r="AU834">
        <f>IF(OR(Scenario!$B$9="Any",Scenario!$B$9=E834),1,0)</f>
        <v/>
      </c>
      <c r="AV834">
        <f>IF(OR(Scenario!$B$10="Any",Scenario!$B$10=F834),1,0)</f>
        <v/>
      </c>
      <c r="AW834">
        <f>G834*AQ834*AR834*AS834*AT834*AU834*AV834</f>
        <v/>
      </c>
      <c r="AX834">
        <f>IF(Scenario!$B$11="mean",L834,IF(Scenario!$B$11="5th pct",M834,N834))</f>
        <v/>
      </c>
      <c r="AY834">
        <f>IF(Scenario!$B$11="mean",O834,IF(Scenario!$B$11="5th pct",P834,Q834))</f>
        <v/>
      </c>
      <c r="AZ834">
        <f>IF(Scenario!$B$11="mean",R834,IF(Scenario!$B$11="5th pct",S834,T834))</f>
        <v/>
      </c>
      <c r="BA834">
        <f>IF(Scenario!$B$11="mean",AE834,IF(Scenario!$B$11="5th pct",AF834,AG834))</f>
        <v/>
      </c>
      <c r="BB834">
        <f>IF(Scenario!$B$11="mean",AH834,IF(Scenario!$B$11="5th pct",AI834,AJ834))</f>
        <v/>
      </c>
      <c r="BC834">
        <f>U834</f>
        <v/>
      </c>
      <c r="BD834">
        <f>IF(Scenario!$B$11="mean",V834,IF(Scenario!$B$11="5th pct",W834,X834))</f>
        <v/>
      </c>
      <c r="BE834">
        <f>IF(Scenario!$B$11="mean",Y834,IF(Scenario!$B$11="5th pct",Z834,AA834))</f>
        <v/>
      </c>
      <c r="BF834">
        <f>IF(Scenario!$B$11="mean",AK834,IF(Scenario!$B$11="5th pct",AL834,AM834))</f>
        <v/>
      </c>
      <c r="BG834">
        <f>IF(Scenario!$B$11="mean",AN834,IF(Scenario!$B$11="5th pct",AO834,AP834))</f>
        <v/>
      </c>
    </row>
    <row r="835">
      <c r="A835" s="7" t="inlineStr">
        <is>
          <t>M</t>
        </is>
      </c>
      <c r="B835" s="7" t="inlineStr">
        <is>
          <t>75-79</t>
        </is>
      </c>
      <c r="C835" s="7" t="inlineStr">
        <is>
          <t>132-154</t>
        </is>
      </c>
      <c r="D835" s="7" t="inlineStr">
        <is>
          <t>&lt;1.0</t>
        </is>
      </c>
      <c r="E835" s="7" t="inlineStr">
        <is>
          <t>subclinical</t>
        </is>
      </c>
      <c r="F835" s="7" t="inlineStr">
        <is>
          <t>yes</t>
        </is>
      </c>
      <c r="G835" s="30">
        <f>Parameters!$B$6*Parameters!$B$8*Parameters!$D$11/SUM(Parameters!$B$11:$G$11)*Parameters!$H$21*Parameters!$B$50*Parameters!$B$46</f>
        <v/>
      </c>
      <c r="H835" s="31">
        <f>(140-Parameters!$C$25)*Parameters!$D$26*0.45359237*1/(72*Parameters!$B$27)</f>
        <v/>
      </c>
      <c r="I835" s="7">
        <f>IF(H835&gt;80,"&gt;80",IF(H835&gt;50,"50-80",IF(H835&gt;=25,"25-50","&lt;25")))</f>
        <v/>
      </c>
      <c r="J835" s="7">
        <f>IF(((B835="80+")+0+(OR(D835="1.5-2.0",D835="&gt;=2.0")))&gt;=2,1,0)</f>
        <v/>
      </c>
      <c r="K835" s="32">
        <f>INDEX(Parameters!$B$31:$E$31,MATCH(I835,Parameters!$B$30:$E$30,0))</f>
        <v/>
      </c>
      <c r="L835" s="33">
        <f>K835*INDEX(Parameters!$B$57:$E$57,MATCH(I835,Parameters!$B$30:$E$30,0))/100*IF($F835="yes",Parameters!$C$49,Parameters!$B$49)</f>
        <v/>
      </c>
      <c r="M835" s="33">
        <f>K835*INDEX(Parameters!$B$58:$E$58,MATCH(I835,Parameters!$B$30:$E$30,0))/100*IF($F835="yes",Parameters!$C$49,Parameters!$B$49)</f>
        <v/>
      </c>
      <c r="N835" s="33">
        <f>K835*INDEX(Parameters!$B$59:$E$59,MATCH(I835,Parameters!$B$30:$E$30,0))/100*IF($F835="yes",Parameters!$C$49,Parameters!$B$49)</f>
        <v/>
      </c>
      <c r="O835" s="33">
        <f>K835*INDEX(Parameters!$B$60:$E$60,MATCH(I835,Parameters!$B$30:$E$30,0))/100*IF($F835="yes",Parameters!$C$49,Parameters!$B$49)</f>
        <v/>
      </c>
      <c r="P835" s="33">
        <f>K835*INDEX(Parameters!$B$61:$E$61,MATCH(I835,Parameters!$B$30:$E$30,0))/100*IF($F835="yes",Parameters!$C$49,Parameters!$B$49)</f>
        <v/>
      </c>
      <c r="Q835" s="33">
        <f>K835*INDEX(Parameters!$B$62:$E$62,MATCH(I835,Parameters!$B$30:$E$30,0))/100*IF($F835="yes",Parameters!$C$49,Parameters!$B$49)</f>
        <v/>
      </c>
      <c r="R835" s="33">
        <f>K835*INDEX(Parameters!$B$63:$E$63,MATCH(I835,Parameters!$B$30:$E$30,0))/100*IF($F835="yes",Parameters!$C$49,Parameters!$B$49)</f>
        <v/>
      </c>
      <c r="S835" s="33">
        <f>K835*INDEX(Parameters!$B$64:$E$64,MATCH(I835,Parameters!$B$30:$E$30,0))/100*IF($F835="yes",Parameters!$C$49,Parameters!$B$49)</f>
        <v/>
      </c>
      <c r="T835" s="33">
        <f>K835*INDEX(Parameters!$B$65:$E$65,MATCH(I835,Parameters!$B$30:$E$30,0))/100*IF($F835="yes",Parameters!$C$49,Parameters!$B$49)</f>
        <v/>
      </c>
      <c r="U835" s="33">
        <f>INDEX(Parameters!$B$32:$E$32,MATCH(I835,Parameters!$B$30:$E$30,0))*Parameters!$B$36/100*IF($F835="yes",Parameters!$E$49,Parameters!$D$49)</f>
        <v/>
      </c>
      <c r="V835" s="33">
        <f>U835*INDEX(Parameters!$B$99:$E$99,MATCH(I835,Parameters!$B$30:$E$30,0))</f>
        <v/>
      </c>
      <c r="W835" s="33">
        <f>U835*INDEX(Parameters!$B$100:$E$100,MATCH(I835,Parameters!$B$30:$E$30,0))</f>
        <v/>
      </c>
      <c r="X835" s="33">
        <f>U835*INDEX(Parameters!$B$101:$E$101,MATCH(I835,Parameters!$B$30:$E$30,0))</f>
        <v/>
      </c>
      <c r="Y835" s="33">
        <f>U835*INDEX(Parameters!$B$102:$E$102,MATCH(I835,Parameters!$B$30:$E$30,0))</f>
        <v/>
      </c>
      <c r="Z835" s="33">
        <f>U835*INDEX(Parameters!$B$103:$E$103,MATCH(I835,Parameters!$B$30:$E$30,0))</f>
        <v/>
      </c>
      <c r="AA835" s="33">
        <f>U835*INDEX(Parameters!$B$104:$E$104,MATCH(I835,Parameters!$B$30:$E$30,0))</f>
        <v/>
      </c>
      <c r="AB835" s="33">
        <f>U835*Parameters!$B$39</f>
        <v/>
      </c>
      <c r="AC835" s="7">
        <f>J835</f>
        <v/>
      </c>
      <c r="AD835" s="7">
        <f>IF(J835=1,Parameters!$B$40,Parameters!$B$41)</f>
        <v/>
      </c>
      <c r="AE835" s="33">
        <f>AC835*O835+(1-AC835)*L835</f>
        <v/>
      </c>
      <c r="AF835" s="33">
        <f>AC835*P835+(1-AC835)*M835</f>
        <v/>
      </c>
      <c r="AG835" s="33">
        <f>AC835*Q835+(1-AC835)*N835</f>
        <v/>
      </c>
      <c r="AH835" s="33">
        <f>AD835*O835+(1-AD835)*L835</f>
        <v/>
      </c>
      <c r="AI835" s="33">
        <f>AD835*P835+(1-AD835)*M835</f>
        <v/>
      </c>
      <c r="AJ835" s="33">
        <f>AD835*Q835+(1-AD835)*N835</f>
        <v/>
      </c>
      <c r="AK835" s="33">
        <f>AC835*V835+(1-AC835)*U835</f>
        <v/>
      </c>
      <c r="AL835" s="33">
        <f>AC835*W835+(1-AC835)*U835</f>
        <v/>
      </c>
      <c r="AM835" s="33">
        <f>AC835*X835+(1-AC835)*U835</f>
        <v/>
      </c>
      <c r="AN835" s="33">
        <f>AD835*V835+(1-AD835)*U835</f>
        <v/>
      </c>
      <c r="AO835" s="33">
        <f>AD835*W835+(1-AD835)*U835</f>
        <v/>
      </c>
      <c r="AP835" s="33">
        <f>AD835*X835+(1-AD835)*U835</f>
        <v/>
      </c>
      <c r="AQ835" s="7">
        <f>IF(OR(Scenario!$B$5="Any",Scenario!$B$5=A835),1,0)</f>
        <v/>
      </c>
      <c r="AR835" s="7">
        <f>IF(OR(Scenario!$B$6="Any",Scenario!$B$6=B835),1,0)</f>
        <v/>
      </c>
      <c r="AS835" s="7">
        <f>IF(OR(Scenario!$B$7="Any",Scenario!$B$7=C835),1,0)</f>
        <v/>
      </c>
      <c r="AT835" s="7">
        <f>IF(OR(Scenario!$B$8="Any",Scenario!$B$8=D835),1,0)</f>
        <v/>
      </c>
      <c r="AU835" s="7">
        <f>IF(OR(Scenario!$B$9="Any",Scenario!$B$9=E835),1,0)</f>
        <v/>
      </c>
      <c r="AV835" s="7">
        <f>IF(OR(Scenario!$B$10="Any",Scenario!$B$10=F835),1,0)</f>
        <v/>
      </c>
      <c r="AW835" s="7">
        <f>G835*AQ835*AR835*AS835*AT835*AU835*AV835</f>
        <v/>
      </c>
      <c r="AX835" s="7">
        <f>IF(Scenario!$B$11="mean",L835,IF(Scenario!$B$11="5th pct",M835,N835))</f>
        <v/>
      </c>
      <c r="AY835" s="7">
        <f>IF(Scenario!$B$11="mean",O835,IF(Scenario!$B$11="5th pct",P835,Q835))</f>
        <v/>
      </c>
      <c r="AZ835" s="7">
        <f>IF(Scenario!$B$11="mean",R835,IF(Scenario!$B$11="5th pct",S835,T835))</f>
        <v/>
      </c>
      <c r="BA835" s="7">
        <f>IF(Scenario!$B$11="mean",AE835,IF(Scenario!$B$11="5th pct",AF835,AG835))</f>
        <v/>
      </c>
      <c r="BB835" s="7">
        <f>IF(Scenario!$B$11="mean",AH835,IF(Scenario!$B$11="5th pct",AI835,AJ835))</f>
        <v/>
      </c>
      <c r="BC835" s="7">
        <f>U835</f>
        <v/>
      </c>
      <c r="BD835" s="7">
        <f>IF(Scenario!$B$11="mean",V835,IF(Scenario!$B$11="5th pct",W835,X835))</f>
        <v/>
      </c>
      <c r="BE835" s="7">
        <f>IF(Scenario!$B$11="mean",Y835,IF(Scenario!$B$11="5th pct",Z835,AA835))</f>
        <v/>
      </c>
      <c r="BF835" s="7">
        <f>IF(Scenario!$B$11="mean",AK835,IF(Scenario!$B$11="5th pct",AL835,AM835))</f>
        <v/>
      </c>
      <c r="BG835" s="7">
        <f>IF(Scenario!$B$11="mean",AN835,IF(Scenario!$B$11="5th pct",AO835,AP835))</f>
        <v/>
      </c>
    </row>
    <row r="836">
      <c r="A836" t="inlineStr">
        <is>
          <t>M</t>
        </is>
      </c>
      <c r="B836" t="inlineStr">
        <is>
          <t>75-79</t>
        </is>
      </c>
      <c r="C836" t="inlineStr">
        <is>
          <t>132-154</t>
        </is>
      </c>
      <c r="D836" t="inlineStr">
        <is>
          <t>&lt;1.0</t>
        </is>
      </c>
      <c r="E836" t="inlineStr">
        <is>
          <t>low parox</t>
        </is>
      </c>
      <c r="F836" t="inlineStr">
        <is>
          <t>no</t>
        </is>
      </c>
      <c r="G836" s="26">
        <f>Parameters!$B$6*Parameters!$B$8*Parameters!$D$11/SUM(Parameters!$B$11:$G$11)*Parameters!$H$21*Parameters!$B$51*(1-Parameters!$B$46)</f>
        <v/>
      </c>
      <c r="H836" s="27">
        <f>(140-Parameters!$C$25)*Parameters!$D$26*0.45359237*1/(72*Parameters!$B$27)</f>
        <v/>
      </c>
      <c r="I836">
        <f>IF(H836&gt;80,"&gt;80",IF(H836&gt;50,"50-80",IF(H836&gt;=25,"25-50","&lt;25")))</f>
        <v/>
      </c>
      <c r="J836">
        <f>IF(((B836="80+")+0+(OR(D836="1.5-2.0",D836="&gt;=2.0")))&gt;=2,1,0)</f>
        <v/>
      </c>
      <c r="K836" s="28">
        <f>INDEX(Parameters!$B$31:$E$31,MATCH(I836,Parameters!$B$30:$E$30,0))</f>
        <v/>
      </c>
      <c r="L836" s="29">
        <f>K836*INDEX(Parameters!$B$66:$E$66,MATCH(I836,Parameters!$B$30:$E$30,0))/100*IF($F836="yes",Parameters!$C$49,Parameters!$B$49)</f>
        <v/>
      </c>
      <c r="M836" s="29">
        <f>K836*INDEX(Parameters!$B$67:$E$67,MATCH(I836,Parameters!$B$30:$E$30,0))/100*IF($F836="yes",Parameters!$C$49,Parameters!$B$49)</f>
        <v/>
      </c>
      <c r="N836" s="29">
        <f>K836*INDEX(Parameters!$B$68:$E$68,MATCH(I836,Parameters!$B$30:$E$30,0))/100*IF($F836="yes",Parameters!$C$49,Parameters!$B$49)</f>
        <v/>
      </c>
      <c r="O836" s="29">
        <f>K836*INDEX(Parameters!$B$69:$E$69,MATCH(I836,Parameters!$B$30:$E$30,0))/100*IF($F836="yes",Parameters!$C$49,Parameters!$B$49)</f>
        <v/>
      </c>
      <c r="P836" s="29">
        <f>K836*INDEX(Parameters!$B$70:$E$70,MATCH(I836,Parameters!$B$30:$E$30,0))/100*IF($F836="yes",Parameters!$C$49,Parameters!$B$49)</f>
        <v/>
      </c>
      <c r="Q836" s="29">
        <f>K836*INDEX(Parameters!$B$71:$E$71,MATCH(I836,Parameters!$B$30:$E$30,0))/100*IF($F836="yes",Parameters!$C$49,Parameters!$B$49)</f>
        <v/>
      </c>
      <c r="R836" s="29">
        <f>K836*INDEX(Parameters!$B$72:$E$72,MATCH(I836,Parameters!$B$30:$E$30,0))/100*IF($F836="yes",Parameters!$C$49,Parameters!$B$49)</f>
        <v/>
      </c>
      <c r="S836" s="29">
        <f>K836*INDEX(Parameters!$B$73:$E$73,MATCH(I836,Parameters!$B$30:$E$30,0))/100*IF($F836="yes",Parameters!$C$49,Parameters!$B$49)</f>
        <v/>
      </c>
      <c r="T836" s="29">
        <f>K836*INDEX(Parameters!$B$74:$E$74,MATCH(I836,Parameters!$B$30:$E$30,0))/100*IF($F836="yes",Parameters!$C$49,Parameters!$B$49)</f>
        <v/>
      </c>
      <c r="U836" s="29">
        <f>INDEX(Parameters!$B$32:$E$32,MATCH(I836,Parameters!$B$30:$E$30,0))*Parameters!$B$36/100*IF($F836="yes",Parameters!$E$49,Parameters!$D$49)</f>
        <v/>
      </c>
      <c r="V836" s="29">
        <f>U836*INDEX(Parameters!$B$99:$E$99,MATCH(I836,Parameters!$B$30:$E$30,0))</f>
        <v/>
      </c>
      <c r="W836" s="29">
        <f>U836*INDEX(Parameters!$B$100:$E$100,MATCH(I836,Parameters!$B$30:$E$30,0))</f>
        <v/>
      </c>
      <c r="X836" s="29">
        <f>U836*INDEX(Parameters!$B$101:$E$101,MATCH(I836,Parameters!$B$30:$E$30,0))</f>
        <v/>
      </c>
      <c r="Y836" s="29">
        <f>U836*INDEX(Parameters!$B$102:$E$102,MATCH(I836,Parameters!$B$30:$E$30,0))</f>
        <v/>
      </c>
      <c r="Z836" s="29">
        <f>U836*INDEX(Parameters!$B$103:$E$103,MATCH(I836,Parameters!$B$30:$E$30,0))</f>
        <v/>
      </c>
      <c r="AA836" s="29">
        <f>U836*INDEX(Parameters!$B$104:$E$104,MATCH(I836,Parameters!$B$30:$E$30,0))</f>
        <v/>
      </c>
      <c r="AB836" s="29">
        <f>U836*Parameters!$B$39</f>
        <v/>
      </c>
      <c r="AC836">
        <f>J836</f>
        <v/>
      </c>
      <c r="AD836">
        <f>IF(J836=1,Parameters!$B$40,Parameters!$B$41)</f>
        <v/>
      </c>
      <c r="AE836" s="29">
        <f>AC836*O836+(1-AC836)*L836</f>
        <v/>
      </c>
      <c r="AF836" s="29">
        <f>AC836*P836+(1-AC836)*M836</f>
        <v/>
      </c>
      <c r="AG836" s="29">
        <f>AC836*Q836+(1-AC836)*N836</f>
        <v/>
      </c>
      <c r="AH836" s="29">
        <f>AD836*O836+(1-AD836)*L836</f>
        <v/>
      </c>
      <c r="AI836" s="29">
        <f>AD836*P836+(1-AD836)*M836</f>
        <v/>
      </c>
      <c r="AJ836" s="29">
        <f>AD836*Q836+(1-AD836)*N836</f>
        <v/>
      </c>
      <c r="AK836" s="29">
        <f>AC836*V836+(1-AC836)*U836</f>
        <v/>
      </c>
      <c r="AL836" s="29">
        <f>AC836*W836+(1-AC836)*U836</f>
        <v/>
      </c>
      <c r="AM836" s="29">
        <f>AC836*X836+(1-AC836)*U836</f>
        <v/>
      </c>
      <c r="AN836" s="29">
        <f>AD836*V836+(1-AD836)*U836</f>
        <v/>
      </c>
      <c r="AO836" s="29">
        <f>AD836*W836+(1-AD836)*U836</f>
        <v/>
      </c>
      <c r="AP836" s="29">
        <f>AD836*X836+(1-AD836)*U836</f>
        <v/>
      </c>
      <c r="AQ836">
        <f>IF(OR(Scenario!$B$5="Any",Scenario!$B$5=A836),1,0)</f>
        <v/>
      </c>
      <c r="AR836">
        <f>IF(OR(Scenario!$B$6="Any",Scenario!$B$6=B836),1,0)</f>
        <v/>
      </c>
      <c r="AS836">
        <f>IF(OR(Scenario!$B$7="Any",Scenario!$B$7=C836),1,0)</f>
        <v/>
      </c>
      <c r="AT836">
        <f>IF(OR(Scenario!$B$8="Any",Scenario!$B$8=D836),1,0)</f>
        <v/>
      </c>
      <c r="AU836">
        <f>IF(OR(Scenario!$B$9="Any",Scenario!$B$9=E836),1,0)</f>
        <v/>
      </c>
      <c r="AV836">
        <f>IF(OR(Scenario!$B$10="Any",Scenario!$B$10=F836),1,0)</f>
        <v/>
      </c>
      <c r="AW836">
        <f>G836*AQ836*AR836*AS836*AT836*AU836*AV836</f>
        <v/>
      </c>
      <c r="AX836">
        <f>IF(Scenario!$B$11="mean",L836,IF(Scenario!$B$11="5th pct",M836,N836))</f>
        <v/>
      </c>
      <c r="AY836">
        <f>IF(Scenario!$B$11="mean",O836,IF(Scenario!$B$11="5th pct",P836,Q836))</f>
        <v/>
      </c>
      <c r="AZ836">
        <f>IF(Scenario!$B$11="mean",R836,IF(Scenario!$B$11="5th pct",S836,T836))</f>
        <v/>
      </c>
      <c r="BA836">
        <f>IF(Scenario!$B$11="mean",AE836,IF(Scenario!$B$11="5th pct",AF836,AG836))</f>
        <v/>
      </c>
      <c r="BB836">
        <f>IF(Scenario!$B$11="mean",AH836,IF(Scenario!$B$11="5th pct",AI836,AJ836))</f>
        <v/>
      </c>
      <c r="BC836">
        <f>U836</f>
        <v/>
      </c>
      <c r="BD836">
        <f>IF(Scenario!$B$11="mean",V836,IF(Scenario!$B$11="5th pct",W836,X836))</f>
        <v/>
      </c>
      <c r="BE836">
        <f>IF(Scenario!$B$11="mean",Y836,IF(Scenario!$B$11="5th pct",Z836,AA836))</f>
        <v/>
      </c>
      <c r="BF836">
        <f>IF(Scenario!$B$11="mean",AK836,IF(Scenario!$B$11="5th pct",AL836,AM836))</f>
        <v/>
      </c>
      <c r="BG836">
        <f>IF(Scenario!$B$11="mean",AN836,IF(Scenario!$B$11="5th pct",AO836,AP836))</f>
        <v/>
      </c>
    </row>
    <row r="837">
      <c r="A837" s="7" t="inlineStr">
        <is>
          <t>M</t>
        </is>
      </c>
      <c r="B837" s="7" t="inlineStr">
        <is>
          <t>75-79</t>
        </is>
      </c>
      <c r="C837" s="7" t="inlineStr">
        <is>
          <t>132-154</t>
        </is>
      </c>
      <c r="D837" s="7" t="inlineStr">
        <is>
          <t>&lt;1.0</t>
        </is>
      </c>
      <c r="E837" s="7" t="inlineStr">
        <is>
          <t>low parox</t>
        </is>
      </c>
      <c r="F837" s="7" t="inlineStr">
        <is>
          <t>yes</t>
        </is>
      </c>
      <c r="G837" s="30">
        <f>Parameters!$B$6*Parameters!$B$8*Parameters!$D$11/SUM(Parameters!$B$11:$G$11)*Parameters!$H$21*Parameters!$B$51*Parameters!$B$46</f>
        <v/>
      </c>
      <c r="H837" s="31">
        <f>(140-Parameters!$C$25)*Parameters!$D$26*0.45359237*1/(72*Parameters!$B$27)</f>
        <v/>
      </c>
      <c r="I837" s="7">
        <f>IF(H837&gt;80,"&gt;80",IF(H837&gt;50,"50-80",IF(H837&gt;=25,"25-50","&lt;25")))</f>
        <v/>
      </c>
      <c r="J837" s="7">
        <f>IF(((B837="80+")+0+(OR(D837="1.5-2.0",D837="&gt;=2.0")))&gt;=2,1,0)</f>
        <v/>
      </c>
      <c r="K837" s="32">
        <f>INDEX(Parameters!$B$31:$E$31,MATCH(I837,Parameters!$B$30:$E$30,0))</f>
        <v/>
      </c>
      <c r="L837" s="33">
        <f>K837*INDEX(Parameters!$B$66:$E$66,MATCH(I837,Parameters!$B$30:$E$30,0))/100*IF($F837="yes",Parameters!$C$49,Parameters!$B$49)</f>
        <v/>
      </c>
      <c r="M837" s="33">
        <f>K837*INDEX(Parameters!$B$67:$E$67,MATCH(I837,Parameters!$B$30:$E$30,0))/100*IF($F837="yes",Parameters!$C$49,Parameters!$B$49)</f>
        <v/>
      </c>
      <c r="N837" s="33">
        <f>K837*INDEX(Parameters!$B$68:$E$68,MATCH(I837,Parameters!$B$30:$E$30,0))/100*IF($F837="yes",Parameters!$C$49,Parameters!$B$49)</f>
        <v/>
      </c>
      <c r="O837" s="33">
        <f>K837*INDEX(Parameters!$B$69:$E$69,MATCH(I837,Parameters!$B$30:$E$30,0))/100*IF($F837="yes",Parameters!$C$49,Parameters!$B$49)</f>
        <v/>
      </c>
      <c r="P837" s="33">
        <f>K837*INDEX(Parameters!$B$70:$E$70,MATCH(I837,Parameters!$B$30:$E$30,0))/100*IF($F837="yes",Parameters!$C$49,Parameters!$B$49)</f>
        <v/>
      </c>
      <c r="Q837" s="33">
        <f>K837*INDEX(Parameters!$B$71:$E$71,MATCH(I837,Parameters!$B$30:$E$30,0))/100*IF($F837="yes",Parameters!$C$49,Parameters!$B$49)</f>
        <v/>
      </c>
      <c r="R837" s="33">
        <f>K837*INDEX(Parameters!$B$72:$E$72,MATCH(I837,Parameters!$B$30:$E$30,0))/100*IF($F837="yes",Parameters!$C$49,Parameters!$B$49)</f>
        <v/>
      </c>
      <c r="S837" s="33">
        <f>K837*INDEX(Parameters!$B$73:$E$73,MATCH(I837,Parameters!$B$30:$E$30,0))/100*IF($F837="yes",Parameters!$C$49,Parameters!$B$49)</f>
        <v/>
      </c>
      <c r="T837" s="33">
        <f>K837*INDEX(Parameters!$B$74:$E$74,MATCH(I837,Parameters!$B$30:$E$30,0))/100*IF($F837="yes",Parameters!$C$49,Parameters!$B$49)</f>
        <v/>
      </c>
      <c r="U837" s="33">
        <f>INDEX(Parameters!$B$32:$E$32,MATCH(I837,Parameters!$B$30:$E$30,0))*Parameters!$B$36/100*IF($F837="yes",Parameters!$E$49,Parameters!$D$49)</f>
        <v/>
      </c>
      <c r="V837" s="33">
        <f>U837*INDEX(Parameters!$B$99:$E$99,MATCH(I837,Parameters!$B$30:$E$30,0))</f>
        <v/>
      </c>
      <c r="W837" s="33">
        <f>U837*INDEX(Parameters!$B$100:$E$100,MATCH(I837,Parameters!$B$30:$E$30,0))</f>
        <v/>
      </c>
      <c r="X837" s="33">
        <f>U837*INDEX(Parameters!$B$101:$E$101,MATCH(I837,Parameters!$B$30:$E$30,0))</f>
        <v/>
      </c>
      <c r="Y837" s="33">
        <f>U837*INDEX(Parameters!$B$102:$E$102,MATCH(I837,Parameters!$B$30:$E$30,0))</f>
        <v/>
      </c>
      <c r="Z837" s="33">
        <f>U837*INDEX(Parameters!$B$103:$E$103,MATCH(I837,Parameters!$B$30:$E$30,0))</f>
        <v/>
      </c>
      <c r="AA837" s="33">
        <f>U837*INDEX(Parameters!$B$104:$E$104,MATCH(I837,Parameters!$B$30:$E$30,0))</f>
        <v/>
      </c>
      <c r="AB837" s="33">
        <f>U837*Parameters!$B$39</f>
        <v/>
      </c>
      <c r="AC837" s="7">
        <f>J837</f>
        <v/>
      </c>
      <c r="AD837" s="7">
        <f>IF(J837=1,Parameters!$B$40,Parameters!$B$41)</f>
        <v/>
      </c>
      <c r="AE837" s="33">
        <f>AC837*O837+(1-AC837)*L837</f>
        <v/>
      </c>
      <c r="AF837" s="33">
        <f>AC837*P837+(1-AC837)*M837</f>
        <v/>
      </c>
      <c r="AG837" s="33">
        <f>AC837*Q837+(1-AC837)*N837</f>
        <v/>
      </c>
      <c r="AH837" s="33">
        <f>AD837*O837+(1-AD837)*L837</f>
        <v/>
      </c>
      <c r="AI837" s="33">
        <f>AD837*P837+(1-AD837)*M837</f>
        <v/>
      </c>
      <c r="AJ837" s="33">
        <f>AD837*Q837+(1-AD837)*N837</f>
        <v/>
      </c>
      <c r="AK837" s="33">
        <f>AC837*V837+(1-AC837)*U837</f>
        <v/>
      </c>
      <c r="AL837" s="33">
        <f>AC837*W837+(1-AC837)*U837</f>
        <v/>
      </c>
      <c r="AM837" s="33">
        <f>AC837*X837+(1-AC837)*U837</f>
        <v/>
      </c>
      <c r="AN837" s="33">
        <f>AD837*V837+(1-AD837)*U837</f>
        <v/>
      </c>
      <c r="AO837" s="33">
        <f>AD837*W837+(1-AD837)*U837</f>
        <v/>
      </c>
      <c r="AP837" s="33">
        <f>AD837*X837+(1-AD837)*U837</f>
        <v/>
      </c>
      <c r="AQ837" s="7">
        <f>IF(OR(Scenario!$B$5="Any",Scenario!$B$5=A837),1,0)</f>
        <v/>
      </c>
      <c r="AR837" s="7">
        <f>IF(OR(Scenario!$B$6="Any",Scenario!$B$6=B837),1,0)</f>
        <v/>
      </c>
      <c r="AS837" s="7">
        <f>IF(OR(Scenario!$B$7="Any",Scenario!$B$7=C837),1,0)</f>
        <v/>
      </c>
      <c r="AT837" s="7">
        <f>IF(OR(Scenario!$B$8="Any",Scenario!$B$8=D837),1,0)</f>
        <v/>
      </c>
      <c r="AU837" s="7">
        <f>IF(OR(Scenario!$B$9="Any",Scenario!$B$9=E837),1,0)</f>
        <v/>
      </c>
      <c r="AV837" s="7">
        <f>IF(OR(Scenario!$B$10="Any",Scenario!$B$10=F837),1,0)</f>
        <v/>
      </c>
      <c r="AW837" s="7">
        <f>G837*AQ837*AR837*AS837*AT837*AU837*AV837</f>
        <v/>
      </c>
      <c r="AX837" s="7">
        <f>IF(Scenario!$B$11="mean",L837,IF(Scenario!$B$11="5th pct",M837,N837))</f>
        <v/>
      </c>
      <c r="AY837" s="7">
        <f>IF(Scenario!$B$11="mean",O837,IF(Scenario!$B$11="5th pct",P837,Q837))</f>
        <v/>
      </c>
      <c r="AZ837" s="7">
        <f>IF(Scenario!$B$11="mean",R837,IF(Scenario!$B$11="5th pct",S837,T837))</f>
        <v/>
      </c>
      <c r="BA837" s="7">
        <f>IF(Scenario!$B$11="mean",AE837,IF(Scenario!$B$11="5th pct",AF837,AG837))</f>
        <v/>
      </c>
      <c r="BB837" s="7">
        <f>IF(Scenario!$B$11="mean",AH837,IF(Scenario!$B$11="5th pct",AI837,AJ837))</f>
        <v/>
      </c>
      <c r="BC837" s="7">
        <f>U837</f>
        <v/>
      </c>
      <c r="BD837" s="7">
        <f>IF(Scenario!$B$11="mean",V837,IF(Scenario!$B$11="5th pct",W837,X837))</f>
        <v/>
      </c>
      <c r="BE837" s="7">
        <f>IF(Scenario!$B$11="mean",Y837,IF(Scenario!$B$11="5th pct",Z837,AA837))</f>
        <v/>
      </c>
      <c r="BF837" s="7">
        <f>IF(Scenario!$B$11="mean",AK837,IF(Scenario!$B$11="5th pct",AL837,AM837))</f>
        <v/>
      </c>
      <c r="BG837" s="7">
        <f>IF(Scenario!$B$11="mean",AN837,IF(Scenario!$B$11="5th pct",AO837,AP837))</f>
        <v/>
      </c>
    </row>
    <row r="838">
      <c r="A838" t="inlineStr">
        <is>
          <t>M</t>
        </is>
      </c>
      <c r="B838" t="inlineStr">
        <is>
          <t>75-79</t>
        </is>
      </c>
      <c r="C838" t="inlineStr">
        <is>
          <t>132-154</t>
        </is>
      </c>
      <c r="D838" t="inlineStr">
        <is>
          <t>&lt;1.0</t>
        </is>
      </c>
      <c r="E838" t="inlineStr">
        <is>
          <t>high parox</t>
        </is>
      </c>
      <c r="F838" t="inlineStr">
        <is>
          <t>no</t>
        </is>
      </c>
      <c r="G838" s="26">
        <f>Parameters!$B$6*Parameters!$B$8*Parameters!$D$11/SUM(Parameters!$B$11:$G$11)*Parameters!$H$21*Parameters!$B$52*(1-Parameters!$B$46)</f>
        <v/>
      </c>
      <c r="H838" s="27">
        <f>(140-Parameters!$C$25)*Parameters!$D$26*0.45359237*1/(72*Parameters!$B$27)</f>
        <v/>
      </c>
      <c r="I838">
        <f>IF(H838&gt;80,"&gt;80",IF(H838&gt;50,"50-80",IF(H838&gt;=25,"25-50","&lt;25")))</f>
        <v/>
      </c>
      <c r="J838">
        <f>IF(((B838="80+")+0+(OR(D838="1.5-2.0",D838="&gt;=2.0")))&gt;=2,1,0)</f>
        <v/>
      </c>
      <c r="K838" s="28">
        <f>INDEX(Parameters!$B$31:$E$31,MATCH(I838,Parameters!$B$30:$E$30,0))</f>
        <v/>
      </c>
      <c r="L838" s="29">
        <f>K838*INDEX(Parameters!$B$75:$E$75,MATCH(I838,Parameters!$B$30:$E$30,0))/100*IF($F838="yes",Parameters!$C$49,Parameters!$B$49)</f>
        <v/>
      </c>
      <c r="M838" s="29">
        <f>K838*INDEX(Parameters!$B$76:$E$76,MATCH(I838,Parameters!$B$30:$E$30,0))/100*IF($F838="yes",Parameters!$C$49,Parameters!$B$49)</f>
        <v/>
      </c>
      <c r="N838" s="29">
        <f>K838*INDEX(Parameters!$B$77:$E$77,MATCH(I838,Parameters!$B$30:$E$30,0))/100*IF($F838="yes",Parameters!$C$49,Parameters!$B$49)</f>
        <v/>
      </c>
      <c r="O838" s="29">
        <f>K838*INDEX(Parameters!$B$78:$E$78,MATCH(I838,Parameters!$B$30:$E$30,0))/100*IF($F838="yes",Parameters!$C$49,Parameters!$B$49)</f>
        <v/>
      </c>
      <c r="P838" s="29">
        <f>K838*INDEX(Parameters!$B$79:$E$79,MATCH(I838,Parameters!$B$30:$E$30,0))/100*IF($F838="yes",Parameters!$C$49,Parameters!$B$49)</f>
        <v/>
      </c>
      <c r="Q838" s="29">
        <f>K838*INDEX(Parameters!$B$80:$E$80,MATCH(I838,Parameters!$B$30:$E$30,0))/100*IF($F838="yes",Parameters!$C$49,Parameters!$B$49)</f>
        <v/>
      </c>
      <c r="R838" s="29">
        <f>K838*INDEX(Parameters!$B$81:$E$81,MATCH(I838,Parameters!$B$30:$E$30,0))/100*IF($F838="yes",Parameters!$C$49,Parameters!$B$49)</f>
        <v/>
      </c>
      <c r="S838" s="29">
        <f>K838*INDEX(Parameters!$B$82:$E$82,MATCH(I838,Parameters!$B$30:$E$30,0))/100*IF($F838="yes",Parameters!$C$49,Parameters!$B$49)</f>
        <v/>
      </c>
      <c r="T838" s="29">
        <f>K838*INDEX(Parameters!$B$83:$E$83,MATCH(I838,Parameters!$B$30:$E$30,0))/100*IF($F838="yes",Parameters!$C$49,Parameters!$B$49)</f>
        <v/>
      </c>
      <c r="U838" s="29">
        <f>INDEX(Parameters!$B$32:$E$32,MATCH(I838,Parameters!$B$30:$E$30,0))*Parameters!$B$36/100*IF($F838="yes",Parameters!$E$49,Parameters!$D$49)</f>
        <v/>
      </c>
      <c r="V838" s="29">
        <f>U838*INDEX(Parameters!$B$99:$E$99,MATCH(I838,Parameters!$B$30:$E$30,0))</f>
        <v/>
      </c>
      <c r="W838" s="29">
        <f>U838*INDEX(Parameters!$B$100:$E$100,MATCH(I838,Parameters!$B$30:$E$30,0))</f>
        <v/>
      </c>
      <c r="X838" s="29">
        <f>U838*INDEX(Parameters!$B$101:$E$101,MATCH(I838,Parameters!$B$30:$E$30,0))</f>
        <v/>
      </c>
      <c r="Y838" s="29">
        <f>U838*INDEX(Parameters!$B$102:$E$102,MATCH(I838,Parameters!$B$30:$E$30,0))</f>
        <v/>
      </c>
      <c r="Z838" s="29">
        <f>U838*INDEX(Parameters!$B$103:$E$103,MATCH(I838,Parameters!$B$30:$E$30,0))</f>
        <v/>
      </c>
      <c r="AA838" s="29">
        <f>U838*INDEX(Parameters!$B$104:$E$104,MATCH(I838,Parameters!$B$30:$E$30,0))</f>
        <v/>
      </c>
      <c r="AB838" s="29">
        <f>U838*Parameters!$B$39</f>
        <v/>
      </c>
      <c r="AC838">
        <f>J838</f>
        <v/>
      </c>
      <c r="AD838">
        <f>IF(J838=1,Parameters!$B$40,Parameters!$B$41)</f>
        <v/>
      </c>
      <c r="AE838" s="29">
        <f>AC838*O838+(1-AC838)*L838</f>
        <v/>
      </c>
      <c r="AF838" s="29">
        <f>AC838*P838+(1-AC838)*M838</f>
        <v/>
      </c>
      <c r="AG838" s="29">
        <f>AC838*Q838+(1-AC838)*N838</f>
        <v/>
      </c>
      <c r="AH838" s="29">
        <f>AD838*O838+(1-AD838)*L838</f>
        <v/>
      </c>
      <c r="AI838" s="29">
        <f>AD838*P838+(1-AD838)*M838</f>
        <v/>
      </c>
      <c r="AJ838" s="29">
        <f>AD838*Q838+(1-AD838)*N838</f>
        <v/>
      </c>
      <c r="AK838" s="29">
        <f>AC838*V838+(1-AC838)*U838</f>
        <v/>
      </c>
      <c r="AL838" s="29">
        <f>AC838*W838+(1-AC838)*U838</f>
        <v/>
      </c>
      <c r="AM838" s="29">
        <f>AC838*X838+(1-AC838)*U838</f>
        <v/>
      </c>
      <c r="AN838" s="29">
        <f>AD838*V838+(1-AD838)*U838</f>
        <v/>
      </c>
      <c r="AO838" s="29">
        <f>AD838*W838+(1-AD838)*U838</f>
        <v/>
      </c>
      <c r="AP838" s="29">
        <f>AD838*X838+(1-AD838)*U838</f>
        <v/>
      </c>
      <c r="AQ838">
        <f>IF(OR(Scenario!$B$5="Any",Scenario!$B$5=A838),1,0)</f>
        <v/>
      </c>
      <c r="AR838">
        <f>IF(OR(Scenario!$B$6="Any",Scenario!$B$6=B838),1,0)</f>
        <v/>
      </c>
      <c r="AS838">
        <f>IF(OR(Scenario!$B$7="Any",Scenario!$B$7=C838),1,0)</f>
        <v/>
      </c>
      <c r="AT838">
        <f>IF(OR(Scenario!$B$8="Any",Scenario!$B$8=D838),1,0)</f>
        <v/>
      </c>
      <c r="AU838">
        <f>IF(OR(Scenario!$B$9="Any",Scenario!$B$9=E838),1,0)</f>
        <v/>
      </c>
      <c r="AV838">
        <f>IF(OR(Scenario!$B$10="Any",Scenario!$B$10=F838),1,0)</f>
        <v/>
      </c>
      <c r="AW838">
        <f>G838*AQ838*AR838*AS838*AT838*AU838*AV838</f>
        <v/>
      </c>
      <c r="AX838">
        <f>IF(Scenario!$B$11="mean",L838,IF(Scenario!$B$11="5th pct",M838,N838))</f>
        <v/>
      </c>
      <c r="AY838">
        <f>IF(Scenario!$B$11="mean",O838,IF(Scenario!$B$11="5th pct",P838,Q838))</f>
        <v/>
      </c>
      <c r="AZ838">
        <f>IF(Scenario!$B$11="mean",R838,IF(Scenario!$B$11="5th pct",S838,T838))</f>
        <v/>
      </c>
      <c r="BA838">
        <f>IF(Scenario!$B$11="mean",AE838,IF(Scenario!$B$11="5th pct",AF838,AG838))</f>
        <v/>
      </c>
      <c r="BB838">
        <f>IF(Scenario!$B$11="mean",AH838,IF(Scenario!$B$11="5th pct",AI838,AJ838))</f>
        <v/>
      </c>
      <c r="BC838">
        <f>U838</f>
        <v/>
      </c>
      <c r="BD838">
        <f>IF(Scenario!$B$11="mean",V838,IF(Scenario!$B$11="5th pct",W838,X838))</f>
        <v/>
      </c>
      <c r="BE838">
        <f>IF(Scenario!$B$11="mean",Y838,IF(Scenario!$B$11="5th pct",Z838,AA838))</f>
        <v/>
      </c>
      <c r="BF838">
        <f>IF(Scenario!$B$11="mean",AK838,IF(Scenario!$B$11="5th pct",AL838,AM838))</f>
        <v/>
      </c>
      <c r="BG838">
        <f>IF(Scenario!$B$11="mean",AN838,IF(Scenario!$B$11="5th pct",AO838,AP838))</f>
        <v/>
      </c>
    </row>
    <row r="839">
      <c r="A839" s="7" t="inlineStr">
        <is>
          <t>M</t>
        </is>
      </c>
      <c r="B839" s="7" t="inlineStr">
        <is>
          <t>75-79</t>
        </is>
      </c>
      <c r="C839" s="7" t="inlineStr">
        <is>
          <t>132-154</t>
        </is>
      </c>
      <c r="D839" s="7" t="inlineStr">
        <is>
          <t>&lt;1.0</t>
        </is>
      </c>
      <c r="E839" s="7" t="inlineStr">
        <is>
          <t>high parox</t>
        </is>
      </c>
      <c r="F839" s="7" t="inlineStr">
        <is>
          <t>yes</t>
        </is>
      </c>
      <c r="G839" s="30">
        <f>Parameters!$B$6*Parameters!$B$8*Parameters!$D$11/SUM(Parameters!$B$11:$G$11)*Parameters!$H$21*Parameters!$B$52*Parameters!$B$46</f>
        <v/>
      </c>
      <c r="H839" s="31">
        <f>(140-Parameters!$C$25)*Parameters!$D$26*0.45359237*1/(72*Parameters!$B$27)</f>
        <v/>
      </c>
      <c r="I839" s="7">
        <f>IF(H839&gt;80,"&gt;80",IF(H839&gt;50,"50-80",IF(H839&gt;=25,"25-50","&lt;25")))</f>
        <v/>
      </c>
      <c r="J839" s="7">
        <f>IF(((B839="80+")+0+(OR(D839="1.5-2.0",D839="&gt;=2.0")))&gt;=2,1,0)</f>
        <v/>
      </c>
      <c r="K839" s="32">
        <f>INDEX(Parameters!$B$31:$E$31,MATCH(I839,Parameters!$B$30:$E$30,0))</f>
        <v/>
      </c>
      <c r="L839" s="33">
        <f>K839*INDEX(Parameters!$B$75:$E$75,MATCH(I839,Parameters!$B$30:$E$30,0))/100*IF($F839="yes",Parameters!$C$49,Parameters!$B$49)</f>
        <v/>
      </c>
      <c r="M839" s="33">
        <f>K839*INDEX(Parameters!$B$76:$E$76,MATCH(I839,Parameters!$B$30:$E$30,0))/100*IF($F839="yes",Parameters!$C$49,Parameters!$B$49)</f>
        <v/>
      </c>
      <c r="N839" s="33">
        <f>K839*INDEX(Parameters!$B$77:$E$77,MATCH(I839,Parameters!$B$30:$E$30,0))/100*IF($F839="yes",Parameters!$C$49,Parameters!$B$49)</f>
        <v/>
      </c>
      <c r="O839" s="33">
        <f>K839*INDEX(Parameters!$B$78:$E$78,MATCH(I839,Parameters!$B$30:$E$30,0))/100*IF($F839="yes",Parameters!$C$49,Parameters!$B$49)</f>
        <v/>
      </c>
      <c r="P839" s="33">
        <f>K839*INDEX(Parameters!$B$79:$E$79,MATCH(I839,Parameters!$B$30:$E$30,0))/100*IF($F839="yes",Parameters!$C$49,Parameters!$B$49)</f>
        <v/>
      </c>
      <c r="Q839" s="33">
        <f>K839*INDEX(Parameters!$B$80:$E$80,MATCH(I839,Parameters!$B$30:$E$30,0))/100*IF($F839="yes",Parameters!$C$49,Parameters!$B$49)</f>
        <v/>
      </c>
      <c r="R839" s="33">
        <f>K839*INDEX(Parameters!$B$81:$E$81,MATCH(I839,Parameters!$B$30:$E$30,0))/100*IF($F839="yes",Parameters!$C$49,Parameters!$B$49)</f>
        <v/>
      </c>
      <c r="S839" s="33">
        <f>K839*INDEX(Parameters!$B$82:$E$82,MATCH(I839,Parameters!$B$30:$E$30,0))/100*IF($F839="yes",Parameters!$C$49,Parameters!$B$49)</f>
        <v/>
      </c>
      <c r="T839" s="33">
        <f>K839*INDEX(Parameters!$B$83:$E$83,MATCH(I839,Parameters!$B$30:$E$30,0))/100*IF($F839="yes",Parameters!$C$49,Parameters!$B$49)</f>
        <v/>
      </c>
      <c r="U839" s="33">
        <f>INDEX(Parameters!$B$32:$E$32,MATCH(I839,Parameters!$B$30:$E$30,0))*Parameters!$B$36/100*IF($F839="yes",Parameters!$E$49,Parameters!$D$49)</f>
        <v/>
      </c>
      <c r="V839" s="33">
        <f>U839*INDEX(Parameters!$B$99:$E$99,MATCH(I839,Parameters!$B$30:$E$30,0))</f>
        <v/>
      </c>
      <c r="W839" s="33">
        <f>U839*INDEX(Parameters!$B$100:$E$100,MATCH(I839,Parameters!$B$30:$E$30,0))</f>
        <v/>
      </c>
      <c r="X839" s="33">
        <f>U839*INDEX(Parameters!$B$101:$E$101,MATCH(I839,Parameters!$B$30:$E$30,0))</f>
        <v/>
      </c>
      <c r="Y839" s="33">
        <f>U839*INDEX(Parameters!$B$102:$E$102,MATCH(I839,Parameters!$B$30:$E$30,0))</f>
        <v/>
      </c>
      <c r="Z839" s="33">
        <f>U839*INDEX(Parameters!$B$103:$E$103,MATCH(I839,Parameters!$B$30:$E$30,0))</f>
        <v/>
      </c>
      <c r="AA839" s="33">
        <f>U839*INDEX(Parameters!$B$104:$E$104,MATCH(I839,Parameters!$B$30:$E$30,0))</f>
        <v/>
      </c>
      <c r="AB839" s="33">
        <f>U839*Parameters!$B$39</f>
        <v/>
      </c>
      <c r="AC839" s="7">
        <f>J839</f>
        <v/>
      </c>
      <c r="AD839" s="7">
        <f>IF(J839=1,Parameters!$B$40,Parameters!$B$41)</f>
        <v/>
      </c>
      <c r="AE839" s="33">
        <f>AC839*O839+(1-AC839)*L839</f>
        <v/>
      </c>
      <c r="AF839" s="33">
        <f>AC839*P839+(1-AC839)*M839</f>
        <v/>
      </c>
      <c r="AG839" s="33">
        <f>AC839*Q839+(1-AC839)*N839</f>
        <v/>
      </c>
      <c r="AH839" s="33">
        <f>AD839*O839+(1-AD839)*L839</f>
        <v/>
      </c>
      <c r="AI839" s="33">
        <f>AD839*P839+(1-AD839)*M839</f>
        <v/>
      </c>
      <c r="AJ839" s="33">
        <f>AD839*Q839+(1-AD839)*N839</f>
        <v/>
      </c>
      <c r="AK839" s="33">
        <f>AC839*V839+(1-AC839)*U839</f>
        <v/>
      </c>
      <c r="AL839" s="33">
        <f>AC839*W839+(1-AC839)*U839</f>
        <v/>
      </c>
      <c r="AM839" s="33">
        <f>AC839*X839+(1-AC839)*U839</f>
        <v/>
      </c>
      <c r="AN839" s="33">
        <f>AD839*V839+(1-AD839)*U839</f>
        <v/>
      </c>
      <c r="AO839" s="33">
        <f>AD839*W839+(1-AD839)*U839</f>
        <v/>
      </c>
      <c r="AP839" s="33">
        <f>AD839*X839+(1-AD839)*U839</f>
        <v/>
      </c>
      <c r="AQ839" s="7">
        <f>IF(OR(Scenario!$B$5="Any",Scenario!$B$5=A839),1,0)</f>
        <v/>
      </c>
      <c r="AR839" s="7">
        <f>IF(OR(Scenario!$B$6="Any",Scenario!$B$6=B839),1,0)</f>
        <v/>
      </c>
      <c r="AS839" s="7">
        <f>IF(OR(Scenario!$B$7="Any",Scenario!$B$7=C839),1,0)</f>
        <v/>
      </c>
      <c r="AT839" s="7">
        <f>IF(OR(Scenario!$B$8="Any",Scenario!$B$8=D839),1,0)</f>
        <v/>
      </c>
      <c r="AU839" s="7">
        <f>IF(OR(Scenario!$B$9="Any",Scenario!$B$9=E839),1,0)</f>
        <v/>
      </c>
      <c r="AV839" s="7">
        <f>IF(OR(Scenario!$B$10="Any",Scenario!$B$10=F839),1,0)</f>
        <v/>
      </c>
      <c r="AW839" s="7">
        <f>G839*AQ839*AR839*AS839*AT839*AU839*AV839</f>
        <v/>
      </c>
      <c r="AX839" s="7">
        <f>IF(Scenario!$B$11="mean",L839,IF(Scenario!$B$11="5th pct",M839,N839))</f>
        <v/>
      </c>
      <c r="AY839" s="7">
        <f>IF(Scenario!$B$11="mean",O839,IF(Scenario!$B$11="5th pct",P839,Q839))</f>
        <v/>
      </c>
      <c r="AZ839" s="7">
        <f>IF(Scenario!$B$11="mean",R839,IF(Scenario!$B$11="5th pct",S839,T839))</f>
        <v/>
      </c>
      <c r="BA839" s="7">
        <f>IF(Scenario!$B$11="mean",AE839,IF(Scenario!$B$11="5th pct",AF839,AG839))</f>
        <v/>
      </c>
      <c r="BB839" s="7">
        <f>IF(Scenario!$B$11="mean",AH839,IF(Scenario!$B$11="5th pct",AI839,AJ839))</f>
        <v/>
      </c>
      <c r="BC839" s="7">
        <f>U839</f>
        <v/>
      </c>
      <c r="BD839" s="7">
        <f>IF(Scenario!$B$11="mean",V839,IF(Scenario!$B$11="5th pct",W839,X839))</f>
        <v/>
      </c>
      <c r="BE839" s="7">
        <f>IF(Scenario!$B$11="mean",Y839,IF(Scenario!$B$11="5th pct",Z839,AA839))</f>
        <v/>
      </c>
      <c r="BF839" s="7">
        <f>IF(Scenario!$B$11="mean",AK839,IF(Scenario!$B$11="5th pct",AL839,AM839))</f>
        <v/>
      </c>
      <c r="BG839" s="7">
        <f>IF(Scenario!$B$11="mean",AN839,IF(Scenario!$B$11="5th pct",AO839,AP839))</f>
        <v/>
      </c>
    </row>
    <row r="840">
      <c r="A840" t="inlineStr">
        <is>
          <t>M</t>
        </is>
      </c>
      <c r="B840" t="inlineStr">
        <is>
          <t>75-79</t>
        </is>
      </c>
      <c r="C840" t="inlineStr">
        <is>
          <t>132-154</t>
        </is>
      </c>
      <c r="D840" t="inlineStr">
        <is>
          <t>&lt;1.0</t>
        </is>
      </c>
      <c r="E840" t="inlineStr">
        <is>
          <t>persistent</t>
        </is>
      </c>
      <c r="F840" t="inlineStr">
        <is>
          <t>no</t>
        </is>
      </c>
      <c r="G840" s="26">
        <f>Parameters!$B$6*Parameters!$B$8*Parameters!$D$11/SUM(Parameters!$B$11:$G$11)*Parameters!$H$21*Parameters!$B$53*(1-Parameters!$B$46)</f>
        <v/>
      </c>
      <c r="H840" s="27">
        <f>(140-Parameters!$C$25)*Parameters!$D$26*0.45359237*1/(72*Parameters!$B$27)</f>
        <v/>
      </c>
      <c r="I840">
        <f>IF(H840&gt;80,"&gt;80",IF(H840&gt;50,"50-80",IF(H840&gt;=25,"25-50","&lt;25")))</f>
        <v/>
      </c>
      <c r="J840">
        <f>IF(((B840="80+")+0+(OR(D840="1.5-2.0",D840="&gt;=2.0")))&gt;=2,1,0)</f>
        <v/>
      </c>
      <c r="K840" s="28">
        <f>INDEX(Parameters!$B$31:$E$31,MATCH(I840,Parameters!$B$30:$E$30,0))</f>
        <v/>
      </c>
      <c r="L840" s="29">
        <f>K840*INDEX(Parameters!$B$84:$E$84,MATCH(I840,Parameters!$B$30:$E$30,0))/100*IF($F840="yes",Parameters!$C$49,Parameters!$B$49)</f>
        <v/>
      </c>
      <c r="M840" s="29">
        <f>K840*INDEX(Parameters!$B$85:$E$85,MATCH(I840,Parameters!$B$30:$E$30,0))/100*IF($F840="yes",Parameters!$C$49,Parameters!$B$49)</f>
        <v/>
      </c>
      <c r="N840" s="29">
        <f>K840*INDEX(Parameters!$B$86:$E$86,MATCH(I840,Parameters!$B$30:$E$30,0))/100*IF($F840="yes",Parameters!$C$49,Parameters!$B$49)</f>
        <v/>
      </c>
      <c r="O840" s="29">
        <f>K840*INDEX(Parameters!$B$87:$E$87,MATCH(I840,Parameters!$B$30:$E$30,0))/100*IF($F840="yes",Parameters!$C$49,Parameters!$B$49)</f>
        <v/>
      </c>
      <c r="P840" s="29">
        <f>K840*INDEX(Parameters!$B$88:$E$88,MATCH(I840,Parameters!$B$30:$E$30,0))/100*IF($F840="yes",Parameters!$C$49,Parameters!$B$49)</f>
        <v/>
      </c>
      <c r="Q840" s="29">
        <f>K840*INDEX(Parameters!$B$89:$E$89,MATCH(I840,Parameters!$B$30:$E$30,0))/100*IF($F840="yes",Parameters!$C$49,Parameters!$B$49)</f>
        <v/>
      </c>
      <c r="R840" s="29">
        <f>K840*INDEX(Parameters!$B$90:$E$90,MATCH(I840,Parameters!$B$30:$E$30,0))/100*IF($F840="yes",Parameters!$C$49,Parameters!$B$49)</f>
        <v/>
      </c>
      <c r="S840" s="29">
        <f>K840*INDEX(Parameters!$B$91:$E$91,MATCH(I840,Parameters!$B$30:$E$30,0))/100*IF($F840="yes",Parameters!$C$49,Parameters!$B$49)</f>
        <v/>
      </c>
      <c r="T840" s="29">
        <f>K840*INDEX(Parameters!$B$92:$E$92,MATCH(I840,Parameters!$B$30:$E$30,0))/100*IF($F840="yes",Parameters!$C$49,Parameters!$B$49)</f>
        <v/>
      </c>
      <c r="U840" s="29">
        <f>INDEX(Parameters!$B$32:$E$32,MATCH(I840,Parameters!$B$30:$E$30,0))*Parameters!$B$36/100*IF($F840="yes",Parameters!$E$49,Parameters!$D$49)</f>
        <v/>
      </c>
      <c r="V840" s="29">
        <f>U840*INDEX(Parameters!$B$99:$E$99,MATCH(I840,Parameters!$B$30:$E$30,0))</f>
        <v/>
      </c>
      <c r="W840" s="29">
        <f>U840*INDEX(Parameters!$B$100:$E$100,MATCH(I840,Parameters!$B$30:$E$30,0))</f>
        <v/>
      </c>
      <c r="X840" s="29">
        <f>U840*INDEX(Parameters!$B$101:$E$101,MATCH(I840,Parameters!$B$30:$E$30,0))</f>
        <v/>
      </c>
      <c r="Y840" s="29">
        <f>U840*INDEX(Parameters!$B$102:$E$102,MATCH(I840,Parameters!$B$30:$E$30,0))</f>
        <v/>
      </c>
      <c r="Z840" s="29">
        <f>U840*INDEX(Parameters!$B$103:$E$103,MATCH(I840,Parameters!$B$30:$E$30,0))</f>
        <v/>
      </c>
      <c r="AA840" s="29">
        <f>U840*INDEX(Parameters!$B$104:$E$104,MATCH(I840,Parameters!$B$30:$E$30,0))</f>
        <v/>
      </c>
      <c r="AB840" s="29">
        <f>U840*Parameters!$B$39</f>
        <v/>
      </c>
      <c r="AC840">
        <f>J840</f>
        <v/>
      </c>
      <c r="AD840">
        <f>IF(J840=1,Parameters!$B$40,Parameters!$B$41)</f>
        <v/>
      </c>
      <c r="AE840" s="29">
        <f>AC840*O840+(1-AC840)*L840</f>
        <v/>
      </c>
      <c r="AF840" s="29">
        <f>AC840*P840+(1-AC840)*M840</f>
        <v/>
      </c>
      <c r="AG840" s="29">
        <f>AC840*Q840+(1-AC840)*N840</f>
        <v/>
      </c>
      <c r="AH840" s="29">
        <f>AD840*O840+(1-AD840)*L840</f>
        <v/>
      </c>
      <c r="AI840" s="29">
        <f>AD840*P840+(1-AD840)*M840</f>
        <v/>
      </c>
      <c r="AJ840" s="29">
        <f>AD840*Q840+(1-AD840)*N840</f>
        <v/>
      </c>
      <c r="AK840" s="29">
        <f>AC840*V840+(1-AC840)*U840</f>
        <v/>
      </c>
      <c r="AL840" s="29">
        <f>AC840*W840+(1-AC840)*U840</f>
        <v/>
      </c>
      <c r="AM840" s="29">
        <f>AC840*X840+(1-AC840)*U840</f>
        <v/>
      </c>
      <c r="AN840" s="29">
        <f>AD840*V840+(1-AD840)*U840</f>
        <v/>
      </c>
      <c r="AO840" s="29">
        <f>AD840*W840+(1-AD840)*U840</f>
        <v/>
      </c>
      <c r="AP840" s="29">
        <f>AD840*X840+(1-AD840)*U840</f>
        <v/>
      </c>
      <c r="AQ840">
        <f>IF(OR(Scenario!$B$5="Any",Scenario!$B$5=A840),1,0)</f>
        <v/>
      </c>
      <c r="AR840">
        <f>IF(OR(Scenario!$B$6="Any",Scenario!$B$6=B840),1,0)</f>
        <v/>
      </c>
      <c r="AS840">
        <f>IF(OR(Scenario!$B$7="Any",Scenario!$B$7=C840),1,0)</f>
        <v/>
      </c>
      <c r="AT840">
        <f>IF(OR(Scenario!$B$8="Any",Scenario!$B$8=D840),1,0)</f>
        <v/>
      </c>
      <c r="AU840">
        <f>IF(OR(Scenario!$B$9="Any",Scenario!$B$9=E840),1,0)</f>
        <v/>
      </c>
      <c r="AV840">
        <f>IF(OR(Scenario!$B$10="Any",Scenario!$B$10=F840),1,0)</f>
        <v/>
      </c>
      <c r="AW840">
        <f>G840*AQ840*AR840*AS840*AT840*AU840*AV840</f>
        <v/>
      </c>
      <c r="AX840">
        <f>IF(Scenario!$B$11="mean",L840,IF(Scenario!$B$11="5th pct",M840,N840))</f>
        <v/>
      </c>
      <c r="AY840">
        <f>IF(Scenario!$B$11="mean",O840,IF(Scenario!$B$11="5th pct",P840,Q840))</f>
        <v/>
      </c>
      <c r="AZ840">
        <f>IF(Scenario!$B$11="mean",R840,IF(Scenario!$B$11="5th pct",S840,T840))</f>
        <v/>
      </c>
      <c r="BA840">
        <f>IF(Scenario!$B$11="mean",AE840,IF(Scenario!$B$11="5th pct",AF840,AG840))</f>
        <v/>
      </c>
      <c r="BB840">
        <f>IF(Scenario!$B$11="mean",AH840,IF(Scenario!$B$11="5th pct",AI840,AJ840))</f>
        <v/>
      </c>
      <c r="BC840">
        <f>U840</f>
        <v/>
      </c>
      <c r="BD840">
        <f>IF(Scenario!$B$11="mean",V840,IF(Scenario!$B$11="5th pct",W840,X840))</f>
        <v/>
      </c>
      <c r="BE840">
        <f>IF(Scenario!$B$11="mean",Y840,IF(Scenario!$B$11="5th pct",Z840,AA840))</f>
        <v/>
      </c>
      <c r="BF840">
        <f>IF(Scenario!$B$11="mean",AK840,IF(Scenario!$B$11="5th pct",AL840,AM840))</f>
        <v/>
      </c>
      <c r="BG840">
        <f>IF(Scenario!$B$11="mean",AN840,IF(Scenario!$B$11="5th pct",AO840,AP840))</f>
        <v/>
      </c>
    </row>
    <row r="841">
      <c r="A841" s="7" t="inlineStr">
        <is>
          <t>M</t>
        </is>
      </c>
      <c r="B841" s="7" t="inlineStr">
        <is>
          <t>75-79</t>
        </is>
      </c>
      <c r="C841" s="7" t="inlineStr">
        <is>
          <t>132-154</t>
        </is>
      </c>
      <c r="D841" s="7" t="inlineStr">
        <is>
          <t>&lt;1.0</t>
        </is>
      </c>
      <c r="E841" s="7" t="inlineStr">
        <is>
          <t>persistent</t>
        </is>
      </c>
      <c r="F841" s="7" t="inlineStr">
        <is>
          <t>yes</t>
        </is>
      </c>
      <c r="G841" s="30">
        <f>Parameters!$B$6*Parameters!$B$8*Parameters!$D$11/SUM(Parameters!$B$11:$G$11)*Parameters!$H$21*Parameters!$B$53*Parameters!$B$46</f>
        <v/>
      </c>
      <c r="H841" s="31">
        <f>(140-Parameters!$C$25)*Parameters!$D$26*0.45359237*1/(72*Parameters!$B$27)</f>
        <v/>
      </c>
      <c r="I841" s="7">
        <f>IF(H841&gt;80,"&gt;80",IF(H841&gt;50,"50-80",IF(H841&gt;=25,"25-50","&lt;25")))</f>
        <v/>
      </c>
      <c r="J841" s="7">
        <f>IF(((B841="80+")+0+(OR(D841="1.5-2.0",D841="&gt;=2.0")))&gt;=2,1,0)</f>
        <v/>
      </c>
      <c r="K841" s="32">
        <f>INDEX(Parameters!$B$31:$E$31,MATCH(I841,Parameters!$B$30:$E$30,0))</f>
        <v/>
      </c>
      <c r="L841" s="33">
        <f>K841*INDEX(Parameters!$B$84:$E$84,MATCH(I841,Parameters!$B$30:$E$30,0))/100*IF($F841="yes",Parameters!$C$49,Parameters!$B$49)</f>
        <v/>
      </c>
      <c r="M841" s="33">
        <f>K841*INDEX(Parameters!$B$85:$E$85,MATCH(I841,Parameters!$B$30:$E$30,0))/100*IF($F841="yes",Parameters!$C$49,Parameters!$B$49)</f>
        <v/>
      </c>
      <c r="N841" s="33">
        <f>K841*INDEX(Parameters!$B$86:$E$86,MATCH(I841,Parameters!$B$30:$E$30,0))/100*IF($F841="yes",Parameters!$C$49,Parameters!$B$49)</f>
        <v/>
      </c>
      <c r="O841" s="33">
        <f>K841*INDEX(Parameters!$B$87:$E$87,MATCH(I841,Parameters!$B$30:$E$30,0))/100*IF($F841="yes",Parameters!$C$49,Parameters!$B$49)</f>
        <v/>
      </c>
      <c r="P841" s="33">
        <f>K841*INDEX(Parameters!$B$88:$E$88,MATCH(I841,Parameters!$B$30:$E$30,0))/100*IF($F841="yes",Parameters!$C$49,Parameters!$B$49)</f>
        <v/>
      </c>
      <c r="Q841" s="33">
        <f>K841*INDEX(Parameters!$B$89:$E$89,MATCH(I841,Parameters!$B$30:$E$30,0))/100*IF($F841="yes",Parameters!$C$49,Parameters!$B$49)</f>
        <v/>
      </c>
      <c r="R841" s="33">
        <f>K841*INDEX(Parameters!$B$90:$E$90,MATCH(I841,Parameters!$B$30:$E$30,0))/100*IF($F841="yes",Parameters!$C$49,Parameters!$B$49)</f>
        <v/>
      </c>
      <c r="S841" s="33">
        <f>K841*INDEX(Parameters!$B$91:$E$91,MATCH(I841,Parameters!$B$30:$E$30,0))/100*IF($F841="yes",Parameters!$C$49,Parameters!$B$49)</f>
        <v/>
      </c>
      <c r="T841" s="33">
        <f>K841*INDEX(Parameters!$B$92:$E$92,MATCH(I841,Parameters!$B$30:$E$30,0))/100*IF($F841="yes",Parameters!$C$49,Parameters!$B$49)</f>
        <v/>
      </c>
      <c r="U841" s="33">
        <f>INDEX(Parameters!$B$32:$E$32,MATCH(I841,Parameters!$B$30:$E$30,0))*Parameters!$B$36/100*IF($F841="yes",Parameters!$E$49,Parameters!$D$49)</f>
        <v/>
      </c>
      <c r="V841" s="33">
        <f>U841*INDEX(Parameters!$B$99:$E$99,MATCH(I841,Parameters!$B$30:$E$30,0))</f>
        <v/>
      </c>
      <c r="W841" s="33">
        <f>U841*INDEX(Parameters!$B$100:$E$100,MATCH(I841,Parameters!$B$30:$E$30,0))</f>
        <v/>
      </c>
      <c r="X841" s="33">
        <f>U841*INDEX(Parameters!$B$101:$E$101,MATCH(I841,Parameters!$B$30:$E$30,0))</f>
        <v/>
      </c>
      <c r="Y841" s="33">
        <f>U841*INDEX(Parameters!$B$102:$E$102,MATCH(I841,Parameters!$B$30:$E$30,0))</f>
        <v/>
      </c>
      <c r="Z841" s="33">
        <f>U841*INDEX(Parameters!$B$103:$E$103,MATCH(I841,Parameters!$B$30:$E$30,0))</f>
        <v/>
      </c>
      <c r="AA841" s="33">
        <f>U841*INDEX(Parameters!$B$104:$E$104,MATCH(I841,Parameters!$B$30:$E$30,0))</f>
        <v/>
      </c>
      <c r="AB841" s="33">
        <f>U841*Parameters!$B$39</f>
        <v/>
      </c>
      <c r="AC841" s="7">
        <f>J841</f>
        <v/>
      </c>
      <c r="AD841" s="7">
        <f>IF(J841=1,Parameters!$B$40,Parameters!$B$41)</f>
        <v/>
      </c>
      <c r="AE841" s="33">
        <f>AC841*O841+(1-AC841)*L841</f>
        <v/>
      </c>
      <c r="AF841" s="33">
        <f>AC841*P841+(1-AC841)*M841</f>
        <v/>
      </c>
      <c r="AG841" s="33">
        <f>AC841*Q841+(1-AC841)*N841</f>
        <v/>
      </c>
      <c r="AH841" s="33">
        <f>AD841*O841+(1-AD841)*L841</f>
        <v/>
      </c>
      <c r="AI841" s="33">
        <f>AD841*P841+(1-AD841)*M841</f>
        <v/>
      </c>
      <c r="AJ841" s="33">
        <f>AD841*Q841+(1-AD841)*N841</f>
        <v/>
      </c>
      <c r="AK841" s="33">
        <f>AC841*V841+(1-AC841)*U841</f>
        <v/>
      </c>
      <c r="AL841" s="33">
        <f>AC841*W841+(1-AC841)*U841</f>
        <v/>
      </c>
      <c r="AM841" s="33">
        <f>AC841*X841+(1-AC841)*U841</f>
        <v/>
      </c>
      <c r="AN841" s="33">
        <f>AD841*V841+(1-AD841)*U841</f>
        <v/>
      </c>
      <c r="AO841" s="33">
        <f>AD841*W841+(1-AD841)*U841</f>
        <v/>
      </c>
      <c r="AP841" s="33">
        <f>AD841*X841+(1-AD841)*U841</f>
        <v/>
      </c>
      <c r="AQ841" s="7">
        <f>IF(OR(Scenario!$B$5="Any",Scenario!$B$5=A841),1,0)</f>
        <v/>
      </c>
      <c r="AR841" s="7">
        <f>IF(OR(Scenario!$B$6="Any",Scenario!$B$6=B841),1,0)</f>
        <v/>
      </c>
      <c r="AS841" s="7">
        <f>IF(OR(Scenario!$B$7="Any",Scenario!$B$7=C841),1,0)</f>
        <v/>
      </c>
      <c r="AT841" s="7">
        <f>IF(OR(Scenario!$B$8="Any",Scenario!$B$8=D841),1,0)</f>
        <v/>
      </c>
      <c r="AU841" s="7">
        <f>IF(OR(Scenario!$B$9="Any",Scenario!$B$9=E841),1,0)</f>
        <v/>
      </c>
      <c r="AV841" s="7">
        <f>IF(OR(Scenario!$B$10="Any",Scenario!$B$10=F841),1,0)</f>
        <v/>
      </c>
      <c r="AW841" s="7">
        <f>G841*AQ841*AR841*AS841*AT841*AU841*AV841</f>
        <v/>
      </c>
      <c r="AX841" s="7">
        <f>IF(Scenario!$B$11="mean",L841,IF(Scenario!$B$11="5th pct",M841,N841))</f>
        <v/>
      </c>
      <c r="AY841" s="7">
        <f>IF(Scenario!$B$11="mean",O841,IF(Scenario!$B$11="5th pct",P841,Q841))</f>
        <v/>
      </c>
      <c r="AZ841" s="7">
        <f>IF(Scenario!$B$11="mean",R841,IF(Scenario!$B$11="5th pct",S841,T841))</f>
        <v/>
      </c>
      <c r="BA841" s="7">
        <f>IF(Scenario!$B$11="mean",AE841,IF(Scenario!$B$11="5th pct",AF841,AG841))</f>
        <v/>
      </c>
      <c r="BB841" s="7">
        <f>IF(Scenario!$B$11="mean",AH841,IF(Scenario!$B$11="5th pct",AI841,AJ841))</f>
        <v/>
      </c>
      <c r="BC841" s="7">
        <f>U841</f>
        <v/>
      </c>
      <c r="BD841" s="7">
        <f>IF(Scenario!$B$11="mean",V841,IF(Scenario!$B$11="5th pct",W841,X841))</f>
        <v/>
      </c>
      <c r="BE841" s="7">
        <f>IF(Scenario!$B$11="mean",Y841,IF(Scenario!$B$11="5th pct",Z841,AA841))</f>
        <v/>
      </c>
      <c r="BF841" s="7">
        <f>IF(Scenario!$B$11="mean",AK841,IF(Scenario!$B$11="5th pct",AL841,AM841))</f>
        <v/>
      </c>
      <c r="BG841" s="7">
        <f>IF(Scenario!$B$11="mean",AN841,IF(Scenario!$B$11="5th pct",AO841,AP841))</f>
        <v/>
      </c>
    </row>
    <row r="842">
      <c r="A842" t="inlineStr">
        <is>
          <t>M</t>
        </is>
      </c>
      <c r="B842" t="inlineStr">
        <is>
          <t>75-79</t>
        </is>
      </c>
      <c r="C842" t="inlineStr">
        <is>
          <t>132-154</t>
        </is>
      </c>
      <c r="D842" t="inlineStr">
        <is>
          <t>1.0-1.5</t>
        </is>
      </c>
      <c r="E842" t="inlineStr">
        <is>
          <t>subclinical</t>
        </is>
      </c>
      <c r="F842" t="inlineStr">
        <is>
          <t>no</t>
        </is>
      </c>
      <c r="G842" s="26">
        <f>Parameters!$B$6*Parameters!$B$8*Parameters!$D$11/SUM(Parameters!$B$11:$G$11)*Parameters!$I$21*Parameters!$B$50*(1-Parameters!$B$46)</f>
        <v/>
      </c>
      <c r="H842" s="27">
        <f>(140-Parameters!$C$25)*Parameters!$D$26*0.45359237*1/(72*Parameters!$C$27)</f>
        <v/>
      </c>
      <c r="I842">
        <f>IF(H842&gt;80,"&gt;80",IF(H842&gt;50,"50-80",IF(H842&gt;=25,"25-50","&lt;25")))</f>
        <v/>
      </c>
      <c r="J842">
        <f>IF(((B842="80+")+0+(OR(D842="1.5-2.0",D842="&gt;=2.0")))&gt;=2,1,0)</f>
        <v/>
      </c>
      <c r="K842" s="28">
        <f>INDEX(Parameters!$B$31:$E$31,MATCH(I842,Parameters!$B$30:$E$30,0))</f>
        <v/>
      </c>
      <c r="L842" s="29">
        <f>K842*INDEX(Parameters!$B$57:$E$57,MATCH(I842,Parameters!$B$30:$E$30,0))/100*IF($F842="yes",Parameters!$C$49,Parameters!$B$49)</f>
        <v/>
      </c>
      <c r="M842" s="29">
        <f>K842*INDEX(Parameters!$B$58:$E$58,MATCH(I842,Parameters!$B$30:$E$30,0))/100*IF($F842="yes",Parameters!$C$49,Parameters!$B$49)</f>
        <v/>
      </c>
      <c r="N842" s="29">
        <f>K842*INDEX(Parameters!$B$59:$E$59,MATCH(I842,Parameters!$B$30:$E$30,0))/100*IF($F842="yes",Parameters!$C$49,Parameters!$B$49)</f>
        <v/>
      </c>
      <c r="O842" s="29">
        <f>K842*INDEX(Parameters!$B$60:$E$60,MATCH(I842,Parameters!$B$30:$E$30,0))/100*IF($F842="yes",Parameters!$C$49,Parameters!$B$49)</f>
        <v/>
      </c>
      <c r="P842" s="29">
        <f>K842*INDEX(Parameters!$B$61:$E$61,MATCH(I842,Parameters!$B$30:$E$30,0))/100*IF($F842="yes",Parameters!$C$49,Parameters!$B$49)</f>
        <v/>
      </c>
      <c r="Q842" s="29">
        <f>K842*INDEX(Parameters!$B$62:$E$62,MATCH(I842,Parameters!$B$30:$E$30,0))/100*IF($F842="yes",Parameters!$C$49,Parameters!$B$49)</f>
        <v/>
      </c>
      <c r="R842" s="29">
        <f>K842*INDEX(Parameters!$B$63:$E$63,MATCH(I842,Parameters!$B$30:$E$30,0))/100*IF($F842="yes",Parameters!$C$49,Parameters!$B$49)</f>
        <v/>
      </c>
      <c r="S842" s="29">
        <f>K842*INDEX(Parameters!$B$64:$E$64,MATCH(I842,Parameters!$B$30:$E$30,0))/100*IF($F842="yes",Parameters!$C$49,Parameters!$B$49)</f>
        <v/>
      </c>
      <c r="T842" s="29">
        <f>K842*INDEX(Parameters!$B$65:$E$65,MATCH(I842,Parameters!$B$30:$E$30,0))/100*IF($F842="yes",Parameters!$C$49,Parameters!$B$49)</f>
        <v/>
      </c>
      <c r="U842" s="29">
        <f>INDEX(Parameters!$B$32:$E$32,MATCH(I842,Parameters!$B$30:$E$30,0))*Parameters!$B$36/100*IF($F842="yes",Parameters!$E$49,Parameters!$D$49)</f>
        <v/>
      </c>
      <c r="V842" s="29">
        <f>U842*INDEX(Parameters!$B$99:$E$99,MATCH(I842,Parameters!$B$30:$E$30,0))</f>
        <v/>
      </c>
      <c r="W842" s="29">
        <f>U842*INDEX(Parameters!$B$100:$E$100,MATCH(I842,Parameters!$B$30:$E$30,0))</f>
        <v/>
      </c>
      <c r="X842" s="29">
        <f>U842*INDEX(Parameters!$B$101:$E$101,MATCH(I842,Parameters!$B$30:$E$30,0))</f>
        <v/>
      </c>
      <c r="Y842" s="29">
        <f>U842*INDEX(Parameters!$B$102:$E$102,MATCH(I842,Parameters!$B$30:$E$30,0))</f>
        <v/>
      </c>
      <c r="Z842" s="29">
        <f>U842*INDEX(Parameters!$B$103:$E$103,MATCH(I842,Parameters!$B$30:$E$30,0))</f>
        <v/>
      </c>
      <c r="AA842" s="29">
        <f>U842*INDEX(Parameters!$B$104:$E$104,MATCH(I842,Parameters!$B$30:$E$30,0))</f>
        <v/>
      </c>
      <c r="AB842" s="29">
        <f>U842*Parameters!$B$39</f>
        <v/>
      </c>
      <c r="AC842">
        <f>J842</f>
        <v/>
      </c>
      <c r="AD842">
        <f>IF(J842=1,Parameters!$B$40,Parameters!$B$41)</f>
        <v/>
      </c>
      <c r="AE842" s="29">
        <f>AC842*O842+(1-AC842)*L842</f>
        <v/>
      </c>
      <c r="AF842" s="29">
        <f>AC842*P842+(1-AC842)*M842</f>
        <v/>
      </c>
      <c r="AG842" s="29">
        <f>AC842*Q842+(1-AC842)*N842</f>
        <v/>
      </c>
      <c r="AH842" s="29">
        <f>AD842*O842+(1-AD842)*L842</f>
        <v/>
      </c>
      <c r="AI842" s="29">
        <f>AD842*P842+(1-AD842)*M842</f>
        <v/>
      </c>
      <c r="AJ842" s="29">
        <f>AD842*Q842+(1-AD842)*N842</f>
        <v/>
      </c>
      <c r="AK842" s="29">
        <f>AC842*V842+(1-AC842)*U842</f>
        <v/>
      </c>
      <c r="AL842" s="29">
        <f>AC842*W842+(1-AC842)*U842</f>
        <v/>
      </c>
      <c r="AM842" s="29">
        <f>AC842*X842+(1-AC842)*U842</f>
        <v/>
      </c>
      <c r="AN842" s="29">
        <f>AD842*V842+(1-AD842)*U842</f>
        <v/>
      </c>
      <c r="AO842" s="29">
        <f>AD842*W842+(1-AD842)*U842</f>
        <v/>
      </c>
      <c r="AP842" s="29">
        <f>AD842*X842+(1-AD842)*U842</f>
        <v/>
      </c>
      <c r="AQ842">
        <f>IF(OR(Scenario!$B$5="Any",Scenario!$B$5=A842),1,0)</f>
        <v/>
      </c>
      <c r="AR842">
        <f>IF(OR(Scenario!$B$6="Any",Scenario!$B$6=B842),1,0)</f>
        <v/>
      </c>
      <c r="AS842">
        <f>IF(OR(Scenario!$B$7="Any",Scenario!$B$7=C842),1,0)</f>
        <v/>
      </c>
      <c r="AT842">
        <f>IF(OR(Scenario!$B$8="Any",Scenario!$B$8=D842),1,0)</f>
        <v/>
      </c>
      <c r="AU842">
        <f>IF(OR(Scenario!$B$9="Any",Scenario!$B$9=E842),1,0)</f>
        <v/>
      </c>
      <c r="AV842">
        <f>IF(OR(Scenario!$B$10="Any",Scenario!$B$10=F842),1,0)</f>
        <v/>
      </c>
      <c r="AW842">
        <f>G842*AQ842*AR842*AS842*AT842*AU842*AV842</f>
        <v/>
      </c>
      <c r="AX842">
        <f>IF(Scenario!$B$11="mean",L842,IF(Scenario!$B$11="5th pct",M842,N842))</f>
        <v/>
      </c>
      <c r="AY842">
        <f>IF(Scenario!$B$11="mean",O842,IF(Scenario!$B$11="5th pct",P842,Q842))</f>
        <v/>
      </c>
      <c r="AZ842">
        <f>IF(Scenario!$B$11="mean",R842,IF(Scenario!$B$11="5th pct",S842,T842))</f>
        <v/>
      </c>
      <c r="BA842">
        <f>IF(Scenario!$B$11="mean",AE842,IF(Scenario!$B$11="5th pct",AF842,AG842))</f>
        <v/>
      </c>
      <c r="BB842">
        <f>IF(Scenario!$B$11="mean",AH842,IF(Scenario!$B$11="5th pct",AI842,AJ842))</f>
        <v/>
      </c>
      <c r="BC842">
        <f>U842</f>
        <v/>
      </c>
      <c r="BD842">
        <f>IF(Scenario!$B$11="mean",V842,IF(Scenario!$B$11="5th pct",W842,X842))</f>
        <v/>
      </c>
      <c r="BE842">
        <f>IF(Scenario!$B$11="mean",Y842,IF(Scenario!$B$11="5th pct",Z842,AA842))</f>
        <v/>
      </c>
      <c r="BF842">
        <f>IF(Scenario!$B$11="mean",AK842,IF(Scenario!$B$11="5th pct",AL842,AM842))</f>
        <v/>
      </c>
      <c r="BG842">
        <f>IF(Scenario!$B$11="mean",AN842,IF(Scenario!$B$11="5th pct",AO842,AP842))</f>
        <v/>
      </c>
    </row>
    <row r="843">
      <c r="A843" s="7" t="inlineStr">
        <is>
          <t>M</t>
        </is>
      </c>
      <c r="B843" s="7" t="inlineStr">
        <is>
          <t>75-79</t>
        </is>
      </c>
      <c r="C843" s="7" t="inlineStr">
        <is>
          <t>132-154</t>
        </is>
      </c>
      <c r="D843" s="7" t="inlineStr">
        <is>
          <t>1.0-1.5</t>
        </is>
      </c>
      <c r="E843" s="7" t="inlineStr">
        <is>
          <t>subclinical</t>
        </is>
      </c>
      <c r="F843" s="7" t="inlineStr">
        <is>
          <t>yes</t>
        </is>
      </c>
      <c r="G843" s="30">
        <f>Parameters!$B$6*Parameters!$B$8*Parameters!$D$11/SUM(Parameters!$B$11:$G$11)*Parameters!$I$21*Parameters!$B$50*Parameters!$B$46</f>
        <v/>
      </c>
      <c r="H843" s="31">
        <f>(140-Parameters!$C$25)*Parameters!$D$26*0.45359237*1/(72*Parameters!$C$27)</f>
        <v/>
      </c>
      <c r="I843" s="7">
        <f>IF(H843&gt;80,"&gt;80",IF(H843&gt;50,"50-80",IF(H843&gt;=25,"25-50","&lt;25")))</f>
        <v/>
      </c>
      <c r="J843" s="7">
        <f>IF(((B843="80+")+0+(OR(D843="1.5-2.0",D843="&gt;=2.0")))&gt;=2,1,0)</f>
        <v/>
      </c>
      <c r="K843" s="32">
        <f>INDEX(Parameters!$B$31:$E$31,MATCH(I843,Parameters!$B$30:$E$30,0))</f>
        <v/>
      </c>
      <c r="L843" s="33">
        <f>K843*INDEX(Parameters!$B$57:$E$57,MATCH(I843,Parameters!$B$30:$E$30,0))/100*IF($F843="yes",Parameters!$C$49,Parameters!$B$49)</f>
        <v/>
      </c>
      <c r="M843" s="33">
        <f>K843*INDEX(Parameters!$B$58:$E$58,MATCH(I843,Parameters!$B$30:$E$30,0))/100*IF($F843="yes",Parameters!$C$49,Parameters!$B$49)</f>
        <v/>
      </c>
      <c r="N843" s="33">
        <f>K843*INDEX(Parameters!$B$59:$E$59,MATCH(I843,Parameters!$B$30:$E$30,0))/100*IF($F843="yes",Parameters!$C$49,Parameters!$B$49)</f>
        <v/>
      </c>
      <c r="O843" s="33">
        <f>K843*INDEX(Parameters!$B$60:$E$60,MATCH(I843,Parameters!$B$30:$E$30,0))/100*IF($F843="yes",Parameters!$C$49,Parameters!$B$49)</f>
        <v/>
      </c>
      <c r="P843" s="33">
        <f>K843*INDEX(Parameters!$B$61:$E$61,MATCH(I843,Parameters!$B$30:$E$30,0))/100*IF($F843="yes",Parameters!$C$49,Parameters!$B$49)</f>
        <v/>
      </c>
      <c r="Q843" s="33">
        <f>K843*INDEX(Parameters!$B$62:$E$62,MATCH(I843,Parameters!$B$30:$E$30,0))/100*IF($F843="yes",Parameters!$C$49,Parameters!$B$49)</f>
        <v/>
      </c>
      <c r="R843" s="33">
        <f>K843*INDEX(Parameters!$B$63:$E$63,MATCH(I843,Parameters!$B$30:$E$30,0))/100*IF($F843="yes",Parameters!$C$49,Parameters!$B$49)</f>
        <v/>
      </c>
      <c r="S843" s="33">
        <f>K843*INDEX(Parameters!$B$64:$E$64,MATCH(I843,Parameters!$B$30:$E$30,0))/100*IF($F843="yes",Parameters!$C$49,Parameters!$B$49)</f>
        <v/>
      </c>
      <c r="T843" s="33">
        <f>K843*INDEX(Parameters!$B$65:$E$65,MATCH(I843,Parameters!$B$30:$E$30,0))/100*IF($F843="yes",Parameters!$C$49,Parameters!$B$49)</f>
        <v/>
      </c>
      <c r="U843" s="33">
        <f>INDEX(Parameters!$B$32:$E$32,MATCH(I843,Parameters!$B$30:$E$30,0))*Parameters!$B$36/100*IF($F843="yes",Parameters!$E$49,Parameters!$D$49)</f>
        <v/>
      </c>
      <c r="V843" s="33">
        <f>U843*INDEX(Parameters!$B$99:$E$99,MATCH(I843,Parameters!$B$30:$E$30,0))</f>
        <v/>
      </c>
      <c r="W843" s="33">
        <f>U843*INDEX(Parameters!$B$100:$E$100,MATCH(I843,Parameters!$B$30:$E$30,0))</f>
        <v/>
      </c>
      <c r="X843" s="33">
        <f>U843*INDEX(Parameters!$B$101:$E$101,MATCH(I843,Parameters!$B$30:$E$30,0))</f>
        <v/>
      </c>
      <c r="Y843" s="33">
        <f>U843*INDEX(Parameters!$B$102:$E$102,MATCH(I843,Parameters!$B$30:$E$30,0))</f>
        <v/>
      </c>
      <c r="Z843" s="33">
        <f>U843*INDEX(Parameters!$B$103:$E$103,MATCH(I843,Parameters!$B$30:$E$30,0))</f>
        <v/>
      </c>
      <c r="AA843" s="33">
        <f>U843*INDEX(Parameters!$B$104:$E$104,MATCH(I843,Parameters!$B$30:$E$30,0))</f>
        <v/>
      </c>
      <c r="AB843" s="33">
        <f>U843*Parameters!$B$39</f>
        <v/>
      </c>
      <c r="AC843" s="7">
        <f>J843</f>
        <v/>
      </c>
      <c r="AD843" s="7">
        <f>IF(J843=1,Parameters!$B$40,Parameters!$B$41)</f>
        <v/>
      </c>
      <c r="AE843" s="33">
        <f>AC843*O843+(1-AC843)*L843</f>
        <v/>
      </c>
      <c r="AF843" s="33">
        <f>AC843*P843+(1-AC843)*M843</f>
        <v/>
      </c>
      <c r="AG843" s="33">
        <f>AC843*Q843+(1-AC843)*N843</f>
        <v/>
      </c>
      <c r="AH843" s="33">
        <f>AD843*O843+(1-AD843)*L843</f>
        <v/>
      </c>
      <c r="AI843" s="33">
        <f>AD843*P843+(1-AD843)*M843</f>
        <v/>
      </c>
      <c r="AJ843" s="33">
        <f>AD843*Q843+(1-AD843)*N843</f>
        <v/>
      </c>
      <c r="AK843" s="33">
        <f>AC843*V843+(1-AC843)*U843</f>
        <v/>
      </c>
      <c r="AL843" s="33">
        <f>AC843*W843+(1-AC843)*U843</f>
        <v/>
      </c>
      <c r="AM843" s="33">
        <f>AC843*X843+(1-AC843)*U843</f>
        <v/>
      </c>
      <c r="AN843" s="33">
        <f>AD843*V843+(1-AD843)*U843</f>
        <v/>
      </c>
      <c r="AO843" s="33">
        <f>AD843*W843+(1-AD843)*U843</f>
        <v/>
      </c>
      <c r="AP843" s="33">
        <f>AD843*X843+(1-AD843)*U843</f>
        <v/>
      </c>
      <c r="AQ843" s="7">
        <f>IF(OR(Scenario!$B$5="Any",Scenario!$B$5=A843),1,0)</f>
        <v/>
      </c>
      <c r="AR843" s="7">
        <f>IF(OR(Scenario!$B$6="Any",Scenario!$B$6=B843),1,0)</f>
        <v/>
      </c>
      <c r="AS843" s="7">
        <f>IF(OR(Scenario!$B$7="Any",Scenario!$B$7=C843),1,0)</f>
        <v/>
      </c>
      <c r="AT843" s="7">
        <f>IF(OR(Scenario!$B$8="Any",Scenario!$B$8=D843),1,0)</f>
        <v/>
      </c>
      <c r="AU843" s="7">
        <f>IF(OR(Scenario!$B$9="Any",Scenario!$B$9=E843),1,0)</f>
        <v/>
      </c>
      <c r="AV843" s="7">
        <f>IF(OR(Scenario!$B$10="Any",Scenario!$B$10=F843),1,0)</f>
        <v/>
      </c>
      <c r="AW843" s="7">
        <f>G843*AQ843*AR843*AS843*AT843*AU843*AV843</f>
        <v/>
      </c>
      <c r="AX843" s="7">
        <f>IF(Scenario!$B$11="mean",L843,IF(Scenario!$B$11="5th pct",M843,N843))</f>
        <v/>
      </c>
      <c r="AY843" s="7">
        <f>IF(Scenario!$B$11="mean",O843,IF(Scenario!$B$11="5th pct",P843,Q843))</f>
        <v/>
      </c>
      <c r="AZ843" s="7">
        <f>IF(Scenario!$B$11="mean",R843,IF(Scenario!$B$11="5th pct",S843,T843))</f>
        <v/>
      </c>
      <c r="BA843" s="7">
        <f>IF(Scenario!$B$11="mean",AE843,IF(Scenario!$B$11="5th pct",AF843,AG843))</f>
        <v/>
      </c>
      <c r="BB843" s="7">
        <f>IF(Scenario!$B$11="mean",AH843,IF(Scenario!$B$11="5th pct",AI843,AJ843))</f>
        <v/>
      </c>
      <c r="BC843" s="7">
        <f>U843</f>
        <v/>
      </c>
      <c r="BD843" s="7">
        <f>IF(Scenario!$B$11="mean",V843,IF(Scenario!$B$11="5th pct",W843,X843))</f>
        <v/>
      </c>
      <c r="BE843" s="7">
        <f>IF(Scenario!$B$11="mean",Y843,IF(Scenario!$B$11="5th pct",Z843,AA843))</f>
        <v/>
      </c>
      <c r="BF843" s="7">
        <f>IF(Scenario!$B$11="mean",AK843,IF(Scenario!$B$11="5th pct",AL843,AM843))</f>
        <v/>
      </c>
      <c r="BG843" s="7">
        <f>IF(Scenario!$B$11="mean",AN843,IF(Scenario!$B$11="5th pct",AO843,AP843))</f>
        <v/>
      </c>
    </row>
    <row r="844">
      <c r="A844" t="inlineStr">
        <is>
          <t>M</t>
        </is>
      </c>
      <c r="B844" t="inlineStr">
        <is>
          <t>75-79</t>
        </is>
      </c>
      <c r="C844" t="inlineStr">
        <is>
          <t>132-154</t>
        </is>
      </c>
      <c r="D844" t="inlineStr">
        <is>
          <t>1.0-1.5</t>
        </is>
      </c>
      <c r="E844" t="inlineStr">
        <is>
          <t>low parox</t>
        </is>
      </c>
      <c r="F844" t="inlineStr">
        <is>
          <t>no</t>
        </is>
      </c>
      <c r="G844" s="26">
        <f>Parameters!$B$6*Parameters!$B$8*Parameters!$D$11/SUM(Parameters!$B$11:$G$11)*Parameters!$I$21*Parameters!$B$51*(1-Parameters!$B$46)</f>
        <v/>
      </c>
      <c r="H844" s="27">
        <f>(140-Parameters!$C$25)*Parameters!$D$26*0.45359237*1/(72*Parameters!$C$27)</f>
        <v/>
      </c>
      <c r="I844">
        <f>IF(H844&gt;80,"&gt;80",IF(H844&gt;50,"50-80",IF(H844&gt;=25,"25-50","&lt;25")))</f>
        <v/>
      </c>
      <c r="J844">
        <f>IF(((B844="80+")+0+(OR(D844="1.5-2.0",D844="&gt;=2.0")))&gt;=2,1,0)</f>
        <v/>
      </c>
      <c r="K844" s="28">
        <f>INDEX(Parameters!$B$31:$E$31,MATCH(I844,Parameters!$B$30:$E$30,0))</f>
        <v/>
      </c>
      <c r="L844" s="29">
        <f>K844*INDEX(Parameters!$B$66:$E$66,MATCH(I844,Parameters!$B$30:$E$30,0))/100*IF($F844="yes",Parameters!$C$49,Parameters!$B$49)</f>
        <v/>
      </c>
      <c r="M844" s="29">
        <f>K844*INDEX(Parameters!$B$67:$E$67,MATCH(I844,Parameters!$B$30:$E$30,0))/100*IF($F844="yes",Parameters!$C$49,Parameters!$B$49)</f>
        <v/>
      </c>
      <c r="N844" s="29">
        <f>K844*INDEX(Parameters!$B$68:$E$68,MATCH(I844,Parameters!$B$30:$E$30,0))/100*IF($F844="yes",Parameters!$C$49,Parameters!$B$49)</f>
        <v/>
      </c>
      <c r="O844" s="29">
        <f>K844*INDEX(Parameters!$B$69:$E$69,MATCH(I844,Parameters!$B$30:$E$30,0))/100*IF($F844="yes",Parameters!$C$49,Parameters!$B$49)</f>
        <v/>
      </c>
      <c r="P844" s="29">
        <f>K844*INDEX(Parameters!$B$70:$E$70,MATCH(I844,Parameters!$B$30:$E$30,0))/100*IF($F844="yes",Parameters!$C$49,Parameters!$B$49)</f>
        <v/>
      </c>
      <c r="Q844" s="29">
        <f>K844*INDEX(Parameters!$B$71:$E$71,MATCH(I844,Parameters!$B$30:$E$30,0))/100*IF($F844="yes",Parameters!$C$49,Parameters!$B$49)</f>
        <v/>
      </c>
      <c r="R844" s="29">
        <f>K844*INDEX(Parameters!$B$72:$E$72,MATCH(I844,Parameters!$B$30:$E$30,0))/100*IF($F844="yes",Parameters!$C$49,Parameters!$B$49)</f>
        <v/>
      </c>
      <c r="S844" s="29">
        <f>K844*INDEX(Parameters!$B$73:$E$73,MATCH(I844,Parameters!$B$30:$E$30,0))/100*IF($F844="yes",Parameters!$C$49,Parameters!$B$49)</f>
        <v/>
      </c>
      <c r="T844" s="29">
        <f>K844*INDEX(Parameters!$B$74:$E$74,MATCH(I844,Parameters!$B$30:$E$30,0))/100*IF($F844="yes",Parameters!$C$49,Parameters!$B$49)</f>
        <v/>
      </c>
      <c r="U844" s="29">
        <f>INDEX(Parameters!$B$32:$E$32,MATCH(I844,Parameters!$B$30:$E$30,0))*Parameters!$B$36/100*IF($F844="yes",Parameters!$E$49,Parameters!$D$49)</f>
        <v/>
      </c>
      <c r="V844" s="29">
        <f>U844*INDEX(Parameters!$B$99:$E$99,MATCH(I844,Parameters!$B$30:$E$30,0))</f>
        <v/>
      </c>
      <c r="W844" s="29">
        <f>U844*INDEX(Parameters!$B$100:$E$100,MATCH(I844,Parameters!$B$30:$E$30,0))</f>
        <v/>
      </c>
      <c r="X844" s="29">
        <f>U844*INDEX(Parameters!$B$101:$E$101,MATCH(I844,Parameters!$B$30:$E$30,0))</f>
        <v/>
      </c>
      <c r="Y844" s="29">
        <f>U844*INDEX(Parameters!$B$102:$E$102,MATCH(I844,Parameters!$B$30:$E$30,0))</f>
        <v/>
      </c>
      <c r="Z844" s="29">
        <f>U844*INDEX(Parameters!$B$103:$E$103,MATCH(I844,Parameters!$B$30:$E$30,0))</f>
        <v/>
      </c>
      <c r="AA844" s="29">
        <f>U844*INDEX(Parameters!$B$104:$E$104,MATCH(I844,Parameters!$B$30:$E$30,0))</f>
        <v/>
      </c>
      <c r="AB844" s="29">
        <f>U844*Parameters!$B$39</f>
        <v/>
      </c>
      <c r="AC844">
        <f>J844</f>
        <v/>
      </c>
      <c r="AD844">
        <f>IF(J844=1,Parameters!$B$40,Parameters!$B$41)</f>
        <v/>
      </c>
      <c r="AE844" s="29">
        <f>AC844*O844+(1-AC844)*L844</f>
        <v/>
      </c>
      <c r="AF844" s="29">
        <f>AC844*P844+(1-AC844)*M844</f>
        <v/>
      </c>
      <c r="AG844" s="29">
        <f>AC844*Q844+(1-AC844)*N844</f>
        <v/>
      </c>
      <c r="AH844" s="29">
        <f>AD844*O844+(1-AD844)*L844</f>
        <v/>
      </c>
      <c r="AI844" s="29">
        <f>AD844*P844+(1-AD844)*M844</f>
        <v/>
      </c>
      <c r="AJ844" s="29">
        <f>AD844*Q844+(1-AD844)*N844</f>
        <v/>
      </c>
      <c r="AK844" s="29">
        <f>AC844*V844+(1-AC844)*U844</f>
        <v/>
      </c>
      <c r="AL844" s="29">
        <f>AC844*W844+(1-AC844)*U844</f>
        <v/>
      </c>
      <c r="AM844" s="29">
        <f>AC844*X844+(1-AC844)*U844</f>
        <v/>
      </c>
      <c r="AN844" s="29">
        <f>AD844*V844+(1-AD844)*U844</f>
        <v/>
      </c>
      <c r="AO844" s="29">
        <f>AD844*W844+(1-AD844)*U844</f>
        <v/>
      </c>
      <c r="AP844" s="29">
        <f>AD844*X844+(1-AD844)*U844</f>
        <v/>
      </c>
      <c r="AQ844">
        <f>IF(OR(Scenario!$B$5="Any",Scenario!$B$5=A844),1,0)</f>
        <v/>
      </c>
      <c r="AR844">
        <f>IF(OR(Scenario!$B$6="Any",Scenario!$B$6=B844),1,0)</f>
        <v/>
      </c>
      <c r="AS844">
        <f>IF(OR(Scenario!$B$7="Any",Scenario!$B$7=C844),1,0)</f>
        <v/>
      </c>
      <c r="AT844">
        <f>IF(OR(Scenario!$B$8="Any",Scenario!$B$8=D844),1,0)</f>
        <v/>
      </c>
      <c r="AU844">
        <f>IF(OR(Scenario!$B$9="Any",Scenario!$B$9=E844),1,0)</f>
        <v/>
      </c>
      <c r="AV844">
        <f>IF(OR(Scenario!$B$10="Any",Scenario!$B$10=F844),1,0)</f>
        <v/>
      </c>
      <c r="AW844">
        <f>G844*AQ844*AR844*AS844*AT844*AU844*AV844</f>
        <v/>
      </c>
      <c r="AX844">
        <f>IF(Scenario!$B$11="mean",L844,IF(Scenario!$B$11="5th pct",M844,N844))</f>
        <v/>
      </c>
      <c r="AY844">
        <f>IF(Scenario!$B$11="mean",O844,IF(Scenario!$B$11="5th pct",P844,Q844))</f>
        <v/>
      </c>
      <c r="AZ844">
        <f>IF(Scenario!$B$11="mean",R844,IF(Scenario!$B$11="5th pct",S844,T844))</f>
        <v/>
      </c>
      <c r="BA844">
        <f>IF(Scenario!$B$11="mean",AE844,IF(Scenario!$B$11="5th pct",AF844,AG844))</f>
        <v/>
      </c>
      <c r="BB844">
        <f>IF(Scenario!$B$11="mean",AH844,IF(Scenario!$B$11="5th pct",AI844,AJ844))</f>
        <v/>
      </c>
      <c r="BC844">
        <f>U844</f>
        <v/>
      </c>
      <c r="BD844">
        <f>IF(Scenario!$B$11="mean",V844,IF(Scenario!$B$11="5th pct",W844,X844))</f>
        <v/>
      </c>
      <c r="BE844">
        <f>IF(Scenario!$B$11="mean",Y844,IF(Scenario!$B$11="5th pct",Z844,AA844))</f>
        <v/>
      </c>
      <c r="BF844">
        <f>IF(Scenario!$B$11="mean",AK844,IF(Scenario!$B$11="5th pct",AL844,AM844))</f>
        <v/>
      </c>
      <c r="BG844">
        <f>IF(Scenario!$B$11="mean",AN844,IF(Scenario!$B$11="5th pct",AO844,AP844))</f>
        <v/>
      </c>
    </row>
    <row r="845">
      <c r="A845" s="7" t="inlineStr">
        <is>
          <t>M</t>
        </is>
      </c>
      <c r="B845" s="7" t="inlineStr">
        <is>
          <t>75-79</t>
        </is>
      </c>
      <c r="C845" s="7" t="inlineStr">
        <is>
          <t>132-154</t>
        </is>
      </c>
      <c r="D845" s="7" t="inlineStr">
        <is>
          <t>1.0-1.5</t>
        </is>
      </c>
      <c r="E845" s="7" t="inlineStr">
        <is>
          <t>low parox</t>
        </is>
      </c>
      <c r="F845" s="7" t="inlineStr">
        <is>
          <t>yes</t>
        </is>
      </c>
      <c r="G845" s="30">
        <f>Parameters!$B$6*Parameters!$B$8*Parameters!$D$11/SUM(Parameters!$B$11:$G$11)*Parameters!$I$21*Parameters!$B$51*Parameters!$B$46</f>
        <v/>
      </c>
      <c r="H845" s="31">
        <f>(140-Parameters!$C$25)*Parameters!$D$26*0.45359237*1/(72*Parameters!$C$27)</f>
        <v/>
      </c>
      <c r="I845" s="7">
        <f>IF(H845&gt;80,"&gt;80",IF(H845&gt;50,"50-80",IF(H845&gt;=25,"25-50","&lt;25")))</f>
        <v/>
      </c>
      <c r="J845" s="7">
        <f>IF(((B845="80+")+0+(OR(D845="1.5-2.0",D845="&gt;=2.0")))&gt;=2,1,0)</f>
        <v/>
      </c>
      <c r="K845" s="32">
        <f>INDEX(Parameters!$B$31:$E$31,MATCH(I845,Parameters!$B$30:$E$30,0))</f>
        <v/>
      </c>
      <c r="L845" s="33">
        <f>K845*INDEX(Parameters!$B$66:$E$66,MATCH(I845,Parameters!$B$30:$E$30,0))/100*IF($F845="yes",Parameters!$C$49,Parameters!$B$49)</f>
        <v/>
      </c>
      <c r="M845" s="33">
        <f>K845*INDEX(Parameters!$B$67:$E$67,MATCH(I845,Parameters!$B$30:$E$30,0))/100*IF($F845="yes",Parameters!$C$49,Parameters!$B$49)</f>
        <v/>
      </c>
      <c r="N845" s="33">
        <f>K845*INDEX(Parameters!$B$68:$E$68,MATCH(I845,Parameters!$B$30:$E$30,0))/100*IF($F845="yes",Parameters!$C$49,Parameters!$B$49)</f>
        <v/>
      </c>
      <c r="O845" s="33">
        <f>K845*INDEX(Parameters!$B$69:$E$69,MATCH(I845,Parameters!$B$30:$E$30,0))/100*IF($F845="yes",Parameters!$C$49,Parameters!$B$49)</f>
        <v/>
      </c>
      <c r="P845" s="33">
        <f>K845*INDEX(Parameters!$B$70:$E$70,MATCH(I845,Parameters!$B$30:$E$30,0))/100*IF($F845="yes",Parameters!$C$49,Parameters!$B$49)</f>
        <v/>
      </c>
      <c r="Q845" s="33">
        <f>K845*INDEX(Parameters!$B$71:$E$71,MATCH(I845,Parameters!$B$30:$E$30,0))/100*IF($F845="yes",Parameters!$C$49,Parameters!$B$49)</f>
        <v/>
      </c>
      <c r="R845" s="33">
        <f>K845*INDEX(Parameters!$B$72:$E$72,MATCH(I845,Parameters!$B$30:$E$30,0))/100*IF($F845="yes",Parameters!$C$49,Parameters!$B$49)</f>
        <v/>
      </c>
      <c r="S845" s="33">
        <f>K845*INDEX(Parameters!$B$73:$E$73,MATCH(I845,Parameters!$B$30:$E$30,0))/100*IF($F845="yes",Parameters!$C$49,Parameters!$B$49)</f>
        <v/>
      </c>
      <c r="T845" s="33">
        <f>K845*INDEX(Parameters!$B$74:$E$74,MATCH(I845,Parameters!$B$30:$E$30,0))/100*IF($F845="yes",Parameters!$C$49,Parameters!$B$49)</f>
        <v/>
      </c>
      <c r="U845" s="33">
        <f>INDEX(Parameters!$B$32:$E$32,MATCH(I845,Parameters!$B$30:$E$30,0))*Parameters!$B$36/100*IF($F845="yes",Parameters!$E$49,Parameters!$D$49)</f>
        <v/>
      </c>
      <c r="V845" s="33">
        <f>U845*INDEX(Parameters!$B$99:$E$99,MATCH(I845,Parameters!$B$30:$E$30,0))</f>
        <v/>
      </c>
      <c r="W845" s="33">
        <f>U845*INDEX(Parameters!$B$100:$E$100,MATCH(I845,Parameters!$B$30:$E$30,0))</f>
        <v/>
      </c>
      <c r="X845" s="33">
        <f>U845*INDEX(Parameters!$B$101:$E$101,MATCH(I845,Parameters!$B$30:$E$30,0))</f>
        <v/>
      </c>
      <c r="Y845" s="33">
        <f>U845*INDEX(Parameters!$B$102:$E$102,MATCH(I845,Parameters!$B$30:$E$30,0))</f>
        <v/>
      </c>
      <c r="Z845" s="33">
        <f>U845*INDEX(Parameters!$B$103:$E$103,MATCH(I845,Parameters!$B$30:$E$30,0))</f>
        <v/>
      </c>
      <c r="AA845" s="33">
        <f>U845*INDEX(Parameters!$B$104:$E$104,MATCH(I845,Parameters!$B$30:$E$30,0))</f>
        <v/>
      </c>
      <c r="AB845" s="33">
        <f>U845*Parameters!$B$39</f>
        <v/>
      </c>
      <c r="AC845" s="7">
        <f>J845</f>
        <v/>
      </c>
      <c r="AD845" s="7">
        <f>IF(J845=1,Parameters!$B$40,Parameters!$B$41)</f>
        <v/>
      </c>
      <c r="AE845" s="33">
        <f>AC845*O845+(1-AC845)*L845</f>
        <v/>
      </c>
      <c r="AF845" s="33">
        <f>AC845*P845+(1-AC845)*M845</f>
        <v/>
      </c>
      <c r="AG845" s="33">
        <f>AC845*Q845+(1-AC845)*N845</f>
        <v/>
      </c>
      <c r="AH845" s="33">
        <f>AD845*O845+(1-AD845)*L845</f>
        <v/>
      </c>
      <c r="AI845" s="33">
        <f>AD845*P845+(1-AD845)*M845</f>
        <v/>
      </c>
      <c r="AJ845" s="33">
        <f>AD845*Q845+(1-AD845)*N845</f>
        <v/>
      </c>
      <c r="AK845" s="33">
        <f>AC845*V845+(1-AC845)*U845</f>
        <v/>
      </c>
      <c r="AL845" s="33">
        <f>AC845*W845+(1-AC845)*U845</f>
        <v/>
      </c>
      <c r="AM845" s="33">
        <f>AC845*X845+(1-AC845)*U845</f>
        <v/>
      </c>
      <c r="AN845" s="33">
        <f>AD845*V845+(1-AD845)*U845</f>
        <v/>
      </c>
      <c r="AO845" s="33">
        <f>AD845*W845+(1-AD845)*U845</f>
        <v/>
      </c>
      <c r="AP845" s="33">
        <f>AD845*X845+(1-AD845)*U845</f>
        <v/>
      </c>
      <c r="AQ845" s="7">
        <f>IF(OR(Scenario!$B$5="Any",Scenario!$B$5=A845),1,0)</f>
        <v/>
      </c>
      <c r="AR845" s="7">
        <f>IF(OR(Scenario!$B$6="Any",Scenario!$B$6=B845),1,0)</f>
        <v/>
      </c>
      <c r="AS845" s="7">
        <f>IF(OR(Scenario!$B$7="Any",Scenario!$B$7=C845),1,0)</f>
        <v/>
      </c>
      <c r="AT845" s="7">
        <f>IF(OR(Scenario!$B$8="Any",Scenario!$B$8=D845),1,0)</f>
        <v/>
      </c>
      <c r="AU845" s="7">
        <f>IF(OR(Scenario!$B$9="Any",Scenario!$B$9=E845),1,0)</f>
        <v/>
      </c>
      <c r="AV845" s="7">
        <f>IF(OR(Scenario!$B$10="Any",Scenario!$B$10=F845),1,0)</f>
        <v/>
      </c>
      <c r="AW845" s="7">
        <f>G845*AQ845*AR845*AS845*AT845*AU845*AV845</f>
        <v/>
      </c>
      <c r="AX845" s="7">
        <f>IF(Scenario!$B$11="mean",L845,IF(Scenario!$B$11="5th pct",M845,N845))</f>
        <v/>
      </c>
      <c r="AY845" s="7">
        <f>IF(Scenario!$B$11="mean",O845,IF(Scenario!$B$11="5th pct",P845,Q845))</f>
        <v/>
      </c>
      <c r="AZ845" s="7">
        <f>IF(Scenario!$B$11="mean",R845,IF(Scenario!$B$11="5th pct",S845,T845))</f>
        <v/>
      </c>
      <c r="BA845" s="7">
        <f>IF(Scenario!$B$11="mean",AE845,IF(Scenario!$B$11="5th pct",AF845,AG845))</f>
        <v/>
      </c>
      <c r="BB845" s="7">
        <f>IF(Scenario!$B$11="mean",AH845,IF(Scenario!$B$11="5th pct",AI845,AJ845))</f>
        <v/>
      </c>
      <c r="BC845" s="7">
        <f>U845</f>
        <v/>
      </c>
      <c r="BD845" s="7">
        <f>IF(Scenario!$B$11="mean",V845,IF(Scenario!$B$11="5th pct",W845,X845))</f>
        <v/>
      </c>
      <c r="BE845" s="7">
        <f>IF(Scenario!$B$11="mean",Y845,IF(Scenario!$B$11="5th pct",Z845,AA845))</f>
        <v/>
      </c>
      <c r="BF845" s="7">
        <f>IF(Scenario!$B$11="mean",AK845,IF(Scenario!$B$11="5th pct",AL845,AM845))</f>
        <v/>
      </c>
      <c r="BG845" s="7">
        <f>IF(Scenario!$B$11="mean",AN845,IF(Scenario!$B$11="5th pct",AO845,AP845))</f>
        <v/>
      </c>
    </row>
    <row r="846">
      <c r="A846" t="inlineStr">
        <is>
          <t>M</t>
        </is>
      </c>
      <c r="B846" t="inlineStr">
        <is>
          <t>75-79</t>
        </is>
      </c>
      <c r="C846" t="inlineStr">
        <is>
          <t>132-154</t>
        </is>
      </c>
      <c r="D846" t="inlineStr">
        <is>
          <t>1.0-1.5</t>
        </is>
      </c>
      <c r="E846" t="inlineStr">
        <is>
          <t>high parox</t>
        </is>
      </c>
      <c r="F846" t="inlineStr">
        <is>
          <t>no</t>
        </is>
      </c>
      <c r="G846" s="26">
        <f>Parameters!$B$6*Parameters!$B$8*Parameters!$D$11/SUM(Parameters!$B$11:$G$11)*Parameters!$I$21*Parameters!$B$52*(1-Parameters!$B$46)</f>
        <v/>
      </c>
      <c r="H846" s="27">
        <f>(140-Parameters!$C$25)*Parameters!$D$26*0.45359237*1/(72*Parameters!$C$27)</f>
        <v/>
      </c>
      <c r="I846">
        <f>IF(H846&gt;80,"&gt;80",IF(H846&gt;50,"50-80",IF(H846&gt;=25,"25-50","&lt;25")))</f>
        <v/>
      </c>
      <c r="J846">
        <f>IF(((B846="80+")+0+(OR(D846="1.5-2.0",D846="&gt;=2.0")))&gt;=2,1,0)</f>
        <v/>
      </c>
      <c r="K846" s="28">
        <f>INDEX(Parameters!$B$31:$E$31,MATCH(I846,Parameters!$B$30:$E$30,0))</f>
        <v/>
      </c>
      <c r="L846" s="29">
        <f>K846*INDEX(Parameters!$B$75:$E$75,MATCH(I846,Parameters!$B$30:$E$30,0))/100*IF($F846="yes",Parameters!$C$49,Parameters!$B$49)</f>
        <v/>
      </c>
      <c r="M846" s="29">
        <f>K846*INDEX(Parameters!$B$76:$E$76,MATCH(I846,Parameters!$B$30:$E$30,0))/100*IF($F846="yes",Parameters!$C$49,Parameters!$B$49)</f>
        <v/>
      </c>
      <c r="N846" s="29">
        <f>K846*INDEX(Parameters!$B$77:$E$77,MATCH(I846,Parameters!$B$30:$E$30,0))/100*IF($F846="yes",Parameters!$C$49,Parameters!$B$49)</f>
        <v/>
      </c>
      <c r="O846" s="29">
        <f>K846*INDEX(Parameters!$B$78:$E$78,MATCH(I846,Parameters!$B$30:$E$30,0))/100*IF($F846="yes",Parameters!$C$49,Parameters!$B$49)</f>
        <v/>
      </c>
      <c r="P846" s="29">
        <f>K846*INDEX(Parameters!$B$79:$E$79,MATCH(I846,Parameters!$B$30:$E$30,0))/100*IF($F846="yes",Parameters!$C$49,Parameters!$B$49)</f>
        <v/>
      </c>
      <c r="Q846" s="29">
        <f>K846*INDEX(Parameters!$B$80:$E$80,MATCH(I846,Parameters!$B$30:$E$30,0))/100*IF($F846="yes",Parameters!$C$49,Parameters!$B$49)</f>
        <v/>
      </c>
      <c r="R846" s="29">
        <f>K846*INDEX(Parameters!$B$81:$E$81,MATCH(I846,Parameters!$B$30:$E$30,0))/100*IF($F846="yes",Parameters!$C$49,Parameters!$B$49)</f>
        <v/>
      </c>
      <c r="S846" s="29">
        <f>K846*INDEX(Parameters!$B$82:$E$82,MATCH(I846,Parameters!$B$30:$E$30,0))/100*IF($F846="yes",Parameters!$C$49,Parameters!$B$49)</f>
        <v/>
      </c>
      <c r="T846" s="29">
        <f>K846*INDEX(Parameters!$B$83:$E$83,MATCH(I846,Parameters!$B$30:$E$30,0))/100*IF($F846="yes",Parameters!$C$49,Parameters!$B$49)</f>
        <v/>
      </c>
      <c r="U846" s="29">
        <f>INDEX(Parameters!$B$32:$E$32,MATCH(I846,Parameters!$B$30:$E$30,0))*Parameters!$B$36/100*IF($F846="yes",Parameters!$E$49,Parameters!$D$49)</f>
        <v/>
      </c>
      <c r="V846" s="29">
        <f>U846*INDEX(Parameters!$B$99:$E$99,MATCH(I846,Parameters!$B$30:$E$30,0))</f>
        <v/>
      </c>
      <c r="W846" s="29">
        <f>U846*INDEX(Parameters!$B$100:$E$100,MATCH(I846,Parameters!$B$30:$E$30,0))</f>
        <v/>
      </c>
      <c r="X846" s="29">
        <f>U846*INDEX(Parameters!$B$101:$E$101,MATCH(I846,Parameters!$B$30:$E$30,0))</f>
        <v/>
      </c>
      <c r="Y846" s="29">
        <f>U846*INDEX(Parameters!$B$102:$E$102,MATCH(I846,Parameters!$B$30:$E$30,0))</f>
        <v/>
      </c>
      <c r="Z846" s="29">
        <f>U846*INDEX(Parameters!$B$103:$E$103,MATCH(I846,Parameters!$B$30:$E$30,0))</f>
        <v/>
      </c>
      <c r="AA846" s="29">
        <f>U846*INDEX(Parameters!$B$104:$E$104,MATCH(I846,Parameters!$B$30:$E$30,0))</f>
        <v/>
      </c>
      <c r="AB846" s="29">
        <f>U846*Parameters!$B$39</f>
        <v/>
      </c>
      <c r="AC846">
        <f>J846</f>
        <v/>
      </c>
      <c r="AD846">
        <f>IF(J846=1,Parameters!$B$40,Parameters!$B$41)</f>
        <v/>
      </c>
      <c r="AE846" s="29">
        <f>AC846*O846+(1-AC846)*L846</f>
        <v/>
      </c>
      <c r="AF846" s="29">
        <f>AC846*P846+(1-AC846)*M846</f>
        <v/>
      </c>
      <c r="AG846" s="29">
        <f>AC846*Q846+(1-AC846)*N846</f>
        <v/>
      </c>
      <c r="AH846" s="29">
        <f>AD846*O846+(1-AD846)*L846</f>
        <v/>
      </c>
      <c r="AI846" s="29">
        <f>AD846*P846+(1-AD846)*M846</f>
        <v/>
      </c>
      <c r="AJ846" s="29">
        <f>AD846*Q846+(1-AD846)*N846</f>
        <v/>
      </c>
      <c r="AK846" s="29">
        <f>AC846*V846+(1-AC846)*U846</f>
        <v/>
      </c>
      <c r="AL846" s="29">
        <f>AC846*W846+(1-AC846)*U846</f>
        <v/>
      </c>
      <c r="AM846" s="29">
        <f>AC846*X846+(1-AC846)*U846</f>
        <v/>
      </c>
      <c r="AN846" s="29">
        <f>AD846*V846+(1-AD846)*U846</f>
        <v/>
      </c>
      <c r="AO846" s="29">
        <f>AD846*W846+(1-AD846)*U846</f>
        <v/>
      </c>
      <c r="AP846" s="29">
        <f>AD846*X846+(1-AD846)*U846</f>
        <v/>
      </c>
      <c r="AQ846">
        <f>IF(OR(Scenario!$B$5="Any",Scenario!$B$5=A846),1,0)</f>
        <v/>
      </c>
      <c r="AR846">
        <f>IF(OR(Scenario!$B$6="Any",Scenario!$B$6=B846),1,0)</f>
        <v/>
      </c>
      <c r="AS846">
        <f>IF(OR(Scenario!$B$7="Any",Scenario!$B$7=C846),1,0)</f>
        <v/>
      </c>
      <c r="AT846">
        <f>IF(OR(Scenario!$B$8="Any",Scenario!$B$8=D846),1,0)</f>
        <v/>
      </c>
      <c r="AU846">
        <f>IF(OR(Scenario!$B$9="Any",Scenario!$B$9=E846),1,0)</f>
        <v/>
      </c>
      <c r="AV846">
        <f>IF(OR(Scenario!$B$10="Any",Scenario!$B$10=F846),1,0)</f>
        <v/>
      </c>
      <c r="AW846">
        <f>G846*AQ846*AR846*AS846*AT846*AU846*AV846</f>
        <v/>
      </c>
      <c r="AX846">
        <f>IF(Scenario!$B$11="mean",L846,IF(Scenario!$B$11="5th pct",M846,N846))</f>
        <v/>
      </c>
      <c r="AY846">
        <f>IF(Scenario!$B$11="mean",O846,IF(Scenario!$B$11="5th pct",P846,Q846))</f>
        <v/>
      </c>
      <c r="AZ846">
        <f>IF(Scenario!$B$11="mean",R846,IF(Scenario!$B$11="5th pct",S846,T846))</f>
        <v/>
      </c>
      <c r="BA846">
        <f>IF(Scenario!$B$11="mean",AE846,IF(Scenario!$B$11="5th pct",AF846,AG846))</f>
        <v/>
      </c>
      <c r="BB846">
        <f>IF(Scenario!$B$11="mean",AH846,IF(Scenario!$B$11="5th pct",AI846,AJ846))</f>
        <v/>
      </c>
      <c r="BC846">
        <f>U846</f>
        <v/>
      </c>
      <c r="BD846">
        <f>IF(Scenario!$B$11="mean",V846,IF(Scenario!$B$11="5th pct",W846,X846))</f>
        <v/>
      </c>
      <c r="BE846">
        <f>IF(Scenario!$B$11="mean",Y846,IF(Scenario!$B$11="5th pct",Z846,AA846))</f>
        <v/>
      </c>
      <c r="BF846">
        <f>IF(Scenario!$B$11="mean",AK846,IF(Scenario!$B$11="5th pct",AL846,AM846))</f>
        <v/>
      </c>
      <c r="BG846">
        <f>IF(Scenario!$B$11="mean",AN846,IF(Scenario!$B$11="5th pct",AO846,AP846))</f>
        <v/>
      </c>
    </row>
    <row r="847">
      <c r="A847" s="7" t="inlineStr">
        <is>
          <t>M</t>
        </is>
      </c>
      <c r="B847" s="7" t="inlineStr">
        <is>
          <t>75-79</t>
        </is>
      </c>
      <c r="C847" s="7" t="inlineStr">
        <is>
          <t>132-154</t>
        </is>
      </c>
      <c r="D847" s="7" t="inlineStr">
        <is>
          <t>1.0-1.5</t>
        </is>
      </c>
      <c r="E847" s="7" t="inlineStr">
        <is>
          <t>high parox</t>
        </is>
      </c>
      <c r="F847" s="7" t="inlineStr">
        <is>
          <t>yes</t>
        </is>
      </c>
      <c r="G847" s="30">
        <f>Parameters!$B$6*Parameters!$B$8*Parameters!$D$11/SUM(Parameters!$B$11:$G$11)*Parameters!$I$21*Parameters!$B$52*Parameters!$B$46</f>
        <v/>
      </c>
      <c r="H847" s="31">
        <f>(140-Parameters!$C$25)*Parameters!$D$26*0.45359237*1/(72*Parameters!$C$27)</f>
        <v/>
      </c>
      <c r="I847" s="7">
        <f>IF(H847&gt;80,"&gt;80",IF(H847&gt;50,"50-80",IF(H847&gt;=25,"25-50","&lt;25")))</f>
        <v/>
      </c>
      <c r="J847" s="7">
        <f>IF(((B847="80+")+0+(OR(D847="1.5-2.0",D847="&gt;=2.0")))&gt;=2,1,0)</f>
        <v/>
      </c>
      <c r="K847" s="32">
        <f>INDEX(Parameters!$B$31:$E$31,MATCH(I847,Parameters!$B$30:$E$30,0))</f>
        <v/>
      </c>
      <c r="L847" s="33">
        <f>K847*INDEX(Parameters!$B$75:$E$75,MATCH(I847,Parameters!$B$30:$E$30,0))/100*IF($F847="yes",Parameters!$C$49,Parameters!$B$49)</f>
        <v/>
      </c>
      <c r="M847" s="33">
        <f>K847*INDEX(Parameters!$B$76:$E$76,MATCH(I847,Parameters!$B$30:$E$30,0))/100*IF($F847="yes",Parameters!$C$49,Parameters!$B$49)</f>
        <v/>
      </c>
      <c r="N847" s="33">
        <f>K847*INDEX(Parameters!$B$77:$E$77,MATCH(I847,Parameters!$B$30:$E$30,0))/100*IF($F847="yes",Parameters!$C$49,Parameters!$B$49)</f>
        <v/>
      </c>
      <c r="O847" s="33">
        <f>K847*INDEX(Parameters!$B$78:$E$78,MATCH(I847,Parameters!$B$30:$E$30,0))/100*IF($F847="yes",Parameters!$C$49,Parameters!$B$49)</f>
        <v/>
      </c>
      <c r="P847" s="33">
        <f>K847*INDEX(Parameters!$B$79:$E$79,MATCH(I847,Parameters!$B$30:$E$30,0))/100*IF($F847="yes",Parameters!$C$49,Parameters!$B$49)</f>
        <v/>
      </c>
      <c r="Q847" s="33">
        <f>K847*INDEX(Parameters!$B$80:$E$80,MATCH(I847,Parameters!$B$30:$E$30,0))/100*IF($F847="yes",Parameters!$C$49,Parameters!$B$49)</f>
        <v/>
      </c>
      <c r="R847" s="33">
        <f>K847*INDEX(Parameters!$B$81:$E$81,MATCH(I847,Parameters!$B$30:$E$30,0))/100*IF($F847="yes",Parameters!$C$49,Parameters!$B$49)</f>
        <v/>
      </c>
      <c r="S847" s="33">
        <f>K847*INDEX(Parameters!$B$82:$E$82,MATCH(I847,Parameters!$B$30:$E$30,0))/100*IF($F847="yes",Parameters!$C$49,Parameters!$B$49)</f>
        <v/>
      </c>
      <c r="T847" s="33">
        <f>K847*INDEX(Parameters!$B$83:$E$83,MATCH(I847,Parameters!$B$30:$E$30,0))/100*IF($F847="yes",Parameters!$C$49,Parameters!$B$49)</f>
        <v/>
      </c>
      <c r="U847" s="33">
        <f>INDEX(Parameters!$B$32:$E$32,MATCH(I847,Parameters!$B$30:$E$30,0))*Parameters!$B$36/100*IF($F847="yes",Parameters!$E$49,Parameters!$D$49)</f>
        <v/>
      </c>
      <c r="V847" s="33">
        <f>U847*INDEX(Parameters!$B$99:$E$99,MATCH(I847,Parameters!$B$30:$E$30,0))</f>
        <v/>
      </c>
      <c r="W847" s="33">
        <f>U847*INDEX(Parameters!$B$100:$E$100,MATCH(I847,Parameters!$B$30:$E$30,0))</f>
        <v/>
      </c>
      <c r="X847" s="33">
        <f>U847*INDEX(Parameters!$B$101:$E$101,MATCH(I847,Parameters!$B$30:$E$30,0))</f>
        <v/>
      </c>
      <c r="Y847" s="33">
        <f>U847*INDEX(Parameters!$B$102:$E$102,MATCH(I847,Parameters!$B$30:$E$30,0))</f>
        <v/>
      </c>
      <c r="Z847" s="33">
        <f>U847*INDEX(Parameters!$B$103:$E$103,MATCH(I847,Parameters!$B$30:$E$30,0))</f>
        <v/>
      </c>
      <c r="AA847" s="33">
        <f>U847*INDEX(Parameters!$B$104:$E$104,MATCH(I847,Parameters!$B$30:$E$30,0))</f>
        <v/>
      </c>
      <c r="AB847" s="33">
        <f>U847*Parameters!$B$39</f>
        <v/>
      </c>
      <c r="AC847" s="7">
        <f>J847</f>
        <v/>
      </c>
      <c r="AD847" s="7">
        <f>IF(J847=1,Parameters!$B$40,Parameters!$B$41)</f>
        <v/>
      </c>
      <c r="AE847" s="33">
        <f>AC847*O847+(1-AC847)*L847</f>
        <v/>
      </c>
      <c r="AF847" s="33">
        <f>AC847*P847+(1-AC847)*M847</f>
        <v/>
      </c>
      <c r="AG847" s="33">
        <f>AC847*Q847+(1-AC847)*N847</f>
        <v/>
      </c>
      <c r="AH847" s="33">
        <f>AD847*O847+(1-AD847)*L847</f>
        <v/>
      </c>
      <c r="AI847" s="33">
        <f>AD847*P847+(1-AD847)*M847</f>
        <v/>
      </c>
      <c r="AJ847" s="33">
        <f>AD847*Q847+(1-AD847)*N847</f>
        <v/>
      </c>
      <c r="AK847" s="33">
        <f>AC847*V847+(1-AC847)*U847</f>
        <v/>
      </c>
      <c r="AL847" s="33">
        <f>AC847*W847+(1-AC847)*U847</f>
        <v/>
      </c>
      <c r="AM847" s="33">
        <f>AC847*X847+(1-AC847)*U847</f>
        <v/>
      </c>
      <c r="AN847" s="33">
        <f>AD847*V847+(1-AD847)*U847</f>
        <v/>
      </c>
      <c r="AO847" s="33">
        <f>AD847*W847+(1-AD847)*U847</f>
        <v/>
      </c>
      <c r="AP847" s="33">
        <f>AD847*X847+(1-AD847)*U847</f>
        <v/>
      </c>
      <c r="AQ847" s="7">
        <f>IF(OR(Scenario!$B$5="Any",Scenario!$B$5=A847),1,0)</f>
        <v/>
      </c>
      <c r="AR847" s="7">
        <f>IF(OR(Scenario!$B$6="Any",Scenario!$B$6=B847),1,0)</f>
        <v/>
      </c>
      <c r="AS847" s="7">
        <f>IF(OR(Scenario!$B$7="Any",Scenario!$B$7=C847),1,0)</f>
        <v/>
      </c>
      <c r="AT847" s="7">
        <f>IF(OR(Scenario!$B$8="Any",Scenario!$B$8=D847),1,0)</f>
        <v/>
      </c>
      <c r="AU847" s="7">
        <f>IF(OR(Scenario!$B$9="Any",Scenario!$B$9=E847),1,0)</f>
        <v/>
      </c>
      <c r="AV847" s="7">
        <f>IF(OR(Scenario!$B$10="Any",Scenario!$B$10=F847),1,0)</f>
        <v/>
      </c>
      <c r="AW847" s="7">
        <f>G847*AQ847*AR847*AS847*AT847*AU847*AV847</f>
        <v/>
      </c>
      <c r="AX847" s="7">
        <f>IF(Scenario!$B$11="mean",L847,IF(Scenario!$B$11="5th pct",M847,N847))</f>
        <v/>
      </c>
      <c r="AY847" s="7">
        <f>IF(Scenario!$B$11="mean",O847,IF(Scenario!$B$11="5th pct",P847,Q847))</f>
        <v/>
      </c>
      <c r="AZ847" s="7">
        <f>IF(Scenario!$B$11="mean",R847,IF(Scenario!$B$11="5th pct",S847,T847))</f>
        <v/>
      </c>
      <c r="BA847" s="7">
        <f>IF(Scenario!$B$11="mean",AE847,IF(Scenario!$B$11="5th pct",AF847,AG847))</f>
        <v/>
      </c>
      <c r="BB847" s="7">
        <f>IF(Scenario!$B$11="mean",AH847,IF(Scenario!$B$11="5th pct",AI847,AJ847))</f>
        <v/>
      </c>
      <c r="BC847" s="7">
        <f>U847</f>
        <v/>
      </c>
      <c r="BD847" s="7">
        <f>IF(Scenario!$B$11="mean",V847,IF(Scenario!$B$11="5th pct",W847,X847))</f>
        <v/>
      </c>
      <c r="BE847" s="7">
        <f>IF(Scenario!$B$11="mean",Y847,IF(Scenario!$B$11="5th pct",Z847,AA847))</f>
        <v/>
      </c>
      <c r="BF847" s="7">
        <f>IF(Scenario!$B$11="mean",AK847,IF(Scenario!$B$11="5th pct",AL847,AM847))</f>
        <v/>
      </c>
      <c r="BG847" s="7">
        <f>IF(Scenario!$B$11="mean",AN847,IF(Scenario!$B$11="5th pct",AO847,AP847))</f>
        <v/>
      </c>
    </row>
    <row r="848">
      <c r="A848" t="inlineStr">
        <is>
          <t>M</t>
        </is>
      </c>
      <c r="B848" t="inlineStr">
        <is>
          <t>75-79</t>
        </is>
      </c>
      <c r="C848" t="inlineStr">
        <is>
          <t>132-154</t>
        </is>
      </c>
      <c r="D848" t="inlineStr">
        <is>
          <t>1.0-1.5</t>
        </is>
      </c>
      <c r="E848" t="inlineStr">
        <is>
          <t>persistent</t>
        </is>
      </c>
      <c r="F848" t="inlineStr">
        <is>
          <t>no</t>
        </is>
      </c>
      <c r="G848" s="26">
        <f>Parameters!$B$6*Parameters!$B$8*Parameters!$D$11/SUM(Parameters!$B$11:$G$11)*Parameters!$I$21*Parameters!$B$53*(1-Parameters!$B$46)</f>
        <v/>
      </c>
      <c r="H848" s="27">
        <f>(140-Parameters!$C$25)*Parameters!$D$26*0.45359237*1/(72*Parameters!$C$27)</f>
        <v/>
      </c>
      <c r="I848">
        <f>IF(H848&gt;80,"&gt;80",IF(H848&gt;50,"50-80",IF(H848&gt;=25,"25-50","&lt;25")))</f>
        <v/>
      </c>
      <c r="J848">
        <f>IF(((B848="80+")+0+(OR(D848="1.5-2.0",D848="&gt;=2.0")))&gt;=2,1,0)</f>
        <v/>
      </c>
      <c r="K848" s="28">
        <f>INDEX(Parameters!$B$31:$E$31,MATCH(I848,Parameters!$B$30:$E$30,0))</f>
        <v/>
      </c>
      <c r="L848" s="29">
        <f>K848*INDEX(Parameters!$B$84:$E$84,MATCH(I848,Parameters!$B$30:$E$30,0))/100*IF($F848="yes",Parameters!$C$49,Parameters!$B$49)</f>
        <v/>
      </c>
      <c r="M848" s="29">
        <f>K848*INDEX(Parameters!$B$85:$E$85,MATCH(I848,Parameters!$B$30:$E$30,0))/100*IF($F848="yes",Parameters!$C$49,Parameters!$B$49)</f>
        <v/>
      </c>
      <c r="N848" s="29">
        <f>K848*INDEX(Parameters!$B$86:$E$86,MATCH(I848,Parameters!$B$30:$E$30,0))/100*IF($F848="yes",Parameters!$C$49,Parameters!$B$49)</f>
        <v/>
      </c>
      <c r="O848" s="29">
        <f>K848*INDEX(Parameters!$B$87:$E$87,MATCH(I848,Parameters!$B$30:$E$30,0))/100*IF($F848="yes",Parameters!$C$49,Parameters!$B$49)</f>
        <v/>
      </c>
      <c r="P848" s="29">
        <f>K848*INDEX(Parameters!$B$88:$E$88,MATCH(I848,Parameters!$B$30:$E$30,0))/100*IF($F848="yes",Parameters!$C$49,Parameters!$B$49)</f>
        <v/>
      </c>
      <c r="Q848" s="29">
        <f>K848*INDEX(Parameters!$B$89:$E$89,MATCH(I848,Parameters!$B$30:$E$30,0))/100*IF($F848="yes",Parameters!$C$49,Parameters!$B$49)</f>
        <v/>
      </c>
      <c r="R848" s="29">
        <f>K848*INDEX(Parameters!$B$90:$E$90,MATCH(I848,Parameters!$B$30:$E$30,0))/100*IF($F848="yes",Parameters!$C$49,Parameters!$B$49)</f>
        <v/>
      </c>
      <c r="S848" s="29">
        <f>K848*INDEX(Parameters!$B$91:$E$91,MATCH(I848,Parameters!$B$30:$E$30,0))/100*IF($F848="yes",Parameters!$C$49,Parameters!$B$49)</f>
        <v/>
      </c>
      <c r="T848" s="29">
        <f>K848*INDEX(Parameters!$B$92:$E$92,MATCH(I848,Parameters!$B$30:$E$30,0))/100*IF($F848="yes",Parameters!$C$49,Parameters!$B$49)</f>
        <v/>
      </c>
      <c r="U848" s="29">
        <f>INDEX(Parameters!$B$32:$E$32,MATCH(I848,Parameters!$B$30:$E$30,0))*Parameters!$B$36/100*IF($F848="yes",Parameters!$E$49,Parameters!$D$49)</f>
        <v/>
      </c>
      <c r="V848" s="29">
        <f>U848*INDEX(Parameters!$B$99:$E$99,MATCH(I848,Parameters!$B$30:$E$30,0))</f>
        <v/>
      </c>
      <c r="W848" s="29">
        <f>U848*INDEX(Parameters!$B$100:$E$100,MATCH(I848,Parameters!$B$30:$E$30,0))</f>
        <v/>
      </c>
      <c r="X848" s="29">
        <f>U848*INDEX(Parameters!$B$101:$E$101,MATCH(I848,Parameters!$B$30:$E$30,0))</f>
        <v/>
      </c>
      <c r="Y848" s="29">
        <f>U848*INDEX(Parameters!$B$102:$E$102,MATCH(I848,Parameters!$B$30:$E$30,0))</f>
        <v/>
      </c>
      <c r="Z848" s="29">
        <f>U848*INDEX(Parameters!$B$103:$E$103,MATCH(I848,Parameters!$B$30:$E$30,0))</f>
        <v/>
      </c>
      <c r="AA848" s="29">
        <f>U848*INDEX(Parameters!$B$104:$E$104,MATCH(I848,Parameters!$B$30:$E$30,0))</f>
        <v/>
      </c>
      <c r="AB848" s="29">
        <f>U848*Parameters!$B$39</f>
        <v/>
      </c>
      <c r="AC848">
        <f>J848</f>
        <v/>
      </c>
      <c r="AD848">
        <f>IF(J848=1,Parameters!$B$40,Parameters!$B$41)</f>
        <v/>
      </c>
      <c r="AE848" s="29">
        <f>AC848*O848+(1-AC848)*L848</f>
        <v/>
      </c>
      <c r="AF848" s="29">
        <f>AC848*P848+(1-AC848)*M848</f>
        <v/>
      </c>
      <c r="AG848" s="29">
        <f>AC848*Q848+(1-AC848)*N848</f>
        <v/>
      </c>
      <c r="AH848" s="29">
        <f>AD848*O848+(1-AD848)*L848</f>
        <v/>
      </c>
      <c r="AI848" s="29">
        <f>AD848*P848+(1-AD848)*M848</f>
        <v/>
      </c>
      <c r="AJ848" s="29">
        <f>AD848*Q848+(1-AD848)*N848</f>
        <v/>
      </c>
      <c r="AK848" s="29">
        <f>AC848*V848+(1-AC848)*U848</f>
        <v/>
      </c>
      <c r="AL848" s="29">
        <f>AC848*W848+(1-AC848)*U848</f>
        <v/>
      </c>
      <c r="AM848" s="29">
        <f>AC848*X848+(1-AC848)*U848</f>
        <v/>
      </c>
      <c r="AN848" s="29">
        <f>AD848*V848+(1-AD848)*U848</f>
        <v/>
      </c>
      <c r="AO848" s="29">
        <f>AD848*W848+(1-AD848)*U848</f>
        <v/>
      </c>
      <c r="AP848" s="29">
        <f>AD848*X848+(1-AD848)*U848</f>
        <v/>
      </c>
      <c r="AQ848">
        <f>IF(OR(Scenario!$B$5="Any",Scenario!$B$5=A848),1,0)</f>
        <v/>
      </c>
      <c r="AR848">
        <f>IF(OR(Scenario!$B$6="Any",Scenario!$B$6=B848),1,0)</f>
        <v/>
      </c>
      <c r="AS848">
        <f>IF(OR(Scenario!$B$7="Any",Scenario!$B$7=C848),1,0)</f>
        <v/>
      </c>
      <c r="AT848">
        <f>IF(OR(Scenario!$B$8="Any",Scenario!$B$8=D848),1,0)</f>
        <v/>
      </c>
      <c r="AU848">
        <f>IF(OR(Scenario!$B$9="Any",Scenario!$B$9=E848),1,0)</f>
        <v/>
      </c>
      <c r="AV848">
        <f>IF(OR(Scenario!$B$10="Any",Scenario!$B$10=F848),1,0)</f>
        <v/>
      </c>
      <c r="AW848">
        <f>G848*AQ848*AR848*AS848*AT848*AU848*AV848</f>
        <v/>
      </c>
      <c r="AX848">
        <f>IF(Scenario!$B$11="mean",L848,IF(Scenario!$B$11="5th pct",M848,N848))</f>
        <v/>
      </c>
      <c r="AY848">
        <f>IF(Scenario!$B$11="mean",O848,IF(Scenario!$B$11="5th pct",P848,Q848))</f>
        <v/>
      </c>
      <c r="AZ848">
        <f>IF(Scenario!$B$11="mean",R848,IF(Scenario!$B$11="5th pct",S848,T848))</f>
        <v/>
      </c>
      <c r="BA848">
        <f>IF(Scenario!$B$11="mean",AE848,IF(Scenario!$B$11="5th pct",AF848,AG848))</f>
        <v/>
      </c>
      <c r="BB848">
        <f>IF(Scenario!$B$11="mean",AH848,IF(Scenario!$B$11="5th pct",AI848,AJ848))</f>
        <v/>
      </c>
      <c r="BC848">
        <f>U848</f>
        <v/>
      </c>
      <c r="BD848">
        <f>IF(Scenario!$B$11="mean",V848,IF(Scenario!$B$11="5th pct",W848,X848))</f>
        <v/>
      </c>
      <c r="BE848">
        <f>IF(Scenario!$B$11="mean",Y848,IF(Scenario!$B$11="5th pct",Z848,AA848))</f>
        <v/>
      </c>
      <c r="BF848">
        <f>IF(Scenario!$B$11="mean",AK848,IF(Scenario!$B$11="5th pct",AL848,AM848))</f>
        <v/>
      </c>
      <c r="BG848">
        <f>IF(Scenario!$B$11="mean",AN848,IF(Scenario!$B$11="5th pct",AO848,AP848))</f>
        <v/>
      </c>
    </row>
    <row r="849">
      <c r="A849" s="7" t="inlineStr">
        <is>
          <t>M</t>
        </is>
      </c>
      <c r="B849" s="7" t="inlineStr">
        <is>
          <t>75-79</t>
        </is>
      </c>
      <c r="C849" s="7" t="inlineStr">
        <is>
          <t>132-154</t>
        </is>
      </c>
      <c r="D849" s="7" t="inlineStr">
        <is>
          <t>1.0-1.5</t>
        </is>
      </c>
      <c r="E849" s="7" t="inlineStr">
        <is>
          <t>persistent</t>
        </is>
      </c>
      <c r="F849" s="7" t="inlineStr">
        <is>
          <t>yes</t>
        </is>
      </c>
      <c r="G849" s="30">
        <f>Parameters!$B$6*Parameters!$B$8*Parameters!$D$11/SUM(Parameters!$B$11:$G$11)*Parameters!$I$21*Parameters!$B$53*Parameters!$B$46</f>
        <v/>
      </c>
      <c r="H849" s="31">
        <f>(140-Parameters!$C$25)*Parameters!$D$26*0.45359237*1/(72*Parameters!$C$27)</f>
        <v/>
      </c>
      <c r="I849" s="7">
        <f>IF(H849&gt;80,"&gt;80",IF(H849&gt;50,"50-80",IF(H849&gt;=25,"25-50","&lt;25")))</f>
        <v/>
      </c>
      <c r="J849" s="7">
        <f>IF(((B849="80+")+0+(OR(D849="1.5-2.0",D849="&gt;=2.0")))&gt;=2,1,0)</f>
        <v/>
      </c>
      <c r="K849" s="32">
        <f>INDEX(Parameters!$B$31:$E$31,MATCH(I849,Parameters!$B$30:$E$30,0))</f>
        <v/>
      </c>
      <c r="L849" s="33">
        <f>K849*INDEX(Parameters!$B$84:$E$84,MATCH(I849,Parameters!$B$30:$E$30,0))/100*IF($F849="yes",Parameters!$C$49,Parameters!$B$49)</f>
        <v/>
      </c>
      <c r="M849" s="33">
        <f>K849*INDEX(Parameters!$B$85:$E$85,MATCH(I849,Parameters!$B$30:$E$30,0))/100*IF($F849="yes",Parameters!$C$49,Parameters!$B$49)</f>
        <v/>
      </c>
      <c r="N849" s="33">
        <f>K849*INDEX(Parameters!$B$86:$E$86,MATCH(I849,Parameters!$B$30:$E$30,0))/100*IF($F849="yes",Parameters!$C$49,Parameters!$B$49)</f>
        <v/>
      </c>
      <c r="O849" s="33">
        <f>K849*INDEX(Parameters!$B$87:$E$87,MATCH(I849,Parameters!$B$30:$E$30,0))/100*IF($F849="yes",Parameters!$C$49,Parameters!$B$49)</f>
        <v/>
      </c>
      <c r="P849" s="33">
        <f>K849*INDEX(Parameters!$B$88:$E$88,MATCH(I849,Parameters!$B$30:$E$30,0))/100*IF($F849="yes",Parameters!$C$49,Parameters!$B$49)</f>
        <v/>
      </c>
      <c r="Q849" s="33">
        <f>K849*INDEX(Parameters!$B$89:$E$89,MATCH(I849,Parameters!$B$30:$E$30,0))/100*IF($F849="yes",Parameters!$C$49,Parameters!$B$49)</f>
        <v/>
      </c>
      <c r="R849" s="33">
        <f>K849*INDEX(Parameters!$B$90:$E$90,MATCH(I849,Parameters!$B$30:$E$30,0))/100*IF($F849="yes",Parameters!$C$49,Parameters!$B$49)</f>
        <v/>
      </c>
      <c r="S849" s="33">
        <f>K849*INDEX(Parameters!$B$91:$E$91,MATCH(I849,Parameters!$B$30:$E$30,0))/100*IF($F849="yes",Parameters!$C$49,Parameters!$B$49)</f>
        <v/>
      </c>
      <c r="T849" s="33">
        <f>K849*INDEX(Parameters!$B$92:$E$92,MATCH(I849,Parameters!$B$30:$E$30,0))/100*IF($F849="yes",Parameters!$C$49,Parameters!$B$49)</f>
        <v/>
      </c>
      <c r="U849" s="33">
        <f>INDEX(Parameters!$B$32:$E$32,MATCH(I849,Parameters!$B$30:$E$30,0))*Parameters!$B$36/100*IF($F849="yes",Parameters!$E$49,Parameters!$D$49)</f>
        <v/>
      </c>
      <c r="V849" s="33">
        <f>U849*INDEX(Parameters!$B$99:$E$99,MATCH(I849,Parameters!$B$30:$E$30,0))</f>
        <v/>
      </c>
      <c r="W849" s="33">
        <f>U849*INDEX(Parameters!$B$100:$E$100,MATCH(I849,Parameters!$B$30:$E$30,0))</f>
        <v/>
      </c>
      <c r="X849" s="33">
        <f>U849*INDEX(Parameters!$B$101:$E$101,MATCH(I849,Parameters!$B$30:$E$30,0))</f>
        <v/>
      </c>
      <c r="Y849" s="33">
        <f>U849*INDEX(Parameters!$B$102:$E$102,MATCH(I849,Parameters!$B$30:$E$30,0))</f>
        <v/>
      </c>
      <c r="Z849" s="33">
        <f>U849*INDEX(Parameters!$B$103:$E$103,MATCH(I849,Parameters!$B$30:$E$30,0))</f>
        <v/>
      </c>
      <c r="AA849" s="33">
        <f>U849*INDEX(Parameters!$B$104:$E$104,MATCH(I849,Parameters!$B$30:$E$30,0))</f>
        <v/>
      </c>
      <c r="AB849" s="33">
        <f>U849*Parameters!$B$39</f>
        <v/>
      </c>
      <c r="AC849" s="7">
        <f>J849</f>
        <v/>
      </c>
      <c r="AD849" s="7">
        <f>IF(J849=1,Parameters!$B$40,Parameters!$B$41)</f>
        <v/>
      </c>
      <c r="AE849" s="33">
        <f>AC849*O849+(1-AC849)*L849</f>
        <v/>
      </c>
      <c r="AF849" s="33">
        <f>AC849*P849+(1-AC849)*M849</f>
        <v/>
      </c>
      <c r="AG849" s="33">
        <f>AC849*Q849+(1-AC849)*N849</f>
        <v/>
      </c>
      <c r="AH849" s="33">
        <f>AD849*O849+(1-AD849)*L849</f>
        <v/>
      </c>
      <c r="AI849" s="33">
        <f>AD849*P849+(1-AD849)*M849</f>
        <v/>
      </c>
      <c r="AJ849" s="33">
        <f>AD849*Q849+(1-AD849)*N849</f>
        <v/>
      </c>
      <c r="AK849" s="33">
        <f>AC849*V849+(1-AC849)*U849</f>
        <v/>
      </c>
      <c r="AL849" s="33">
        <f>AC849*W849+(1-AC849)*U849</f>
        <v/>
      </c>
      <c r="AM849" s="33">
        <f>AC849*X849+(1-AC849)*U849</f>
        <v/>
      </c>
      <c r="AN849" s="33">
        <f>AD849*V849+(1-AD849)*U849</f>
        <v/>
      </c>
      <c r="AO849" s="33">
        <f>AD849*W849+(1-AD849)*U849</f>
        <v/>
      </c>
      <c r="AP849" s="33">
        <f>AD849*X849+(1-AD849)*U849</f>
        <v/>
      </c>
      <c r="AQ849" s="7">
        <f>IF(OR(Scenario!$B$5="Any",Scenario!$B$5=A849),1,0)</f>
        <v/>
      </c>
      <c r="AR849" s="7">
        <f>IF(OR(Scenario!$B$6="Any",Scenario!$B$6=B849),1,0)</f>
        <v/>
      </c>
      <c r="AS849" s="7">
        <f>IF(OR(Scenario!$B$7="Any",Scenario!$B$7=C849),1,0)</f>
        <v/>
      </c>
      <c r="AT849" s="7">
        <f>IF(OR(Scenario!$B$8="Any",Scenario!$B$8=D849),1,0)</f>
        <v/>
      </c>
      <c r="AU849" s="7">
        <f>IF(OR(Scenario!$B$9="Any",Scenario!$B$9=E849),1,0)</f>
        <v/>
      </c>
      <c r="AV849" s="7">
        <f>IF(OR(Scenario!$B$10="Any",Scenario!$B$10=F849),1,0)</f>
        <v/>
      </c>
      <c r="AW849" s="7">
        <f>G849*AQ849*AR849*AS849*AT849*AU849*AV849</f>
        <v/>
      </c>
      <c r="AX849" s="7">
        <f>IF(Scenario!$B$11="mean",L849,IF(Scenario!$B$11="5th pct",M849,N849))</f>
        <v/>
      </c>
      <c r="AY849" s="7">
        <f>IF(Scenario!$B$11="mean",O849,IF(Scenario!$B$11="5th pct",P849,Q849))</f>
        <v/>
      </c>
      <c r="AZ849" s="7">
        <f>IF(Scenario!$B$11="mean",R849,IF(Scenario!$B$11="5th pct",S849,T849))</f>
        <v/>
      </c>
      <c r="BA849" s="7">
        <f>IF(Scenario!$B$11="mean",AE849,IF(Scenario!$B$11="5th pct",AF849,AG849))</f>
        <v/>
      </c>
      <c r="BB849" s="7">
        <f>IF(Scenario!$B$11="mean",AH849,IF(Scenario!$B$11="5th pct",AI849,AJ849))</f>
        <v/>
      </c>
      <c r="BC849" s="7">
        <f>U849</f>
        <v/>
      </c>
      <c r="BD849" s="7">
        <f>IF(Scenario!$B$11="mean",V849,IF(Scenario!$B$11="5th pct",W849,X849))</f>
        <v/>
      </c>
      <c r="BE849" s="7">
        <f>IF(Scenario!$B$11="mean",Y849,IF(Scenario!$B$11="5th pct",Z849,AA849))</f>
        <v/>
      </c>
      <c r="BF849" s="7">
        <f>IF(Scenario!$B$11="mean",AK849,IF(Scenario!$B$11="5th pct",AL849,AM849))</f>
        <v/>
      </c>
      <c r="BG849" s="7">
        <f>IF(Scenario!$B$11="mean",AN849,IF(Scenario!$B$11="5th pct",AO849,AP849))</f>
        <v/>
      </c>
    </row>
    <row r="850">
      <c r="A850" t="inlineStr">
        <is>
          <t>M</t>
        </is>
      </c>
      <c r="B850" t="inlineStr">
        <is>
          <t>75-79</t>
        </is>
      </c>
      <c r="C850" t="inlineStr">
        <is>
          <t>132-154</t>
        </is>
      </c>
      <c r="D850" t="inlineStr">
        <is>
          <t>1.5-2.0</t>
        </is>
      </c>
      <c r="E850" t="inlineStr">
        <is>
          <t>subclinical</t>
        </is>
      </c>
      <c r="F850" t="inlineStr">
        <is>
          <t>no</t>
        </is>
      </c>
      <c r="G850" s="26">
        <f>Parameters!$B$6*Parameters!$B$8*Parameters!$D$11/SUM(Parameters!$B$11:$G$11)*Parameters!$J$21*Parameters!$B$50*(1-Parameters!$B$46)</f>
        <v/>
      </c>
      <c r="H850" s="27">
        <f>(140-Parameters!$C$25)*Parameters!$D$26*0.45359237*1/(72*Parameters!$D$27)</f>
        <v/>
      </c>
      <c r="I850">
        <f>IF(H850&gt;80,"&gt;80",IF(H850&gt;50,"50-80",IF(H850&gt;=25,"25-50","&lt;25")))</f>
        <v/>
      </c>
      <c r="J850">
        <f>IF(((B850="80+")+0+(OR(D850="1.5-2.0",D850="&gt;=2.0")))&gt;=2,1,0)</f>
        <v/>
      </c>
      <c r="K850" s="28">
        <f>INDEX(Parameters!$B$31:$E$31,MATCH(I850,Parameters!$B$30:$E$30,0))</f>
        <v/>
      </c>
      <c r="L850" s="29">
        <f>K850*INDEX(Parameters!$B$57:$E$57,MATCH(I850,Parameters!$B$30:$E$30,0))/100*IF($F850="yes",Parameters!$C$49,Parameters!$B$49)</f>
        <v/>
      </c>
      <c r="M850" s="29">
        <f>K850*INDEX(Parameters!$B$58:$E$58,MATCH(I850,Parameters!$B$30:$E$30,0))/100*IF($F850="yes",Parameters!$C$49,Parameters!$B$49)</f>
        <v/>
      </c>
      <c r="N850" s="29">
        <f>K850*INDEX(Parameters!$B$59:$E$59,MATCH(I850,Parameters!$B$30:$E$30,0))/100*IF($F850="yes",Parameters!$C$49,Parameters!$B$49)</f>
        <v/>
      </c>
      <c r="O850" s="29">
        <f>K850*INDEX(Parameters!$B$60:$E$60,MATCH(I850,Parameters!$B$30:$E$30,0))/100*IF($F850="yes",Parameters!$C$49,Parameters!$B$49)</f>
        <v/>
      </c>
      <c r="P850" s="29">
        <f>K850*INDEX(Parameters!$B$61:$E$61,MATCH(I850,Parameters!$B$30:$E$30,0))/100*IF($F850="yes",Parameters!$C$49,Parameters!$B$49)</f>
        <v/>
      </c>
      <c r="Q850" s="29">
        <f>K850*INDEX(Parameters!$B$62:$E$62,MATCH(I850,Parameters!$B$30:$E$30,0))/100*IF($F850="yes",Parameters!$C$49,Parameters!$B$49)</f>
        <v/>
      </c>
      <c r="R850" s="29">
        <f>K850*INDEX(Parameters!$B$63:$E$63,MATCH(I850,Parameters!$B$30:$E$30,0))/100*IF($F850="yes",Parameters!$C$49,Parameters!$B$49)</f>
        <v/>
      </c>
      <c r="S850" s="29">
        <f>K850*INDEX(Parameters!$B$64:$E$64,MATCH(I850,Parameters!$B$30:$E$30,0))/100*IF($F850="yes",Parameters!$C$49,Parameters!$B$49)</f>
        <v/>
      </c>
      <c r="T850" s="29">
        <f>K850*INDEX(Parameters!$B$65:$E$65,MATCH(I850,Parameters!$B$30:$E$30,0))/100*IF($F850="yes",Parameters!$C$49,Parameters!$B$49)</f>
        <v/>
      </c>
      <c r="U850" s="29">
        <f>INDEX(Parameters!$B$32:$E$32,MATCH(I850,Parameters!$B$30:$E$30,0))*Parameters!$B$36/100*IF($F850="yes",Parameters!$E$49,Parameters!$D$49)</f>
        <v/>
      </c>
      <c r="V850" s="29">
        <f>U850*INDEX(Parameters!$B$99:$E$99,MATCH(I850,Parameters!$B$30:$E$30,0))</f>
        <v/>
      </c>
      <c r="W850" s="29">
        <f>U850*INDEX(Parameters!$B$100:$E$100,MATCH(I850,Parameters!$B$30:$E$30,0))</f>
        <v/>
      </c>
      <c r="X850" s="29">
        <f>U850*INDEX(Parameters!$B$101:$E$101,MATCH(I850,Parameters!$B$30:$E$30,0))</f>
        <v/>
      </c>
      <c r="Y850" s="29">
        <f>U850*INDEX(Parameters!$B$102:$E$102,MATCH(I850,Parameters!$B$30:$E$30,0))</f>
        <v/>
      </c>
      <c r="Z850" s="29">
        <f>U850*INDEX(Parameters!$B$103:$E$103,MATCH(I850,Parameters!$B$30:$E$30,0))</f>
        <v/>
      </c>
      <c r="AA850" s="29">
        <f>U850*INDEX(Parameters!$B$104:$E$104,MATCH(I850,Parameters!$B$30:$E$30,0))</f>
        <v/>
      </c>
      <c r="AB850" s="29">
        <f>U850*Parameters!$B$39</f>
        <v/>
      </c>
      <c r="AC850">
        <f>J850</f>
        <v/>
      </c>
      <c r="AD850">
        <f>IF(J850=1,Parameters!$B$40,Parameters!$B$41)</f>
        <v/>
      </c>
      <c r="AE850" s="29">
        <f>AC850*O850+(1-AC850)*L850</f>
        <v/>
      </c>
      <c r="AF850" s="29">
        <f>AC850*P850+(1-AC850)*M850</f>
        <v/>
      </c>
      <c r="AG850" s="29">
        <f>AC850*Q850+(1-AC850)*N850</f>
        <v/>
      </c>
      <c r="AH850" s="29">
        <f>AD850*O850+(1-AD850)*L850</f>
        <v/>
      </c>
      <c r="AI850" s="29">
        <f>AD850*P850+(1-AD850)*M850</f>
        <v/>
      </c>
      <c r="AJ850" s="29">
        <f>AD850*Q850+(1-AD850)*N850</f>
        <v/>
      </c>
      <c r="AK850" s="29">
        <f>AC850*V850+(1-AC850)*U850</f>
        <v/>
      </c>
      <c r="AL850" s="29">
        <f>AC850*W850+(1-AC850)*U850</f>
        <v/>
      </c>
      <c r="AM850" s="29">
        <f>AC850*X850+(1-AC850)*U850</f>
        <v/>
      </c>
      <c r="AN850" s="29">
        <f>AD850*V850+(1-AD850)*U850</f>
        <v/>
      </c>
      <c r="AO850" s="29">
        <f>AD850*W850+(1-AD850)*U850</f>
        <v/>
      </c>
      <c r="AP850" s="29">
        <f>AD850*X850+(1-AD850)*U850</f>
        <v/>
      </c>
      <c r="AQ850">
        <f>IF(OR(Scenario!$B$5="Any",Scenario!$B$5=A850),1,0)</f>
        <v/>
      </c>
      <c r="AR850">
        <f>IF(OR(Scenario!$B$6="Any",Scenario!$B$6=B850),1,0)</f>
        <v/>
      </c>
      <c r="AS850">
        <f>IF(OR(Scenario!$B$7="Any",Scenario!$B$7=C850),1,0)</f>
        <v/>
      </c>
      <c r="AT850">
        <f>IF(OR(Scenario!$B$8="Any",Scenario!$B$8=D850),1,0)</f>
        <v/>
      </c>
      <c r="AU850">
        <f>IF(OR(Scenario!$B$9="Any",Scenario!$B$9=E850),1,0)</f>
        <v/>
      </c>
      <c r="AV850">
        <f>IF(OR(Scenario!$B$10="Any",Scenario!$B$10=F850),1,0)</f>
        <v/>
      </c>
      <c r="AW850">
        <f>G850*AQ850*AR850*AS850*AT850*AU850*AV850</f>
        <v/>
      </c>
      <c r="AX850">
        <f>IF(Scenario!$B$11="mean",L850,IF(Scenario!$B$11="5th pct",M850,N850))</f>
        <v/>
      </c>
      <c r="AY850">
        <f>IF(Scenario!$B$11="mean",O850,IF(Scenario!$B$11="5th pct",P850,Q850))</f>
        <v/>
      </c>
      <c r="AZ850">
        <f>IF(Scenario!$B$11="mean",R850,IF(Scenario!$B$11="5th pct",S850,T850))</f>
        <v/>
      </c>
      <c r="BA850">
        <f>IF(Scenario!$B$11="mean",AE850,IF(Scenario!$B$11="5th pct",AF850,AG850))</f>
        <v/>
      </c>
      <c r="BB850">
        <f>IF(Scenario!$B$11="mean",AH850,IF(Scenario!$B$11="5th pct",AI850,AJ850))</f>
        <v/>
      </c>
      <c r="BC850">
        <f>U850</f>
        <v/>
      </c>
      <c r="BD850">
        <f>IF(Scenario!$B$11="mean",V850,IF(Scenario!$B$11="5th pct",W850,X850))</f>
        <v/>
      </c>
      <c r="BE850">
        <f>IF(Scenario!$B$11="mean",Y850,IF(Scenario!$B$11="5th pct",Z850,AA850))</f>
        <v/>
      </c>
      <c r="BF850">
        <f>IF(Scenario!$B$11="mean",AK850,IF(Scenario!$B$11="5th pct",AL850,AM850))</f>
        <v/>
      </c>
      <c r="BG850">
        <f>IF(Scenario!$B$11="mean",AN850,IF(Scenario!$B$11="5th pct",AO850,AP850))</f>
        <v/>
      </c>
    </row>
    <row r="851">
      <c r="A851" s="7" t="inlineStr">
        <is>
          <t>M</t>
        </is>
      </c>
      <c r="B851" s="7" t="inlineStr">
        <is>
          <t>75-79</t>
        </is>
      </c>
      <c r="C851" s="7" t="inlineStr">
        <is>
          <t>132-154</t>
        </is>
      </c>
      <c r="D851" s="7" t="inlineStr">
        <is>
          <t>1.5-2.0</t>
        </is>
      </c>
      <c r="E851" s="7" t="inlineStr">
        <is>
          <t>subclinical</t>
        </is>
      </c>
      <c r="F851" s="7" t="inlineStr">
        <is>
          <t>yes</t>
        </is>
      </c>
      <c r="G851" s="30">
        <f>Parameters!$B$6*Parameters!$B$8*Parameters!$D$11/SUM(Parameters!$B$11:$G$11)*Parameters!$J$21*Parameters!$B$50*Parameters!$B$46</f>
        <v/>
      </c>
      <c r="H851" s="31">
        <f>(140-Parameters!$C$25)*Parameters!$D$26*0.45359237*1/(72*Parameters!$D$27)</f>
        <v/>
      </c>
      <c r="I851" s="7">
        <f>IF(H851&gt;80,"&gt;80",IF(H851&gt;50,"50-80",IF(H851&gt;=25,"25-50","&lt;25")))</f>
        <v/>
      </c>
      <c r="J851" s="7">
        <f>IF(((B851="80+")+0+(OR(D851="1.5-2.0",D851="&gt;=2.0")))&gt;=2,1,0)</f>
        <v/>
      </c>
      <c r="K851" s="32">
        <f>INDEX(Parameters!$B$31:$E$31,MATCH(I851,Parameters!$B$30:$E$30,0))</f>
        <v/>
      </c>
      <c r="L851" s="33">
        <f>K851*INDEX(Parameters!$B$57:$E$57,MATCH(I851,Parameters!$B$30:$E$30,0))/100*IF($F851="yes",Parameters!$C$49,Parameters!$B$49)</f>
        <v/>
      </c>
      <c r="M851" s="33">
        <f>K851*INDEX(Parameters!$B$58:$E$58,MATCH(I851,Parameters!$B$30:$E$30,0))/100*IF($F851="yes",Parameters!$C$49,Parameters!$B$49)</f>
        <v/>
      </c>
      <c r="N851" s="33">
        <f>K851*INDEX(Parameters!$B$59:$E$59,MATCH(I851,Parameters!$B$30:$E$30,0))/100*IF($F851="yes",Parameters!$C$49,Parameters!$B$49)</f>
        <v/>
      </c>
      <c r="O851" s="33">
        <f>K851*INDEX(Parameters!$B$60:$E$60,MATCH(I851,Parameters!$B$30:$E$30,0))/100*IF($F851="yes",Parameters!$C$49,Parameters!$B$49)</f>
        <v/>
      </c>
      <c r="P851" s="33">
        <f>K851*INDEX(Parameters!$B$61:$E$61,MATCH(I851,Parameters!$B$30:$E$30,0))/100*IF($F851="yes",Parameters!$C$49,Parameters!$B$49)</f>
        <v/>
      </c>
      <c r="Q851" s="33">
        <f>K851*INDEX(Parameters!$B$62:$E$62,MATCH(I851,Parameters!$B$30:$E$30,0))/100*IF($F851="yes",Parameters!$C$49,Parameters!$B$49)</f>
        <v/>
      </c>
      <c r="R851" s="33">
        <f>K851*INDEX(Parameters!$B$63:$E$63,MATCH(I851,Parameters!$B$30:$E$30,0))/100*IF($F851="yes",Parameters!$C$49,Parameters!$B$49)</f>
        <v/>
      </c>
      <c r="S851" s="33">
        <f>K851*INDEX(Parameters!$B$64:$E$64,MATCH(I851,Parameters!$B$30:$E$30,0))/100*IF($F851="yes",Parameters!$C$49,Parameters!$B$49)</f>
        <v/>
      </c>
      <c r="T851" s="33">
        <f>K851*INDEX(Parameters!$B$65:$E$65,MATCH(I851,Parameters!$B$30:$E$30,0))/100*IF($F851="yes",Parameters!$C$49,Parameters!$B$49)</f>
        <v/>
      </c>
      <c r="U851" s="33">
        <f>INDEX(Parameters!$B$32:$E$32,MATCH(I851,Parameters!$B$30:$E$30,0))*Parameters!$B$36/100*IF($F851="yes",Parameters!$E$49,Parameters!$D$49)</f>
        <v/>
      </c>
      <c r="V851" s="33">
        <f>U851*INDEX(Parameters!$B$99:$E$99,MATCH(I851,Parameters!$B$30:$E$30,0))</f>
        <v/>
      </c>
      <c r="W851" s="33">
        <f>U851*INDEX(Parameters!$B$100:$E$100,MATCH(I851,Parameters!$B$30:$E$30,0))</f>
        <v/>
      </c>
      <c r="X851" s="33">
        <f>U851*INDEX(Parameters!$B$101:$E$101,MATCH(I851,Parameters!$B$30:$E$30,0))</f>
        <v/>
      </c>
      <c r="Y851" s="33">
        <f>U851*INDEX(Parameters!$B$102:$E$102,MATCH(I851,Parameters!$B$30:$E$30,0))</f>
        <v/>
      </c>
      <c r="Z851" s="33">
        <f>U851*INDEX(Parameters!$B$103:$E$103,MATCH(I851,Parameters!$B$30:$E$30,0))</f>
        <v/>
      </c>
      <c r="AA851" s="33">
        <f>U851*INDEX(Parameters!$B$104:$E$104,MATCH(I851,Parameters!$B$30:$E$30,0))</f>
        <v/>
      </c>
      <c r="AB851" s="33">
        <f>U851*Parameters!$B$39</f>
        <v/>
      </c>
      <c r="AC851" s="7">
        <f>J851</f>
        <v/>
      </c>
      <c r="AD851" s="7">
        <f>IF(J851=1,Parameters!$B$40,Parameters!$B$41)</f>
        <v/>
      </c>
      <c r="AE851" s="33">
        <f>AC851*O851+(1-AC851)*L851</f>
        <v/>
      </c>
      <c r="AF851" s="33">
        <f>AC851*P851+(1-AC851)*M851</f>
        <v/>
      </c>
      <c r="AG851" s="33">
        <f>AC851*Q851+(1-AC851)*N851</f>
        <v/>
      </c>
      <c r="AH851" s="33">
        <f>AD851*O851+(1-AD851)*L851</f>
        <v/>
      </c>
      <c r="AI851" s="33">
        <f>AD851*P851+(1-AD851)*M851</f>
        <v/>
      </c>
      <c r="AJ851" s="33">
        <f>AD851*Q851+(1-AD851)*N851</f>
        <v/>
      </c>
      <c r="AK851" s="33">
        <f>AC851*V851+(1-AC851)*U851</f>
        <v/>
      </c>
      <c r="AL851" s="33">
        <f>AC851*W851+(1-AC851)*U851</f>
        <v/>
      </c>
      <c r="AM851" s="33">
        <f>AC851*X851+(1-AC851)*U851</f>
        <v/>
      </c>
      <c r="AN851" s="33">
        <f>AD851*V851+(1-AD851)*U851</f>
        <v/>
      </c>
      <c r="AO851" s="33">
        <f>AD851*W851+(1-AD851)*U851</f>
        <v/>
      </c>
      <c r="AP851" s="33">
        <f>AD851*X851+(1-AD851)*U851</f>
        <v/>
      </c>
      <c r="AQ851" s="7">
        <f>IF(OR(Scenario!$B$5="Any",Scenario!$B$5=A851),1,0)</f>
        <v/>
      </c>
      <c r="AR851" s="7">
        <f>IF(OR(Scenario!$B$6="Any",Scenario!$B$6=B851),1,0)</f>
        <v/>
      </c>
      <c r="AS851" s="7">
        <f>IF(OR(Scenario!$B$7="Any",Scenario!$B$7=C851),1,0)</f>
        <v/>
      </c>
      <c r="AT851" s="7">
        <f>IF(OR(Scenario!$B$8="Any",Scenario!$B$8=D851),1,0)</f>
        <v/>
      </c>
      <c r="AU851" s="7">
        <f>IF(OR(Scenario!$B$9="Any",Scenario!$B$9=E851),1,0)</f>
        <v/>
      </c>
      <c r="AV851" s="7">
        <f>IF(OR(Scenario!$B$10="Any",Scenario!$B$10=F851),1,0)</f>
        <v/>
      </c>
      <c r="AW851" s="7">
        <f>G851*AQ851*AR851*AS851*AT851*AU851*AV851</f>
        <v/>
      </c>
      <c r="AX851" s="7">
        <f>IF(Scenario!$B$11="mean",L851,IF(Scenario!$B$11="5th pct",M851,N851))</f>
        <v/>
      </c>
      <c r="AY851" s="7">
        <f>IF(Scenario!$B$11="mean",O851,IF(Scenario!$B$11="5th pct",P851,Q851))</f>
        <v/>
      </c>
      <c r="AZ851" s="7">
        <f>IF(Scenario!$B$11="mean",R851,IF(Scenario!$B$11="5th pct",S851,T851))</f>
        <v/>
      </c>
      <c r="BA851" s="7">
        <f>IF(Scenario!$B$11="mean",AE851,IF(Scenario!$B$11="5th pct",AF851,AG851))</f>
        <v/>
      </c>
      <c r="BB851" s="7">
        <f>IF(Scenario!$B$11="mean",AH851,IF(Scenario!$B$11="5th pct",AI851,AJ851))</f>
        <v/>
      </c>
      <c r="BC851" s="7">
        <f>U851</f>
        <v/>
      </c>
      <c r="BD851" s="7">
        <f>IF(Scenario!$B$11="mean",V851,IF(Scenario!$B$11="5th pct",W851,X851))</f>
        <v/>
      </c>
      <c r="BE851" s="7">
        <f>IF(Scenario!$B$11="mean",Y851,IF(Scenario!$B$11="5th pct",Z851,AA851))</f>
        <v/>
      </c>
      <c r="BF851" s="7">
        <f>IF(Scenario!$B$11="mean",AK851,IF(Scenario!$B$11="5th pct",AL851,AM851))</f>
        <v/>
      </c>
      <c r="BG851" s="7">
        <f>IF(Scenario!$B$11="mean",AN851,IF(Scenario!$B$11="5th pct",AO851,AP851))</f>
        <v/>
      </c>
    </row>
    <row r="852">
      <c r="A852" t="inlineStr">
        <is>
          <t>M</t>
        </is>
      </c>
      <c r="B852" t="inlineStr">
        <is>
          <t>75-79</t>
        </is>
      </c>
      <c r="C852" t="inlineStr">
        <is>
          <t>132-154</t>
        </is>
      </c>
      <c r="D852" t="inlineStr">
        <is>
          <t>1.5-2.0</t>
        </is>
      </c>
      <c r="E852" t="inlineStr">
        <is>
          <t>low parox</t>
        </is>
      </c>
      <c r="F852" t="inlineStr">
        <is>
          <t>no</t>
        </is>
      </c>
      <c r="G852" s="26">
        <f>Parameters!$B$6*Parameters!$B$8*Parameters!$D$11/SUM(Parameters!$B$11:$G$11)*Parameters!$J$21*Parameters!$B$51*(1-Parameters!$B$46)</f>
        <v/>
      </c>
      <c r="H852" s="27">
        <f>(140-Parameters!$C$25)*Parameters!$D$26*0.45359237*1/(72*Parameters!$D$27)</f>
        <v/>
      </c>
      <c r="I852">
        <f>IF(H852&gt;80,"&gt;80",IF(H852&gt;50,"50-80",IF(H852&gt;=25,"25-50","&lt;25")))</f>
        <v/>
      </c>
      <c r="J852">
        <f>IF(((B852="80+")+0+(OR(D852="1.5-2.0",D852="&gt;=2.0")))&gt;=2,1,0)</f>
        <v/>
      </c>
      <c r="K852" s="28">
        <f>INDEX(Parameters!$B$31:$E$31,MATCH(I852,Parameters!$B$30:$E$30,0))</f>
        <v/>
      </c>
      <c r="L852" s="29">
        <f>K852*INDEX(Parameters!$B$66:$E$66,MATCH(I852,Parameters!$B$30:$E$30,0))/100*IF($F852="yes",Parameters!$C$49,Parameters!$B$49)</f>
        <v/>
      </c>
      <c r="M852" s="29">
        <f>K852*INDEX(Parameters!$B$67:$E$67,MATCH(I852,Parameters!$B$30:$E$30,0))/100*IF($F852="yes",Parameters!$C$49,Parameters!$B$49)</f>
        <v/>
      </c>
      <c r="N852" s="29">
        <f>K852*INDEX(Parameters!$B$68:$E$68,MATCH(I852,Parameters!$B$30:$E$30,0))/100*IF($F852="yes",Parameters!$C$49,Parameters!$B$49)</f>
        <v/>
      </c>
      <c r="O852" s="29">
        <f>K852*INDEX(Parameters!$B$69:$E$69,MATCH(I852,Parameters!$B$30:$E$30,0))/100*IF($F852="yes",Parameters!$C$49,Parameters!$B$49)</f>
        <v/>
      </c>
      <c r="P852" s="29">
        <f>K852*INDEX(Parameters!$B$70:$E$70,MATCH(I852,Parameters!$B$30:$E$30,0))/100*IF($F852="yes",Parameters!$C$49,Parameters!$B$49)</f>
        <v/>
      </c>
      <c r="Q852" s="29">
        <f>K852*INDEX(Parameters!$B$71:$E$71,MATCH(I852,Parameters!$B$30:$E$30,0))/100*IF($F852="yes",Parameters!$C$49,Parameters!$B$49)</f>
        <v/>
      </c>
      <c r="R852" s="29">
        <f>K852*INDEX(Parameters!$B$72:$E$72,MATCH(I852,Parameters!$B$30:$E$30,0))/100*IF($F852="yes",Parameters!$C$49,Parameters!$B$49)</f>
        <v/>
      </c>
      <c r="S852" s="29">
        <f>K852*INDEX(Parameters!$B$73:$E$73,MATCH(I852,Parameters!$B$30:$E$30,0))/100*IF($F852="yes",Parameters!$C$49,Parameters!$B$49)</f>
        <v/>
      </c>
      <c r="T852" s="29">
        <f>K852*INDEX(Parameters!$B$74:$E$74,MATCH(I852,Parameters!$B$30:$E$30,0))/100*IF($F852="yes",Parameters!$C$49,Parameters!$B$49)</f>
        <v/>
      </c>
      <c r="U852" s="29">
        <f>INDEX(Parameters!$B$32:$E$32,MATCH(I852,Parameters!$B$30:$E$30,0))*Parameters!$B$36/100*IF($F852="yes",Parameters!$E$49,Parameters!$D$49)</f>
        <v/>
      </c>
      <c r="V852" s="29">
        <f>U852*INDEX(Parameters!$B$99:$E$99,MATCH(I852,Parameters!$B$30:$E$30,0))</f>
        <v/>
      </c>
      <c r="W852" s="29">
        <f>U852*INDEX(Parameters!$B$100:$E$100,MATCH(I852,Parameters!$B$30:$E$30,0))</f>
        <v/>
      </c>
      <c r="X852" s="29">
        <f>U852*INDEX(Parameters!$B$101:$E$101,MATCH(I852,Parameters!$B$30:$E$30,0))</f>
        <v/>
      </c>
      <c r="Y852" s="29">
        <f>U852*INDEX(Parameters!$B$102:$E$102,MATCH(I852,Parameters!$B$30:$E$30,0))</f>
        <v/>
      </c>
      <c r="Z852" s="29">
        <f>U852*INDEX(Parameters!$B$103:$E$103,MATCH(I852,Parameters!$B$30:$E$30,0))</f>
        <v/>
      </c>
      <c r="AA852" s="29">
        <f>U852*INDEX(Parameters!$B$104:$E$104,MATCH(I852,Parameters!$B$30:$E$30,0))</f>
        <v/>
      </c>
      <c r="AB852" s="29">
        <f>U852*Parameters!$B$39</f>
        <v/>
      </c>
      <c r="AC852">
        <f>J852</f>
        <v/>
      </c>
      <c r="AD852">
        <f>IF(J852=1,Parameters!$B$40,Parameters!$B$41)</f>
        <v/>
      </c>
      <c r="AE852" s="29">
        <f>AC852*O852+(1-AC852)*L852</f>
        <v/>
      </c>
      <c r="AF852" s="29">
        <f>AC852*P852+(1-AC852)*M852</f>
        <v/>
      </c>
      <c r="AG852" s="29">
        <f>AC852*Q852+(1-AC852)*N852</f>
        <v/>
      </c>
      <c r="AH852" s="29">
        <f>AD852*O852+(1-AD852)*L852</f>
        <v/>
      </c>
      <c r="AI852" s="29">
        <f>AD852*P852+(1-AD852)*M852</f>
        <v/>
      </c>
      <c r="AJ852" s="29">
        <f>AD852*Q852+(1-AD852)*N852</f>
        <v/>
      </c>
      <c r="AK852" s="29">
        <f>AC852*V852+(1-AC852)*U852</f>
        <v/>
      </c>
      <c r="AL852" s="29">
        <f>AC852*W852+(1-AC852)*U852</f>
        <v/>
      </c>
      <c r="AM852" s="29">
        <f>AC852*X852+(1-AC852)*U852</f>
        <v/>
      </c>
      <c r="AN852" s="29">
        <f>AD852*V852+(1-AD852)*U852</f>
        <v/>
      </c>
      <c r="AO852" s="29">
        <f>AD852*W852+(1-AD852)*U852</f>
        <v/>
      </c>
      <c r="AP852" s="29">
        <f>AD852*X852+(1-AD852)*U852</f>
        <v/>
      </c>
      <c r="AQ852">
        <f>IF(OR(Scenario!$B$5="Any",Scenario!$B$5=A852),1,0)</f>
        <v/>
      </c>
      <c r="AR852">
        <f>IF(OR(Scenario!$B$6="Any",Scenario!$B$6=B852),1,0)</f>
        <v/>
      </c>
      <c r="AS852">
        <f>IF(OR(Scenario!$B$7="Any",Scenario!$B$7=C852),1,0)</f>
        <v/>
      </c>
      <c r="AT852">
        <f>IF(OR(Scenario!$B$8="Any",Scenario!$B$8=D852),1,0)</f>
        <v/>
      </c>
      <c r="AU852">
        <f>IF(OR(Scenario!$B$9="Any",Scenario!$B$9=E852),1,0)</f>
        <v/>
      </c>
      <c r="AV852">
        <f>IF(OR(Scenario!$B$10="Any",Scenario!$B$10=F852),1,0)</f>
        <v/>
      </c>
      <c r="AW852">
        <f>G852*AQ852*AR852*AS852*AT852*AU852*AV852</f>
        <v/>
      </c>
      <c r="AX852">
        <f>IF(Scenario!$B$11="mean",L852,IF(Scenario!$B$11="5th pct",M852,N852))</f>
        <v/>
      </c>
      <c r="AY852">
        <f>IF(Scenario!$B$11="mean",O852,IF(Scenario!$B$11="5th pct",P852,Q852))</f>
        <v/>
      </c>
      <c r="AZ852">
        <f>IF(Scenario!$B$11="mean",R852,IF(Scenario!$B$11="5th pct",S852,T852))</f>
        <v/>
      </c>
      <c r="BA852">
        <f>IF(Scenario!$B$11="mean",AE852,IF(Scenario!$B$11="5th pct",AF852,AG852))</f>
        <v/>
      </c>
      <c r="BB852">
        <f>IF(Scenario!$B$11="mean",AH852,IF(Scenario!$B$11="5th pct",AI852,AJ852))</f>
        <v/>
      </c>
      <c r="BC852">
        <f>U852</f>
        <v/>
      </c>
      <c r="BD852">
        <f>IF(Scenario!$B$11="mean",V852,IF(Scenario!$B$11="5th pct",W852,X852))</f>
        <v/>
      </c>
      <c r="BE852">
        <f>IF(Scenario!$B$11="mean",Y852,IF(Scenario!$B$11="5th pct",Z852,AA852))</f>
        <v/>
      </c>
      <c r="BF852">
        <f>IF(Scenario!$B$11="mean",AK852,IF(Scenario!$B$11="5th pct",AL852,AM852))</f>
        <v/>
      </c>
      <c r="BG852">
        <f>IF(Scenario!$B$11="mean",AN852,IF(Scenario!$B$11="5th pct",AO852,AP852))</f>
        <v/>
      </c>
    </row>
    <row r="853">
      <c r="A853" s="7" t="inlineStr">
        <is>
          <t>M</t>
        </is>
      </c>
      <c r="B853" s="7" t="inlineStr">
        <is>
          <t>75-79</t>
        </is>
      </c>
      <c r="C853" s="7" t="inlineStr">
        <is>
          <t>132-154</t>
        </is>
      </c>
      <c r="D853" s="7" t="inlineStr">
        <is>
          <t>1.5-2.0</t>
        </is>
      </c>
      <c r="E853" s="7" t="inlineStr">
        <is>
          <t>low parox</t>
        </is>
      </c>
      <c r="F853" s="7" t="inlineStr">
        <is>
          <t>yes</t>
        </is>
      </c>
      <c r="G853" s="30">
        <f>Parameters!$B$6*Parameters!$B$8*Parameters!$D$11/SUM(Parameters!$B$11:$G$11)*Parameters!$J$21*Parameters!$B$51*Parameters!$B$46</f>
        <v/>
      </c>
      <c r="H853" s="31">
        <f>(140-Parameters!$C$25)*Parameters!$D$26*0.45359237*1/(72*Parameters!$D$27)</f>
        <v/>
      </c>
      <c r="I853" s="7">
        <f>IF(H853&gt;80,"&gt;80",IF(H853&gt;50,"50-80",IF(H853&gt;=25,"25-50","&lt;25")))</f>
        <v/>
      </c>
      <c r="J853" s="7">
        <f>IF(((B853="80+")+0+(OR(D853="1.5-2.0",D853="&gt;=2.0")))&gt;=2,1,0)</f>
        <v/>
      </c>
      <c r="K853" s="32">
        <f>INDEX(Parameters!$B$31:$E$31,MATCH(I853,Parameters!$B$30:$E$30,0))</f>
        <v/>
      </c>
      <c r="L853" s="33">
        <f>K853*INDEX(Parameters!$B$66:$E$66,MATCH(I853,Parameters!$B$30:$E$30,0))/100*IF($F853="yes",Parameters!$C$49,Parameters!$B$49)</f>
        <v/>
      </c>
      <c r="M853" s="33">
        <f>K853*INDEX(Parameters!$B$67:$E$67,MATCH(I853,Parameters!$B$30:$E$30,0))/100*IF($F853="yes",Parameters!$C$49,Parameters!$B$49)</f>
        <v/>
      </c>
      <c r="N853" s="33">
        <f>K853*INDEX(Parameters!$B$68:$E$68,MATCH(I853,Parameters!$B$30:$E$30,0))/100*IF($F853="yes",Parameters!$C$49,Parameters!$B$49)</f>
        <v/>
      </c>
      <c r="O853" s="33">
        <f>K853*INDEX(Parameters!$B$69:$E$69,MATCH(I853,Parameters!$B$30:$E$30,0))/100*IF($F853="yes",Parameters!$C$49,Parameters!$B$49)</f>
        <v/>
      </c>
      <c r="P853" s="33">
        <f>K853*INDEX(Parameters!$B$70:$E$70,MATCH(I853,Parameters!$B$30:$E$30,0))/100*IF($F853="yes",Parameters!$C$49,Parameters!$B$49)</f>
        <v/>
      </c>
      <c r="Q853" s="33">
        <f>K853*INDEX(Parameters!$B$71:$E$71,MATCH(I853,Parameters!$B$30:$E$30,0))/100*IF($F853="yes",Parameters!$C$49,Parameters!$B$49)</f>
        <v/>
      </c>
      <c r="R853" s="33">
        <f>K853*INDEX(Parameters!$B$72:$E$72,MATCH(I853,Parameters!$B$30:$E$30,0))/100*IF($F853="yes",Parameters!$C$49,Parameters!$B$49)</f>
        <v/>
      </c>
      <c r="S853" s="33">
        <f>K853*INDEX(Parameters!$B$73:$E$73,MATCH(I853,Parameters!$B$30:$E$30,0))/100*IF($F853="yes",Parameters!$C$49,Parameters!$B$49)</f>
        <v/>
      </c>
      <c r="T853" s="33">
        <f>K853*INDEX(Parameters!$B$74:$E$74,MATCH(I853,Parameters!$B$30:$E$30,0))/100*IF($F853="yes",Parameters!$C$49,Parameters!$B$49)</f>
        <v/>
      </c>
      <c r="U853" s="33">
        <f>INDEX(Parameters!$B$32:$E$32,MATCH(I853,Parameters!$B$30:$E$30,0))*Parameters!$B$36/100*IF($F853="yes",Parameters!$E$49,Parameters!$D$49)</f>
        <v/>
      </c>
      <c r="V853" s="33">
        <f>U853*INDEX(Parameters!$B$99:$E$99,MATCH(I853,Parameters!$B$30:$E$30,0))</f>
        <v/>
      </c>
      <c r="W853" s="33">
        <f>U853*INDEX(Parameters!$B$100:$E$100,MATCH(I853,Parameters!$B$30:$E$30,0))</f>
        <v/>
      </c>
      <c r="X853" s="33">
        <f>U853*INDEX(Parameters!$B$101:$E$101,MATCH(I853,Parameters!$B$30:$E$30,0))</f>
        <v/>
      </c>
      <c r="Y853" s="33">
        <f>U853*INDEX(Parameters!$B$102:$E$102,MATCH(I853,Parameters!$B$30:$E$30,0))</f>
        <v/>
      </c>
      <c r="Z853" s="33">
        <f>U853*INDEX(Parameters!$B$103:$E$103,MATCH(I853,Parameters!$B$30:$E$30,0))</f>
        <v/>
      </c>
      <c r="AA853" s="33">
        <f>U853*INDEX(Parameters!$B$104:$E$104,MATCH(I853,Parameters!$B$30:$E$30,0))</f>
        <v/>
      </c>
      <c r="AB853" s="33">
        <f>U853*Parameters!$B$39</f>
        <v/>
      </c>
      <c r="AC853" s="7">
        <f>J853</f>
        <v/>
      </c>
      <c r="AD853" s="7">
        <f>IF(J853=1,Parameters!$B$40,Parameters!$B$41)</f>
        <v/>
      </c>
      <c r="AE853" s="33">
        <f>AC853*O853+(1-AC853)*L853</f>
        <v/>
      </c>
      <c r="AF853" s="33">
        <f>AC853*P853+(1-AC853)*M853</f>
        <v/>
      </c>
      <c r="AG853" s="33">
        <f>AC853*Q853+(1-AC853)*N853</f>
        <v/>
      </c>
      <c r="AH853" s="33">
        <f>AD853*O853+(1-AD853)*L853</f>
        <v/>
      </c>
      <c r="AI853" s="33">
        <f>AD853*P853+(1-AD853)*M853</f>
        <v/>
      </c>
      <c r="AJ853" s="33">
        <f>AD853*Q853+(1-AD853)*N853</f>
        <v/>
      </c>
      <c r="AK853" s="33">
        <f>AC853*V853+(1-AC853)*U853</f>
        <v/>
      </c>
      <c r="AL853" s="33">
        <f>AC853*W853+(1-AC853)*U853</f>
        <v/>
      </c>
      <c r="AM853" s="33">
        <f>AC853*X853+(1-AC853)*U853</f>
        <v/>
      </c>
      <c r="AN853" s="33">
        <f>AD853*V853+(1-AD853)*U853</f>
        <v/>
      </c>
      <c r="AO853" s="33">
        <f>AD853*W853+(1-AD853)*U853</f>
        <v/>
      </c>
      <c r="AP853" s="33">
        <f>AD853*X853+(1-AD853)*U853</f>
        <v/>
      </c>
      <c r="AQ853" s="7">
        <f>IF(OR(Scenario!$B$5="Any",Scenario!$B$5=A853),1,0)</f>
        <v/>
      </c>
      <c r="AR853" s="7">
        <f>IF(OR(Scenario!$B$6="Any",Scenario!$B$6=B853),1,0)</f>
        <v/>
      </c>
      <c r="AS853" s="7">
        <f>IF(OR(Scenario!$B$7="Any",Scenario!$B$7=C853),1,0)</f>
        <v/>
      </c>
      <c r="AT853" s="7">
        <f>IF(OR(Scenario!$B$8="Any",Scenario!$B$8=D853),1,0)</f>
        <v/>
      </c>
      <c r="AU853" s="7">
        <f>IF(OR(Scenario!$B$9="Any",Scenario!$B$9=E853),1,0)</f>
        <v/>
      </c>
      <c r="AV853" s="7">
        <f>IF(OR(Scenario!$B$10="Any",Scenario!$B$10=F853),1,0)</f>
        <v/>
      </c>
      <c r="AW853" s="7">
        <f>G853*AQ853*AR853*AS853*AT853*AU853*AV853</f>
        <v/>
      </c>
      <c r="AX853" s="7">
        <f>IF(Scenario!$B$11="mean",L853,IF(Scenario!$B$11="5th pct",M853,N853))</f>
        <v/>
      </c>
      <c r="AY853" s="7">
        <f>IF(Scenario!$B$11="mean",O853,IF(Scenario!$B$11="5th pct",P853,Q853))</f>
        <v/>
      </c>
      <c r="AZ853" s="7">
        <f>IF(Scenario!$B$11="mean",R853,IF(Scenario!$B$11="5th pct",S853,T853))</f>
        <v/>
      </c>
      <c r="BA853" s="7">
        <f>IF(Scenario!$B$11="mean",AE853,IF(Scenario!$B$11="5th pct",AF853,AG853))</f>
        <v/>
      </c>
      <c r="BB853" s="7">
        <f>IF(Scenario!$B$11="mean",AH853,IF(Scenario!$B$11="5th pct",AI853,AJ853))</f>
        <v/>
      </c>
      <c r="BC853" s="7">
        <f>U853</f>
        <v/>
      </c>
      <c r="BD853" s="7">
        <f>IF(Scenario!$B$11="mean",V853,IF(Scenario!$B$11="5th pct",W853,X853))</f>
        <v/>
      </c>
      <c r="BE853" s="7">
        <f>IF(Scenario!$B$11="mean",Y853,IF(Scenario!$B$11="5th pct",Z853,AA853))</f>
        <v/>
      </c>
      <c r="BF853" s="7">
        <f>IF(Scenario!$B$11="mean",AK853,IF(Scenario!$B$11="5th pct",AL853,AM853))</f>
        <v/>
      </c>
      <c r="BG853" s="7">
        <f>IF(Scenario!$B$11="mean",AN853,IF(Scenario!$B$11="5th pct",AO853,AP853))</f>
        <v/>
      </c>
    </row>
    <row r="854">
      <c r="A854" t="inlineStr">
        <is>
          <t>M</t>
        </is>
      </c>
      <c r="B854" t="inlineStr">
        <is>
          <t>75-79</t>
        </is>
      </c>
      <c r="C854" t="inlineStr">
        <is>
          <t>132-154</t>
        </is>
      </c>
      <c r="D854" t="inlineStr">
        <is>
          <t>1.5-2.0</t>
        </is>
      </c>
      <c r="E854" t="inlineStr">
        <is>
          <t>high parox</t>
        </is>
      </c>
      <c r="F854" t="inlineStr">
        <is>
          <t>no</t>
        </is>
      </c>
      <c r="G854" s="26">
        <f>Parameters!$B$6*Parameters!$B$8*Parameters!$D$11/SUM(Parameters!$B$11:$G$11)*Parameters!$J$21*Parameters!$B$52*(1-Parameters!$B$46)</f>
        <v/>
      </c>
      <c r="H854" s="27">
        <f>(140-Parameters!$C$25)*Parameters!$D$26*0.45359237*1/(72*Parameters!$D$27)</f>
        <v/>
      </c>
      <c r="I854">
        <f>IF(H854&gt;80,"&gt;80",IF(H854&gt;50,"50-80",IF(H854&gt;=25,"25-50","&lt;25")))</f>
        <v/>
      </c>
      <c r="J854">
        <f>IF(((B854="80+")+0+(OR(D854="1.5-2.0",D854="&gt;=2.0")))&gt;=2,1,0)</f>
        <v/>
      </c>
      <c r="K854" s="28">
        <f>INDEX(Parameters!$B$31:$E$31,MATCH(I854,Parameters!$B$30:$E$30,0))</f>
        <v/>
      </c>
      <c r="L854" s="29">
        <f>K854*INDEX(Parameters!$B$75:$E$75,MATCH(I854,Parameters!$B$30:$E$30,0))/100*IF($F854="yes",Parameters!$C$49,Parameters!$B$49)</f>
        <v/>
      </c>
      <c r="M854" s="29">
        <f>K854*INDEX(Parameters!$B$76:$E$76,MATCH(I854,Parameters!$B$30:$E$30,0))/100*IF($F854="yes",Parameters!$C$49,Parameters!$B$49)</f>
        <v/>
      </c>
      <c r="N854" s="29">
        <f>K854*INDEX(Parameters!$B$77:$E$77,MATCH(I854,Parameters!$B$30:$E$30,0))/100*IF($F854="yes",Parameters!$C$49,Parameters!$B$49)</f>
        <v/>
      </c>
      <c r="O854" s="29">
        <f>K854*INDEX(Parameters!$B$78:$E$78,MATCH(I854,Parameters!$B$30:$E$30,0))/100*IF($F854="yes",Parameters!$C$49,Parameters!$B$49)</f>
        <v/>
      </c>
      <c r="P854" s="29">
        <f>K854*INDEX(Parameters!$B$79:$E$79,MATCH(I854,Parameters!$B$30:$E$30,0))/100*IF($F854="yes",Parameters!$C$49,Parameters!$B$49)</f>
        <v/>
      </c>
      <c r="Q854" s="29">
        <f>K854*INDEX(Parameters!$B$80:$E$80,MATCH(I854,Parameters!$B$30:$E$30,0))/100*IF($F854="yes",Parameters!$C$49,Parameters!$B$49)</f>
        <v/>
      </c>
      <c r="R854" s="29">
        <f>K854*INDEX(Parameters!$B$81:$E$81,MATCH(I854,Parameters!$B$30:$E$30,0))/100*IF($F854="yes",Parameters!$C$49,Parameters!$B$49)</f>
        <v/>
      </c>
      <c r="S854" s="29">
        <f>K854*INDEX(Parameters!$B$82:$E$82,MATCH(I854,Parameters!$B$30:$E$30,0))/100*IF($F854="yes",Parameters!$C$49,Parameters!$B$49)</f>
        <v/>
      </c>
      <c r="T854" s="29">
        <f>K854*INDEX(Parameters!$B$83:$E$83,MATCH(I854,Parameters!$B$30:$E$30,0))/100*IF($F854="yes",Parameters!$C$49,Parameters!$B$49)</f>
        <v/>
      </c>
      <c r="U854" s="29">
        <f>INDEX(Parameters!$B$32:$E$32,MATCH(I854,Parameters!$B$30:$E$30,0))*Parameters!$B$36/100*IF($F854="yes",Parameters!$E$49,Parameters!$D$49)</f>
        <v/>
      </c>
      <c r="V854" s="29">
        <f>U854*INDEX(Parameters!$B$99:$E$99,MATCH(I854,Parameters!$B$30:$E$30,0))</f>
        <v/>
      </c>
      <c r="W854" s="29">
        <f>U854*INDEX(Parameters!$B$100:$E$100,MATCH(I854,Parameters!$B$30:$E$30,0))</f>
        <v/>
      </c>
      <c r="X854" s="29">
        <f>U854*INDEX(Parameters!$B$101:$E$101,MATCH(I854,Parameters!$B$30:$E$30,0))</f>
        <v/>
      </c>
      <c r="Y854" s="29">
        <f>U854*INDEX(Parameters!$B$102:$E$102,MATCH(I854,Parameters!$B$30:$E$30,0))</f>
        <v/>
      </c>
      <c r="Z854" s="29">
        <f>U854*INDEX(Parameters!$B$103:$E$103,MATCH(I854,Parameters!$B$30:$E$30,0))</f>
        <v/>
      </c>
      <c r="AA854" s="29">
        <f>U854*INDEX(Parameters!$B$104:$E$104,MATCH(I854,Parameters!$B$30:$E$30,0))</f>
        <v/>
      </c>
      <c r="AB854" s="29">
        <f>U854*Parameters!$B$39</f>
        <v/>
      </c>
      <c r="AC854">
        <f>J854</f>
        <v/>
      </c>
      <c r="AD854">
        <f>IF(J854=1,Parameters!$B$40,Parameters!$B$41)</f>
        <v/>
      </c>
      <c r="AE854" s="29">
        <f>AC854*O854+(1-AC854)*L854</f>
        <v/>
      </c>
      <c r="AF854" s="29">
        <f>AC854*P854+(1-AC854)*M854</f>
        <v/>
      </c>
      <c r="AG854" s="29">
        <f>AC854*Q854+(1-AC854)*N854</f>
        <v/>
      </c>
      <c r="AH854" s="29">
        <f>AD854*O854+(1-AD854)*L854</f>
        <v/>
      </c>
      <c r="AI854" s="29">
        <f>AD854*P854+(1-AD854)*M854</f>
        <v/>
      </c>
      <c r="AJ854" s="29">
        <f>AD854*Q854+(1-AD854)*N854</f>
        <v/>
      </c>
      <c r="AK854" s="29">
        <f>AC854*V854+(1-AC854)*U854</f>
        <v/>
      </c>
      <c r="AL854" s="29">
        <f>AC854*W854+(1-AC854)*U854</f>
        <v/>
      </c>
      <c r="AM854" s="29">
        <f>AC854*X854+(1-AC854)*U854</f>
        <v/>
      </c>
      <c r="AN854" s="29">
        <f>AD854*V854+(1-AD854)*U854</f>
        <v/>
      </c>
      <c r="AO854" s="29">
        <f>AD854*W854+(1-AD854)*U854</f>
        <v/>
      </c>
      <c r="AP854" s="29">
        <f>AD854*X854+(1-AD854)*U854</f>
        <v/>
      </c>
      <c r="AQ854">
        <f>IF(OR(Scenario!$B$5="Any",Scenario!$B$5=A854),1,0)</f>
        <v/>
      </c>
      <c r="AR854">
        <f>IF(OR(Scenario!$B$6="Any",Scenario!$B$6=B854),1,0)</f>
        <v/>
      </c>
      <c r="AS854">
        <f>IF(OR(Scenario!$B$7="Any",Scenario!$B$7=C854),1,0)</f>
        <v/>
      </c>
      <c r="AT854">
        <f>IF(OR(Scenario!$B$8="Any",Scenario!$B$8=D854),1,0)</f>
        <v/>
      </c>
      <c r="AU854">
        <f>IF(OR(Scenario!$B$9="Any",Scenario!$B$9=E854),1,0)</f>
        <v/>
      </c>
      <c r="AV854">
        <f>IF(OR(Scenario!$B$10="Any",Scenario!$B$10=F854),1,0)</f>
        <v/>
      </c>
      <c r="AW854">
        <f>G854*AQ854*AR854*AS854*AT854*AU854*AV854</f>
        <v/>
      </c>
      <c r="AX854">
        <f>IF(Scenario!$B$11="mean",L854,IF(Scenario!$B$11="5th pct",M854,N854))</f>
        <v/>
      </c>
      <c r="AY854">
        <f>IF(Scenario!$B$11="mean",O854,IF(Scenario!$B$11="5th pct",P854,Q854))</f>
        <v/>
      </c>
      <c r="AZ854">
        <f>IF(Scenario!$B$11="mean",R854,IF(Scenario!$B$11="5th pct",S854,T854))</f>
        <v/>
      </c>
      <c r="BA854">
        <f>IF(Scenario!$B$11="mean",AE854,IF(Scenario!$B$11="5th pct",AF854,AG854))</f>
        <v/>
      </c>
      <c r="BB854">
        <f>IF(Scenario!$B$11="mean",AH854,IF(Scenario!$B$11="5th pct",AI854,AJ854))</f>
        <v/>
      </c>
      <c r="BC854">
        <f>U854</f>
        <v/>
      </c>
      <c r="BD854">
        <f>IF(Scenario!$B$11="mean",V854,IF(Scenario!$B$11="5th pct",W854,X854))</f>
        <v/>
      </c>
      <c r="BE854">
        <f>IF(Scenario!$B$11="mean",Y854,IF(Scenario!$B$11="5th pct",Z854,AA854))</f>
        <v/>
      </c>
      <c r="BF854">
        <f>IF(Scenario!$B$11="mean",AK854,IF(Scenario!$B$11="5th pct",AL854,AM854))</f>
        <v/>
      </c>
      <c r="BG854">
        <f>IF(Scenario!$B$11="mean",AN854,IF(Scenario!$B$11="5th pct",AO854,AP854))</f>
        <v/>
      </c>
    </row>
    <row r="855">
      <c r="A855" s="7" t="inlineStr">
        <is>
          <t>M</t>
        </is>
      </c>
      <c r="B855" s="7" t="inlineStr">
        <is>
          <t>75-79</t>
        </is>
      </c>
      <c r="C855" s="7" t="inlineStr">
        <is>
          <t>132-154</t>
        </is>
      </c>
      <c r="D855" s="7" t="inlineStr">
        <is>
          <t>1.5-2.0</t>
        </is>
      </c>
      <c r="E855" s="7" t="inlineStr">
        <is>
          <t>high parox</t>
        </is>
      </c>
      <c r="F855" s="7" t="inlineStr">
        <is>
          <t>yes</t>
        </is>
      </c>
      <c r="G855" s="30">
        <f>Parameters!$B$6*Parameters!$B$8*Parameters!$D$11/SUM(Parameters!$B$11:$G$11)*Parameters!$J$21*Parameters!$B$52*Parameters!$B$46</f>
        <v/>
      </c>
      <c r="H855" s="31">
        <f>(140-Parameters!$C$25)*Parameters!$D$26*0.45359237*1/(72*Parameters!$D$27)</f>
        <v/>
      </c>
      <c r="I855" s="7">
        <f>IF(H855&gt;80,"&gt;80",IF(H855&gt;50,"50-80",IF(H855&gt;=25,"25-50","&lt;25")))</f>
        <v/>
      </c>
      <c r="J855" s="7">
        <f>IF(((B855="80+")+0+(OR(D855="1.5-2.0",D855="&gt;=2.0")))&gt;=2,1,0)</f>
        <v/>
      </c>
      <c r="K855" s="32">
        <f>INDEX(Parameters!$B$31:$E$31,MATCH(I855,Parameters!$B$30:$E$30,0))</f>
        <v/>
      </c>
      <c r="L855" s="33">
        <f>K855*INDEX(Parameters!$B$75:$E$75,MATCH(I855,Parameters!$B$30:$E$30,0))/100*IF($F855="yes",Parameters!$C$49,Parameters!$B$49)</f>
        <v/>
      </c>
      <c r="M855" s="33">
        <f>K855*INDEX(Parameters!$B$76:$E$76,MATCH(I855,Parameters!$B$30:$E$30,0))/100*IF($F855="yes",Parameters!$C$49,Parameters!$B$49)</f>
        <v/>
      </c>
      <c r="N855" s="33">
        <f>K855*INDEX(Parameters!$B$77:$E$77,MATCH(I855,Parameters!$B$30:$E$30,0))/100*IF($F855="yes",Parameters!$C$49,Parameters!$B$49)</f>
        <v/>
      </c>
      <c r="O855" s="33">
        <f>K855*INDEX(Parameters!$B$78:$E$78,MATCH(I855,Parameters!$B$30:$E$30,0))/100*IF($F855="yes",Parameters!$C$49,Parameters!$B$49)</f>
        <v/>
      </c>
      <c r="P855" s="33">
        <f>K855*INDEX(Parameters!$B$79:$E$79,MATCH(I855,Parameters!$B$30:$E$30,0))/100*IF($F855="yes",Parameters!$C$49,Parameters!$B$49)</f>
        <v/>
      </c>
      <c r="Q855" s="33">
        <f>K855*INDEX(Parameters!$B$80:$E$80,MATCH(I855,Parameters!$B$30:$E$30,0))/100*IF($F855="yes",Parameters!$C$49,Parameters!$B$49)</f>
        <v/>
      </c>
      <c r="R855" s="33">
        <f>K855*INDEX(Parameters!$B$81:$E$81,MATCH(I855,Parameters!$B$30:$E$30,0))/100*IF($F855="yes",Parameters!$C$49,Parameters!$B$49)</f>
        <v/>
      </c>
      <c r="S855" s="33">
        <f>K855*INDEX(Parameters!$B$82:$E$82,MATCH(I855,Parameters!$B$30:$E$30,0))/100*IF($F855="yes",Parameters!$C$49,Parameters!$B$49)</f>
        <v/>
      </c>
      <c r="T855" s="33">
        <f>K855*INDEX(Parameters!$B$83:$E$83,MATCH(I855,Parameters!$B$30:$E$30,0))/100*IF($F855="yes",Parameters!$C$49,Parameters!$B$49)</f>
        <v/>
      </c>
      <c r="U855" s="33">
        <f>INDEX(Parameters!$B$32:$E$32,MATCH(I855,Parameters!$B$30:$E$30,0))*Parameters!$B$36/100*IF($F855="yes",Parameters!$E$49,Parameters!$D$49)</f>
        <v/>
      </c>
      <c r="V855" s="33">
        <f>U855*INDEX(Parameters!$B$99:$E$99,MATCH(I855,Parameters!$B$30:$E$30,0))</f>
        <v/>
      </c>
      <c r="W855" s="33">
        <f>U855*INDEX(Parameters!$B$100:$E$100,MATCH(I855,Parameters!$B$30:$E$30,0))</f>
        <v/>
      </c>
      <c r="X855" s="33">
        <f>U855*INDEX(Parameters!$B$101:$E$101,MATCH(I855,Parameters!$B$30:$E$30,0))</f>
        <v/>
      </c>
      <c r="Y855" s="33">
        <f>U855*INDEX(Parameters!$B$102:$E$102,MATCH(I855,Parameters!$B$30:$E$30,0))</f>
        <v/>
      </c>
      <c r="Z855" s="33">
        <f>U855*INDEX(Parameters!$B$103:$E$103,MATCH(I855,Parameters!$B$30:$E$30,0))</f>
        <v/>
      </c>
      <c r="AA855" s="33">
        <f>U855*INDEX(Parameters!$B$104:$E$104,MATCH(I855,Parameters!$B$30:$E$30,0))</f>
        <v/>
      </c>
      <c r="AB855" s="33">
        <f>U855*Parameters!$B$39</f>
        <v/>
      </c>
      <c r="AC855" s="7">
        <f>J855</f>
        <v/>
      </c>
      <c r="AD855" s="7">
        <f>IF(J855=1,Parameters!$B$40,Parameters!$B$41)</f>
        <v/>
      </c>
      <c r="AE855" s="33">
        <f>AC855*O855+(1-AC855)*L855</f>
        <v/>
      </c>
      <c r="AF855" s="33">
        <f>AC855*P855+(1-AC855)*M855</f>
        <v/>
      </c>
      <c r="AG855" s="33">
        <f>AC855*Q855+(1-AC855)*N855</f>
        <v/>
      </c>
      <c r="AH855" s="33">
        <f>AD855*O855+(1-AD855)*L855</f>
        <v/>
      </c>
      <c r="AI855" s="33">
        <f>AD855*P855+(1-AD855)*M855</f>
        <v/>
      </c>
      <c r="AJ855" s="33">
        <f>AD855*Q855+(1-AD855)*N855</f>
        <v/>
      </c>
      <c r="AK855" s="33">
        <f>AC855*V855+(1-AC855)*U855</f>
        <v/>
      </c>
      <c r="AL855" s="33">
        <f>AC855*W855+(1-AC855)*U855</f>
        <v/>
      </c>
      <c r="AM855" s="33">
        <f>AC855*X855+(1-AC855)*U855</f>
        <v/>
      </c>
      <c r="AN855" s="33">
        <f>AD855*V855+(1-AD855)*U855</f>
        <v/>
      </c>
      <c r="AO855" s="33">
        <f>AD855*W855+(1-AD855)*U855</f>
        <v/>
      </c>
      <c r="AP855" s="33">
        <f>AD855*X855+(1-AD855)*U855</f>
        <v/>
      </c>
      <c r="AQ855" s="7">
        <f>IF(OR(Scenario!$B$5="Any",Scenario!$B$5=A855),1,0)</f>
        <v/>
      </c>
      <c r="AR855" s="7">
        <f>IF(OR(Scenario!$B$6="Any",Scenario!$B$6=B855),1,0)</f>
        <v/>
      </c>
      <c r="AS855" s="7">
        <f>IF(OR(Scenario!$B$7="Any",Scenario!$B$7=C855),1,0)</f>
        <v/>
      </c>
      <c r="AT855" s="7">
        <f>IF(OR(Scenario!$B$8="Any",Scenario!$B$8=D855),1,0)</f>
        <v/>
      </c>
      <c r="AU855" s="7">
        <f>IF(OR(Scenario!$B$9="Any",Scenario!$B$9=E855),1,0)</f>
        <v/>
      </c>
      <c r="AV855" s="7">
        <f>IF(OR(Scenario!$B$10="Any",Scenario!$B$10=F855),1,0)</f>
        <v/>
      </c>
      <c r="AW855" s="7">
        <f>G855*AQ855*AR855*AS855*AT855*AU855*AV855</f>
        <v/>
      </c>
      <c r="AX855" s="7">
        <f>IF(Scenario!$B$11="mean",L855,IF(Scenario!$B$11="5th pct",M855,N855))</f>
        <v/>
      </c>
      <c r="AY855" s="7">
        <f>IF(Scenario!$B$11="mean",O855,IF(Scenario!$B$11="5th pct",P855,Q855))</f>
        <v/>
      </c>
      <c r="AZ855" s="7">
        <f>IF(Scenario!$B$11="mean",R855,IF(Scenario!$B$11="5th pct",S855,T855))</f>
        <v/>
      </c>
      <c r="BA855" s="7">
        <f>IF(Scenario!$B$11="mean",AE855,IF(Scenario!$B$11="5th pct",AF855,AG855))</f>
        <v/>
      </c>
      <c r="BB855" s="7">
        <f>IF(Scenario!$B$11="mean",AH855,IF(Scenario!$B$11="5th pct",AI855,AJ855))</f>
        <v/>
      </c>
      <c r="BC855" s="7">
        <f>U855</f>
        <v/>
      </c>
      <c r="BD855" s="7">
        <f>IF(Scenario!$B$11="mean",V855,IF(Scenario!$B$11="5th pct",W855,X855))</f>
        <v/>
      </c>
      <c r="BE855" s="7">
        <f>IF(Scenario!$B$11="mean",Y855,IF(Scenario!$B$11="5th pct",Z855,AA855))</f>
        <v/>
      </c>
      <c r="BF855" s="7">
        <f>IF(Scenario!$B$11="mean",AK855,IF(Scenario!$B$11="5th pct",AL855,AM855))</f>
        <v/>
      </c>
      <c r="BG855" s="7">
        <f>IF(Scenario!$B$11="mean",AN855,IF(Scenario!$B$11="5th pct",AO855,AP855))</f>
        <v/>
      </c>
    </row>
    <row r="856">
      <c r="A856" t="inlineStr">
        <is>
          <t>M</t>
        </is>
      </c>
      <c r="B856" t="inlineStr">
        <is>
          <t>75-79</t>
        </is>
      </c>
      <c r="C856" t="inlineStr">
        <is>
          <t>132-154</t>
        </is>
      </c>
      <c r="D856" t="inlineStr">
        <is>
          <t>1.5-2.0</t>
        </is>
      </c>
      <c r="E856" t="inlineStr">
        <is>
          <t>persistent</t>
        </is>
      </c>
      <c r="F856" t="inlineStr">
        <is>
          <t>no</t>
        </is>
      </c>
      <c r="G856" s="26">
        <f>Parameters!$B$6*Parameters!$B$8*Parameters!$D$11/SUM(Parameters!$B$11:$G$11)*Parameters!$J$21*Parameters!$B$53*(1-Parameters!$B$46)</f>
        <v/>
      </c>
      <c r="H856" s="27">
        <f>(140-Parameters!$C$25)*Parameters!$D$26*0.45359237*1/(72*Parameters!$D$27)</f>
        <v/>
      </c>
      <c r="I856">
        <f>IF(H856&gt;80,"&gt;80",IF(H856&gt;50,"50-80",IF(H856&gt;=25,"25-50","&lt;25")))</f>
        <v/>
      </c>
      <c r="J856">
        <f>IF(((B856="80+")+0+(OR(D856="1.5-2.0",D856="&gt;=2.0")))&gt;=2,1,0)</f>
        <v/>
      </c>
      <c r="K856" s="28">
        <f>INDEX(Parameters!$B$31:$E$31,MATCH(I856,Parameters!$B$30:$E$30,0))</f>
        <v/>
      </c>
      <c r="L856" s="29">
        <f>K856*INDEX(Parameters!$B$84:$E$84,MATCH(I856,Parameters!$B$30:$E$30,0))/100*IF($F856="yes",Parameters!$C$49,Parameters!$B$49)</f>
        <v/>
      </c>
      <c r="M856" s="29">
        <f>K856*INDEX(Parameters!$B$85:$E$85,MATCH(I856,Parameters!$B$30:$E$30,0))/100*IF($F856="yes",Parameters!$C$49,Parameters!$B$49)</f>
        <v/>
      </c>
      <c r="N856" s="29">
        <f>K856*INDEX(Parameters!$B$86:$E$86,MATCH(I856,Parameters!$B$30:$E$30,0))/100*IF($F856="yes",Parameters!$C$49,Parameters!$B$49)</f>
        <v/>
      </c>
      <c r="O856" s="29">
        <f>K856*INDEX(Parameters!$B$87:$E$87,MATCH(I856,Parameters!$B$30:$E$30,0))/100*IF($F856="yes",Parameters!$C$49,Parameters!$B$49)</f>
        <v/>
      </c>
      <c r="P856" s="29">
        <f>K856*INDEX(Parameters!$B$88:$E$88,MATCH(I856,Parameters!$B$30:$E$30,0))/100*IF($F856="yes",Parameters!$C$49,Parameters!$B$49)</f>
        <v/>
      </c>
      <c r="Q856" s="29">
        <f>K856*INDEX(Parameters!$B$89:$E$89,MATCH(I856,Parameters!$B$30:$E$30,0))/100*IF($F856="yes",Parameters!$C$49,Parameters!$B$49)</f>
        <v/>
      </c>
      <c r="R856" s="29">
        <f>K856*INDEX(Parameters!$B$90:$E$90,MATCH(I856,Parameters!$B$30:$E$30,0))/100*IF($F856="yes",Parameters!$C$49,Parameters!$B$49)</f>
        <v/>
      </c>
      <c r="S856" s="29">
        <f>K856*INDEX(Parameters!$B$91:$E$91,MATCH(I856,Parameters!$B$30:$E$30,0))/100*IF($F856="yes",Parameters!$C$49,Parameters!$B$49)</f>
        <v/>
      </c>
      <c r="T856" s="29">
        <f>K856*INDEX(Parameters!$B$92:$E$92,MATCH(I856,Parameters!$B$30:$E$30,0))/100*IF($F856="yes",Parameters!$C$49,Parameters!$B$49)</f>
        <v/>
      </c>
      <c r="U856" s="29">
        <f>INDEX(Parameters!$B$32:$E$32,MATCH(I856,Parameters!$B$30:$E$30,0))*Parameters!$B$36/100*IF($F856="yes",Parameters!$E$49,Parameters!$D$49)</f>
        <v/>
      </c>
      <c r="V856" s="29">
        <f>U856*INDEX(Parameters!$B$99:$E$99,MATCH(I856,Parameters!$B$30:$E$30,0))</f>
        <v/>
      </c>
      <c r="W856" s="29">
        <f>U856*INDEX(Parameters!$B$100:$E$100,MATCH(I856,Parameters!$B$30:$E$30,0))</f>
        <v/>
      </c>
      <c r="X856" s="29">
        <f>U856*INDEX(Parameters!$B$101:$E$101,MATCH(I856,Parameters!$B$30:$E$30,0))</f>
        <v/>
      </c>
      <c r="Y856" s="29">
        <f>U856*INDEX(Parameters!$B$102:$E$102,MATCH(I856,Parameters!$B$30:$E$30,0))</f>
        <v/>
      </c>
      <c r="Z856" s="29">
        <f>U856*INDEX(Parameters!$B$103:$E$103,MATCH(I856,Parameters!$B$30:$E$30,0))</f>
        <v/>
      </c>
      <c r="AA856" s="29">
        <f>U856*INDEX(Parameters!$B$104:$E$104,MATCH(I856,Parameters!$B$30:$E$30,0))</f>
        <v/>
      </c>
      <c r="AB856" s="29">
        <f>U856*Parameters!$B$39</f>
        <v/>
      </c>
      <c r="AC856">
        <f>J856</f>
        <v/>
      </c>
      <c r="AD856">
        <f>IF(J856=1,Parameters!$B$40,Parameters!$B$41)</f>
        <v/>
      </c>
      <c r="AE856" s="29">
        <f>AC856*O856+(1-AC856)*L856</f>
        <v/>
      </c>
      <c r="AF856" s="29">
        <f>AC856*P856+(1-AC856)*M856</f>
        <v/>
      </c>
      <c r="AG856" s="29">
        <f>AC856*Q856+(1-AC856)*N856</f>
        <v/>
      </c>
      <c r="AH856" s="29">
        <f>AD856*O856+(1-AD856)*L856</f>
        <v/>
      </c>
      <c r="AI856" s="29">
        <f>AD856*P856+(1-AD856)*M856</f>
        <v/>
      </c>
      <c r="AJ856" s="29">
        <f>AD856*Q856+(1-AD856)*N856</f>
        <v/>
      </c>
      <c r="AK856" s="29">
        <f>AC856*V856+(1-AC856)*U856</f>
        <v/>
      </c>
      <c r="AL856" s="29">
        <f>AC856*W856+(1-AC856)*U856</f>
        <v/>
      </c>
      <c r="AM856" s="29">
        <f>AC856*X856+(1-AC856)*U856</f>
        <v/>
      </c>
      <c r="AN856" s="29">
        <f>AD856*V856+(1-AD856)*U856</f>
        <v/>
      </c>
      <c r="AO856" s="29">
        <f>AD856*W856+(1-AD856)*U856</f>
        <v/>
      </c>
      <c r="AP856" s="29">
        <f>AD856*X856+(1-AD856)*U856</f>
        <v/>
      </c>
      <c r="AQ856">
        <f>IF(OR(Scenario!$B$5="Any",Scenario!$B$5=A856),1,0)</f>
        <v/>
      </c>
      <c r="AR856">
        <f>IF(OR(Scenario!$B$6="Any",Scenario!$B$6=B856),1,0)</f>
        <v/>
      </c>
      <c r="AS856">
        <f>IF(OR(Scenario!$B$7="Any",Scenario!$B$7=C856),1,0)</f>
        <v/>
      </c>
      <c r="AT856">
        <f>IF(OR(Scenario!$B$8="Any",Scenario!$B$8=D856),1,0)</f>
        <v/>
      </c>
      <c r="AU856">
        <f>IF(OR(Scenario!$B$9="Any",Scenario!$B$9=E856),1,0)</f>
        <v/>
      </c>
      <c r="AV856">
        <f>IF(OR(Scenario!$B$10="Any",Scenario!$B$10=F856),1,0)</f>
        <v/>
      </c>
      <c r="AW856">
        <f>G856*AQ856*AR856*AS856*AT856*AU856*AV856</f>
        <v/>
      </c>
      <c r="AX856">
        <f>IF(Scenario!$B$11="mean",L856,IF(Scenario!$B$11="5th pct",M856,N856))</f>
        <v/>
      </c>
      <c r="AY856">
        <f>IF(Scenario!$B$11="mean",O856,IF(Scenario!$B$11="5th pct",P856,Q856))</f>
        <v/>
      </c>
      <c r="AZ856">
        <f>IF(Scenario!$B$11="mean",R856,IF(Scenario!$B$11="5th pct",S856,T856))</f>
        <v/>
      </c>
      <c r="BA856">
        <f>IF(Scenario!$B$11="mean",AE856,IF(Scenario!$B$11="5th pct",AF856,AG856))</f>
        <v/>
      </c>
      <c r="BB856">
        <f>IF(Scenario!$B$11="mean",AH856,IF(Scenario!$B$11="5th pct",AI856,AJ856))</f>
        <v/>
      </c>
      <c r="BC856">
        <f>U856</f>
        <v/>
      </c>
      <c r="BD856">
        <f>IF(Scenario!$B$11="mean",V856,IF(Scenario!$B$11="5th pct",W856,X856))</f>
        <v/>
      </c>
      <c r="BE856">
        <f>IF(Scenario!$B$11="mean",Y856,IF(Scenario!$B$11="5th pct",Z856,AA856))</f>
        <v/>
      </c>
      <c r="BF856">
        <f>IF(Scenario!$B$11="mean",AK856,IF(Scenario!$B$11="5th pct",AL856,AM856))</f>
        <v/>
      </c>
      <c r="BG856">
        <f>IF(Scenario!$B$11="mean",AN856,IF(Scenario!$B$11="5th pct",AO856,AP856))</f>
        <v/>
      </c>
    </row>
    <row r="857">
      <c r="A857" s="7" t="inlineStr">
        <is>
          <t>M</t>
        </is>
      </c>
      <c r="B857" s="7" t="inlineStr">
        <is>
          <t>75-79</t>
        </is>
      </c>
      <c r="C857" s="7" t="inlineStr">
        <is>
          <t>132-154</t>
        </is>
      </c>
      <c r="D857" s="7" t="inlineStr">
        <is>
          <t>1.5-2.0</t>
        </is>
      </c>
      <c r="E857" s="7" t="inlineStr">
        <is>
          <t>persistent</t>
        </is>
      </c>
      <c r="F857" s="7" t="inlineStr">
        <is>
          <t>yes</t>
        </is>
      </c>
      <c r="G857" s="30">
        <f>Parameters!$B$6*Parameters!$B$8*Parameters!$D$11/SUM(Parameters!$B$11:$G$11)*Parameters!$J$21*Parameters!$B$53*Parameters!$B$46</f>
        <v/>
      </c>
      <c r="H857" s="31">
        <f>(140-Parameters!$C$25)*Parameters!$D$26*0.45359237*1/(72*Parameters!$D$27)</f>
        <v/>
      </c>
      <c r="I857" s="7">
        <f>IF(H857&gt;80,"&gt;80",IF(H857&gt;50,"50-80",IF(H857&gt;=25,"25-50","&lt;25")))</f>
        <v/>
      </c>
      <c r="J857" s="7">
        <f>IF(((B857="80+")+0+(OR(D857="1.5-2.0",D857="&gt;=2.0")))&gt;=2,1,0)</f>
        <v/>
      </c>
      <c r="K857" s="32">
        <f>INDEX(Parameters!$B$31:$E$31,MATCH(I857,Parameters!$B$30:$E$30,0))</f>
        <v/>
      </c>
      <c r="L857" s="33">
        <f>K857*INDEX(Parameters!$B$84:$E$84,MATCH(I857,Parameters!$B$30:$E$30,0))/100*IF($F857="yes",Parameters!$C$49,Parameters!$B$49)</f>
        <v/>
      </c>
      <c r="M857" s="33">
        <f>K857*INDEX(Parameters!$B$85:$E$85,MATCH(I857,Parameters!$B$30:$E$30,0))/100*IF($F857="yes",Parameters!$C$49,Parameters!$B$49)</f>
        <v/>
      </c>
      <c r="N857" s="33">
        <f>K857*INDEX(Parameters!$B$86:$E$86,MATCH(I857,Parameters!$B$30:$E$30,0))/100*IF($F857="yes",Parameters!$C$49,Parameters!$B$49)</f>
        <v/>
      </c>
      <c r="O857" s="33">
        <f>K857*INDEX(Parameters!$B$87:$E$87,MATCH(I857,Parameters!$B$30:$E$30,0))/100*IF($F857="yes",Parameters!$C$49,Parameters!$B$49)</f>
        <v/>
      </c>
      <c r="P857" s="33">
        <f>K857*INDEX(Parameters!$B$88:$E$88,MATCH(I857,Parameters!$B$30:$E$30,0))/100*IF($F857="yes",Parameters!$C$49,Parameters!$B$49)</f>
        <v/>
      </c>
      <c r="Q857" s="33">
        <f>K857*INDEX(Parameters!$B$89:$E$89,MATCH(I857,Parameters!$B$30:$E$30,0))/100*IF($F857="yes",Parameters!$C$49,Parameters!$B$49)</f>
        <v/>
      </c>
      <c r="R857" s="33">
        <f>K857*INDEX(Parameters!$B$90:$E$90,MATCH(I857,Parameters!$B$30:$E$30,0))/100*IF($F857="yes",Parameters!$C$49,Parameters!$B$49)</f>
        <v/>
      </c>
      <c r="S857" s="33">
        <f>K857*INDEX(Parameters!$B$91:$E$91,MATCH(I857,Parameters!$B$30:$E$30,0))/100*IF($F857="yes",Parameters!$C$49,Parameters!$B$49)</f>
        <v/>
      </c>
      <c r="T857" s="33">
        <f>K857*INDEX(Parameters!$B$92:$E$92,MATCH(I857,Parameters!$B$30:$E$30,0))/100*IF($F857="yes",Parameters!$C$49,Parameters!$B$49)</f>
        <v/>
      </c>
      <c r="U857" s="33">
        <f>INDEX(Parameters!$B$32:$E$32,MATCH(I857,Parameters!$B$30:$E$30,0))*Parameters!$B$36/100*IF($F857="yes",Parameters!$E$49,Parameters!$D$49)</f>
        <v/>
      </c>
      <c r="V857" s="33">
        <f>U857*INDEX(Parameters!$B$99:$E$99,MATCH(I857,Parameters!$B$30:$E$30,0))</f>
        <v/>
      </c>
      <c r="W857" s="33">
        <f>U857*INDEX(Parameters!$B$100:$E$100,MATCH(I857,Parameters!$B$30:$E$30,0))</f>
        <v/>
      </c>
      <c r="X857" s="33">
        <f>U857*INDEX(Parameters!$B$101:$E$101,MATCH(I857,Parameters!$B$30:$E$30,0))</f>
        <v/>
      </c>
      <c r="Y857" s="33">
        <f>U857*INDEX(Parameters!$B$102:$E$102,MATCH(I857,Parameters!$B$30:$E$30,0))</f>
        <v/>
      </c>
      <c r="Z857" s="33">
        <f>U857*INDEX(Parameters!$B$103:$E$103,MATCH(I857,Parameters!$B$30:$E$30,0))</f>
        <v/>
      </c>
      <c r="AA857" s="33">
        <f>U857*INDEX(Parameters!$B$104:$E$104,MATCH(I857,Parameters!$B$30:$E$30,0))</f>
        <v/>
      </c>
      <c r="AB857" s="33">
        <f>U857*Parameters!$B$39</f>
        <v/>
      </c>
      <c r="AC857" s="7">
        <f>J857</f>
        <v/>
      </c>
      <c r="AD857" s="7">
        <f>IF(J857=1,Parameters!$B$40,Parameters!$B$41)</f>
        <v/>
      </c>
      <c r="AE857" s="33">
        <f>AC857*O857+(1-AC857)*L857</f>
        <v/>
      </c>
      <c r="AF857" s="33">
        <f>AC857*P857+(1-AC857)*M857</f>
        <v/>
      </c>
      <c r="AG857" s="33">
        <f>AC857*Q857+(1-AC857)*N857</f>
        <v/>
      </c>
      <c r="AH857" s="33">
        <f>AD857*O857+(1-AD857)*L857</f>
        <v/>
      </c>
      <c r="AI857" s="33">
        <f>AD857*P857+(1-AD857)*M857</f>
        <v/>
      </c>
      <c r="AJ857" s="33">
        <f>AD857*Q857+(1-AD857)*N857</f>
        <v/>
      </c>
      <c r="AK857" s="33">
        <f>AC857*V857+(1-AC857)*U857</f>
        <v/>
      </c>
      <c r="AL857" s="33">
        <f>AC857*W857+(1-AC857)*U857</f>
        <v/>
      </c>
      <c r="AM857" s="33">
        <f>AC857*X857+(1-AC857)*U857</f>
        <v/>
      </c>
      <c r="AN857" s="33">
        <f>AD857*V857+(1-AD857)*U857</f>
        <v/>
      </c>
      <c r="AO857" s="33">
        <f>AD857*W857+(1-AD857)*U857</f>
        <v/>
      </c>
      <c r="AP857" s="33">
        <f>AD857*X857+(1-AD857)*U857</f>
        <v/>
      </c>
      <c r="AQ857" s="7">
        <f>IF(OR(Scenario!$B$5="Any",Scenario!$B$5=A857),1,0)</f>
        <v/>
      </c>
      <c r="AR857" s="7">
        <f>IF(OR(Scenario!$B$6="Any",Scenario!$B$6=B857),1,0)</f>
        <v/>
      </c>
      <c r="AS857" s="7">
        <f>IF(OR(Scenario!$B$7="Any",Scenario!$B$7=C857),1,0)</f>
        <v/>
      </c>
      <c r="AT857" s="7">
        <f>IF(OR(Scenario!$B$8="Any",Scenario!$B$8=D857),1,0)</f>
        <v/>
      </c>
      <c r="AU857" s="7">
        <f>IF(OR(Scenario!$B$9="Any",Scenario!$B$9=E857),1,0)</f>
        <v/>
      </c>
      <c r="AV857" s="7">
        <f>IF(OR(Scenario!$B$10="Any",Scenario!$B$10=F857),1,0)</f>
        <v/>
      </c>
      <c r="AW857" s="7">
        <f>G857*AQ857*AR857*AS857*AT857*AU857*AV857</f>
        <v/>
      </c>
      <c r="AX857" s="7">
        <f>IF(Scenario!$B$11="mean",L857,IF(Scenario!$B$11="5th pct",M857,N857))</f>
        <v/>
      </c>
      <c r="AY857" s="7">
        <f>IF(Scenario!$B$11="mean",O857,IF(Scenario!$B$11="5th pct",P857,Q857))</f>
        <v/>
      </c>
      <c r="AZ857" s="7">
        <f>IF(Scenario!$B$11="mean",R857,IF(Scenario!$B$11="5th pct",S857,T857))</f>
        <v/>
      </c>
      <c r="BA857" s="7">
        <f>IF(Scenario!$B$11="mean",AE857,IF(Scenario!$B$11="5th pct",AF857,AG857))</f>
        <v/>
      </c>
      <c r="BB857" s="7">
        <f>IF(Scenario!$B$11="mean",AH857,IF(Scenario!$B$11="5th pct",AI857,AJ857))</f>
        <v/>
      </c>
      <c r="BC857" s="7">
        <f>U857</f>
        <v/>
      </c>
      <c r="BD857" s="7">
        <f>IF(Scenario!$B$11="mean",V857,IF(Scenario!$B$11="5th pct",W857,X857))</f>
        <v/>
      </c>
      <c r="BE857" s="7">
        <f>IF(Scenario!$B$11="mean",Y857,IF(Scenario!$B$11="5th pct",Z857,AA857))</f>
        <v/>
      </c>
      <c r="BF857" s="7">
        <f>IF(Scenario!$B$11="mean",AK857,IF(Scenario!$B$11="5th pct",AL857,AM857))</f>
        <v/>
      </c>
      <c r="BG857" s="7">
        <f>IF(Scenario!$B$11="mean",AN857,IF(Scenario!$B$11="5th pct",AO857,AP857))</f>
        <v/>
      </c>
    </row>
    <row r="858">
      <c r="A858" t="inlineStr">
        <is>
          <t>M</t>
        </is>
      </c>
      <c r="B858" t="inlineStr">
        <is>
          <t>75-79</t>
        </is>
      </c>
      <c r="C858" t="inlineStr">
        <is>
          <t>132-154</t>
        </is>
      </c>
      <c r="D858" t="inlineStr">
        <is>
          <t>&gt;=2.0</t>
        </is>
      </c>
      <c r="E858" t="inlineStr">
        <is>
          <t>subclinical</t>
        </is>
      </c>
      <c r="F858" t="inlineStr">
        <is>
          <t>no</t>
        </is>
      </c>
      <c r="G858" s="26">
        <f>Parameters!$B$6*Parameters!$B$8*Parameters!$D$11/SUM(Parameters!$B$11:$G$11)*Parameters!$K$21*Parameters!$B$50*(1-Parameters!$B$46)</f>
        <v/>
      </c>
      <c r="H858" s="27">
        <f>(140-Parameters!$C$25)*Parameters!$D$26*0.45359237*1/(72*Parameters!$E$27)</f>
        <v/>
      </c>
      <c r="I858">
        <f>IF(H858&gt;80,"&gt;80",IF(H858&gt;50,"50-80",IF(H858&gt;=25,"25-50","&lt;25")))</f>
        <v/>
      </c>
      <c r="J858">
        <f>IF(((B858="80+")+0+(OR(D858="1.5-2.0",D858="&gt;=2.0")))&gt;=2,1,0)</f>
        <v/>
      </c>
      <c r="K858" s="28">
        <f>INDEX(Parameters!$B$31:$E$31,MATCH(I858,Parameters!$B$30:$E$30,0))</f>
        <v/>
      </c>
      <c r="L858" s="29">
        <f>K858*INDEX(Parameters!$B$57:$E$57,MATCH(I858,Parameters!$B$30:$E$30,0))/100*IF($F858="yes",Parameters!$C$49,Parameters!$B$49)</f>
        <v/>
      </c>
      <c r="M858" s="29">
        <f>K858*INDEX(Parameters!$B$58:$E$58,MATCH(I858,Parameters!$B$30:$E$30,0))/100*IF($F858="yes",Parameters!$C$49,Parameters!$B$49)</f>
        <v/>
      </c>
      <c r="N858" s="29">
        <f>K858*INDEX(Parameters!$B$59:$E$59,MATCH(I858,Parameters!$B$30:$E$30,0))/100*IF($F858="yes",Parameters!$C$49,Parameters!$B$49)</f>
        <v/>
      </c>
      <c r="O858" s="29">
        <f>K858*INDEX(Parameters!$B$60:$E$60,MATCH(I858,Parameters!$B$30:$E$30,0))/100*IF($F858="yes",Parameters!$C$49,Parameters!$B$49)</f>
        <v/>
      </c>
      <c r="P858" s="29">
        <f>K858*INDEX(Parameters!$B$61:$E$61,MATCH(I858,Parameters!$B$30:$E$30,0))/100*IF($F858="yes",Parameters!$C$49,Parameters!$B$49)</f>
        <v/>
      </c>
      <c r="Q858" s="29">
        <f>K858*INDEX(Parameters!$B$62:$E$62,MATCH(I858,Parameters!$B$30:$E$30,0))/100*IF($F858="yes",Parameters!$C$49,Parameters!$B$49)</f>
        <v/>
      </c>
      <c r="R858" s="29">
        <f>K858*INDEX(Parameters!$B$63:$E$63,MATCH(I858,Parameters!$B$30:$E$30,0))/100*IF($F858="yes",Parameters!$C$49,Parameters!$B$49)</f>
        <v/>
      </c>
      <c r="S858" s="29">
        <f>K858*INDEX(Parameters!$B$64:$E$64,MATCH(I858,Parameters!$B$30:$E$30,0))/100*IF($F858="yes",Parameters!$C$49,Parameters!$B$49)</f>
        <v/>
      </c>
      <c r="T858" s="29">
        <f>K858*INDEX(Parameters!$B$65:$E$65,MATCH(I858,Parameters!$B$30:$E$30,0))/100*IF($F858="yes",Parameters!$C$49,Parameters!$B$49)</f>
        <v/>
      </c>
      <c r="U858" s="29">
        <f>INDEX(Parameters!$B$32:$E$32,MATCH(I858,Parameters!$B$30:$E$30,0))*Parameters!$B$36/100*IF($F858="yes",Parameters!$E$49,Parameters!$D$49)</f>
        <v/>
      </c>
      <c r="V858" s="29">
        <f>U858*INDEX(Parameters!$B$99:$E$99,MATCH(I858,Parameters!$B$30:$E$30,0))</f>
        <v/>
      </c>
      <c r="W858" s="29">
        <f>U858*INDEX(Parameters!$B$100:$E$100,MATCH(I858,Parameters!$B$30:$E$30,0))</f>
        <v/>
      </c>
      <c r="X858" s="29">
        <f>U858*INDEX(Parameters!$B$101:$E$101,MATCH(I858,Parameters!$B$30:$E$30,0))</f>
        <v/>
      </c>
      <c r="Y858" s="29">
        <f>U858*INDEX(Parameters!$B$102:$E$102,MATCH(I858,Parameters!$B$30:$E$30,0))</f>
        <v/>
      </c>
      <c r="Z858" s="29">
        <f>U858*INDEX(Parameters!$B$103:$E$103,MATCH(I858,Parameters!$B$30:$E$30,0))</f>
        <v/>
      </c>
      <c r="AA858" s="29">
        <f>U858*INDEX(Parameters!$B$104:$E$104,MATCH(I858,Parameters!$B$30:$E$30,0))</f>
        <v/>
      </c>
      <c r="AB858" s="29">
        <f>U858*Parameters!$B$39</f>
        <v/>
      </c>
      <c r="AC858">
        <f>J858</f>
        <v/>
      </c>
      <c r="AD858">
        <f>IF(J858=1,Parameters!$B$40,Parameters!$B$41)</f>
        <v/>
      </c>
      <c r="AE858" s="29">
        <f>AC858*O858+(1-AC858)*L858</f>
        <v/>
      </c>
      <c r="AF858" s="29">
        <f>AC858*P858+(1-AC858)*M858</f>
        <v/>
      </c>
      <c r="AG858" s="29">
        <f>AC858*Q858+(1-AC858)*N858</f>
        <v/>
      </c>
      <c r="AH858" s="29">
        <f>AD858*O858+(1-AD858)*L858</f>
        <v/>
      </c>
      <c r="AI858" s="29">
        <f>AD858*P858+(1-AD858)*M858</f>
        <v/>
      </c>
      <c r="AJ858" s="29">
        <f>AD858*Q858+(1-AD858)*N858</f>
        <v/>
      </c>
      <c r="AK858" s="29">
        <f>AC858*V858+(1-AC858)*U858</f>
        <v/>
      </c>
      <c r="AL858" s="29">
        <f>AC858*W858+(1-AC858)*U858</f>
        <v/>
      </c>
      <c r="AM858" s="29">
        <f>AC858*X858+(1-AC858)*U858</f>
        <v/>
      </c>
      <c r="AN858" s="29">
        <f>AD858*V858+(1-AD858)*U858</f>
        <v/>
      </c>
      <c r="AO858" s="29">
        <f>AD858*W858+(1-AD858)*U858</f>
        <v/>
      </c>
      <c r="AP858" s="29">
        <f>AD858*X858+(1-AD858)*U858</f>
        <v/>
      </c>
      <c r="AQ858">
        <f>IF(OR(Scenario!$B$5="Any",Scenario!$B$5=A858),1,0)</f>
        <v/>
      </c>
      <c r="AR858">
        <f>IF(OR(Scenario!$B$6="Any",Scenario!$B$6=B858),1,0)</f>
        <v/>
      </c>
      <c r="AS858">
        <f>IF(OR(Scenario!$B$7="Any",Scenario!$B$7=C858),1,0)</f>
        <v/>
      </c>
      <c r="AT858">
        <f>IF(OR(Scenario!$B$8="Any",Scenario!$B$8=D858),1,0)</f>
        <v/>
      </c>
      <c r="AU858">
        <f>IF(OR(Scenario!$B$9="Any",Scenario!$B$9=E858),1,0)</f>
        <v/>
      </c>
      <c r="AV858">
        <f>IF(OR(Scenario!$B$10="Any",Scenario!$B$10=F858),1,0)</f>
        <v/>
      </c>
      <c r="AW858">
        <f>G858*AQ858*AR858*AS858*AT858*AU858*AV858</f>
        <v/>
      </c>
      <c r="AX858">
        <f>IF(Scenario!$B$11="mean",L858,IF(Scenario!$B$11="5th pct",M858,N858))</f>
        <v/>
      </c>
      <c r="AY858">
        <f>IF(Scenario!$B$11="mean",O858,IF(Scenario!$B$11="5th pct",P858,Q858))</f>
        <v/>
      </c>
      <c r="AZ858">
        <f>IF(Scenario!$B$11="mean",R858,IF(Scenario!$B$11="5th pct",S858,T858))</f>
        <v/>
      </c>
      <c r="BA858">
        <f>IF(Scenario!$B$11="mean",AE858,IF(Scenario!$B$11="5th pct",AF858,AG858))</f>
        <v/>
      </c>
      <c r="BB858">
        <f>IF(Scenario!$B$11="mean",AH858,IF(Scenario!$B$11="5th pct",AI858,AJ858))</f>
        <v/>
      </c>
      <c r="BC858">
        <f>U858</f>
        <v/>
      </c>
      <c r="BD858">
        <f>IF(Scenario!$B$11="mean",V858,IF(Scenario!$B$11="5th pct",W858,X858))</f>
        <v/>
      </c>
      <c r="BE858">
        <f>IF(Scenario!$B$11="mean",Y858,IF(Scenario!$B$11="5th pct",Z858,AA858))</f>
        <v/>
      </c>
      <c r="BF858">
        <f>IF(Scenario!$B$11="mean",AK858,IF(Scenario!$B$11="5th pct",AL858,AM858))</f>
        <v/>
      </c>
      <c r="BG858">
        <f>IF(Scenario!$B$11="mean",AN858,IF(Scenario!$B$11="5th pct",AO858,AP858))</f>
        <v/>
      </c>
    </row>
    <row r="859">
      <c r="A859" s="7" t="inlineStr">
        <is>
          <t>M</t>
        </is>
      </c>
      <c r="B859" s="7" t="inlineStr">
        <is>
          <t>75-79</t>
        </is>
      </c>
      <c r="C859" s="7" t="inlineStr">
        <is>
          <t>132-154</t>
        </is>
      </c>
      <c r="D859" s="7" t="inlineStr">
        <is>
          <t>&gt;=2.0</t>
        </is>
      </c>
      <c r="E859" s="7" t="inlineStr">
        <is>
          <t>subclinical</t>
        </is>
      </c>
      <c r="F859" s="7" t="inlineStr">
        <is>
          <t>yes</t>
        </is>
      </c>
      <c r="G859" s="30">
        <f>Parameters!$B$6*Parameters!$B$8*Parameters!$D$11/SUM(Parameters!$B$11:$G$11)*Parameters!$K$21*Parameters!$B$50*Parameters!$B$46</f>
        <v/>
      </c>
      <c r="H859" s="31">
        <f>(140-Parameters!$C$25)*Parameters!$D$26*0.45359237*1/(72*Parameters!$E$27)</f>
        <v/>
      </c>
      <c r="I859" s="7">
        <f>IF(H859&gt;80,"&gt;80",IF(H859&gt;50,"50-80",IF(H859&gt;=25,"25-50","&lt;25")))</f>
        <v/>
      </c>
      <c r="J859" s="7">
        <f>IF(((B859="80+")+0+(OR(D859="1.5-2.0",D859="&gt;=2.0")))&gt;=2,1,0)</f>
        <v/>
      </c>
      <c r="K859" s="32">
        <f>INDEX(Parameters!$B$31:$E$31,MATCH(I859,Parameters!$B$30:$E$30,0))</f>
        <v/>
      </c>
      <c r="L859" s="33">
        <f>K859*INDEX(Parameters!$B$57:$E$57,MATCH(I859,Parameters!$B$30:$E$30,0))/100*IF($F859="yes",Parameters!$C$49,Parameters!$B$49)</f>
        <v/>
      </c>
      <c r="M859" s="33">
        <f>K859*INDEX(Parameters!$B$58:$E$58,MATCH(I859,Parameters!$B$30:$E$30,0))/100*IF($F859="yes",Parameters!$C$49,Parameters!$B$49)</f>
        <v/>
      </c>
      <c r="N859" s="33">
        <f>K859*INDEX(Parameters!$B$59:$E$59,MATCH(I859,Parameters!$B$30:$E$30,0))/100*IF($F859="yes",Parameters!$C$49,Parameters!$B$49)</f>
        <v/>
      </c>
      <c r="O859" s="33">
        <f>K859*INDEX(Parameters!$B$60:$E$60,MATCH(I859,Parameters!$B$30:$E$30,0))/100*IF($F859="yes",Parameters!$C$49,Parameters!$B$49)</f>
        <v/>
      </c>
      <c r="P859" s="33">
        <f>K859*INDEX(Parameters!$B$61:$E$61,MATCH(I859,Parameters!$B$30:$E$30,0))/100*IF($F859="yes",Parameters!$C$49,Parameters!$B$49)</f>
        <v/>
      </c>
      <c r="Q859" s="33">
        <f>K859*INDEX(Parameters!$B$62:$E$62,MATCH(I859,Parameters!$B$30:$E$30,0))/100*IF($F859="yes",Parameters!$C$49,Parameters!$B$49)</f>
        <v/>
      </c>
      <c r="R859" s="33">
        <f>K859*INDEX(Parameters!$B$63:$E$63,MATCH(I859,Parameters!$B$30:$E$30,0))/100*IF($F859="yes",Parameters!$C$49,Parameters!$B$49)</f>
        <v/>
      </c>
      <c r="S859" s="33">
        <f>K859*INDEX(Parameters!$B$64:$E$64,MATCH(I859,Parameters!$B$30:$E$30,0))/100*IF($F859="yes",Parameters!$C$49,Parameters!$B$49)</f>
        <v/>
      </c>
      <c r="T859" s="33">
        <f>K859*INDEX(Parameters!$B$65:$E$65,MATCH(I859,Parameters!$B$30:$E$30,0))/100*IF($F859="yes",Parameters!$C$49,Parameters!$B$49)</f>
        <v/>
      </c>
      <c r="U859" s="33">
        <f>INDEX(Parameters!$B$32:$E$32,MATCH(I859,Parameters!$B$30:$E$30,0))*Parameters!$B$36/100*IF($F859="yes",Parameters!$E$49,Parameters!$D$49)</f>
        <v/>
      </c>
      <c r="V859" s="33">
        <f>U859*INDEX(Parameters!$B$99:$E$99,MATCH(I859,Parameters!$B$30:$E$30,0))</f>
        <v/>
      </c>
      <c r="W859" s="33">
        <f>U859*INDEX(Parameters!$B$100:$E$100,MATCH(I859,Parameters!$B$30:$E$30,0))</f>
        <v/>
      </c>
      <c r="X859" s="33">
        <f>U859*INDEX(Parameters!$B$101:$E$101,MATCH(I859,Parameters!$B$30:$E$30,0))</f>
        <v/>
      </c>
      <c r="Y859" s="33">
        <f>U859*INDEX(Parameters!$B$102:$E$102,MATCH(I859,Parameters!$B$30:$E$30,0))</f>
        <v/>
      </c>
      <c r="Z859" s="33">
        <f>U859*INDEX(Parameters!$B$103:$E$103,MATCH(I859,Parameters!$B$30:$E$30,0))</f>
        <v/>
      </c>
      <c r="AA859" s="33">
        <f>U859*INDEX(Parameters!$B$104:$E$104,MATCH(I859,Parameters!$B$30:$E$30,0))</f>
        <v/>
      </c>
      <c r="AB859" s="33">
        <f>U859*Parameters!$B$39</f>
        <v/>
      </c>
      <c r="AC859" s="7">
        <f>J859</f>
        <v/>
      </c>
      <c r="AD859" s="7">
        <f>IF(J859=1,Parameters!$B$40,Parameters!$B$41)</f>
        <v/>
      </c>
      <c r="AE859" s="33">
        <f>AC859*O859+(1-AC859)*L859</f>
        <v/>
      </c>
      <c r="AF859" s="33">
        <f>AC859*P859+(1-AC859)*M859</f>
        <v/>
      </c>
      <c r="AG859" s="33">
        <f>AC859*Q859+(1-AC859)*N859</f>
        <v/>
      </c>
      <c r="AH859" s="33">
        <f>AD859*O859+(1-AD859)*L859</f>
        <v/>
      </c>
      <c r="AI859" s="33">
        <f>AD859*P859+(1-AD859)*M859</f>
        <v/>
      </c>
      <c r="AJ859" s="33">
        <f>AD859*Q859+(1-AD859)*N859</f>
        <v/>
      </c>
      <c r="AK859" s="33">
        <f>AC859*V859+(1-AC859)*U859</f>
        <v/>
      </c>
      <c r="AL859" s="33">
        <f>AC859*W859+(1-AC859)*U859</f>
        <v/>
      </c>
      <c r="AM859" s="33">
        <f>AC859*X859+(1-AC859)*U859</f>
        <v/>
      </c>
      <c r="AN859" s="33">
        <f>AD859*V859+(1-AD859)*U859</f>
        <v/>
      </c>
      <c r="AO859" s="33">
        <f>AD859*W859+(1-AD859)*U859</f>
        <v/>
      </c>
      <c r="AP859" s="33">
        <f>AD859*X859+(1-AD859)*U859</f>
        <v/>
      </c>
      <c r="AQ859" s="7">
        <f>IF(OR(Scenario!$B$5="Any",Scenario!$B$5=A859),1,0)</f>
        <v/>
      </c>
      <c r="AR859" s="7">
        <f>IF(OR(Scenario!$B$6="Any",Scenario!$B$6=B859),1,0)</f>
        <v/>
      </c>
      <c r="AS859" s="7">
        <f>IF(OR(Scenario!$B$7="Any",Scenario!$B$7=C859),1,0)</f>
        <v/>
      </c>
      <c r="AT859" s="7">
        <f>IF(OR(Scenario!$B$8="Any",Scenario!$B$8=D859),1,0)</f>
        <v/>
      </c>
      <c r="AU859" s="7">
        <f>IF(OR(Scenario!$B$9="Any",Scenario!$B$9=E859),1,0)</f>
        <v/>
      </c>
      <c r="AV859" s="7">
        <f>IF(OR(Scenario!$B$10="Any",Scenario!$B$10=F859),1,0)</f>
        <v/>
      </c>
      <c r="AW859" s="7">
        <f>G859*AQ859*AR859*AS859*AT859*AU859*AV859</f>
        <v/>
      </c>
      <c r="AX859" s="7">
        <f>IF(Scenario!$B$11="mean",L859,IF(Scenario!$B$11="5th pct",M859,N859))</f>
        <v/>
      </c>
      <c r="AY859" s="7">
        <f>IF(Scenario!$B$11="mean",O859,IF(Scenario!$B$11="5th pct",P859,Q859))</f>
        <v/>
      </c>
      <c r="AZ859" s="7">
        <f>IF(Scenario!$B$11="mean",R859,IF(Scenario!$B$11="5th pct",S859,T859))</f>
        <v/>
      </c>
      <c r="BA859" s="7">
        <f>IF(Scenario!$B$11="mean",AE859,IF(Scenario!$B$11="5th pct",AF859,AG859))</f>
        <v/>
      </c>
      <c r="BB859" s="7">
        <f>IF(Scenario!$B$11="mean",AH859,IF(Scenario!$B$11="5th pct",AI859,AJ859))</f>
        <v/>
      </c>
      <c r="BC859" s="7">
        <f>U859</f>
        <v/>
      </c>
      <c r="BD859" s="7">
        <f>IF(Scenario!$B$11="mean",V859,IF(Scenario!$B$11="5th pct",W859,X859))</f>
        <v/>
      </c>
      <c r="BE859" s="7">
        <f>IF(Scenario!$B$11="mean",Y859,IF(Scenario!$B$11="5th pct",Z859,AA859))</f>
        <v/>
      </c>
      <c r="BF859" s="7">
        <f>IF(Scenario!$B$11="mean",AK859,IF(Scenario!$B$11="5th pct",AL859,AM859))</f>
        <v/>
      </c>
      <c r="BG859" s="7">
        <f>IF(Scenario!$B$11="mean",AN859,IF(Scenario!$B$11="5th pct",AO859,AP859))</f>
        <v/>
      </c>
    </row>
    <row r="860">
      <c r="A860" t="inlineStr">
        <is>
          <t>M</t>
        </is>
      </c>
      <c r="B860" t="inlineStr">
        <is>
          <t>75-79</t>
        </is>
      </c>
      <c r="C860" t="inlineStr">
        <is>
          <t>132-154</t>
        </is>
      </c>
      <c r="D860" t="inlineStr">
        <is>
          <t>&gt;=2.0</t>
        </is>
      </c>
      <c r="E860" t="inlineStr">
        <is>
          <t>low parox</t>
        </is>
      </c>
      <c r="F860" t="inlineStr">
        <is>
          <t>no</t>
        </is>
      </c>
      <c r="G860" s="26">
        <f>Parameters!$B$6*Parameters!$B$8*Parameters!$D$11/SUM(Parameters!$B$11:$G$11)*Parameters!$K$21*Parameters!$B$51*(1-Parameters!$B$46)</f>
        <v/>
      </c>
      <c r="H860" s="27">
        <f>(140-Parameters!$C$25)*Parameters!$D$26*0.45359237*1/(72*Parameters!$E$27)</f>
        <v/>
      </c>
      <c r="I860">
        <f>IF(H860&gt;80,"&gt;80",IF(H860&gt;50,"50-80",IF(H860&gt;=25,"25-50","&lt;25")))</f>
        <v/>
      </c>
      <c r="J860">
        <f>IF(((B860="80+")+0+(OR(D860="1.5-2.0",D860="&gt;=2.0")))&gt;=2,1,0)</f>
        <v/>
      </c>
      <c r="K860" s="28">
        <f>INDEX(Parameters!$B$31:$E$31,MATCH(I860,Parameters!$B$30:$E$30,0))</f>
        <v/>
      </c>
      <c r="L860" s="29">
        <f>K860*INDEX(Parameters!$B$66:$E$66,MATCH(I860,Parameters!$B$30:$E$30,0))/100*IF($F860="yes",Parameters!$C$49,Parameters!$B$49)</f>
        <v/>
      </c>
      <c r="M860" s="29">
        <f>K860*INDEX(Parameters!$B$67:$E$67,MATCH(I860,Parameters!$B$30:$E$30,0))/100*IF($F860="yes",Parameters!$C$49,Parameters!$B$49)</f>
        <v/>
      </c>
      <c r="N860" s="29">
        <f>K860*INDEX(Parameters!$B$68:$E$68,MATCH(I860,Parameters!$B$30:$E$30,0))/100*IF($F860="yes",Parameters!$C$49,Parameters!$B$49)</f>
        <v/>
      </c>
      <c r="O860" s="29">
        <f>K860*INDEX(Parameters!$B$69:$E$69,MATCH(I860,Parameters!$B$30:$E$30,0))/100*IF($F860="yes",Parameters!$C$49,Parameters!$B$49)</f>
        <v/>
      </c>
      <c r="P860" s="29">
        <f>K860*INDEX(Parameters!$B$70:$E$70,MATCH(I860,Parameters!$B$30:$E$30,0))/100*IF($F860="yes",Parameters!$C$49,Parameters!$B$49)</f>
        <v/>
      </c>
      <c r="Q860" s="29">
        <f>K860*INDEX(Parameters!$B$71:$E$71,MATCH(I860,Parameters!$B$30:$E$30,0))/100*IF($F860="yes",Parameters!$C$49,Parameters!$B$49)</f>
        <v/>
      </c>
      <c r="R860" s="29">
        <f>K860*INDEX(Parameters!$B$72:$E$72,MATCH(I860,Parameters!$B$30:$E$30,0))/100*IF($F860="yes",Parameters!$C$49,Parameters!$B$49)</f>
        <v/>
      </c>
      <c r="S860" s="29">
        <f>K860*INDEX(Parameters!$B$73:$E$73,MATCH(I860,Parameters!$B$30:$E$30,0))/100*IF($F860="yes",Parameters!$C$49,Parameters!$B$49)</f>
        <v/>
      </c>
      <c r="T860" s="29">
        <f>K860*INDEX(Parameters!$B$74:$E$74,MATCH(I860,Parameters!$B$30:$E$30,0))/100*IF($F860="yes",Parameters!$C$49,Parameters!$B$49)</f>
        <v/>
      </c>
      <c r="U860" s="29">
        <f>INDEX(Parameters!$B$32:$E$32,MATCH(I860,Parameters!$B$30:$E$30,0))*Parameters!$B$36/100*IF($F860="yes",Parameters!$E$49,Parameters!$D$49)</f>
        <v/>
      </c>
      <c r="V860" s="29">
        <f>U860*INDEX(Parameters!$B$99:$E$99,MATCH(I860,Parameters!$B$30:$E$30,0))</f>
        <v/>
      </c>
      <c r="W860" s="29">
        <f>U860*INDEX(Parameters!$B$100:$E$100,MATCH(I860,Parameters!$B$30:$E$30,0))</f>
        <v/>
      </c>
      <c r="X860" s="29">
        <f>U860*INDEX(Parameters!$B$101:$E$101,MATCH(I860,Parameters!$B$30:$E$30,0))</f>
        <v/>
      </c>
      <c r="Y860" s="29">
        <f>U860*INDEX(Parameters!$B$102:$E$102,MATCH(I860,Parameters!$B$30:$E$30,0))</f>
        <v/>
      </c>
      <c r="Z860" s="29">
        <f>U860*INDEX(Parameters!$B$103:$E$103,MATCH(I860,Parameters!$B$30:$E$30,0))</f>
        <v/>
      </c>
      <c r="AA860" s="29">
        <f>U860*INDEX(Parameters!$B$104:$E$104,MATCH(I860,Parameters!$B$30:$E$30,0))</f>
        <v/>
      </c>
      <c r="AB860" s="29">
        <f>U860*Parameters!$B$39</f>
        <v/>
      </c>
      <c r="AC860">
        <f>J860</f>
        <v/>
      </c>
      <c r="AD860">
        <f>IF(J860=1,Parameters!$B$40,Parameters!$B$41)</f>
        <v/>
      </c>
      <c r="AE860" s="29">
        <f>AC860*O860+(1-AC860)*L860</f>
        <v/>
      </c>
      <c r="AF860" s="29">
        <f>AC860*P860+(1-AC860)*M860</f>
        <v/>
      </c>
      <c r="AG860" s="29">
        <f>AC860*Q860+(1-AC860)*N860</f>
        <v/>
      </c>
      <c r="AH860" s="29">
        <f>AD860*O860+(1-AD860)*L860</f>
        <v/>
      </c>
      <c r="AI860" s="29">
        <f>AD860*P860+(1-AD860)*M860</f>
        <v/>
      </c>
      <c r="AJ860" s="29">
        <f>AD860*Q860+(1-AD860)*N860</f>
        <v/>
      </c>
      <c r="AK860" s="29">
        <f>AC860*V860+(1-AC860)*U860</f>
        <v/>
      </c>
      <c r="AL860" s="29">
        <f>AC860*W860+(1-AC860)*U860</f>
        <v/>
      </c>
      <c r="AM860" s="29">
        <f>AC860*X860+(1-AC860)*U860</f>
        <v/>
      </c>
      <c r="AN860" s="29">
        <f>AD860*V860+(1-AD860)*U860</f>
        <v/>
      </c>
      <c r="AO860" s="29">
        <f>AD860*W860+(1-AD860)*U860</f>
        <v/>
      </c>
      <c r="AP860" s="29">
        <f>AD860*X860+(1-AD860)*U860</f>
        <v/>
      </c>
      <c r="AQ860">
        <f>IF(OR(Scenario!$B$5="Any",Scenario!$B$5=A860),1,0)</f>
        <v/>
      </c>
      <c r="AR860">
        <f>IF(OR(Scenario!$B$6="Any",Scenario!$B$6=B860),1,0)</f>
        <v/>
      </c>
      <c r="AS860">
        <f>IF(OR(Scenario!$B$7="Any",Scenario!$B$7=C860),1,0)</f>
        <v/>
      </c>
      <c r="AT860">
        <f>IF(OR(Scenario!$B$8="Any",Scenario!$B$8=D860),1,0)</f>
        <v/>
      </c>
      <c r="AU860">
        <f>IF(OR(Scenario!$B$9="Any",Scenario!$B$9=E860),1,0)</f>
        <v/>
      </c>
      <c r="AV860">
        <f>IF(OR(Scenario!$B$10="Any",Scenario!$B$10=F860),1,0)</f>
        <v/>
      </c>
      <c r="AW860">
        <f>G860*AQ860*AR860*AS860*AT860*AU860*AV860</f>
        <v/>
      </c>
      <c r="AX860">
        <f>IF(Scenario!$B$11="mean",L860,IF(Scenario!$B$11="5th pct",M860,N860))</f>
        <v/>
      </c>
      <c r="AY860">
        <f>IF(Scenario!$B$11="mean",O860,IF(Scenario!$B$11="5th pct",P860,Q860))</f>
        <v/>
      </c>
      <c r="AZ860">
        <f>IF(Scenario!$B$11="mean",R860,IF(Scenario!$B$11="5th pct",S860,T860))</f>
        <v/>
      </c>
      <c r="BA860">
        <f>IF(Scenario!$B$11="mean",AE860,IF(Scenario!$B$11="5th pct",AF860,AG860))</f>
        <v/>
      </c>
      <c r="BB860">
        <f>IF(Scenario!$B$11="mean",AH860,IF(Scenario!$B$11="5th pct",AI860,AJ860))</f>
        <v/>
      </c>
      <c r="BC860">
        <f>U860</f>
        <v/>
      </c>
      <c r="BD860">
        <f>IF(Scenario!$B$11="mean",V860,IF(Scenario!$B$11="5th pct",W860,X860))</f>
        <v/>
      </c>
      <c r="BE860">
        <f>IF(Scenario!$B$11="mean",Y860,IF(Scenario!$B$11="5th pct",Z860,AA860))</f>
        <v/>
      </c>
      <c r="BF860">
        <f>IF(Scenario!$B$11="mean",AK860,IF(Scenario!$B$11="5th pct",AL860,AM860))</f>
        <v/>
      </c>
      <c r="BG860">
        <f>IF(Scenario!$B$11="mean",AN860,IF(Scenario!$B$11="5th pct",AO860,AP860))</f>
        <v/>
      </c>
    </row>
    <row r="861">
      <c r="A861" s="7" t="inlineStr">
        <is>
          <t>M</t>
        </is>
      </c>
      <c r="B861" s="7" t="inlineStr">
        <is>
          <t>75-79</t>
        </is>
      </c>
      <c r="C861" s="7" t="inlineStr">
        <is>
          <t>132-154</t>
        </is>
      </c>
      <c r="D861" s="7" t="inlineStr">
        <is>
          <t>&gt;=2.0</t>
        </is>
      </c>
      <c r="E861" s="7" t="inlineStr">
        <is>
          <t>low parox</t>
        </is>
      </c>
      <c r="F861" s="7" t="inlineStr">
        <is>
          <t>yes</t>
        </is>
      </c>
      <c r="G861" s="30">
        <f>Parameters!$B$6*Parameters!$B$8*Parameters!$D$11/SUM(Parameters!$B$11:$G$11)*Parameters!$K$21*Parameters!$B$51*Parameters!$B$46</f>
        <v/>
      </c>
      <c r="H861" s="31">
        <f>(140-Parameters!$C$25)*Parameters!$D$26*0.45359237*1/(72*Parameters!$E$27)</f>
        <v/>
      </c>
      <c r="I861" s="7">
        <f>IF(H861&gt;80,"&gt;80",IF(H861&gt;50,"50-80",IF(H861&gt;=25,"25-50","&lt;25")))</f>
        <v/>
      </c>
      <c r="J861" s="7">
        <f>IF(((B861="80+")+0+(OR(D861="1.5-2.0",D861="&gt;=2.0")))&gt;=2,1,0)</f>
        <v/>
      </c>
      <c r="K861" s="32">
        <f>INDEX(Parameters!$B$31:$E$31,MATCH(I861,Parameters!$B$30:$E$30,0))</f>
        <v/>
      </c>
      <c r="L861" s="33">
        <f>K861*INDEX(Parameters!$B$66:$E$66,MATCH(I861,Parameters!$B$30:$E$30,0))/100*IF($F861="yes",Parameters!$C$49,Parameters!$B$49)</f>
        <v/>
      </c>
      <c r="M861" s="33">
        <f>K861*INDEX(Parameters!$B$67:$E$67,MATCH(I861,Parameters!$B$30:$E$30,0))/100*IF($F861="yes",Parameters!$C$49,Parameters!$B$49)</f>
        <v/>
      </c>
      <c r="N861" s="33">
        <f>K861*INDEX(Parameters!$B$68:$E$68,MATCH(I861,Parameters!$B$30:$E$30,0))/100*IF($F861="yes",Parameters!$C$49,Parameters!$B$49)</f>
        <v/>
      </c>
      <c r="O861" s="33">
        <f>K861*INDEX(Parameters!$B$69:$E$69,MATCH(I861,Parameters!$B$30:$E$30,0))/100*IF($F861="yes",Parameters!$C$49,Parameters!$B$49)</f>
        <v/>
      </c>
      <c r="P861" s="33">
        <f>K861*INDEX(Parameters!$B$70:$E$70,MATCH(I861,Parameters!$B$30:$E$30,0))/100*IF($F861="yes",Parameters!$C$49,Parameters!$B$49)</f>
        <v/>
      </c>
      <c r="Q861" s="33">
        <f>K861*INDEX(Parameters!$B$71:$E$71,MATCH(I861,Parameters!$B$30:$E$30,0))/100*IF($F861="yes",Parameters!$C$49,Parameters!$B$49)</f>
        <v/>
      </c>
      <c r="R861" s="33">
        <f>K861*INDEX(Parameters!$B$72:$E$72,MATCH(I861,Parameters!$B$30:$E$30,0))/100*IF($F861="yes",Parameters!$C$49,Parameters!$B$49)</f>
        <v/>
      </c>
      <c r="S861" s="33">
        <f>K861*INDEX(Parameters!$B$73:$E$73,MATCH(I861,Parameters!$B$30:$E$30,0))/100*IF($F861="yes",Parameters!$C$49,Parameters!$B$49)</f>
        <v/>
      </c>
      <c r="T861" s="33">
        <f>K861*INDEX(Parameters!$B$74:$E$74,MATCH(I861,Parameters!$B$30:$E$30,0))/100*IF($F861="yes",Parameters!$C$49,Parameters!$B$49)</f>
        <v/>
      </c>
      <c r="U861" s="33">
        <f>INDEX(Parameters!$B$32:$E$32,MATCH(I861,Parameters!$B$30:$E$30,0))*Parameters!$B$36/100*IF($F861="yes",Parameters!$E$49,Parameters!$D$49)</f>
        <v/>
      </c>
      <c r="V861" s="33">
        <f>U861*INDEX(Parameters!$B$99:$E$99,MATCH(I861,Parameters!$B$30:$E$30,0))</f>
        <v/>
      </c>
      <c r="W861" s="33">
        <f>U861*INDEX(Parameters!$B$100:$E$100,MATCH(I861,Parameters!$B$30:$E$30,0))</f>
        <v/>
      </c>
      <c r="X861" s="33">
        <f>U861*INDEX(Parameters!$B$101:$E$101,MATCH(I861,Parameters!$B$30:$E$30,0))</f>
        <v/>
      </c>
      <c r="Y861" s="33">
        <f>U861*INDEX(Parameters!$B$102:$E$102,MATCH(I861,Parameters!$B$30:$E$30,0))</f>
        <v/>
      </c>
      <c r="Z861" s="33">
        <f>U861*INDEX(Parameters!$B$103:$E$103,MATCH(I861,Parameters!$B$30:$E$30,0))</f>
        <v/>
      </c>
      <c r="AA861" s="33">
        <f>U861*INDEX(Parameters!$B$104:$E$104,MATCH(I861,Parameters!$B$30:$E$30,0))</f>
        <v/>
      </c>
      <c r="AB861" s="33">
        <f>U861*Parameters!$B$39</f>
        <v/>
      </c>
      <c r="AC861" s="7">
        <f>J861</f>
        <v/>
      </c>
      <c r="AD861" s="7">
        <f>IF(J861=1,Parameters!$B$40,Parameters!$B$41)</f>
        <v/>
      </c>
      <c r="AE861" s="33">
        <f>AC861*O861+(1-AC861)*L861</f>
        <v/>
      </c>
      <c r="AF861" s="33">
        <f>AC861*P861+(1-AC861)*M861</f>
        <v/>
      </c>
      <c r="AG861" s="33">
        <f>AC861*Q861+(1-AC861)*N861</f>
        <v/>
      </c>
      <c r="AH861" s="33">
        <f>AD861*O861+(1-AD861)*L861</f>
        <v/>
      </c>
      <c r="AI861" s="33">
        <f>AD861*P861+(1-AD861)*M861</f>
        <v/>
      </c>
      <c r="AJ861" s="33">
        <f>AD861*Q861+(1-AD861)*N861</f>
        <v/>
      </c>
      <c r="AK861" s="33">
        <f>AC861*V861+(1-AC861)*U861</f>
        <v/>
      </c>
      <c r="AL861" s="33">
        <f>AC861*W861+(1-AC861)*U861</f>
        <v/>
      </c>
      <c r="AM861" s="33">
        <f>AC861*X861+(1-AC861)*U861</f>
        <v/>
      </c>
      <c r="AN861" s="33">
        <f>AD861*V861+(1-AD861)*U861</f>
        <v/>
      </c>
      <c r="AO861" s="33">
        <f>AD861*W861+(1-AD861)*U861</f>
        <v/>
      </c>
      <c r="AP861" s="33">
        <f>AD861*X861+(1-AD861)*U861</f>
        <v/>
      </c>
      <c r="AQ861" s="7">
        <f>IF(OR(Scenario!$B$5="Any",Scenario!$B$5=A861),1,0)</f>
        <v/>
      </c>
      <c r="AR861" s="7">
        <f>IF(OR(Scenario!$B$6="Any",Scenario!$B$6=B861),1,0)</f>
        <v/>
      </c>
      <c r="AS861" s="7">
        <f>IF(OR(Scenario!$B$7="Any",Scenario!$B$7=C861),1,0)</f>
        <v/>
      </c>
      <c r="AT861" s="7">
        <f>IF(OR(Scenario!$B$8="Any",Scenario!$B$8=D861),1,0)</f>
        <v/>
      </c>
      <c r="AU861" s="7">
        <f>IF(OR(Scenario!$B$9="Any",Scenario!$B$9=E861),1,0)</f>
        <v/>
      </c>
      <c r="AV861" s="7">
        <f>IF(OR(Scenario!$B$10="Any",Scenario!$B$10=F861),1,0)</f>
        <v/>
      </c>
      <c r="AW861" s="7">
        <f>G861*AQ861*AR861*AS861*AT861*AU861*AV861</f>
        <v/>
      </c>
      <c r="AX861" s="7">
        <f>IF(Scenario!$B$11="mean",L861,IF(Scenario!$B$11="5th pct",M861,N861))</f>
        <v/>
      </c>
      <c r="AY861" s="7">
        <f>IF(Scenario!$B$11="mean",O861,IF(Scenario!$B$11="5th pct",P861,Q861))</f>
        <v/>
      </c>
      <c r="AZ861" s="7">
        <f>IF(Scenario!$B$11="mean",R861,IF(Scenario!$B$11="5th pct",S861,T861))</f>
        <v/>
      </c>
      <c r="BA861" s="7">
        <f>IF(Scenario!$B$11="mean",AE861,IF(Scenario!$B$11="5th pct",AF861,AG861))</f>
        <v/>
      </c>
      <c r="BB861" s="7">
        <f>IF(Scenario!$B$11="mean",AH861,IF(Scenario!$B$11="5th pct",AI861,AJ861))</f>
        <v/>
      </c>
      <c r="BC861" s="7">
        <f>U861</f>
        <v/>
      </c>
      <c r="BD861" s="7">
        <f>IF(Scenario!$B$11="mean",V861,IF(Scenario!$B$11="5th pct",W861,X861))</f>
        <v/>
      </c>
      <c r="BE861" s="7">
        <f>IF(Scenario!$B$11="mean",Y861,IF(Scenario!$B$11="5th pct",Z861,AA861))</f>
        <v/>
      </c>
      <c r="BF861" s="7">
        <f>IF(Scenario!$B$11="mean",AK861,IF(Scenario!$B$11="5th pct",AL861,AM861))</f>
        <v/>
      </c>
      <c r="BG861" s="7">
        <f>IF(Scenario!$B$11="mean",AN861,IF(Scenario!$B$11="5th pct",AO861,AP861))</f>
        <v/>
      </c>
    </row>
    <row r="862">
      <c r="A862" t="inlineStr">
        <is>
          <t>M</t>
        </is>
      </c>
      <c r="B862" t="inlineStr">
        <is>
          <t>75-79</t>
        </is>
      </c>
      <c r="C862" t="inlineStr">
        <is>
          <t>132-154</t>
        </is>
      </c>
      <c r="D862" t="inlineStr">
        <is>
          <t>&gt;=2.0</t>
        </is>
      </c>
      <c r="E862" t="inlineStr">
        <is>
          <t>high parox</t>
        </is>
      </c>
      <c r="F862" t="inlineStr">
        <is>
          <t>no</t>
        </is>
      </c>
      <c r="G862" s="26">
        <f>Parameters!$B$6*Parameters!$B$8*Parameters!$D$11/SUM(Parameters!$B$11:$G$11)*Parameters!$K$21*Parameters!$B$52*(1-Parameters!$B$46)</f>
        <v/>
      </c>
      <c r="H862" s="27">
        <f>(140-Parameters!$C$25)*Parameters!$D$26*0.45359237*1/(72*Parameters!$E$27)</f>
        <v/>
      </c>
      <c r="I862">
        <f>IF(H862&gt;80,"&gt;80",IF(H862&gt;50,"50-80",IF(H862&gt;=25,"25-50","&lt;25")))</f>
        <v/>
      </c>
      <c r="J862">
        <f>IF(((B862="80+")+0+(OR(D862="1.5-2.0",D862="&gt;=2.0")))&gt;=2,1,0)</f>
        <v/>
      </c>
      <c r="K862" s="28">
        <f>INDEX(Parameters!$B$31:$E$31,MATCH(I862,Parameters!$B$30:$E$30,0))</f>
        <v/>
      </c>
      <c r="L862" s="29">
        <f>K862*INDEX(Parameters!$B$75:$E$75,MATCH(I862,Parameters!$B$30:$E$30,0))/100*IF($F862="yes",Parameters!$C$49,Parameters!$B$49)</f>
        <v/>
      </c>
      <c r="M862" s="29">
        <f>K862*INDEX(Parameters!$B$76:$E$76,MATCH(I862,Parameters!$B$30:$E$30,0))/100*IF($F862="yes",Parameters!$C$49,Parameters!$B$49)</f>
        <v/>
      </c>
      <c r="N862" s="29">
        <f>K862*INDEX(Parameters!$B$77:$E$77,MATCH(I862,Parameters!$B$30:$E$30,0))/100*IF($F862="yes",Parameters!$C$49,Parameters!$B$49)</f>
        <v/>
      </c>
      <c r="O862" s="29">
        <f>K862*INDEX(Parameters!$B$78:$E$78,MATCH(I862,Parameters!$B$30:$E$30,0))/100*IF($F862="yes",Parameters!$C$49,Parameters!$B$49)</f>
        <v/>
      </c>
      <c r="P862" s="29">
        <f>K862*INDEX(Parameters!$B$79:$E$79,MATCH(I862,Parameters!$B$30:$E$30,0))/100*IF($F862="yes",Parameters!$C$49,Parameters!$B$49)</f>
        <v/>
      </c>
      <c r="Q862" s="29">
        <f>K862*INDEX(Parameters!$B$80:$E$80,MATCH(I862,Parameters!$B$30:$E$30,0))/100*IF($F862="yes",Parameters!$C$49,Parameters!$B$49)</f>
        <v/>
      </c>
      <c r="R862" s="29">
        <f>K862*INDEX(Parameters!$B$81:$E$81,MATCH(I862,Parameters!$B$30:$E$30,0))/100*IF($F862="yes",Parameters!$C$49,Parameters!$B$49)</f>
        <v/>
      </c>
      <c r="S862" s="29">
        <f>K862*INDEX(Parameters!$B$82:$E$82,MATCH(I862,Parameters!$B$30:$E$30,0))/100*IF($F862="yes",Parameters!$C$49,Parameters!$B$49)</f>
        <v/>
      </c>
      <c r="T862" s="29">
        <f>K862*INDEX(Parameters!$B$83:$E$83,MATCH(I862,Parameters!$B$30:$E$30,0))/100*IF($F862="yes",Parameters!$C$49,Parameters!$B$49)</f>
        <v/>
      </c>
      <c r="U862" s="29">
        <f>INDEX(Parameters!$B$32:$E$32,MATCH(I862,Parameters!$B$30:$E$30,0))*Parameters!$B$36/100*IF($F862="yes",Parameters!$E$49,Parameters!$D$49)</f>
        <v/>
      </c>
      <c r="V862" s="29">
        <f>U862*INDEX(Parameters!$B$99:$E$99,MATCH(I862,Parameters!$B$30:$E$30,0))</f>
        <v/>
      </c>
      <c r="W862" s="29">
        <f>U862*INDEX(Parameters!$B$100:$E$100,MATCH(I862,Parameters!$B$30:$E$30,0))</f>
        <v/>
      </c>
      <c r="X862" s="29">
        <f>U862*INDEX(Parameters!$B$101:$E$101,MATCH(I862,Parameters!$B$30:$E$30,0))</f>
        <v/>
      </c>
      <c r="Y862" s="29">
        <f>U862*INDEX(Parameters!$B$102:$E$102,MATCH(I862,Parameters!$B$30:$E$30,0))</f>
        <v/>
      </c>
      <c r="Z862" s="29">
        <f>U862*INDEX(Parameters!$B$103:$E$103,MATCH(I862,Parameters!$B$30:$E$30,0))</f>
        <v/>
      </c>
      <c r="AA862" s="29">
        <f>U862*INDEX(Parameters!$B$104:$E$104,MATCH(I862,Parameters!$B$30:$E$30,0))</f>
        <v/>
      </c>
      <c r="AB862" s="29">
        <f>U862*Parameters!$B$39</f>
        <v/>
      </c>
      <c r="AC862">
        <f>J862</f>
        <v/>
      </c>
      <c r="AD862">
        <f>IF(J862=1,Parameters!$B$40,Parameters!$B$41)</f>
        <v/>
      </c>
      <c r="AE862" s="29">
        <f>AC862*O862+(1-AC862)*L862</f>
        <v/>
      </c>
      <c r="AF862" s="29">
        <f>AC862*P862+(1-AC862)*M862</f>
        <v/>
      </c>
      <c r="AG862" s="29">
        <f>AC862*Q862+(1-AC862)*N862</f>
        <v/>
      </c>
      <c r="AH862" s="29">
        <f>AD862*O862+(1-AD862)*L862</f>
        <v/>
      </c>
      <c r="AI862" s="29">
        <f>AD862*P862+(1-AD862)*M862</f>
        <v/>
      </c>
      <c r="AJ862" s="29">
        <f>AD862*Q862+(1-AD862)*N862</f>
        <v/>
      </c>
      <c r="AK862" s="29">
        <f>AC862*V862+(1-AC862)*U862</f>
        <v/>
      </c>
      <c r="AL862" s="29">
        <f>AC862*W862+(1-AC862)*U862</f>
        <v/>
      </c>
      <c r="AM862" s="29">
        <f>AC862*X862+(1-AC862)*U862</f>
        <v/>
      </c>
      <c r="AN862" s="29">
        <f>AD862*V862+(1-AD862)*U862</f>
        <v/>
      </c>
      <c r="AO862" s="29">
        <f>AD862*W862+(1-AD862)*U862</f>
        <v/>
      </c>
      <c r="AP862" s="29">
        <f>AD862*X862+(1-AD862)*U862</f>
        <v/>
      </c>
      <c r="AQ862">
        <f>IF(OR(Scenario!$B$5="Any",Scenario!$B$5=A862),1,0)</f>
        <v/>
      </c>
      <c r="AR862">
        <f>IF(OR(Scenario!$B$6="Any",Scenario!$B$6=B862),1,0)</f>
        <v/>
      </c>
      <c r="AS862">
        <f>IF(OR(Scenario!$B$7="Any",Scenario!$B$7=C862),1,0)</f>
        <v/>
      </c>
      <c r="AT862">
        <f>IF(OR(Scenario!$B$8="Any",Scenario!$B$8=D862),1,0)</f>
        <v/>
      </c>
      <c r="AU862">
        <f>IF(OR(Scenario!$B$9="Any",Scenario!$B$9=E862),1,0)</f>
        <v/>
      </c>
      <c r="AV862">
        <f>IF(OR(Scenario!$B$10="Any",Scenario!$B$10=F862),1,0)</f>
        <v/>
      </c>
      <c r="AW862">
        <f>G862*AQ862*AR862*AS862*AT862*AU862*AV862</f>
        <v/>
      </c>
      <c r="AX862">
        <f>IF(Scenario!$B$11="mean",L862,IF(Scenario!$B$11="5th pct",M862,N862))</f>
        <v/>
      </c>
      <c r="AY862">
        <f>IF(Scenario!$B$11="mean",O862,IF(Scenario!$B$11="5th pct",P862,Q862))</f>
        <v/>
      </c>
      <c r="AZ862">
        <f>IF(Scenario!$B$11="mean",R862,IF(Scenario!$B$11="5th pct",S862,T862))</f>
        <v/>
      </c>
      <c r="BA862">
        <f>IF(Scenario!$B$11="mean",AE862,IF(Scenario!$B$11="5th pct",AF862,AG862))</f>
        <v/>
      </c>
      <c r="BB862">
        <f>IF(Scenario!$B$11="mean",AH862,IF(Scenario!$B$11="5th pct",AI862,AJ862))</f>
        <v/>
      </c>
      <c r="BC862">
        <f>U862</f>
        <v/>
      </c>
      <c r="BD862">
        <f>IF(Scenario!$B$11="mean",V862,IF(Scenario!$B$11="5th pct",W862,X862))</f>
        <v/>
      </c>
      <c r="BE862">
        <f>IF(Scenario!$B$11="mean",Y862,IF(Scenario!$B$11="5th pct",Z862,AA862))</f>
        <v/>
      </c>
      <c r="BF862">
        <f>IF(Scenario!$B$11="mean",AK862,IF(Scenario!$B$11="5th pct",AL862,AM862))</f>
        <v/>
      </c>
      <c r="BG862">
        <f>IF(Scenario!$B$11="mean",AN862,IF(Scenario!$B$11="5th pct",AO862,AP862))</f>
        <v/>
      </c>
    </row>
    <row r="863">
      <c r="A863" s="7" t="inlineStr">
        <is>
          <t>M</t>
        </is>
      </c>
      <c r="B863" s="7" t="inlineStr">
        <is>
          <t>75-79</t>
        </is>
      </c>
      <c r="C863" s="7" t="inlineStr">
        <is>
          <t>132-154</t>
        </is>
      </c>
      <c r="D863" s="7" t="inlineStr">
        <is>
          <t>&gt;=2.0</t>
        </is>
      </c>
      <c r="E863" s="7" t="inlineStr">
        <is>
          <t>high parox</t>
        </is>
      </c>
      <c r="F863" s="7" t="inlineStr">
        <is>
          <t>yes</t>
        </is>
      </c>
      <c r="G863" s="30">
        <f>Parameters!$B$6*Parameters!$B$8*Parameters!$D$11/SUM(Parameters!$B$11:$G$11)*Parameters!$K$21*Parameters!$B$52*Parameters!$B$46</f>
        <v/>
      </c>
      <c r="H863" s="31">
        <f>(140-Parameters!$C$25)*Parameters!$D$26*0.45359237*1/(72*Parameters!$E$27)</f>
        <v/>
      </c>
      <c r="I863" s="7">
        <f>IF(H863&gt;80,"&gt;80",IF(H863&gt;50,"50-80",IF(H863&gt;=25,"25-50","&lt;25")))</f>
        <v/>
      </c>
      <c r="J863" s="7">
        <f>IF(((B863="80+")+0+(OR(D863="1.5-2.0",D863="&gt;=2.0")))&gt;=2,1,0)</f>
        <v/>
      </c>
      <c r="K863" s="32">
        <f>INDEX(Parameters!$B$31:$E$31,MATCH(I863,Parameters!$B$30:$E$30,0))</f>
        <v/>
      </c>
      <c r="L863" s="33">
        <f>K863*INDEX(Parameters!$B$75:$E$75,MATCH(I863,Parameters!$B$30:$E$30,0))/100*IF($F863="yes",Parameters!$C$49,Parameters!$B$49)</f>
        <v/>
      </c>
      <c r="M863" s="33">
        <f>K863*INDEX(Parameters!$B$76:$E$76,MATCH(I863,Parameters!$B$30:$E$30,0))/100*IF($F863="yes",Parameters!$C$49,Parameters!$B$49)</f>
        <v/>
      </c>
      <c r="N863" s="33">
        <f>K863*INDEX(Parameters!$B$77:$E$77,MATCH(I863,Parameters!$B$30:$E$30,0))/100*IF($F863="yes",Parameters!$C$49,Parameters!$B$49)</f>
        <v/>
      </c>
      <c r="O863" s="33">
        <f>K863*INDEX(Parameters!$B$78:$E$78,MATCH(I863,Parameters!$B$30:$E$30,0))/100*IF($F863="yes",Parameters!$C$49,Parameters!$B$49)</f>
        <v/>
      </c>
      <c r="P863" s="33">
        <f>K863*INDEX(Parameters!$B$79:$E$79,MATCH(I863,Parameters!$B$30:$E$30,0))/100*IF($F863="yes",Parameters!$C$49,Parameters!$B$49)</f>
        <v/>
      </c>
      <c r="Q863" s="33">
        <f>K863*INDEX(Parameters!$B$80:$E$80,MATCH(I863,Parameters!$B$30:$E$30,0))/100*IF($F863="yes",Parameters!$C$49,Parameters!$B$49)</f>
        <v/>
      </c>
      <c r="R863" s="33">
        <f>K863*INDEX(Parameters!$B$81:$E$81,MATCH(I863,Parameters!$B$30:$E$30,0))/100*IF($F863="yes",Parameters!$C$49,Parameters!$B$49)</f>
        <v/>
      </c>
      <c r="S863" s="33">
        <f>K863*INDEX(Parameters!$B$82:$E$82,MATCH(I863,Parameters!$B$30:$E$30,0))/100*IF($F863="yes",Parameters!$C$49,Parameters!$B$49)</f>
        <v/>
      </c>
      <c r="T863" s="33">
        <f>K863*INDEX(Parameters!$B$83:$E$83,MATCH(I863,Parameters!$B$30:$E$30,0))/100*IF($F863="yes",Parameters!$C$49,Parameters!$B$49)</f>
        <v/>
      </c>
      <c r="U863" s="33">
        <f>INDEX(Parameters!$B$32:$E$32,MATCH(I863,Parameters!$B$30:$E$30,0))*Parameters!$B$36/100*IF($F863="yes",Parameters!$E$49,Parameters!$D$49)</f>
        <v/>
      </c>
      <c r="V863" s="33">
        <f>U863*INDEX(Parameters!$B$99:$E$99,MATCH(I863,Parameters!$B$30:$E$30,0))</f>
        <v/>
      </c>
      <c r="W863" s="33">
        <f>U863*INDEX(Parameters!$B$100:$E$100,MATCH(I863,Parameters!$B$30:$E$30,0))</f>
        <v/>
      </c>
      <c r="X863" s="33">
        <f>U863*INDEX(Parameters!$B$101:$E$101,MATCH(I863,Parameters!$B$30:$E$30,0))</f>
        <v/>
      </c>
      <c r="Y863" s="33">
        <f>U863*INDEX(Parameters!$B$102:$E$102,MATCH(I863,Parameters!$B$30:$E$30,0))</f>
        <v/>
      </c>
      <c r="Z863" s="33">
        <f>U863*INDEX(Parameters!$B$103:$E$103,MATCH(I863,Parameters!$B$30:$E$30,0))</f>
        <v/>
      </c>
      <c r="AA863" s="33">
        <f>U863*INDEX(Parameters!$B$104:$E$104,MATCH(I863,Parameters!$B$30:$E$30,0))</f>
        <v/>
      </c>
      <c r="AB863" s="33">
        <f>U863*Parameters!$B$39</f>
        <v/>
      </c>
      <c r="AC863" s="7">
        <f>J863</f>
        <v/>
      </c>
      <c r="AD863" s="7">
        <f>IF(J863=1,Parameters!$B$40,Parameters!$B$41)</f>
        <v/>
      </c>
      <c r="AE863" s="33">
        <f>AC863*O863+(1-AC863)*L863</f>
        <v/>
      </c>
      <c r="AF863" s="33">
        <f>AC863*P863+(1-AC863)*M863</f>
        <v/>
      </c>
      <c r="AG863" s="33">
        <f>AC863*Q863+(1-AC863)*N863</f>
        <v/>
      </c>
      <c r="AH863" s="33">
        <f>AD863*O863+(1-AD863)*L863</f>
        <v/>
      </c>
      <c r="AI863" s="33">
        <f>AD863*P863+(1-AD863)*M863</f>
        <v/>
      </c>
      <c r="AJ863" s="33">
        <f>AD863*Q863+(1-AD863)*N863</f>
        <v/>
      </c>
      <c r="AK863" s="33">
        <f>AC863*V863+(1-AC863)*U863</f>
        <v/>
      </c>
      <c r="AL863" s="33">
        <f>AC863*W863+(1-AC863)*U863</f>
        <v/>
      </c>
      <c r="AM863" s="33">
        <f>AC863*X863+(1-AC863)*U863</f>
        <v/>
      </c>
      <c r="AN863" s="33">
        <f>AD863*V863+(1-AD863)*U863</f>
        <v/>
      </c>
      <c r="AO863" s="33">
        <f>AD863*W863+(1-AD863)*U863</f>
        <v/>
      </c>
      <c r="AP863" s="33">
        <f>AD863*X863+(1-AD863)*U863</f>
        <v/>
      </c>
      <c r="AQ863" s="7">
        <f>IF(OR(Scenario!$B$5="Any",Scenario!$B$5=A863),1,0)</f>
        <v/>
      </c>
      <c r="AR863" s="7">
        <f>IF(OR(Scenario!$B$6="Any",Scenario!$B$6=B863),1,0)</f>
        <v/>
      </c>
      <c r="AS863" s="7">
        <f>IF(OR(Scenario!$B$7="Any",Scenario!$B$7=C863),1,0)</f>
        <v/>
      </c>
      <c r="AT863" s="7">
        <f>IF(OR(Scenario!$B$8="Any",Scenario!$B$8=D863),1,0)</f>
        <v/>
      </c>
      <c r="AU863" s="7">
        <f>IF(OR(Scenario!$B$9="Any",Scenario!$B$9=E863),1,0)</f>
        <v/>
      </c>
      <c r="AV863" s="7">
        <f>IF(OR(Scenario!$B$10="Any",Scenario!$B$10=F863),1,0)</f>
        <v/>
      </c>
      <c r="AW863" s="7">
        <f>G863*AQ863*AR863*AS863*AT863*AU863*AV863</f>
        <v/>
      </c>
      <c r="AX863" s="7">
        <f>IF(Scenario!$B$11="mean",L863,IF(Scenario!$B$11="5th pct",M863,N863))</f>
        <v/>
      </c>
      <c r="AY863" s="7">
        <f>IF(Scenario!$B$11="mean",O863,IF(Scenario!$B$11="5th pct",P863,Q863))</f>
        <v/>
      </c>
      <c r="AZ863" s="7">
        <f>IF(Scenario!$B$11="mean",R863,IF(Scenario!$B$11="5th pct",S863,T863))</f>
        <v/>
      </c>
      <c r="BA863" s="7">
        <f>IF(Scenario!$B$11="mean",AE863,IF(Scenario!$B$11="5th pct",AF863,AG863))</f>
        <v/>
      </c>
      <c r="BB863" s="7">
        <f>IF(Scenario!$B$11="mean",AH863,IF(Scenario!$B$11="5th pct",AI863,AJ863))</f>
        <v/>
      </c>
      <c r="BC863" s="7">
        <f>U863</f>
        <v/>
      </c>
      <c r="BD863" s="7">
        <f>IF(Scenario!$B$11="mean",V863,IF(Scenario!$B$11="5th pct",W863,X863))</f>
        <v/>
      </c>
      <c r="BE863" s="7">
        <f>IF(Scenario!$B$11="mean",Y863,IF(Scenario!$B$11="5th pct",Z863,AA863))</f>
        <v/>
      </c>
      <c r="BF863" s="7">
        <f>IF(Scenario!$B$11="mean",AK863,IF(Scenario!$B$11="5th pct",AL863,AM863))</f>
        <v/>
      </c>
      <c r="BG863" s="7">
        <f>IF(Scenario!$B$11="mean",AN863,IF(Scenario!$B$11="5th pct",AO863,AP863))</f>
        <v/>
      </c>
    </row>
    <row r="864">
      <c r="A864" t="inlineStr">
        <is>
          <t>M</t>
        </is>
      </c>
      <c r="B864" t="inlineStr">
        <is>
          <t>75-79</t>
        </is>
      </c>
      <c r="C864" t="inlineStr">
        <is>
          <t>132-154</t>
        </is>
      </c>
      <c r="D864" t="inlineStr">
        <is>
          <t>&gt;=2.0</t>
        </is>
      </c>
      <c r="E864" t="inlineStr">
        <is>
          <t>persistent</t>
        </is>
      </c>
      <c r="F864" t="inlineStr">
        <is>
          <t>no</t>
        </is>
      </c>
      <c r="G864" s="26">
        <f>Parameters!$B$6*Parameters!$B$8*Parameters!$D$11/SUM(Parameters!$B$11:$G$11)*Parameters!$K$21*Parameters!$B$53*(1-Parameters!$B$46)</f>
        <v/>
      </c>
      <c r="H864" s="27">
        <f>(140-Parameters!$C$25)*Parameters!$D$26*0.45359237*1/(72*Parameters!$E$27)</f>
        <v/>
      </c>
      <c r="I864">
        <f>IF(H864&gt;80,"&gt;80",IF(H864&gt;50,"50-80",IF(H864&gt;=25,"25-50","&lt;25")))</f>
        <v/>
      </c>
      <c r="J864">
        <f>IF(((B864="80+")+0+(OR(D864="1.5-2.0",D864="&gt;=2.0")))&gt;=2,1,0)</f>
        <v/>
      </c>
      <c r="K864" s="28">
        <f>INDEX(Parameters!$B$31:$E$31,MATCH(I864,Parameters!$B$30:$E$30,0))</f>
        <v/>
      </c>
      <c r="L864" s="29">
        <f>K864*INDEX(Parameters!$B$84:$E$84,MATCH(I864,Parameters!$B$30:$E$30,0))/100*IF($F864="yes",Parameters!$C$49,Parameters!$B$49)</f>
        <v/>
      </c>
      <c r="M864" s="29">
        <f>K864*INDEX(Parameters!$B$85:$E$85,MATCH(I864,Parameters!$B$30:$E$30,0))/100*IF($F864="yes",Parameters!$C$49,Parameters!$B$49)</f>
        <v/>
      </c>
      <c r="N864" s="29">
        <f>K864*INDEX(Parameters!$B$86:$E$86,MATCH(I864,Parameters!$B$30:$E$30,0))/100*IF($F864="yes",Parameters!$C$49,Parameters!$B$49)</f>
        <v/>
      </c>
      <c r="O864" s="29">
        <f>K864*INDEX(Parameters!$B$87:$E$87,MATCH(I864,Parameters!$B$30:$E$30,0))/100*IF($F864="yes",Parameters!$C$49,Parameters!$B$49)</f>
        <v/>
      </c>
      <c r="P864" s="29">
        <f>K864*INDEX(Parameters!$B$88:$E$88,MATCH(I864,Parameters!$B$30:$E$30,0))/100*IF($F864="yes",Parameters!$C$49,Parameters!$B$49)</f>
        <v/>
      </c>
      <c r="Q864" s="29">
        <f>K864*INDEX(Parameters!$B$89:$E$89,MATCH(I864,Parameters!$B$30:$E$30,0))/100*IF($F864="yes",Parameters!$C$49,Parameters!$B$49)</f>
        <v/>
      </c>
      <c r="R864" s="29">
        <f>K864*INDEX(Parameters!$B$90:$E$90,MATCH(I864,Parameters!$B$30:$E$30,0))/100*IF($F864="yes",Parameters!$C$49,Parameters!$B$49)</f>
        <v/>
      </c>
      <c r="S864" s="29">
        <f>K864*INDEX(Parameters!$B$91:$E$91,MATCH(I864,Parameters!$B$30:$E$30,0))/100*IF($F864="yes",Parameters!$C$49,Parameters!$B$49)</f>
        <v/>
      </c>
      <c r="T864" s="29">
        <f>K864*INDEX(Parameters!$B$92:$E$92,MATCH(I864,Parameters!$B$30:$E$30,0))/100*IF($F864="yes",Parameters!$C$49,Parameters!$B$49)</f>
        <v/>
      </c>
      <c r="U864" s="29">
        <f>INDEX(Parameters!$B$32:$E$32,MATCH(I864,Parameters!$B$30:$E$30,0))*Parameters!$B$36/100*IF($F864="yes",Parameters!$E$49,Parameters!$D$49)</f>
        <v/>
      </c>
      <c r="V864" s="29">
        <f>U864*INDEX(Parameters!$B$99:$E$99,MATCH(I864,Parameters!$B$30:$E$30,0))</f>
        <v/>
      </c>
      <c r="W864" s="29">
        <f>U864*INDEX(Parameters!$B$100:$E$100,MATCH(I864,Parameters!$B$30:$E$30,0))</f>
        <v/>
      </c>
      <c r="X864" s="29">
        <f>U864*INDEX(Parameters!$B$101:$E$101,MATCH(I864,Parameters!$B$30:$E$30,0))</f>
        <v/>
      </c>
      <c r="Y864" s="29">
        <f>U864*INDEX(Parameters!$B$102:$E$102,MATCH(I864,Parameters!$B$30:$E$30,0))</f>
        <v/>
      </c>
      <c r="Z864" s="29">
        <f>U864*INDEX(Parameters!$B$103:$E$103,MATCH(I864,Parameters!$B$30:$E$30,0))</f>
        <v/>
      </c>
      <c r="AA864" s="29">
        <f>U864*INDEX(Parameters!$B$104:$E$104,MATCH(I864,Parameters!$B$30:$E$30,0))</f>
        <v/>
      </c>
      <c r="AB864" s="29">
        <f>U864*Parameters!$B$39</f>
        <v/>
      </c>
      <c r="AC864">
        <f>J864</f>
        <v/>
      </c>
      <c r="AD864">
        <f>IF(J864=1,Parameters!$B$40,Parameters!$B$41)</f>
        <v/>
      </c>
      <c r="AE864" s="29">
        <f>AC864*O864+(1-AC864)*L864</f>
        <v/>
      </c>
      <c r="AF864" s="29">
        <f>AC864*P864+(1-AC864)*M864</f>
        <v/>
      </c>
      <c r="AG864" s="29">
        <f>AC864*Q864+(1-AC864)*N864</f>
        <v/>
      </c>
      <c r="AH864" s="29">
        <f>AD864*O864+(1-AD864)*L864</f>
        <v/>
      </c>
      <c r="AI864" s="29">
        <f>AD864*P864+(1-AD864)*M864</f>
        <v/>
      </c>
      <c r="AJ864" s="29">
        <f>AD864*Q864+(1-AD864)*N864</f>
        <v/>
      </c>
      <c r="AK864" s="29">
        <f>AC864*V864+(1-AC864)*U864</f>
        <v/>
      </c>
      <c r="AL864" s="29">
        <f>AC864*W864+(1-AC864)*U864</f>
        <v/>
      </c>
      <c r="AM864" s="29">
        <f>AC864*X864+(1-AC864)*U864</f>
        <v/>
      </c>
      <c r="AN864" s="29">
        <f>AD864*V864+(1-AD864)*U864</f>
        <v/>
      </c>
      <c r="AO864" s="29">
        <f>AD864*W864+(1-AD864)*U864</f>
        <v/>
      </c>
      <c r="AP864" s="29">
        <f>AD864*X864+(1-AD864)*U864</f>
        <v/>
      </c>
      <c r="AQ864">
        <f>IF(OR(Scenario!$B$5="Any",Scenario!$B$5=A864),1,0)</f>
        <v/>
      </c>
      <c r="AR864">
        <f>IF(OR(Scenario!$B$6="Any",Scenario!$B$6=B864),1,0)</f>
        <v/>
      </c>
      <c r="AS864">
        <f>IF(OR(Scenario!$B$7="Any",Scenario!$B$7=C864),1,0)</f>
        <v/>
      </c>
      <c r="AT864">
        <f>IF(OR(Scenario!$B$8="Any",Scenario!$B$8=D864),1,0)</f>
        <v/>
      </c>
      <c r="AU864">
        <f>IF(OR(Scenario!$B$9="Any",Scenario!$B$9=E864),1,0)</f>
        <v/>
      </c>
      <c r="AV864">
        <f>IF(OR(Scenario!$B$10="Any",Scenario!$B$10=F864),1,0)</f>
        <v/>
      </c>
      <c r="AW864">
        <f>G864*AQ864*AR864*AS864*AT864*AU864*AV864</f>
        <v/>
      </c>
      <c r="AX864">
        <f>IF(Scenario!$B$11="mean",L864,IF(Scenario!$B$11="5th pct",M864,N864))</f>
        <v/>
      </c>
      <c r="AY864">
        <f>IF(Scenario!$B$11="mean",O864,IF(Scenario!$B$11="5th pct",P864,Q864))</f>
        <v/>
      </c>
      <c r="AZ864">
        <f>IF(Scenario!$B$11="mean",R864,IF(Scenario!$B$11="5th pct",S864,T864))</f>
        <v/>
      </c>
      <c r="BA864">
        <f>IF(Scenario!$B$11="mean",AE864,IF(Scenario!$B$11="5th pct",AF864,AG864))</f>
        <v/>
      </c>
      <c r="BB864">
        <f>IF(Scenario!$B$11="mean",AH864,IF(Scenario!$B$11="5th pct",AI864,AJ864))</f>
        <v/>
      </c>
      <c r="BC864">
        <f>U864</f>
        <v/>
      </c>
      <c r="BD864">
        <f>IF(Scenario!$B$11="mean",V864,IF(Scenario!$B$11="5th pct",W864,X864))</f>
        <v/>
      </c>
      <c r="BE864">
        <f>IF(Scenario!$B$11="mean",Y864,IF(Scenario!$B$11="5th pct",Z864,AA864))</f>
        <v/>
      </c>
      <c r="BF864">
        <f>IF(Scenario!$B$11="mean",AK864,IF(Scenario!$B$11="5th pct",AL864,AM864))</f>
        <v/>
      </c>
      <c r="BG864">
        <f>IF(Scenario!$B$11="mean",AN864,IF(Scenario!$B$11="5th pct",AO864,AP864))</f>
        <v/>
      </c>
    </row>
    <row r="865">
      <c r="A865" s="7" t="inlineStr">
        <is>
          <t>M</t>
        </is>
      </c>
      <c r="B865" s="7" t="inlineStr">
        <is>
          <t>75-79</t>
        </is>
      </c>
      <c r="C865" s="7" t="inlineStr">
        <is>
          <t>132-154</t>
        </is>
      </c>
      <c r="D865" s="7" t="inlineStr">
        <is>
          <t>&gt;=2.0</t>
        </is>
      </c>
      <c r="E865" s="7" t="inlineStr">
        <is>
          <t>persistent</t>
        </is>
      </c>
      <c r="F865" s="7" t="inlineStr">
        <is>
          <t>yes</t>
        </is>
      </c>
      <c r="G865" s="30">
        <f>Parameters!$B$6*Parameters!$B$8*Parameters!$D$11/SUM(Parameters!$B$11:$G$11)*Parameters!$K$21*Parameters!$B$53*Parameters!$B$46</f>
        <v/>
      </c>
      <c r="H865" s="31">
        <f>(140-Parameters!$C$25)*Parameters!$D$26*0.45359237*1/(72*Parameters!$E$27)</f>
        <v/>
      </c>
      <c r="I865" s="7">
        <f>IF(H865&gt;80,"&gt;80",IF(H865&gt;50,"50-80",IF(H865&gt;=25,"25-50","&lt;25")))</f>
        <v/>
      </c>
      <c r="J865" s="7">
        <f>IF(((B865="80+")+0+(OR(D865="1.5-2.0",D865="&gt;=2.0")))&gt;=2,1,0)</f>
        <v/>
      </c>
      <c r="K865" s="32">
        <f>INDEX(Parameters!$B$31:$E$31,MATCH(I865,Parameters!$B$30:$E$30,0))</f>
        <v/>
      </c>
      <c r="L865" s="33">
        <f>K865*INDEX(Parameters!$B$84:$E$84,MATCH(I865,Parameters!$B$30:$E$30,0))/100*IF($F865="yes",Parameters!$C$49,Parameters!$B$49)</f>
        <v/>
      </c>
      <c r="M865" s="33">
        <f>K865*INDEX(Parameters!$B$85:$E$85,MATCH(I865,Parameters!$B$30:$E$30,0))/100*IF($F865="yes",Parameters!$C$49,Parameters!$B$49)</f>
        <v/>
      </c>
      <c r="N865" s="33">
        <f>K865*INDEX(Parameters!$B$86:$E$86,MATCH(I865,Parameters!$B$30:$E$30,0))/100*IF($F865="yes",Parameters!$C$49,Parameters!$B$49)</f>
        <v/>
      </c>
      <c r="O865" s="33">
        <f>K865*INDEX(Parameters!$B$87:$E$87,MATCH(I865,Parameters!$B$30:$E$30,0))/100*IF($F865="yes",Parameters!$C$49,Parameters!$B$49)</f>
        <v/>
      </c>
      <c r="P865" s="33">
        <f>K865*INDEX(Parameters!$B$88:$E$88,MATCH(I865,Parameters!$B$30:$E$30,0))/100*IF($F865="yes",Parameters!$C$49,Parameters!$B$49)</f>
        <v/>
      </c>
      <c r="Q865" s="33">
        <f>K865*INDEX(Parameters!$B$89:$E$89,MATCH(I865,Parameters!$B$30:$E$30,0))/100*IF($F865="yes",Parameters!$C$49,Parameters!$B$49)</f>
        <v/>
      </c>
      <c r="R865" s="33">
        <f>K865*INDEX(Parameters!$B$90:$E$90,MATCH(I865,Parameters!$B$30:$E$30,0))/100*IF($F865="yes",Parameters!$C$49,Parameters!$B$49)</f>
        <v/>
      </c>
      <c r="S865" s="33">
        <f>K865*INDEX(Parameters!$B$91:$E$91,MATCH(I865,Parameters!$B$30:$E$30,0))/100*IF($F865="yes",Parameters!$C$49,Parameters!$B$49)</f>
        <v/>
      </c>
      <c r="T865" s="33">
        <f>K865*INDEX(Parameters!$B$92:$E$92,MATCH(I865,Parameters!$B$30:$E$30,0))/100*IF($F865="yes",Parameters!$C$49,Parameters!$B$49)</f>
        <v/>
      </c>
      <c r="U865" s="33">
        <f>INDEX(Parameters!$B$32:$E$32,MATCH(I865,Parameters!$B$30:$E$30,0))*Parameters!$B$36/100*IF($F865="yes",Parameters!$E$49,Parameters!$D$49)</f>
        <v/>
      </c>
      <c r="V865" s="33">
        <f>U865*INDEX(Parameters!$B$99:$E$99,MATCH(I865,Parameters!$B$30:$E$30,0))</f>
        <v/>
      </c>
      <c r="W865" s="33">
        <f>U865*INDEX(Parameters!$B$100:$E$100,MATCH(I865,Parameters!$B$30:$E$30,0))</f>
        <v/>
      </c>
      <c r="X865" s="33">
        <f>U865*INDEX(Parameters!$B$101:$E$101,MATCH(I865,Parameters!$B$30:$E$30,0))</f>
        <v/>
      </c>
      <c r="Y865" s="33">
        <f>U865*INDEX(Parameters!$B$102:$E$102,MATCH(I865,Parameters!$B$30:$E$30,0))</f>
        <v/>
      </c>
      <c r="Z865" s="33">
        <f>U865*INDEX(Parameters!$B$103:$E$103,MATCH(I865,Parameters!$B$30:$E$30,0))</f>
        <v/>
      </c>
      <c r="AA865" s="33">
        <f>U865*INDEX(Parameters!$B$104:$E$104,MATCH(I865,Parameters!$B$30:$E$30,0))</f>
        <v/>
      </c>
      <c r="AB865" s="33">
        <f>U865*Parameters!$B$39</f>
        <v/>
      </c>
      <c r="AC865" s="7">
        <f>J865</f>
        <v/>
      </c>
      <c r="AD865" s="7">
        <f>IF(J865=1,Parameters!$B$40,Parameters!$B$41)</f>
        <v/>
      </c>
      <c r="AE865" s="33">
        <f>AC865*O865+(1-AC865)*L865</f>
        <v/>
      </c>
      <c r="AF865" s="33">
        <f>AC865*P865+(1-AC865)*M865</f>
        <v/>
      </c>
      <c r="AG865" s="33">
        <f>AC865*Q865+(1-AC865)*N865</f>
        <v/>
      </c>
      <c r="AH865" s="33">
        <f>AD865*O865+(1-AD865)*L865</f>
        <v/>
      </c>
      <c r="AI865" s="33">
        <f>AD865*P865+(1-AD865)*M865</f>
        <v/>
      </c>
      <c r="AJ865" s="33">
        <f>AD865*Q865+(1-AD865)*N865</f>
        <v/>
      </c>
      <c r="AK865" s="33">
        <f>AC865*V865+(1-AC865)*U865</f>
        <v/>
      </c>
      <c r="AL865" s="33">
        <f>AC865*W865+(1-AC865)*U865</f>
        <v/>
      </c>
      <c r="AM865" s="33">
        <f>AC865*X865+(1-AC865)*U865</f>
        <v/>
      </c>
      <c r="AN865" s="33">
        <f>AD865*V865+(1-AD865)*U865</f>
        <v/>
      </c>
      <c r="AO865" s="33">
        <f>AD865*W865+(1-AD865)*U865</f>
        <v/>
      </c>
      <c r="AP865" s="33">
        <f>AD865*X865+(1-AD865)*U865</f>
        <v/>
      </c>
      <c r="AQ865" s="7">
        <f>IF(OR(Scenario!$B$5="Any",Scenario!$B$5=A865),1,0)</f>
        <v/>
      </c>
      <c r="AR865" s="7">
        <f>IF(OR(Scenario!$B$6="Any",Scenario!$B$6=B865),1,0)</f>
        <v/>
      </c>
      <c r="AS865" s="7">
        <f>IF(OR(Scenario!$B$7="Any",Scenario!$B$7=C865),1,0)</f>
        <v/>
      </c>
      <c r="AT865" s="7">
        <f>IF(OR(Scenario!$B$8="Any",Scenario!$B$8=D865),1,0)</f>
        <v/>
      </c>
      <c r="AU865" s="7">
        <f>IF(OR(Scenario!$B$9="Any",Scenario!$B$9=E865),1,0)</f>
        <v/>
      </c>
      <c r="AV865" s="7">
        <f>IF(OR(Scenario!$B$10="Any",Scenario!$B$10=F865),1,0)</f>
        <v/>
      </c>
      <c r="AW865" s="7">
        <f>G865*AQ865*AR865*AS865*AT865*AU865*AV865</f>
        <v/>
      </c>
      <c r="AX865" s="7">
        <f>IF(Scenario!$B$11="mean",L865,IF(Scenario!$B$11="5th pct",M865,N865))</f>
        <v/>
      </c>
      <c r="AY865" s="7">
        <f>IF(Scenario!$B$11="mean",O865,IF(Scenario!$B$11="5th pct",P865,Q865))</f>
        <v/>
      </c>
      <c r="AZ865" s="7">
        <f>IF(Scenario!$B$11="mean",R865,IF(Scenario!$B$11="5th pct",S865,T865))</f>
        <v/>
      </c>
      <c r="BA865" s="7">
        <f>IF(Scenario!$B$11="mean",AE865,IF(Scenario!$B$11="5th pct",AF865,AG865))</f>
        <v/>
      </c>
      <c r="BB865" s="7">
        <f>IF(Scenario!$B$11="mean",AH865,IF(Scenario!$B$11="5th pct",AI865,AJ865))</f>
        <v/>
      </c>
      <c r="BC865" s="7">
        <f>U865</f>
        <v/>
      </c>
      <c r="BD865" s="7">
        <f>IF(Scenario!$B$11="mean",V865,IF(Scenario!$B$11="5th pct",W865,X865))</f>
        <v/>
      </c>
      <c r="BE865" s="7">
        <f>IF(Scenario!$B$11="mean",Y865,IF(Scenario!$B$11="5th pct",Z865,AA865))</f>
        <v/>
      </c>
      <c r="BF865" s="7">
        <f>IF(Scenario!$B$11="mean",AK865,IF(Scenario!$B$11="5th pct",AL865,AM865))</f>
        <v/>
      </c>
      <c r="BG865" s="7">
        <f>IF(Scenario!$B$11="mean",AN865,IF(Scenario!$B$11="5th pct",AO865,AP865))</f>
        <v/>
      </c>
    </row>
    <row r="866">
      <c r="A866" t="inlineStr">
        <is>
          <t>M</t>
        </is>
      </c>
      <c r="B866" t="inlineStr">
        <is>
          <t>75-79</t>
        </is>
      </c>
      <c r="C866" t="inlineStr">
        <is>
          <t>154-176</t>
        </is>
      </c>
      <c r="D866" t="inlineStr">
        <is>
          <t>&lt;1.0</t>
        </is>
      </c>
      <c r="E866" t="inlineStr">
        <is>
          <t>subclinical</t>
        </is>
      </c>
      <c r="F866" t="inlineStr">
        <is>
          <t>no</t>
        </is>
      </c>
      <c r="G866" s="26">
        <f>Parameters!$B$6*Parameters!$B$8*Parameters!$E$11/SUM(Parameters!$B$11:$G$11)*Parameters!$H$21*Parameters!$B$50*(1-Parameters!$B$46)</f>
        <v/>
      </c>
      <c r="H866" s="27">
        <f>(140-Parameters!$C$25)*Parameters!$E$26*0.45359237*1/(72*Parameters!$B$27)</f>
        <v/>
      </c>
      <c r="I866">
        <f>IF(H866&gt;80,"&gt;80",IF(H866&gt;50,"50-80",IF(H866&gt;=25,"25-50","&lt;25")))</f>
        <v/>
      </c>
      <c r="J866">
        <f>IF(((B866="80+")+0+(OR(D866="1.5-2.0",D866="&gt;=2.0")))&gt;=2,1,0)</f>
        <v/>
      </c>
      <c r="K866" s="28">
        <f>INDEX(Parameters!$B$31:$E$31,MATCH(I866,Parameters!$B$30:$E$30,0))</f>
        <v/>
      </c>
      <c r="L866" s="29">
        <f>K866*INDEX(Parameters!$B$57:$E$57,MATCH(I866,Parameters!$B$30:$E$30,0))/100*IF($F866="yes",Parameters!$C$49,Parameters!$B$49)</f>
        <v/>
      </c>
      <c r="M866" s="29">
        <f>K866*INDEX(Parameters!$B$58:$E$58,MATCH(I866,Parameters!$B$30:$E$30,0))/100*IF($F866="yes",Parameters!$C$49,Parameters!$B$49)</f>
        <v/>
      </c>
      <c r="N866" s="29">
        <f>K866*INDEX(Parameters!$B$59:$E$59,MATCH(I866,Parameters!$B$30:$E$30,0))/100*IF($F866="yes",Parameters!$C$49,Parameters!$B$49)</f>
        <v/>
      </c>
      <c r="O866" s="29">
        <f>K866*INDEX(Parameters!$B$60:$E$60,MATCH(I866,Parameters!$B$30:$E$30,0))/100*IF($F866="yes",Parameters!$C$49,Parameters!$B$49)</f>
        <v/>
      </c>
      <c r="P866" s="29">
        <f>K866*INDEX(Parameters!$B$61:$E$61,MATCH(I866,Parameters!$B$30:$E$30,0))/100*IF($F866="yes",Parameters!$C$49,Parameters!$B$49)</f>
        <v/>
      </c>
      <c r="Q866" s="29">
        <f>K866*INDEX(Parameters!$B$62:$E$62,MATCH(I866,Parameters!$B$30:$E$30,0))/100*IF($F866="yes",Parameters!$C$49,Parameters!$B$49)</f>
        <v/>
      </c>
      <c r="R866" s="29">
        <f>K866*INDEX(Parameters!$B$63:$E$63,MATCH(I866,Parameters!$B$30:$E$30,0))/100*IF($F866="yes",Parameters!$C$49,Parameters!$B$49)</f>
        <v/>
      </c>
      <c r="S866" s="29">
        <f>K866*INDEX(Parameters!$B$64:$E$64,MATCH(I866,Parameters!$B$30:$E$30,0))/100*IF($F866="yes",Parameters!$C$49,Parameters!$B$49)</f>
        <v/>
      </c>
      <c r="T866" s="29">
        <f>K866*INDEX(Parameters!$B$65:$E$65,MATCH(I866,Parameters!$B$30:$E$30,0))/100*IF($F866="yes",Parameters!$C$49,Parameters!$B$49)</f>
        <v/>
      </c>
      <c r="U866" s="29">
        <f>INDEX(Parameters!$B$32:$E$32,MATCH(I866,Parameters!$B$30:$E$30,0))*Parameters!$B$36/100*IF($F866="yes",Parameters!$E$49,Parameters!$D$49)</f>
        <v/>
      </c>
      <c r="V866" s="29">
        <f>U866*INDEX(Parameters!$B$99:$E$99,MATCH(I866,Parameters!$B$30:$E$30,0))</f>
        <v/>
      </c>
      <c r="W866" s="29">
        <f>U866*INDEX(Parameters!$B$100:$E$100,MATCH(I866,Parameters!$B$30:$E$30,0))</f>
        <v/>
      </c>
      <c r="X866" s="29">
        <f>U866*INDEX(Parameters!$B$101:$E$101,MATCH(I866,Parameters!$B$30:$E$30,0))</f>
        <v/>
      </c>
      <c r="Y866" s="29">
        <f>U866*INDEX(Parameters!$B$102:$E$102,MATCH(I866,Parameters!$B$30:$E$30,0))</f>
        <v/>
      </c>
      <c r="Z866" s="29">
        <f>U866*INDEX(Parameters!$B$103:$E$103,MATCH(I866,Parameters!$B$30:$E$30,0))</f>
        <v/>
      </c>
      <c r="AA866" s="29">
        <f>U866*INDEX(Parameters!$B$104:$E$104,MATCH(I866,Parameters!$B$30:$E$30,0))</f>
        <v/>
      </c>
      <c r="AB866" s="29">
        <f>U866*Parameters!$B$39</f>
        <v/>
      </c>
      <c r="AC866">
        <f>J866</f>
        <v/>
      </c>
      <c r="AD866">
        <f>IF(J866=1,Parameters!$B$40,Parameters!$B$41)</f>
        <v/>
      </c>
      <c r="AE866" s="29">
        <f>AC866*O866+(1-AC866)*L866</f>
        <v/>
      </c>
      <c r="AF866" s="29">
        <f>AC866*P866+(1-AC866)*M866</f>
        <v/>
      </c>
      <c r="AG866" s="29">
        <f>AC866*Q866+(1-AC866)*N866</f>
        <v/>
      </c>
      <c r="AH866" s="29">
        <f>AD866*O866+(1-AD866)*L866</f>
        <v/>
      </c>
      <c r="AI866" s="29">
        <f>AD866*P866+(1-AD866)*M866</f>
        <v/>
      </c>
      <c r="AJ866" s="29">
        <f>AD866*Q866+(1-AD866)*N866</f>
        <v/>
      </c>
      <c r="AK866" s="29">
        <f>AC866*V866+(1-AC866)*U866</f>
        <v/>
      </c>
      <c r="AL866" s="29">
        <f>AC866*W866+(1-AC866)*U866</f>
        <v/>
      </c>
      <c r="AM866" s="29">
        <f>AC866*X866+(1-AC866)*U866</f>
        <v/>
      </c>
      <c r="AN866" s="29">
        <f>AD866*V866+(1-AD866)*U866</f>
        <v/>
      </c>
      <c r="AO866" s="29">
        <f>AD866*W866+(1-AD866)*U866</f>
        <v/>
      </c>
      <c r="AP866" s="29">
        <f>AD866*X866+(1-AD866)*U866</f>
        <v/>
      </c>
      <c r="AQ866">
        <f>IF(OR(Scenario!$B$5="Any",Scenario!$B$5=A866),1,0)</f>
        <v/>
      </c>
      <c r="AR866">
        <f>IF(OR(Scenario!$B$6="Any",Scenario!$B$6=B866),1,0)</f>
        <v/>
      </c>
      <c r="AS866">
        <f>IF(OR(Scenario!$B$7="Any",Scenario!$B$7=C866),1,0)</f>
        <v/>
      </c>
      <c r="AT866">
        <f>IF(OR(Scenario!$B$8="Any",Scenario!$B$8=D866),1,0)</f>
        <v/>
      </c>
      <c r="AU866">
        <f>IF(OR(Scenario!$B$9="Any",Scenario!$B$9=E866),1,0)</f>
        <v/>
      </c>
      <c r="AV866">
        <f>IF(OR(Scenario!$B$10="Any",Scenario!$B$10=F866),1,0)</f>
        <v/>
      </c>
      <c r="AW866">
        <f>G866*AQ866*AR866*AS866*AT866*AU866*AV866</f>
        <v/>
      </c>
      <c r="AX866">
        <f>IF(Scenario!$B$11="mean",L866,IF(Scenario!$B$11="5th pct",M866,N866))</f>
        <v/>
      </c>
      <c r="AY866">
        <f>IF(Scenario!$B$11="mean",O866,IF(Scenario!$B$11="5th pct",P866,Q866))</f>
        <v/>
      </c>
      <c r="AZ866">
        <f>IF(Scenario!$B$11="mean",R866,IF(Scenario!$B$11="5th pct",S866,T866))</f>
        <v/>
      </c>
      <c r="BA866">
        <f>IF(Scenario!$B$11="mean",AE866,IF(Scenario!$B$11="5th pct",AF866,AG866))</f>
        <v/>
      </c>
      <c r="BB866">
        <f>IF(Scenario!$B$11="mean",AH866,IF(Scenario!$B$11="5th pct",AI866,AJ866))</f>
        <v/>
      </c>
      <c r="BC866">
        <f>U866</f>
        <v/>
      </c>
      <c r="BD866">
        <f>IF(Scenario!$B$11="mean",V866,IF(Scenario!$B$11="5th pct",W866,X866))</f>
        <v/>
      </c>
      <c r="BE866">
        <f>IF(Scenario!$B$11="mean",Y866,IF(Scenario!$B$11="5th pct",Z866,AA866))</f>
        <v/>
      </c>
      <c r="BF866">
        <f>IF(Scenario!$B$11="mean",AK866,IF(Scenario!$B$11="5th pct",AL866,AM866))</f>
        <v/>
      </c>
      <c r="BG866">
        <f>IF(Scenario!$B$11="mean",AN866,IF(Scenario!$B$11="5th pct",AO866,AP866))</f>
        <v/>
      </c>
    </row>
    <row r="867">
      <c r="A867" s="7" t="inlineStr">
        <is>
          <t>M</t>
        </is>
      </c>
      <c r="B867" s="7" t="inlineStr">
        <is>
          <t>75-79</t>
        </is>
      </c>
      <c r="C867" s="7" t="inlineStr">
        <is>
          <t>154-176</t>
        </is>
      </c>
      <c r="D867" s="7" t="inlineStr">
        <is>
          <t>&lt;1.0</t>
        </is>
      </c>
      <c r="E867" s="7" t="inlineStr">
        <is>
          <t>subclinical</t>
        </is>
      </c>
      <c r="F867" s="7" t="inlineStr">
        <is>
          <t>yes</t>
        </is>
      </c>
      <c r="G867" s="30">
        <f>Parameters!$B$6*Parameters!$B$8*Parameters!$E$11/SUM(Parameters!$B$11:$G$11)*Parameters!$H$21*Parameters!$B$50*Parameters!$B$46</f>
        <v/>
      </c>
      <c r="H867" s="31">
        <f>(140-Parameters!$C$25)*Parameters!$E$26*0.45359237*1/(72*Parameters!$B$27)</f>
        <v/>
      </c>
      <c r="I867" s="7">
        <f>IF(H867&gt;80,"&gt;80",IF(H867&gt;50,"50-80",IF(H867&gt;=25,"25-50","&lt;25")))</f>
        <v/>
      </c>
      <c r="J867" s="7">
        <f>IF(((B867="80+")+0+(OR(D867="1.5-2.0",D867="&gt;=2.0")))&gt;=2,1,0)</f>
        <v/>
      </c>
      <c r="K867" s="32">
        <f>INDEX(Parameters!$B$31:$E$31,MATCH(I867,Parameters!$B$30:$E$30,0))</f>
        <v/>
      </c>
      <c r="L867" s="33">
        <f>K867*INDEX(Parameters!$B$57:$E$57,MATCH(I867,Parameters!$B$30:$E$30,0))/100*IF($F867="yes",Parameters!$C$49,Parameters!$B$49)</f>
        <v/>
      </c>
      <c r="M867" s="33">
        <f>K867*INDEX(Parameters!$B$58:$E$58,MATCH(I867,Parameters!$B$30:$E$30,0))/100*IF($F867="yes",Parameters!$C$49,Parameters!$B$49)</f>
        <v/>
      </c>
      <c r="N867" s="33">
        <f>K867*INDEX(Parameters!$B$59:$E$59,MATCH(I867,Parameters!$B$30:$E$30,0))/100*IF($F867="yes",Parameters!$C$49,Parameters!$B$49)</f>
        <v/>
      </c>
      <c r="O867" s="33">
        <f>K867*INDEX(Parameters!$B$60:$E$60,MATCH(I867,Parameters!$B$30:$E$30,0))/100*IF($F867="yes",Parameters!$C$49,Parameters!$B$49)</f>
        <v/>
      </c>
      <c r="P867" s="33">
        <f>K867*INDEX(Parameters!$B$61:$E$61,MATCH(I867,Parameters!$B$30:$E$30,0))/100*IF($F867="yes",Parameters!$C$49,Parameters!$B$49)</f>
        <v/>
      </c>
      <c r="Q867" s="33">
        <f>K867*INDEX(Parameters!$B$62:$E$62,MATCH(I867,Parameters!$B$30:$E$30,0))/100*IF($F867="yes",Parameters!$C$49,Parameters!$B$49)</f>
        <v/>
      </c>
      <c r="R867" s="33">
        <f>K867*INDEX(Parameters!$B$63:$E$63,MATCH(I867,Parameters!$B$30:$E$30,0))/100*IF($F867="yes",Parameters!$C$49,Parameters!$B$49)</f>
        <v/>
      </c>
      <c r="S867" s="33">
        <f>K867*INDEX(Parameters!$B$64:$E$64,MATCH(I867,Parameters!$B$30:$E$30,0))/100*IF($F867="yes",Parameters!$C$49,Parameters!$B$49)</f>
        <v/>
      </c>
      <c r="T867" s="33">
        <f>K867*INDEX(Parameters!$B$65:$E$65,MATCH(I867,Parameters!$B$30:$E$30,0))/100*IF($F867="yes",Parameters!$C$49,Parameters!$B$49)</f>
        <v/>
      </c>
      <c r="U867" s="33">
        <f>INDEX(Parameters!$B$32:$E$32,MATCH(I867,Parameters!$B$30:$E$30,0))*Parameters!$B$36/100*IF($F867="yes",Parameters!$E$49,Parameters!$D$49)</f>
        <v/>
      </c>
      <c r="V867" s="33">
        <f>U867*INDEX(Parameters!$B$99:$E$99,MATCH(I867,Parameters!$B$30:$E$30,0))</f>
        <v/>
      </c>
      <c r="W867" s="33">
        <f>U867*INDEX(Parameters!$B$100:$E$100,MATCH(I867,Parameters!$B$30:$E$30,0))</f>
        <v/>
      </c>
      <c r="X867" s="33">
        <f>U867*INDEX(Parameters!$B$101:$E$101,MATCH(I867,Parameters!$B$30:$E$30,0))</f>
        <v/>
      </c>
      <c r="Y867" s="33">
        <f>U867*INDEX(Parameters!$B$102:$E$102,MATCH(I867,Parameters!$B$30:$E$30,0))</f>
        <v/>
      </c>
      <c r="Z867" s="33">
        <f>U867*INDEX(Parameters!$B$103:$E$103,MATCH(I867,Parameters!$B$30:$E$30,0))</f>
        <v/>
      </c>
      <c r="AA867" s="33">
        <f>U867*INDEX(Parameters!$B$104:$E$104,MATCH(I867,Parameters!$B$30:$E$30,0))</f>
        <v/>
      </c>
      <c r="AB867" s="33">
        <f>U867*Parameters!$B$39</f>
        <v/>
      </c>
      <c r="AC867" s="7">
        <f>J867</f>
        <v/>
      </c>
      <c r="AD867" s="7">
        <f>IF(J867=1,Parameters!$B$40,Parameters!$B$41)</f>
        <v/>
      </c>
      <c r="AE867" s="33">
        <f>AC867*O867+(1-AC867)*L867</f>
        <v/>
      </c>
      <c r="AF867" s="33">
        <f>AC867*P867+(1-AC867)*M867</f>
        <v/>
      </c>
      <c r="AG867" s="33">
        <f>AC867*Q867+(1-AC867)*N867</f>
        <v/>
      </c>
      <c r="AH867" s="33">
        <f>AD867*O867+(1-AD867)*L867</f>
        <v/>
      </c>
      <c r="AI867" s="33">
        <f>AD867*P867+(1-AD867)*M867</f>
        <v/>
      </c>
      <c r="AJ867" s="33">
        <f>AD867*Q867+(1-AD867)*N867</f>
        <v/>
      </c>
      <c r="AK867" s="33">
        <f>AC867*V867+(1-AC867)*U867</f>
        <v/>
      </c>
      <c r="AL867" s="33">
        <f>AC867*W867+(1-AC867)*U867</f>
        <v/>
      </c>
      <c r="AM867" s="33">
        <f>AC867*X867+(1-AC867)*U867</f>
        <v/>
      </c>
      <c r="AN867" s="33">
        <f>AD867*V867+(1-AD867)*U867</f>
        <v/>
      </c>
      <c r="AO867" s="33">
        <f>AD867*W867+(1-AD867)*U867</f>
        <v/>
      </c>
      <c r="AP867" s="33">
        <f>AD867*X867+(1-AD867)*U867</f>
        <v/>
      </c>
      <c r="AQ867" s="7">
        <f>IF(OR(Scenario!$B$5="Any",Scenario!$B$5=A867),1,0)</f>
        <v/>
      </c>
      <c r="AR867" s="7">
        <f>IF(OR(Scenario!$B$6="Any",Scenario!$B$6=B867),1,0)</f>
        <v/>
      </c>
      <c r="AS867" s="7">
        <f>IF(OR(Scenario!$B$7="Any",Scenario!$B$7=C867),1,0)</f>
        <v/>
      </c>
      <c r="AT867" s="7">
        <f>IF(OR(Scenario!$B$8="Any",Scenario!$B$8=D867),1,0)</f>
        <v/>
      </c>
      <c r="AU867" s="7">
        <f>IF(OR(Scenario!$B$9="Any",Scenario!$B$9=E867),1,0)</f>
        <v/>
      </c>
      <c r="AV867" s="7">
        <f>IF(OR(Scenario!$B$10="Any",Scenario!$B$10=F867),1,0)</f>
        <v/>
      </c>
      <c r="AW867" s="7">
        <f>G867*AQ867*AR867*AS867*AT867*AU867*AV867</f>
        <v/>
      </c>
      <c r="AX867" s="7">
        <f>IF(Scenario!$B$11="mean",L867,IF(Scenario!$B$11="5th pct",M867,N867))</f>
        <v/>
      </c>
      <c r="AY867" s="7">
        <f>IF(Scenario!$B$11="mean",O867,IF(Scenario!$B$11="5th pct",P867,Q867))</f>
        <v/>
      </c>
      <c r="AZ867" s="7">
        <f>IF(Scenario!$B$11="mean",R867,IF(Scenario!$B$11="5th pct",S867,T867))</f>
        <v/>
      </c>
      <c r="BA867" s="7">
        <f>IF(Scenario!$B$11="mean",AE867,IF(Scenario!$B$11="5th pct",AF867,AG867))</f>
        <v/>
      </c>
      <c r="BB867" s="7">
        <f>IF(Scenario!$B$11="mean",AH867,IF(Scenario!$B$11="5th pct",AI867,AJ867))</f>
        <v/>
      </c>
      <c r="BC867" s="7">
        <f>U867</f>
        <v/>
      </c>
      <c r="BD867" s="7">
        <f>IF(Scenario!$B$11="mean",V867,IF(Scenario!$B$11="5th pct",W867,X867))</f>
        <v/>
      </c>
      <c r="BE867" s="7">
        <f>IF(Scenario!$B$11="mean",Y867,IF(Scenario!$B$11="5th pct",Z867,AA867))</f>
        <v/>
      </c>
      <c r="BF867" s="7">
        <f>IF(Scenario!$B$11="mean",AK867,IF(Scenario!$B$11="5th pct",AL867,AM867))</f>
        <v/>
      </c>
      <c r="BG867" s="7">
        <f>IF(Scenario!$B$11="mean",AN867,IF(Scenario!$B$11="5th pct",AO867,AP867))</f>
        <v/>
      </c>
    </row>
    <row r="868">
      <c r="A868" t="inlineStr">
        <is>
          <t>M</t>
        </is>
      </c>
      <c r="B868" t="inlineStr">
        <is>
          <t>75-79</t>
        </is>
      </c>
      <c r="C868" t="inlineStr">
        <is>
          <t>154-176</t>
        </is>
      </c>
      <c r="D868" t="inlineStr">
        <is>
          <t>&lt;1.0</t>
        </is>
      </c>
      <c r="E868" t="inlineStr">
        <is>
          <t>low parox</t>
        </is>
      </c>
      <c r="F868" t="inlineStr">
        <is>
          <t>no</t>
        </is>
      </c>
      <c r="G868" s="26">
        <f>Parameters!$B$6*Parameters!$B$8*Parameters!$E$11/SUM(Parameters!$B$11:$G$11)*Parameters!$H$21*Parameters!$B$51*(1-Parameters!$B$46)</f>
        <v/>
      </c>
      <c r="H868" s="27">
        <f>(140-Parameters!$C$25)*Parameters!$E$26*0.45359237*1/(72*Parameters!$B$27)</f>
        <v/>
      </c>
      <c r="I868">
        <f>IF(H868&gt;80,"&gt;80",IF(H868&gt;50,"50-80",IF(H868&gt;=25,"25-50","&lt;25")))</f>
        <v/>
      </c>
      <c r="J868">
        <f>IF(((B868="80+")+0+(OR(D868="1.5-2.0",D868="&gt;=2.0")))&gt;=2,1,0)</f>
        <v/>
      </c>
      <c r="K868" s="28">
        <f>INDEX(Parameters!$B$31:$E$31,MATCH(I868,Parameters!$B$30:$E$30,0))</f>
        <v/>
      </c>
      <c r="L868" s="29">
        <f>K868*INDEX(Parameters!$B$66:$E$66,MATCH(I868,Parameters!$B$30:$E$30,0))/100*IF($F868="yes",Parameters!$C$49,Parameters!$B$49)</f>
        <v/>
      </c>
      <c r="M868" s="29">
        <f>K868*INDEX(Parameters!$B$67:$E$67,MATCH(I868,Parameters!$B$30:$E$30,0))/100*IF($F868="yes",Parameters!$C$49,Parameters!$B$49)</f>
        <v/>
      </c>
      <c r="N868" s="29">
        <f>K868*INDEX(Parameters!$B$68:$E$68,MATCH(I868,Parameters!$B$30:$E$30,0))/100*IF($F868="yes",Parameters!$C$49,Parameters!$B$49)</f>
        <v/>
      </c>
      <c r="O868" s="29">
        <f>K868*INDEX(Parameters!$B$69:$E$69,MATCH(I868,Parameters!$B$30:$E$30,0))/100*IF($F868="yes",Parameters!$C$49,Parameters!$B$49)</f>
        <v/>
      </c>
      <c r="P868" s="29">
        <f>K868*INDEX(Parameters!$B$70:$E$70,MATCH(I868,Parameters!$B$30:$E$30,0))/100*IF($F868="yes",Parameters!$C$49,Parameters!$B$49)</f>
        <v/>
      </c>
      <c r="Q868" s="29">
        <f>K868*INDEX(Parameters!$B$71:$E$71,MATCH(I868,Parameters!$B$30:$E$30,0))/100*IF($F868="yes",Parameters!$C$49,Parameters!$B$49)</f>
        <v/>
      </c>
      <c r="R868" s="29">
        <f>K868*INDEX(Parameters!$B$72:$E$72,MATCH(I868,Parameters!$B$30:$E$30,0))/100*IF($F868="yes",Parameters!$C$49,Parameters!$B$49)</f>
        <v/>
      </c>
      <c r="S868" s="29">
        <f>K868*INDEX(Parameters!$B$73:$E$73,MATCH(I868,Parameters!$B$30:$E$30,0))/100*IF($F868="yes",Parameters!$C$49,Parameters!$B$49)</f>
        <v/>
      </c>
      <c r="T868" s="29">
        <f>K868*INDEX(Parameters!$B$74:$E$74,MATCH(I868,Parameters!$B$30:$E$30,0))/100*IF($F868="yes",Parameters!$C$49,Parameters!$B$49)</f>
        <v/>
      </c>
      <c r="U868" s="29">
        <f>INDEX(Parameters!$B$32:$E$32,MATCH(I868,Parameters!$B$30:$E$30,0))*Parameters!$B$36/100*IF($F868="yes",Parameters!$E$49,Parameters!$D$49)</f>
        <v/>
      </c>
      <c r="V868" s="29">
        <f>U868*INDEX(Parameters!$B$99:$E$99,MATCH(I868,Parameters!$B$30:$E$30,0))</f>
        <v/>
      </c>
      <c r="W868" s="29">
        <f>U868*INDEX(Parameters!$B$100:$E$100,MATCH(I868,Parameters!$B$30:$E$30,0))</f>
        <v/>
      </c>
      <c r="X868" s="29">
        <f>U868*INDEX(Parameters!$B$101:$E$101,MATCH(I868,Parameters!$B$30:$E$30,0))</f>
        <v/>
      </c>
      <c r="Y868" s="29">
        <f>U868*INDEX(Parameters!$B$102:$E$102,MATCH(I868,Parameters!$B$30:$E$30,0))</f>
        <v/>
      </c>
      <c r="Z868" s="29">
        <f>U868*INDEX(Parameters!$B$103:$E$103,MATCH(I868,Parameters!$B$30:$E$30,0))</f>
        <v/>
      </c>
      <c r="AA868" s="29">
        <f>U868*INDEX(Parameters!$B$104:$E$104,MATCH(I868,Parameters!$B$30:$E$30,0))</f>
        <v/>
      </c>
      <c r="AB868" s="29">
        <f>U868*Parameters!$B$39</f>
        <v/>
      </c>
      <c r="AC868">
        <f>J868</f>
        <v/>
      </c>
      <c r="AD868">
        <f>IF(J868=1,Parameters!$B$40,Parameters!$B$41)</f>
        <v/>
      </c>
      <c r="AE868" s="29">
        <f>AC868*O868+(1-AC868)*L868</f>
        <v/>
      </c>
      <c r="AF868" s="29">
        <f>AC868*P868+(1-AC868)*M868</f>
        <v/>
      </c>
      <c r="AG868" s="29">
        <f>AC868*Q868+(1-AC868)*N868</f>
        <v/>
      </c>
      <c r="AH868" s="29">
        <f>AD868*O868+(1-AD868)*L868</f>
        <v/>
      </c>
      <c r="AI868" s="29">
        <f>AD868*P868+(1-AD868)*M868</f>
        <v/>
      </c>
      <c r="AJ868" s="29">
        <f>AD868*Q868+(1-AD868)*N868</f>
        <v/>
      </c>
      <c r="AK868" s="29">
        <f>AC868*V868+(1-AC868)*U868</f>
        <v/>
      </c>
      <c r="AL868" s="29">
        <f>AC868*W868+(1-AC868)*U868</f>
        <v/>
      </c>
      <c r="AM868" s="29">
        <f>AC868*X868+(1-AC868)*U868</f>
        <v/>
      </c>
      <c r="AN868" s="29">
        <f>AD868*V868+(1-AD868)*U868</f>
        <v/>
      </c>
      <c r="AO868" s="29">
        <f>AD868*W868+(1-AD868)*U868</f>
        <v/>
      </c>
      <c r="AP868" s="29">
        <f>AD868*X868+(1-AD868)*U868</f>
        <v/>
      </c>
      <c r="AQ868">
        <f>IF(OR(Scenario!$B$5="Any",Scenario!$B$5=A868),1,0)</f>
        <v/>
      </c>
      <c r="AR868">
        <f>IF(OR(Scenario!$B$6="Any",Scenario!$B$6=B868),1,0)</f>
        <v/>
      </c>
      <c r="AS868">
        <f>IF(OR(Scenario!$B$7="Any",Scenario!$B$7=C868),1,0)</f>
        <v/>
      </c>
      <c r="AT868">
        <f>IF(OR(Scenario!$B$8="Any",Scenario!$B$8=D868),1,0)</f>
        <v/>
      </c>
      <c r="AU868">
        <f>IF(OR(Scenario!$B$9="Any",Scenario!$B$9=E868),1,0)</f>
        <v/>
      </c>
      <c r="AV868">
        <f>IF(OR(Scenario!$B$10="Any",Scenario!$B$10=F868),1,0)</f>
        <v/>
      </c>
      <c r="AW868">
        <f>G868*AQ868*AR868*AS868*AT868*AU868*AV868</f>
        <v/>
      </c>
      <c r="AX868">
        <f>IF(Scenario!$B$11="mean",L868,IF(Scenario!$B$11="5th pct",M868,N868))</f>
        <v/>
      </c>
      <c r="AY868">
        <f>IF(Scenario!$B$11="mean",O868,IF(Scenario!$B$11="5th pct",P868,Q868))</f>
        <v/>
      </c>
      <c r="AZ868">
        <f>IF(Scenario!$B$11="mean",R868,IF(Scenario!$B$11="5th pct",S868,T868))</f>
        <v/>
      </c>
      <c r="BA868">
        <f>IF(Scenario!$B$11="mean",AE868,IF(Scenario!$B$11="5th pct",AF868,AG868))</f>
        <v/>
      </c>
      <c r="BB868">
        <f>IF(Scenario!$B$11="mean",AH868,IF(Scenario!$B$11="5th pct",AI868,AJ868))</f>
        <v/>
      </c>
      <c r="BC868">
        <f>U868</f>
        <v/>
      </c>
      <c r="BD868">
        <f>IF(Scenario!$B$11="mean",V868,IF(Scenario!$B$11="5th pct",W868,X868))</f>
        <v/>
      </c>
      <c r="BE868">
        <f>IF(Scenario!$B$11="mean",Y868,IF(Scenario!$B$11="5th pct",Z868,AA868))</f>
        <v/>
      </c>
      <c r="BF868">
        <f>IF(Scenario!$B$11="mean",AK868,IF(Scenario!$B$11="5th pct",AL868,AM868))</f>
        <v/>
      </c>
      <c r="BG868">
        <f>IF(Scenario!$B$11="mean",AN868,IF(Scenario!$B$11="5th pct",AO868,AP868))</f>
        <v/>
      </c>
    </row>
    <row r="869">
      <c r="A869" s="7" t="inlineStr">
        <is>
          <t>M</t>
        </is>
      </c>
      <c r="B869" s="7" t="inlineStr">
        <is>
          <t>75-79</t>
        </is>
      </c>
      <c r="C869" s="7" t="inlineStr">
        <is>
          <t>154-176</t>
        </is>
      </c>
      <c r="D869" s="7" t="inlineStr">
        <is>
          <t>&lt;1.0</t>
        </is>
      </c>
      <c r="E869" s="7" t="inlineStr">
        <is>
          <t>low parox</t>
        </is>
      </c>
      <c r="F869" s="7" t="inlineStr">
        <is>
          <t>yes</t>
        </is>
      </c>
      <c r="G869" s="30">
        <f>Parameters!$B$6*Parameters!$B$8*Parameters!$E$11/SUM(Parameters!$B$11:$G$11)*Parameters!$H$21*Parameters!$B$51*Parameters!$B$46</f>
        <v/>
      </c>
      <c r="H869" s="31">
        <f>(140-Parameters!$C$25)*Parameters!$E$26*0.45359237*1/(72*Parameters!$B$27)</f>
        <v/>
      </c>
      <c r="I869" s="7">
        <f>IF(H869&gt;80,"&gt;80",IF(H869&gt;50,"50-80",IF(H869&gt;=25,"25-50","&lt;25")))</f>
        <v/>
      </c>
      <c r="J869" s="7">
        <f>IF(((B869="80+")+0+(OR(D869="1.5-2.0",D869="&gt;=2.0")))&gt;=2,1,0)</f>
        <v/>
      </c>
      <c r="K869" s="32">
        <f>INDEX(Parameters!$B$31:$E$31,MATCH(I869,Parameters!$B$30:$E$30,0))</f>
        <v/>
      </c>
      <c r="L869" s="33">
        <f>K869*INDEX(Parameters!$B$66:$E$66,MATCH(I869,Parameters!$B$30:$E$30,0))/100*IF($F869="yes",Parameters!$C$49,Parameters!$B$49)</f>
        <v/>
      </c>
      <c r="M869" s="33">
        <f>K869*INDEX(Parameters!$B$67:$E$67,MATCH(I869,Parameters!$B$30:$E$30,0))/100*IF($F869="yes",Parameters!$C$49,Parameters!$B$49)</f>
        <v/>
      </c>
      <c r="N869" s="33">
        <f>K869*INDEX(Parameters!$B$68:$E$68,MATCH(I869,Parameters!$B$30:$E$30,0))/100*IF($F869="yes",Parameters!$C$49,Parameters!$B$49)</f>
        <v/>
      </c>
      <c r="O869" s="33">
        <f>K869*INDEX(Parameters!$B$69:$E$69,MATCH(I869,Parameters!$B$30:$E$30,0))/100*IF($F869="yes",Parameters!$C$49,Parameters!$B$49)</f>
        <v/>
      </c>
      <c r="P869" s="33">
        <f>K869*INDEX(Parameters!$B$70:$E$70,MATCH(I869,Parameters!$B$30:$E$30,0))/100*IF($F869="yes",Parameters!$C$49,Parameters!$B$49)</f>
        <v/>
      </c>
      <c r="Q869" s="33">
        <f>K869*INDEX(Parameters!$B$71:$E$71,MATCH(I869,Parameters!$B$30:$E$30,0))/100*IF($F869="yes",Parameters!$C$49,Parameters!$B$49)</f>
        <v/>
      </c>
      <c r="R869" s="33">
        <f>K869*INDEX(Parameters!$B$72:$E$72,MATCH(I869,Parameters!$B$30:$E$30,0))/100*IF($F869="yes",Parameters!$C$49,Parameters!$B$49)</f>
        <v/>
      </c>
      <c r="S869" s="33">
        <f>K869*INDEX(Parameters!$B$73:$E$73,MATCH(I869,Parameters!$B$30:$E$30,0))/100*IF($F869="yes",Parameters!$C$49,Parameters!$B$49)</f>
        <v/>
      </c>
      <c r="T869" s="33">
        <f>K869*INDEX(Parameters!$B$74:$E$74,MATCH(I869,Parameters!$B$30:$E$30,0))/100*IF($F869="yes",Parameters!$C$49,Parameters!$B$49)</f>
        <v/>
      </c>
      <c r="U869" s="33">
        <f>INDEX(Parameters!$B$32:$E$32,MATCH(I869,Parameters!$B$30:$E$30,0))*Parameters!$B$36/100*IF($F869="yes",Parameters!$E$49,Parameters!$D$49)</f>
        <v/>
      </c>
      <c r="V869" s="33">
        <f>U869*INDEX(Parameters!$B$99:$E$99,MATCH(I869,Parameters!$B$30:$E$30,0))</f>
        <v/>
      </c>
      <c r="W869" s="33">
        <f>U869*INDEX(Parameters!$B$100:$E$100,MATCH(I869,Parameters!$B$30:$E$30,0))</f>
        <v/>
      </c>
      <c r="X869" s="33">
        <f>U869*INDEX(Parameters!$B$101:$E$101,MATCH(I869,Parameters!$B$30:$E$30,0))</f>
        <v/>
      </c>
      <c r="Y869" s="33">
        <f>U869*INDEX(Parameters!$B$102:$E$102,MATCH(I869,Parameters!$B$30:$E$30,0))</f>
        <v/>
      </c>
      <c r="Z869" s="33">
        <f>U869*INDEX(Parameters!$B$103:$E$103,MATCH(I869,Parameters!$B$30:$E$30,0))</f>
        <v/>
      </c>
      <c r="AA869" s="33">
        <f>U869*INDEX(Parameters!$B$104:$E$104,MATCH(I869,Parameters!$B$30:$E$30,0))</f>
        <v/>
      </c>
      <c r="AB869" s="33">
        <f>U869*Parameters!$B$39</f>
        <v/>
      </c>
      <c r="AC869" s="7">
        <f>J869</f>
        <v/>
      </c>
      <c r="AD869" s="7">
        <f>IF(J869=1,Parameters!$B$40,Parameters!$B$41)</f>
        <v/>
      </c>
      <c r="AE869" s="33">
        <f>AC869*O869+(1-AC869)*L869</f>
        <v/>
      </c>
      <c r="AF869" s="33">
        <f>AC869*P869+(1-AC869)*M869</f>
        <v/>
      </c>
      <c r="AG869" s="33">
        <f>AC869*Q869+(1-AC869)*N869</f>
        <v/>
      </c>
      <c r="AH869" s="33">
        <f>AD869*O869+(1-AD869)*L869</f>
        <v/>
      </c>
      <c r="AI869" s="33">
        <f>AD869*P869+(1-AD869)*M869</f>
        <v/>
      </c>
      <c r="AJ869" s="33">
        <f>AD869*Q869+(1-AD869)*N869</f>
        <v/>
      </c>
      <c r="AK869" s="33">
        <f>AC869*V869+(1-AC869)*U869</f>
        <v/>
      </c>
      <c r="AL869" s="33">
        <f>AC869*W869+(1-AC869)*U869</f>
        <v/>
      </c>
      <c r="AM869" s="33">
        <f>AC869*X869+(1-AC869)*U869</f>
        <v/>
      </c>
      <c r="AN869" s="33">
        <f>AD869*V869+(1-AD869)*U869</f>
        <v/>
      </c>
      <c r="AO869" s="33">
        <f>AD869*W869+(1-AD869)*U869</f>
        <v/>
      </c>
      <c r="AP869" s="33">
        <f>AD869*X869+(1-AD869)*U869</f>
        <v/>
      </c>
      <c r="AQ869" s="7">
        <f>IF(OR(Scenario!$B$5="Any",Scenario!$B$5=A869),1,0)</f>
        <v/>
      </c>
      <c r="AR869" s="7">
        <f>IF(OR(Scenario!$B$6="Any",Scenario!$B$6=B869),1,0)</f>
        <v/>
      </c>
      <c r="AS869" s="7">
        <f>IF(OR(Scenario!$B$7="Any",Scenario!$B$7=C869),1,0)</f>
        <v/>
      </c>
      <c r="AT869" s="7">
        <f>IF(OR(Scenario!$B$8="Any",Scenario!$B$8=D869),1,0)</f>
        <v/>
      </c>
      <c r="AU869" s="7">
        <f>IF(OR(Scenario!$B$9="Any",Scenario!$B$9=E869),1,0)</f>
        <v/>
      </c>
      <c r="AV869" s="7">
        <f>IF(OR(Scenario!$B$10="Any",Scenario!$B$10=F869),1,0)</f>
        <v/>
      </c>
      <c r="AW869" s="7">
        <f>G869*AQ869*AR869*AS869*AT869*AU869*AV869</f>
        <v/>
      </c>
      <c r="AX869" s="7">
        <f>IF(Scenario!$B$11="mean",L869,IF(Scenario!$B$11="5th pct",M869,N869))</f>
        <v/>
      </c>
      <c r="AY869" s="7">
        <f>IF(Scenario!$B$11="mean",O869,IF(Scenario!$B$11="5th pct",P869,Q869))</f>
        <v/>
      </c>
      <c r="AZ869" s="7">
        <f>IF(Scenario!$B$11="mean",R869,IF(Scenario!$B$11="5th pct",S869,T869))</f>
        <v/>
      </c>
      <c r="BA869" s="7">
        <f>IF(Scenario!$B$11="mean",AE869,IF(Scenario!$B$11="5th pct",AF869,AG869))</f>
        <v/>
      </c>
      <c r="BB869" s="7">
        <f>IF(Scenario!$B$11="mean",AH869,IF(Scenario!$B$11="5th pct",AI869,AJ869))</f>
        <v/>
      </c>
      <c r="BC869" s="7">
        <f>U869</f>
        <v/>
      </c>
      <c r="BD869" s="7">
        <f>IF(Scenario!$B$11="mean",V869,IF(Scenario!$B$11="5th pct",W869,X869))</f>
        <v/>
      </c>
      <c r="BE869" s="7">
        <f>IF(Scenario!$B$11="mean",Y869,IF(Scenario!$B$11="5th pct",Z869,AA869))</f>
        <v/>
      </c>
      <c r="BF869" s="7">
        <f>IF(Scenario!$B$11="mean",AK869,IF(Scenario!$B$11="5th pct",AL869,AM869))</f>
        <v/>
      </c>
      <c r="BG869" s="7">
        <f>IF(Scenario!$B$11="mean",AN869,IF(Scenario!$B$11="5th pct",AO869,AP869))</f>
        <v/>
      </c>
    </row>
    <row r="870">
      <c r="A870" t="inlineStr">
        <is>
          <t>M</t>
        </is>
      </c>
      <c r="B870" t="inlineStr">
        <is>
          <t>75-79</t>
        </is>
      </c>
      <c r="C870" t="inlineStr">
        <is>
          <t>154-176</t>
        </is>
      </c>
      <c r="D870" t="inlineStr">
        <is>
          <t>&lt;1.0</t>
        </is>
      </c>
      <c r="E870" t="inlineStr">
        <is>
          <t>high parox</t>
        </is>
      </c>
      <c r="F870" t="inlineStr">
        <is>
          <t>no</t>
        </is>
      </c>
      <c r="G870" s="26">
        <f>Parameters!$B$6*Parameters!$B$8*Parameters!$E$11/SUM(Parameters!$B$11:$G$11)*Parameters!$H$21*Parameters!$B$52*(1-Parameters!$B$46)</f>
        <v/>
      </c>
      <c r="H870" s="27">
        <f>(140-Parameters!$C$25)*Parameters!$E$26*0.45359237*1/(72*Parameters!$B$27)</f>
        <v/>
      </c>
      <c r="I870">
        <f>IF(H870&gt;80,"&gt;80",IF(H870&gt;50,"50-80",IF(H870&gt;=25,"25-50","&lt;25")))</f>
        <v/>
      </c>
      <c r="J870">
        <f>IF(((B870="80+")+0+(OR(D870="1.5-2.0",D870="&gt;=2.0")))&gt;=2,1,0)</f>
        <v/>
      </c>
      <c r="K870" s="28">
        <f>INDEX(Parameters!$B$31:$E$31,MATCH(I870,Parameters!$B$30:$E$30,0))</f>
        <v/>
      </c>
      <c r="L870" s="29">
        <f>K870*INDEX(Parameters!$B$75:$E$75,MATCH(I870,Parameters!$B$30:$E$30,0))/100*IF($F870="yes",Parameters!$C$49,Parameters!$B$49)</f>
        <v/>
      </c>
      <c r="M870" s="29">
        <f>K870*INDEX(Parameters!$B$76:$E$76,MATCH(I870,Parameters!$B$30:$E$30,0))/100*IF($F870="yes",Parameters!$C$49,Parameters!$B$49)</f>
        <v/>
      </c>
      <c r="N870" s="29">
        <f>K870*INDEX(Parameters!$B$77:$E$77,MATCH(I870,Parameters!$B$30:$E$30,0))/100*IF($F870="yes",Parameters!$C$49,Parameters!$B$49)</f>
        <v/>
      </c>
      <c r="O870" s="29">
        <f>K870*INDEX(Parameters!$B$78:$E$78,MATCH(I870,Parameters!$B$30:$E$30,0))/100*IF($F870="yes",Parameters!$C$49,Parameters!$B$49)</f>
        <v/>
      </c>
      <c r="P870" s="29">
        <f>K870*INDEX(Parameters!$B$79:$E$79,MATCH(I870,Parameters!$B$30:$E$30,0))/100*IF($F870="yes",Parameters!$C$49,Parameters!$B$49)</f>
        <v/>
      </c>
      <c r="Q870" s="29">
        <f>K870*INDEX(Parameters!$B$80:$E$80,MATCH(I870,Parameters!$B$30:$E$30,0))/100*IF($F870="yes",Parameters!$C$49,Parameters!$B$49)</f>
        <v/>
      </c>
      <c r="R870" s="29">
        <f>K870*INDEX(Parameters!$B$81:$E$81,MATCH(I870,Parameters!$B$30:$E$30,0))/100*IF($F870="yes",Parameters!$C$49,Parameters!$B$49)</f>
        <v/>
      </c>
      <c r="S870" s="29">
        <f>K870*INDEX(Parameters!$B$82:$E$82,MATCH(I870,Parameters!$B$30:$E$30,0))/100*IF($F870="yes",Parameters!$C$49,Parameters!$B$49)</f>
        <v/>
      </c>
      <c r="T870" s="29">
        <f>K870*INDEX(Parameters!$B$83:$E$83,MATCH(I870,Parameters!$B$30:$E$30,0))/100*IF($F870="yes",Parameters!$C$49,Parameters!$B$49)</f>
        <v/>
      </c>
      <c r="U870" s="29">
        <f>INDEX(Parameters!$B$32:$E$32,MATCH(I870,Parameters!$B$30:$E$30,0))*Parameters!$B$36/100*IF($F870="yes",Parameters!$E$49,Parameters!$D$49)</f>
        <v/>
      </c>
      <c r="V870" s="29">
        <f>U870*INDEX(Parameters!$B$99:$E$99,MATCH(I870,Parameters!$B$30:$E$30,0))</f>
        <v/>
      </c>
      <c r="W870" s="29">
        <f>U870*INDEX(Parameters!$B$100:$E$100,MATCH(I870,Parameters!$B$30:$E$30,0))</f>
        <v/>
      </c>
      <c r="X870" s="29">
        <f>U870*INDEX(Parameters!$B$101:$E$101,MATCH(I870,Parameters!$B$30:$E$30,0))</f>
        <v/>
      </c>
      <c r="Y870" s="29">
        <f>U870*INDEX(Parameters!$B$102:$E$102,MATCH(I870,Parameters!$B$30:$E$30,0))</f>
        <v/>
      </c>
      <c r="Z870" s="29">
        <f>U870*INDEX(Parameters!$B$103:$E$103,MATCH(I870,Parameters!$B$30:$E$30,0))</f>
        <v/>
      </c>
      <c r="AA870" s="29">
        <f>U870*INDEX(Parameters!$B$104:$E$104,MATCH(I870,Parameters!$B$30:$E$30,0))</f>
        <v/>
      </c>
      <c r="AB870" s="29">
        <f>U870*Parameters!$B$39</f>
        <v/>
      </c>
      <c r="AC870">
        <f>J870</f>
        <v/>
      </c>
      <c r="AD870">
        <f>IF(J870=1,Parameters!$B$40,Parameters!$B$41)</f>
        <v/>
      </c>
      <c r="AE870" s="29">
        <f>AC870*O870+(1-AC870)*L870</f>
        <v/>
      </c>
      <c r="AF870" s="29">
        <f>AC870*P870+(1-AC870)*M870</f>
        <v/>
      </c>
      <c r="AG870" s="29">
        <f>AC870*Q870+(1-AC870)*N870</f>
        <v/>
      </c>
      <c r="AH870" s="29">
        <f>AD870*O870+(1-AD870)*L870</f>
        <v/>
      </c>
      <c r="AI870" s="29">
        <f>AD870*P870+(1-AD870)*M870</f>
        <v/>
      </c>
      <c r="AJ870" s="29">
        <f>AD870*Q870+(1-AD870)*N870</f>
        <v/>
      </c>
      <c r="AK870" s="29">
        <f>AC870*V870+(1-AC870)*U870</f>
        <v/>
      </c>
      <c r="AL870" s="29">
        <f>AC870*W870+(1-AC870)*U870</f>
        <v/>
      </c>
      <c r="AM870" s="29">
        <f>AC870*X870+(1-AC870)*U870</f>
        <v/>
      </c>
      <c r="AN870" s="29">
        <f>AD870*V870+(1-AD870)*U870</f>
        <v/>
      </c>
      <c r="AO870" s="29">
        <f>AD870*W870+(1-AD870)*U870</f>
        <v/>
      </c>
      <c r="AP870" s="29">
        <f>AD870*X870+(1-AD870)*U870</f>
        <v/>
      </c>
      <c r="AQ870">
        <f>IF(OR(Scenario!$B$5="Any",Scenario!$B$5=A870),1,0)</f>
        <v/>
      </c>
      <c r="AR870">
        <f>IF(OR(Scenario!$B$6="Any",Scenario!$B$6=B870),1,0)</f>
        <v/>
      </c>
      <c r="AS870">
        <f>IF(OR(Scenario!$B$7="Any",Scenario!$B$7=C870),1,0)</f>
        <v/>
      </c>
      <c r="AT870">
        <f>IF(OR(Scenario!$B$8="Any",Scenario!$B$8=D870),1,0)</f>
        <v/>
      </c>
      <c r="AU870">
        <f>IF(OR(Scenario!$B$9="Any",Scenario!$B$9=E870),1,0)</f>
        <v/>
      </c>
      <c r="AV870">
        <f>IF(OR(Scenario!$B$10="Any",Scenario!$B$10=F870),1,0)</f>
        <v/>
      </c>
      <c r="AW870">
        <f>G870*AQ870*AR870*AS870*AT870*AU870*AV870</f>
        <v/>
      </c>
      <c r="AX870">
        <f>IF(Scenario!$B$11="mean",L870,IF(Scenario!$B$11="5th pct",M870,N870))</f>
        <v/>
      </c>
      <c r="AY870">
        <f>IF(Scenario!$B$11="mean",O870,IF(Scenario!$B$11="5th pct",P870,Q870))</f>
        <v/>
      </c>
      <c r="AZ870">
        <f>IF(Scenario!$B$11="mean",R870,IF(Scenario!$B$11="5th pct",S870,T870))</f>
        <v/>
      </c>
      <c r="BA870">
        <f>IF(Scenario!$B$11="mean",AE870,IF(Scenario!$B$11="5th pct",AF870,AG870))</f>
        <v/>
      </c>
      <c r="BB870">
        <f>IF(Scenario!$B$11="mean",AH870,IF(Scenario!$B$11="5th pct",AI870,AJ870))</f>
        <v/>
      </c>
      <c r="BC870">
        <f>U870</f>
        <v/>
      </c>
      <c r="BD870">
        <f>IF(Scenario!$B$11="mean",V870,IF(Scenario!$B$11="5th pct",W870,X870))</f>
        <v/>
      </c>
      <c r="BE870">
        <f>IF(Scenario!$B$11="mean",Y870,IF(Scenario!$B$11="5th pct",Z870,AA870))</f>
        <v/>
      </c>
      <c r="BF870">
        <f>IF(Scenario!$B$11="mean",AK870,IF(Scenario!$B$11="5th pct",AL870,AM870))</f>
        <v/>
      </c>
      <c r="BG870">
        <f>IF(Scenario!$B$11="mean",AN870,IF(Scenario!$B$11="5th pct",AO870,AP870))</f>
        <v/>
      </c>
    </row>
    <row r="871">
      <c r="A871" s="7" t="inlineStr">
        <is>
          <t>M</t>
        </is>
      </c>
      <c r="B871" s="7" t="inlineStr">
        <is>
          <t>75-79</t>
        </is>
      </c>
      <c r="C871" s="7" t="inlineStr">
        <is>
          <t>154-176</t>
        </is>
      </c>
      <c r="D871" s="7" t="inlineStr">
        <is>
          <t>&lt;1.0</t>
        </is>
      </c>
      <c r="E871" s="7" t="inlineStr">
        <is>
          <t>high parox</t>
        </is>
      </c>
      <c r="F871" s="7" t="inlineStr">
        <is>
          <t>yes</t>
        </is>
      </c>
      <c r="G871" s="30">
        <f>Parameters!$B$6*Parameters!$B$8*Parameters!$E$11/SUM(Parameters!$B$11:$G$11)*Parameters!$H$21*Parameters!$B$52*Parameters!$B$46</f>
        <v/>
      </c>
      <c r="H871" s="31">
        <f>(140-Parameters!$C$25)*Parameters!$E$26*0.45359237*1/(72*Parameters!$B$27)</f>
        <v/>
      </c>
      <c r="I871" s="7">
        <f>IF(H871&gt;80,"&gt;80",IF(H871&gt;50,"50-80",IF(H871&gt;=25,"25-50","&lt;25")))</f>
        <v/>
      </c>
      <c r="J871" s="7">
        <f>IF(((B871="80+")+0+(OR(D871="1.5-2.0",D871="&gt;=2.0")))&gt;=2,1,0)</f>
        <v/>
      </c>
      <c r="K871" s="32">
        <f>INDEX(Parameters!$B$31:$E$31,MATCH(I871,Parameters!$B$30:$E$30,0))</f>
        <v/>
      </c>
      <c r="L871" s="33">
        <f>K871*INDEX(Parameters!$B$75:$E$75,MATCH(I871,Parameters!$B$30:$E$30,0))/100*IF($F871="yes",Parameters!$C$49,Parameters!$B$49)</f>
        <v/>
      </c>
      <c r="M871" s="33">
        <f>K871*INDEX(Parameters!$B$76:$E$76,MATCH(I871,Parameters!$B$30:$E$30,0))/100*IF($F871="yes",Parameters!$C$49,Parameters!$B$49)</f>
        <v/>
      </c>
      <c r="N871" s="33">
        <f>K871*INDEX(Parameters!$B$77:$E$77,MATCH(I871,Parameters!$B$30:$E$30,0))/100*IF($F871="yes",Parameters!$C$49,Parameters!$B$49)</f>
        <v/>
      </c>
      <c r="O871" s="33">
        <f>K871*INDEX(Parameters!$B$78:$E$78,MATCH(I871,Parameters!$B$30:$E$30,0))/100*IF($F871="yes",Parameters!$C$49,Parameters!$B$49)</f>
        <v/>
      </c>
      <c r="P871" s="33">
        <f>K871*INDEX(Parameters!$B$79:$E$79,MATCH(I871,Parameters!$B$30:$E$30,0))/100*IF($F871="yes",Parameters!$C$49,Parameters!$B$49)</f>
        <v/>
      </c>
      <c r="Q871" s="33">
        <f>K871*INDEX(Parameters!$B$80:$E$80,MATCH(I871,Parameters!$B$30:$E$30,0))/100*IF($F871="yes",Parameters!$C$49,Parameters!$B$49)</f>
        <v/>
      </c>
      <c r="R871" s="33">
        <f>K871*INDEX(Parameters!$B$81:$E$81,MATCH(I871,Parameters!$B$30:$E$30,0))/100*IF($F871="yes",Parameters!$C$49,Parameters!$B$49)</f>
        <v/>
      </c>
      <c r="S871" s="33">
        <f>K871*INDEX(Parameters!$B$82:$E$82,MATCH(I871,Parameters!$B$30:$E$30,0))/100*IF($F871="yes",Parameters!$C$49,Parameters!$B$49)</f>
        <v/>
      </c>
      <c r="T871" s="33">
        <f>K871*INDEX(Parameters!$B$83:$E$83,MATCH(I871,Parameters!$B$30:$E$30,0))/100*IF($F871="yes",Parameters!$C$49,Parameters!$B$49)</f>
        <v/>
      </c>
      <c r="U871" s="33">
        <f>INDEX(Parameters!$B$32:$E$32,MATCH(I871,Parameters!$B$30:$E$30,0))*Parameters!$B$36/100*IF($F871="yes",Parameters!$E$49,Parameters!$D$49)</f>
        <v/>
      </c>
      <c r="V871" s="33">
        <f>U871*INDEX(Parameters!$B$99:$E$99,MATCH(I871,Parameters!$B$30:$E$30,0))</f>
        <v/>
      </c>
      <c r="W871" s="33">
        <f>U871*INDEX(Parameters!$B$100:$E$100,MATCH(I871,Parameters!$B$30:$E$30,0))</f>
        <v/>
      </c>
      <c r="X871" s="33">
        <f>U871*INDEX(Parameters!$B$101:$E$101,MATCH(I871,Parameters!$B$30:$E$30,0))</f>
        <v/>
      </c>
      <c r="Y871" s="33">
        <f>U871*INDEX(Parameters!$B$102:$E$102,MATCH(I871,Parameters!$B$30:$E$30,0))</f>
        <v/>
      </c>
      <c r="Z871" s="33">
        <f>U871*INDEX(Parameters!$B$103:$E$103,MATCH(I871,Parameters!$B$30:$E$30,0))</f>
        <v/>
      </c>
      <c r="AA871" s="33">
        <f>U871*INDEX(Parameters!$B$104:$E$104,MATCH(I871,Parameters!$B$30:$E$30,0))</f>
        <v/>
      </c>
      <c r="AB871" s="33">
        <f>U871*Parameters!$B$39</f>
        <v/>
      </c>
      <c r="AC871" s="7">
        <f>J871</f>
        <v/>
      </c>
      <c r="AD871" s="7">
        <f>IF(J871=1,Parameters!$B$40,Parameters!$B$41)</f>
        <v/>
      </c>
      <c r="AE871" s="33">
        <f>AC871*O871+(1-AC871)*L871</f>
        <v/>
      </c>
      <c r="AF871" s="33">
        <f>AC871*P871+(1-AC871)*M871</f>
        <v/>
      </c>
      <c r="AG871" s="33">
        <f>AC871*Q871+(1-AC871)*N871</f>
        <v/>
      </c>
      <c r="AH871" s="33">
        <f>AD871*O871+(1-AD871)*L871</f>
        <v/>
      </c>
      <c r="AI871" s="33">
        <f>AD871*P871+(1-AD871)*M871</f>
        <v/>
      </c>
      <c r="AJ871" s="33">
        <f>AD871*Q871+(1-AD871)*N871</f>
        <v/>
      </c>
      <c r="AK871" s="33">
        <f>AC871*V871+(1-AC871)*U871</f>
        <v/>
      </c>
      <c r="AL871" s="33">
        <f>AC871*W871+(1-AC871)*U871</f>
        <v/>
      </c>
      <c r="AM871" s="33">
        <f>AC871*X871+(1-AC871)*U871</f>
        <v/>
      </c>
      <c r="AN871" s="33">
        <f>AD871*V871+(1-AD871)*U871</f>
        <v/>
      </c>
      <c r="AO871" s="33">
        <f>AD871*W871+(1-AD871)*U871</f>
        <v/>
      </c>
      <c r="AP871" s="33">
        <f>AD871*X871+(1-AD871)*U871</f>
        <v/>
      </c>
      <c r="AQ871" s="7">
        <f>IF(OR(Scenario!$B$5="Any",Scenario!$B$5=A871),1,0)</f>
        <v/>
      </c>
      <c r="AR871" s="7">
        <f>IF(OR(Scenario!$B$6="Any",Scenario!$B$6=B871),1,0)</f>
        <v/>
      </c>
      <c r="AS871" s="7">
        <f>IF(OR(Scenario!$B$7="Any",Scenario!$B$7=C871),1,0)</f>
        <v/>
      </c>
      <c r="AT871" s="7">
        <f>IF(OR(Scenario!$B$8="Any",Scenario!$B$8=D871),1,0)</f>
        <v/>
      </c>
      <c r="AU871" s="7">
        <f>IF(OR(Scenario!$B$9="Any",Scenario!$B$9=E871),1,0)</f>
        <v/>
      </c>
      <c r="AV871" s="7">
        <f>IF(OR(Scenario!$B$10="Any",Scenario!$B$10=F871),1,0)</f>
        <v/>
      </c>
      <c r="AW871" s="7">
        <f>G871*AQ871*AR871*AS871*AT871*AU871*AV871</f>
        <v/>
      </c>
      <c r="AX871" s="7">
        <f>IF(Scenario!$B$11="mean",L871,IF(Scenario!$B$11="5th pct",M871,N871))</f>
        <v/>
      </c>
      <c r="AY871" s="7">
        <f>IF(Scenario!$B$11="mean",O871,IF(Scenario!$B$11="5th pct",P871,Q871))</f>
        <v/>
      </c>
      <c r="AZ871" s="7">
        <f>IF(Scenario!$B$11="mean",R871,IF(Scenario!$B$11="5th pct",S871,T871))</f>
        <v/>
      </c>
      <c r="BA871" s="7">
        <f>IF(Scenario!$B$11="mean",AE871,IF(Scenario!$B$11="5th pct",AF871,AG871))</f>
        <v/>
      </c>
      <c r="BB871" s="7">
        <f>IF(Scenario!$B$11="mean",AH871,IF(Scenario!$B$11="5th pct",AI871,AJ871))</f>
        <v/>
      </c>
      <c r="BC871" s="7">
        <f>U871</f>
        <v/>
      </c>
      <c r="BD871" s="7">
        <f>IF(Scenario!$B$11="mean",V871,IF(Scenario!$B$11="5th pct",W871,X871))</f>
        <v/>
      </c>
      <c r="BE871" s="7">
        <f>IF(Scenario!$B$11="mean",Y871,IF(Scenario!$B$11="5th pct",Z871,AA871))</f>
        <v/>
      </c>
      <c r="BF871" s="7">
        <f>IF(Scenario!$B$11="mean",AK871,IF(Scenario!$B$11="5th pct",AL871,AM871))</f>
        <v/>
      </c>
      <c r="BG871" s="7">
        <f>IF(Scenario!$B$11="mean",AN871,IF(Scenario!$B$11="5th pct",AO871,AP871))</f>
        <v/>
      </c>
    </row>
    <row r="872">
      <c r="A872" t="inlineStr">
        <is>
          <t>M</t>
        </is>
      </c>
      <c r="B872" t="inlineStr">
        <is>
          <t>75-79</t>
        </is>
      </c>
      <c r="C872" t="inlineStr">
        <is>
          <t>154-176</t>
        </is>
      </c>
      <c r="D872" t="inlineStr">
        <is>
          <t>&lt;1.0</t>
        </is>
      </c>
      <c r="E872" t="inlineStr">
        <is>
          <t>persistent</t>
        </is>
      </c>
      <c r="F872" t="inlineStr">
        <is>
          <t>no</t>
        </is>
      </c>
      <c r="G872" s="26">
        <f>Parameters!$B$6*Parameters!$B$8*Parameters!$E$11/SUM(Parameters!$B$11:$G$11)*Parameters!$H$21*Parameters!$B$53*(1-Parameters!$B$46)</f>
        <v/>
      </c>
      <c r="H872" s="27">
        <f>(140-Parameters!$C$25)*Parameters!$E$26*0.45359237*1/(72*Parameters!$B$27)</f>
        <v/>
      </c>
      <c r="I872">
        <f>IF(H872&gt;80,"&gt;80",IF(H872&gt;50,"50-80",IF(H872&gt;=25,"25-50","&lt;25")))</f>
        <v/>
      </c>
      <c r="J872">
        <f>IF(((B872="80+")+0+(OR(D872="1.5-2.0",D872="&gt;=2.0")))&gt;=2,1,0)</f>
        <v/>
      </c>
      <c r="K872" s="28">
        <f>INDEX(Parameters!$B$31:$E$31,MATCH(I872,Parameters!$B$30:$E$30,0))</f>
        <v/>
      </c>
      <c r="L872" s="29">
        <f>K872*INDEX(Parameters!$B$84:$E$84,MATCH(I872,Parameters!$B$30:$E$30,0))/100*IF($F872="yes",Parameters!$C$49,Parameters!$B$49)</f>
        <v/>
      </c>
      <c r="M872" s="29">
        <f>K872*INDEX(Parameters!$B$85:$E$85,MATCH(I872,Parameters!$B$30:$E$30,0))/100*IF($F872="yes",Parameters!$C$49,Parameters!$B$49)</f>
        <v/>
      </c>
      <c r="N872" s="29">
        <f>K872*INDEX(Parameters!$B$86:$E$86,MATCH(I872,Parameters!$B$30:$E$30,0))/100*IF($F872="yes",Parameters!$C$49,Parameters!$B$49)</f>
        <v/>
      </c>
      <c r="O872" s="29">
        <f>K872*INDEX(Parameters!$B$87:$E$87,MATCH(I872,Parameters!$B$30:$E$30,0))/100*IF($F872="yes",Parameters!$C$49,Parameters!$B$49)</f>
        <v/>
      </c>
      <c r="P872" s="29">
        <f>K872*INDEX(Parameters!$B$88:$E$88,MATCH(I872,Parameters!$B$30:$E$30,0))/100*IF($F872="yes",Parameters!$C$49,Parameters!$B$49)</f>
        <v/>
      </c>
      <c r="Q872" s="29">
        <f>K872*INDEX(Parameters!$B$89:$E$89,MATCH(I872,Parameters!$B$30:$E$30,0))/100*IF($F872="yes",Parameters!$C$49,Parameters!$B$49)</f>
        <v/>
      </c>
      <c r="R872" s="29">
        <f>K872*INDEX(Parameters!$B$90:$E$90,MATCH(I872,Parameters!$B$30:$E$30,0))/100*IF($F872="yes",Parameters!$C$49,Parameters!$B$49)</f>
        <v/>
      </c>
      <c r="S872" s="29">
        <f>K872*INDEX(Parameters!$B$91:$E$91,MATCH(I872,Parameters!$B$30:$E$30,0))/100*IF($F872="yes",Parameters!$C$49,Parameters!$B$49)</f>
        <v/>
      </c>
      <c r="T872" s="29">
        <f>K872*INDEX(Parameters!$B$92:$E$92,MATCH(I872,Parameters!$B$30:$E$30,0))/100*IF($F872="yes",Parameters!$C$49,Parameters!$B$49)</f>
        <v/>
      </c>
      <c r="U872" s="29">
        <f>INDEX(Parameters!$B$32:$E$32,MATCH(I872,Parameters!$B$30:$E$30,0))*Parameters!$B$36/100*IF($F872="yes",Parameters!$E$49,Parameters!$D$49)</f>
        <v/>
      </c>
      <c r="V872" s="29">
        <f>U872*INDEX(Parameters!$B$99:$E$99,MATCH(I872,Parameters!$B$30:$E$30,0))</f>
        <v/>
      </c>
      <c r="W872" s="29">
        <f>U872*INDEX(Parameters!$B$100:$E$100,MATCH(I872,Parameters!$B$30:$E$30,0))</f>
        <v/>
      </c>
      <c r="X872" s="29">
        <f>U872*INDEX(Parameters!$B$101:$E$101,MATCH(I872,Parameters!$B$30:$E$30,0))</f>
        <v/>
      </c>
      <c r="Y872" s="29">
        <f>U872*INDEX(Parameters!$B$102:$E$102,MATCH(I872,Parameters!$B$30:$E$30,0))</f>
        <v/>
      </c>
      <c r="Z872" s="29">
        <f>U872*INDEX(Parameters!$B$103:$E$103,MATCH(I872,Parameters!$B$30:$E$30,0))</f>
        <v/>
      </c>
      <c r="AA872" s="29">
        <f>U872*INDEX(Parameters!$B$104:$E$104,MATCH(I872,Parameters!$B$30:$E$30,0))</f>
        <v/>
      </c>
      <c r="AB872" s="29">
        <f>U872*Parameters!$B$39</f>
        <v/>
      </c>
      <c r="AC872">
        <f>J872</f>
        <v/>
      </c>
      <c r="AD872">
        <f>IF(J872=1,Parameters!$B$40,Parameters!$B$41)</f>
        <v/>
      </c>
      <c r="AE872" s="29">
        <f>AC872*O872+(1-AC872)*L872</f>
        <v/>
      </c>
      <c r="AF872" s="29">
        <f>AC872*P872+(1-AC872)*M872</f>
        <v/>
      </c>
      <c r="AG872" s="29">
        <f>AC872*Q872+(1-AC872)*N872</f>
        <v/>
      </c>
      <c r="AH872" s="29">
        <f>AD872*O872+(1-AD872)*L872</f>
        <v/>
      </c>
      <c r="AI872" s="29">
        <f>AD872*P872+(1-AD872)*M872</f>
        <v/>
      </c>
      <c r="AJ872" s="29">
        <f>AD872*Q872+(1-AD872)*N872</f>
        <v/>
      </c>
      <c r="AK872" s="29">
        <f>AC872*V872+(1-AC872)*U872</f>
        <v/>
      </c>
      <c r="AL872" s="29">
        <f>AC872*W872+(1-AC872)*U872</f>
        <v/>
      </c>
      <c r="AM872" s="29">
        <f>AC872*X872+(1-AC872)*U872</f>
        <v/>
      </c>
      <c r="AN872" s="29">
        <f>AD872*V872+(1-AD872)*U872</f>
        <v/>
      </c>
      <c r="AO872" s="29">
        <f>AD872*W872+(1-AD872)*U872</f>
        <v/>
      </c>
      <c r="AP872" s="29">
        <f>AD872*X872+(1-AD872)*U872</f>
        <v/>
      </c>
      <c r="AQ872">
        <f>IF(OR(Scenario!$B$5="Any",Scenario!$B$5=A872),1,0)</f>
        <v/>
      </c>
      <c r="AR872">
        <f>IF(OR(Scenario!$B$6="Any",Scenario!$B$6=B872),1,0)</f>
        <v/>
      </c>
      <c r="AS872">
        <f>IF(OR(Scenario!$B$7="Any",Scenario!$B$7=C872),1,0)</f>
        <v/>
      </c>
      <c r="AT872">
        <f>IF(OR(Scenario!$B$8="Any",Scenario!$B$8=D872),1,0)</f>
        <v/>
      </c>
      <c r="AU872">
        <f>IF(OR(Scenario!$B$9="Any",Scenario!$B$9=E872),1,0)</f>
        <v/>
      </c>
      <c r="AV872">
        <f>IF(OR(Scenario!$B$10="Any",Scenario!$B$10=F872),1,0)</f>
        <v/>
      </c>
      <c r="AW872">
        <f>G872*AQ872*AR872*AS872*AT872*AU872*AV872</f>
        <v/>
      </c>
      <c r="AX872">
        <f>IF(Scenario!$B$11="mean",L872,IF(Scenario!$B$11="5th pct",M872,N872))</f>
        <v/>
      </c>
      <c r="AY872">
        <f>IF(Scenario!$B$11="mean",O872,IF(Scenario!$B$11="5th pct",P872,Q872))</f>
        <v/>
      </c>
      <c r="AZ872">
        <f>IF(Scenario!$B$11="mean",R872,IF(Scenario!$B$11="5th pct",S872,T872))</f>
        <v/>
      </c>
      <c r="BA872">
        <f>IF(Scenario!$B$11="mean",AE872,IF(Scenario!$B$11="5th pct",AF872,AG872))</f>
        <v/>
      </c>
      <c r="BB872">
        <f>IF(Scenario!$B$11="mean",AH872,IF(Scenario!$B$11="5th pct",AI872,AJ872))</f>
        <v/>
      </c>
      <c r="BC872">
        <f>U872</f>
        <v/>
      </c>
      <c r="BD872">
        <f>IF(Scenario!$B$11="mean",V872,IF(Scenario!$B$11="5th pct",W872,X872))</f>
        <v/>
      </c>
      <c r="BE872">
        <f>IF(Scenario!$B$11="mean",Y872,IF(Scenario!$B$11="5th pct",Z872,AA872))</f>
        <v/>
      </c>
      <c r="BF872">
        <f>IF(Scenario!$B$11="mean",AK872,IF(Scenario!$B$11="5th pct",AL872,AM872))</f>
        <v/>
      </c>
      <c r="BG872">
        <f>IF(Scenario!$B$11="mean",AN872,IF(Scenario!$B$11="5th pct",AO872,AP872))</f>
        <v/>
      </c>
    </row>
    <row r="873">
      <c r="A873" s="7" t="inlineStr">
        <is>
          <t>M</t>
        </is>
      </c>
      <c r="B873" s="7" t="inlineStr">
        <is>
          <t>75-79</t>
        </is>
      </c>
      <c r="C873" s="7" t="inlineStr">
        <is>
          <t>154-176</t>
        </is>
      </c>
      <c r="D873" s="7" t="inlineStr">
        <is>
          <t>&lt;1.0</t>
        </is>
      </c>
      <c r="E873" s="7" t="inlineStr">
        <is>
          <t>persistent</t>
        </is>
      </c>
      <c r="F873" s="7" t="inlineStr">
        <is>
          <t>yes</t>
        </is>
      </c>
      <c r="G873" s="30">
        <f>Parameters!$B$6*Parameters!$B$8*Parameters!$E$11/SUM(Parameters!$B$11:$G$11)*Parameters!$H$21*Parameters!$B$53*Parameters!$B$46</f>
        <v/>
      </c>
      <c r="H873" s="31">
        <f>(140-Parameters!$C$25)*Parameters!$E$26*0.45359237*1/(72*Parameters!$B$27)</f>
        <v/>
      </c>
      <c r="I873" s="7">
        <f>IF(H873&gt;80,"&gt;80",IF(H873&gt;50,"50-80",IF(H873&gt;=25,"25-50","&lt;25")))</f>
        <v/>
      </c>
      <c r="J873" s="7">
        <f>IF(((B873="80+")+0+(OR(D873="1.5-2.0",D873="&gt;=2.0")))&gt;=2,1,0)</f>
        <v/>
      </c>
      <c r="K873" s="32">
        <f>INDEX(Parameters!$B$31:$E$31,MATCH(I873,Parameters!$B$30:$E$30,0))</f>
        <v/>
      </c>
      <c r="L873" s="33">
        <f>K873*INDEX(Parameters!$B$84:$E$84,MATCH(I873,Parameters!$B$30:$E$30,0))/100*IF($F873="yes",Parameters!$C$49,Parameters!$B$49)</f>
        <v/>
      </c>
      <c r="M873" s="33">
        <f>K873*INDEX(Parameters!$B$85:$E$85,MATCH(I873,Parameters!$B$30:$E$30,0))/100*IF($F873="yes",Parameters!$C$49,Parameters!$B$49)</f>
        <v/>
      </c>
      <c r="N873" s="33">
        <f>K873*INDEX(Parameters!$B$86:$E$86,MATCH(I873,Parameters!$B$30:$E$30,0))/100*IF($F873="yes",Parameters!$C$49,Parameters!$B$49)</f>
        <v/>
      </c>
      <c r="O873" s="33">
        <f>K873*INDEX(Parameters!$B$87:$E$87,MATCH(I873,Parameters!$B$30:$E$30,0))/100*IF($F873="yes",Parameters!$C$49,Parameters!$B$49)</f>
        <v/>
      </c>
      <c r="P873" s="33">
        <f>K873*INDEX(Parameters!$B$88:$E$88,MATCH(I873,Parameters!$B$30:$E$30,0))/100*IF($F873="yes",Parameters!$C$49,Parameters!$B$49)</f>
        <v/>
      </c>
      <c r="Q873" s="33">
        <f>K873*INDEX(Parameters!$B$89:$E$89,MATCH(I873,Parameters!$B$30:$E$30,0))/100*IF($F873="yes",Parameters!$C$49,Parameters!$B$49)</f>
        <v/>
      </c>
      <c r="R873" s="33">
        <f>K873*INDEX(Parameters!$B$90:$E$90,MATCH(I873,Parameters!$B$30:$E$30,0))/100*IF($F873="yes",Parameters!$C$49,Parameters!$B$49)</f>
        <v/>
      </c>
      <c r="S873" s="33">
        <f>K873*INDEX(Parameters!$B$91:$E$91,MATCH(I873,Parameters!$B$30:$E$30,0))/100*IF($F873="yes",Parameters!$C$49,Parameters!$B$49)</f>
        <v/>
      </c>
      <c r="T873" s="33">
        <f>K873*INDEX(Parameters!$B$92:$E$92,MATCH(I873,Parameters!$B$30:$E$30,0))/100*IF($F873="yes",Parameters!$C$49,Parameters!$B$49)</f>
        <v/>
      </c>
      <c r="U873" s="33">
        <f>INDEX(Parameters!$B$32:$E$32,MATCH(I873,Parameters!$B$30:$E$30,0))*Parameters!$B$36/100*IF($F873="yes",Parameters!$E$49,Parameters!$D$49)</f>
        <v/>
      </c>
      <c r="V873" s="33">
        <f>U873*INDEX(Parameters!$B$99:$E$99,MATCH(I873,Parameters!$B$30:$E$30,0))</f>
        <v/>
      </c>
      <c r="W873" s="33">
        <f>U873*INDEX(Parameters!$B$100:$E$100,MATCH(I873,Parameters!$B$30:$E$30,0))</f>
        <v/>
      </c>
      <c r="X873" s="33">
        <f>U873*INDEX(Parameters!$B$101:$E$101,MATCH(I873,Parameters!$B$30:$E$30,0))</f>
        <v/>
      </c>
      <c r="Y873" s="33">
        <f>U873*INDEX(Parameters!$B$102:$E$102,MATCH(I873,Parameters!$B$30:$E$30,0))</f>
        <v/>
      </c>
      <c r="Z873" s="33">
        <f>U873*INDEX(Parameters!$B$103:$E$103,MATCH(I873,Parameters!$B$30:$E$30,0))</f>
        <v/>
      </c>
      <c r="AA873" s="33">
        <f>U873*INDEX(Parameters!$B$104:$E$104,MATCH(I873,Parameters!$B$30:$E$30,0))</f>
        <v/>
      </c>
      <c r="AB873" s="33">
        <f>U873*Parameters!$B$39</f>
        <v/>
      </c>
      <c r="AC873" s="7">
        <f>J873</f>
        <v/>
      </c>
      <c r="AD873" s="7">
        <f>IF(J873=1,Parameters!$B$40,Parameters!$B$41)</f>
        <v/>
      </c>
      <c r="AE873" s="33">
        <f>AC873*O873+(1-AC873)*L873</f>
        <v/>
      </c>
      <c r="AF873" s="33">
        <f>AC873*P873+(1-AC873)*M873</f>
        <v/>
      </c>
      <c r="AG873" s="33">
        <f>AC873*Q873+(1-AC873)*N873</f>
        <v/>
      </c>
      <c r="AH873" s="33">
        <f>AD873*O873+(1-AD873)*L873</f>
        <v/>
      </c>
      <c r="AI873" s="33">
        <f>AD873*P873+(1-AD873)*M873</f>
        <v/>
      </c>
      <c r="AJ873" s="33">
        <f>AD873*Q873+(1-AD873)*N873</f>
        <v/>
      </c>
      <c r="AK873" s="33">
        <f>AC873*V873+(1-AC873)*U873</f>
        <v/>
      </c>
      <c r="AL873" s="33">
        <f>AC873*W873+(1-AC873)*U873</f>
        <v/>
      </c>
      <c r="AM873" s="33">
        <f>AC873*X873+(1-AC873)*U873</f>
        <v/>
      </c>
      <c r="AN873" s="33">
        <f>AD873*V873+(1-AD873)*U873</f>
        <v/>
      </c>
      <c r="AO873" s="33">
        <f>AD873*W873+(1-AD873)*U873</f>
        <v/>
      </c>
      <c r="AP873" s="33">
        <f>AD873*X873+(1-AD873)*U873</f>
        <v/>
      </c>
      <c r="AQ873" s="7">
        <f>IF(OR(Scenario!$B$5="Any",Scenario!$B$5=A873),1,0)</f>
        <v/>
      </c>
      <c r="AR873" s="7">
        <f>IF(OR(Scenario!$B$6="Any",Scenario!$B$6=B873),1,0)</f>
        <v/>
      </c>
      <c r="AS873" s="7">
        <f>IF(OR(Scenario!$B$7="Any",Scenario!$B$7=C873),1,0)</f>
        <v/>
      </c>
      <c r="AT873" s="7">
        <f>IF(OR(Scenario!$B$8="Any",Scenario!$B$8=D873),1,0)</f>
        <v/>
      </c>
      <c r="AU873" s="7">
        <f>IF(OR(Scenario!$B$9="Any",Scenario!$B$9=E873),1,0)</f>
        <v/>
      </c>
      <c r="AV873" s="7">
        <f>IF(OR(Scenario!$B$10="Any",Scenario!$B$10=F873),1,0)</f>
        <v/>
      </c>
      <c r="AW873" s="7">
        <f>G873*AQ873*AR873*AS873*AT873*AU873*AV873</f>
        <v/>
      </c>
      <c r="AX873" s="7">
        <f>IF(Scenario!$B$11="mean",L873,IF(Scenario!$B$11="5th pct",M873,N873))</f>
        <v/>
      </c>
      <c r="AY873" s="7">
        <f>IF(Scenario!$B$11="mean",O873,IF(Scenario!$B$11="5th pct",P873,Q873))</f>
        <v/>
      </c>
      <c r="AZ873" s="7">
        <f>IF(Scenario!$B$11="mean",R873,IF(Scenario!$B$11="5th pct",S873,T873))</f>
        <v/>
      </c>
      <c r="BA873" s="7">
        <f>IF(Scenario!$B$11="mean",AE873,IF(Scenario!$B$11="5th pct",AF873,AG873))</f>
        <v/>
      </c>
      <c r="BB873" s="7">
        <f>IF(Scenario!$B$11="mean",AH873,IF(Scenario!$B$11="5th pct",AI873,AJ873))</f>
        <v/>
      </c>
      <c r="BC873" s="7">
        <f>U873</f>
        <v/>
      </c>
      <c r="BD873" s="7">
        <f>IF(Scenario!$B$11="mean",V873,IF(Scenario!$B$11="5th pct",W873,X873))</f>
        <v/>
      </c>
      <c r="BE873" s="7">
        <f>IF(Scenario!$B$11="mean",Y873,IF(Scenario!$B$11="5th pct",Z873,AA873))</f>
        <v/>
      </c>
      <c r="BF873" s="7">
        <f>IF(Scenario!$B$11="mean",AK873,IF(Scenario!$B$11="5th pct",AL873,AM873))</f>
        <v/>
      </c>
      <c r="BG873" s="7">
        <f>IF(Scenario!$B$11="mean",AN873,IF(Scenario!$B$11="5th pct",AO873,AP873))</f>
        <v/>
      </c>
    </row>
    <row r="874">
      <c r="A874" t="inlineStr">
        <is>
          <t>M</t>
        </is>
      </c>
      <c r="B874" t="inlineStr">
        <is>
          <t>75-79</t>
        </is>
      </c>
      <c r="C874" t="inlineStr">
        <is>
          <t>154-176</t>
        </is>
      </c>
      <c r="D874" t="inlineStr">
        <is>
          <t>1.0-1.5</t>
        </is>
      </c>
      <c r="E874" t="inlineStr">
        <is>
          <t>subclinical</t>
        </is>
      </c>
      <c r="F874" t="inlineStr">
        <is>
          <t>no</t>
        </is>
      </c>
      <c r="G874" s="26">
        <f>Parameters!$B$6*Parameters!$B$8*Parameters!$E$11/SUM(Parameters!$B$11:$G$11)*Parameters!$I$21*Parameters!$B$50*(1-Parameters!$B$46)</f>
        <v/>
      </c>
      <c r="H874" s="27">
        <f>(140-Parameters!$C$25)*Parameters!$E$26*0.45359237*1/(72*Parameters!$C$27)</f>
        <v/>
      </c>
      <c r="I874">
        <f>IF(H874&gt;80,"&gt;80",IF(H874&gt;50,"50-80",IF(H874&gt;=25,"25-50","&lt;25")))</f>
        <v/>
      </c>
      <c r="J874">
        <f>IF(((B874="80+")+0+(OR(D874="1.5-2.0",D874="&gt;=2.0")))&gt;=2,1,0)</f>
        <v/>
      </c>
      <c r="K874" s="28">
        <f>INDEX(Parameters!$B$31:$E$31,MATCH(I874,Parameters!$B$30:$E$30,0))</f>
        <v/>
      </c>
      <c r="L874" s="29">
        <f>K874*INDEX(Parameters!$B$57:$E$57,MATCH(I874,Parameters!$B$30:$E$30,0))/100*IF($F874="yes",Parameters!$C$49,Parameters!$B$49)</f>
        <v/>
      </c>
      <c r="M874" s="29">
        <f>K874*INDEX(Parameters!$B$58:$E$58,MATCH(I874,Parameters!$B$30:$E$30,0))/100*IF($F874="yes",Parameters!$C$49,Parameters!$B$49)</f>
        <v/>
      </c>
      <c r="N874" s="29">
        <f>K874*INDEX(Parameters!$B$59:$E$59,MATCH(I874,Parameters!$B$30:$E$30,0))/100*IF($F874="yes",Parameters!$C$49,Parameters!$B$49)</f>
        <v/>
      </c>
      <c r="O874" s="29">
        <f>K874*INDEX(Parameters!$B$60:$E$60,MATCH(I874,Parameters!$B$30:$E$30,0))/100*IF($F874="yes",Parameters!$C$49,Parameters!$B$49)</f>
        <v/>
      </c>
      <c r="P874" s="29">
        <f>K874*INDEX(Parameters!$B$61:$E$61,MATCH(I874,Parameters!$B$30:$E$30,0))/100*IF($F874="yes",Parameters!$C$49,Parameters!$B$49)</f>
        <v/>
      </c>
      <c r="Q874" s="29">
        <f>K874*INDEX(Parameters!$B$62:$E$62,MATCH(I874,Parameters!$B$30:$E$30,0))/100*IF($F874="yes",Parameters!$C$49,Parameters!$B$49)</f>
        <v/>
      </c>
      <c r="R874" s="29">
        <f>K874*INDEX(Parameters!$B$63:$E$63,MATCH(I874,Parameters!$B$30:$E$30,0))/100*IF($F874="yes",Parameters!$C$49,Parameters!$B$49)</f>
        <v/>
      </c>
      <c r="S874" s="29">
        <f>K874*INDEX(Parameters!$B$64:$E$64,MATCH(I874,Parameters!$B$30:$E$30,0))/100*IF($F874="yes",Parameters!$C$49,Parameters!$B$49)</f>
        <v/>
      </c>
      <c r="T874" s="29">
        <f>K874*INDEX(Parameters!$B$65:$E$65,MATCH(I874,Parameters!$B$30:$E$30,0))/100*IF($F874="yes",Parameters!$C$49,Parameters!$B$49)</f>
        <v/>
      </c>
      <c r="U874" s="29">
        <f>INDEX(Parameters!$B$32:$E$32,MATCH(I874,Parameters!$B$30:$E$30,0))*Parameters!$B$36/100*IF($F874="yes",Parameters!$E$49,Parameters!$D$49)</f>
        <v/>
      </c>
      <c r="V874" s="29">
        <f>U874*INDEX(Parameters!$B$99:$E$99,MATCH(I874,Parameters!$B$30:$E$30,0))</f>
        <v/>
      </c>
      <c r="W874" s="29">
        <f>U874*INDEX(Parameters!$B$100:$E$100,MATCH(I874,Parameters!$B$30:$E$30,0))</f>
        <v/>
      </c>
      <c r="X874" s="29">
        <f>U874*INDEX(Parameters!$B$101:$E$101,MATCH(I874,Parameters!$B$30:$E$30,0))</f>
        <v/>
      </c>
      <c r="Y874" s="29">
        <f>U874*INDEX(Parameters!$B$102:$E$102,MATCH(I874,Parameters!$B$30:$E$30,0))</f>
        <v/>
      </c>
      <c r="Z874" s="29">
        <f>U874*INDEX(Parameters!$B$103:$E$103,MATCH(I874,Parameters!$B$30:$E$30,0))</f>
        <v/>
      </c>
      <c r="AA874" s="29">
        <f>U874*INDEX(Parameters!$B$104:$E$104,MATCH(I874,Parameters!$B$30:$E$30,0))</f>
        <v/>
      </c>
      <c r="AB874" s="29">
        <f>U874*Parameters!$B$39</f>
        <v/>
      </c>
      <c r="AC874">
        <f>J874</f>
        <v/>
      </c>
      <c r="AD874">
        <f>IF(J874=1,Parameters!$B$40,Parameters!$B$41)</f>
        <v/>
      </c>
      <c r="AE874" s="29">
        <f>AC874*O874+(1-AC874)*L874</f>
        <v/>
      </c>
      <c r="AF874" s="29">
        <f>AC874*P874+(1-AC874)*M874</f>
        <v/>
      </c>
      <c r="AG874" s="29">
        <f>AC874*Q874+(1-AC874)*N874</f>
        <v/>
      </c>
      <c r="AH874" s="29">
        <f>AD874*O874+(1-AD874)*L874</f>
        <v/>
      </c>
      <c r="AI874" s="29">
        <f>AD874*P874+(1-AD874)*M874</f>
        <v/>
      </c>
      <c r="AJ874" s="29">
        <f>AD874*Q874+(1-AD874)*N874</f>
        <v/>
      </c>
      <c r="AK874" s="29">
        <f>AC874*V874+(1-AC874)*U874</f>
        <v/>
      </c>
      <c r="AL874" s="29">
        <f>AC874*W874+(1-AC874)*U874</f>
        <v/>
      </c>
      <c r="AM874" s="29">
        <f>AC874*X874+(1-AC874)*U874</f>
        <v/>
      </c>
      <c r="AN874" s="29">
        <f>AD874*V874+(1-AD874)*U874</f>
        <v/>
      </c>
      <c r="AO874" s="29">
        <f>AD874*W874+(1-AD874)*U874</f>
        <v/>
      </c>
      <c r="AP874" s="29">
        <f>AD874*X874+(1-AD874)*U874</f>
        <v/>
      </c>
      <c r="AQ874">
        <f>IF(OR(Scenario!$B$5="Any",Scenario!$B$5=A874),1,0)</f>
        <v/>
      </c>
      <c r="AR874">
        <f>IF(OR(Scenario!$B$6="Any",Scenario!$B$6=B874),1,0)</f>
        <v/>
      </c>
      <c r="AS874">
        <f>IF(OR(Scenario!$B$7="Any",Scenario!$B$7=C874),1,0)</f>
        <v/>
      </c>
      <c r="AT874">
        <f>IF(OR(Scenario!$B$8="Any",Scenario!$B$8=D874),1,0)</f>
        <v/>
      </c>
      <c r="AU874">
        <f>IF(OR(Scenario!$B$9="Any",Scenario!$B$9=E874),1,0)</f>
        <v/>
      </c>
      <c r="AV874">
        <f>IF(OR(Scenario!$B$10="Any",Scenario!$B$10=F874),1,0)</f>
        <v/>
      </c>
      <c r="AW874">
        <f>G874*AQ874*AR874*AS874*AT874*AU874*AV874</f>
        <v/>
      </c>
      <c r="AX874">
        <f>IF(Scenario!$B$11="mean",L874,IF(Scenario!$B$11="5th pct",M874,N874))</f>
        <v/>
      </c>
      <c r="AY874">
        <f>IF(Scenario!$B$11="mean",O874,IF(Scenario!$B$11="5th pct",P874,Q874))</f>
        <v/>
      </c>
      <c r="AZ874">
        <f>IF(Scenario!$B$11="mean",R874,IF(Scenario!$B$11="5th pct",S874,T874))</f>
        <v/>
      </c>
      <c r="BA874">
        <f>IF(Scenario!$B$11="mean",AE874,IF(Scenario!$B$11="5th pct",AF874,AG874))</f>
        <v/>
      </c>
      <c r="BB874">
        <f>IF(Scenario!$B$11="mean",AH874,IF(Scenario!$B$11="5th pct",AI874,AJ874))</f>
        <v/>
      </c>
      <c r="BC874">
        <f>U874</f>
        <v/>
      </c>
      <c r="BD874">
        <f>IF(Scenario!$B$11="mean",V874,IF(Scenario!$B$11="5th pct",W874,X874))</f>
        <v/>
      </c>
      <c r="BE874">
        <f>IF(Scenario!$B$11="mean",Y874,IF(Scenario!$B$11="5th pct",Z874,AA874))</f>
        <v/>
      </c>
      <c r="BF874">
        <f>IF(Scenario!$B$11="mean",AK874,IF(Scenario!$B$11="5th pct",AL874,AM874))</f>
        <v/>
      </c>
      <c r="BG874">
        <f>IF(Scenario!$B$11="mean",AN874,IF(Scenario!$B$11="5th pct",AO874,AP874))</f>
        <v/>
      </c>
    </row>
    <row r="875">
      <c r="A875" s="7" t="inlineStr">
        <is>
          <t>M</t>
        </is>
      </c>
      <c r="B875" s="7" t="inlineStr">
        <is>
          <t>75-79</t>
        </is>
      </c>
      <c r="C875" s="7" t="inlineStr">
        <is>
          <t>154-176</t>
        </is>
      </c>
      <c r="D875" s="7" t="inlineStr">
        <is>
          <t>1.0-1.5</t>
        </is>
      </c>
      <c r="E875" s="7" t="inlineStr">
        <is>
          <t>subclinical</t>
        </is>
      </c>
      <c r="F875" s="7" t="inlineStr">
        <is>
          <t>yes</t>
        </is>
      </c>
      <c r="G875" s="30">
        <f>Parameters!$B$6*Parameters!$B$8*Parameters!$E$11/SUM(Parameters!$B$11:$G$11)*Parameters!$I$21*Parameters!$B$50*Parameters!$B$46</f>
        <v/>
      </c>
      <c r="H875" s="31">
        <f>(140-Parameters!$C$25)*Parameters!$E$26*0.45359237*1/(72*Parameters!$C$27)</f>
        <v/>
      </c>
      <c r="I875" s="7">
        <f>IF(H875&gt;80,"&gt;80",IF(H875&gt;50,"50-80",IF(H875&gt;=25,"25-50","&lt;25")))</f>
        <v/>
      </c>
      <c r="J875" s="7">
        <f>IF(((B875="80+")+0+(OR(D875="1.5-2.0",D875="&gt;=2.0")))&gt;=2,1,0)</f>
        <v/>
      </c>
      <c r="K875" s="32">
        <f>INDEX(Parameters!$B$31:$E$31,MATCH(I875,Parameters!$B$30:$E$30,0))</f>
        <v/>
      </c>
      <c r="L875" s="33">
        <f>K875*INDEX(Parameters!$B$57:$E$57,MATCH(I875,Parameters!$B$30:$E$30,0))/100*IF($F875="yes",Parameters!$C$49,Parameters!$B$49)</f>
        <v/>
      </c>
      <c r="M875" s="33">
        <f>K875*INDEX(Parameters!$B$58:$E$58,MATCH(I875,Parameters!$B$30:$E$30,0))/100*IF($F875="yes",Parameters!$C$49,Parameters!$B$49)</f>
        <v/>
      </c>
      <c r="N875" s="33">
        <f>K875*INDEX(Parameters!$B$59:$E$59,MATCH(I875,Parameters!$B$30:$E$30,0))/100*IF($F875="yes",Parameters!$C$49,Parameters!$B$49)</f>
        <v/>
      </c>
      <c r="O875" s="33">
        <f>K875*INDEX(Parameters!$B$60:$E$60,MATCH(I875,Parameters!$B$30:$E$30,0))/100*IF($F875="yes",Parameters!$C$49,Parameters!$B$49)</f>
        <v/>
      </c>
      <c r="P875" s="33">
        <f>K875*INDEX(Parameters!$B$61:$E$61,MATCH(I875,Parameters!$B$30:$E$30,0))/100*IF($F875="yes",Parameters!$C$49,Parameters!$B$49)</f>
        <v/>
      </c>
      <c r="Q875" s="33">
        <f>K875*INDEX(Parameters!$B$62:$E$62,MATCH(I875,Parameters!$B$30:$E$30,0))/100*IF($F875="yes",Parameters!$C$49,Parameters!$B$49)</f>
        <v/>
      </c>
      <c r="R875" s="33">
        <f>K875*INDEX(Parameters!$B$63:$E$63,MATCH(I875,Parameters!$B$30:$E$30,0))/100*IF($F875="yes",Parameters!$C$49,Parameters!$B$49)</f>
        <v/>
      </c>
      <c r="S875" s="33">
        <f>K875*INDEX(Parameters!$B$64:$E$64,MATCH(I875,Parameters!$B$30:$E$30,0))/100*IF($F875="yes",Parameters!$C$49,Parameters!$B$49)</f>
        <v/>
      </c>
      <c r="T875" s="33">
        <f>K875*INDEX(Parameters!$B$65:$E$65,MATCH(I875,Parameters!$B$30:$E$30,0))/100*IF($F875="yes",Parameters!$C$49,Parameters!$B$49)</f>
        <v/>
      </c>
      <c r="U875" s="33">
        <f>INDEX(Parameters!$B$32:$E$32,MATCH(I875,Parameters!$B$30:$E$30,0))*Parameters!$B$36/100*IF($F875="yes",Parameters!$E$49,Parameters!$D$49)</f>
        <v/>
      </c>
      <c r="V875" s="33">
        <f>U875*INDEX(Parameters!$B$99:$E$99,MATCH(I875,Parameters!$B$30:$E$30,0))</f>
        <v/>
      </c>
      <c r="W875" s="33">
        <f>U875*INDEX(Parameters!$B$100:$E$100,MATCH(I875,Parameters!$B$30:$E$30,0))</f>
        <v/>
      </c>
      <c r="X875" s="33">
        <f>U875*INDEX(Parameters!$B$101:$E$101,MATCH(I875,Parameters!$B$30:$E$30,0))</f>
        <v/>
      </c>
      <c r="Y875" s="33">
        <f>U875*INDEX(Parameters!$B$102:$E$102,MATCH(I875,Parameters!$B$30:$E$30,0))</f>
        <v/>
      </c>
      <c r="Z875" s="33">
        <f>U875*INDEX(Parameters!$B$103:$E$103,MATCH(I875,Parameters!$B$30:$E$30,0))</f>
        <v/>
      </c>
      <c r="AA875" s="33">
        <f>U875*INDEX(Parameters!$B$104:$E$104,MATCH(I875,Parameters!$B$30:$E$30,0))</f>
        <v/>
      </c>
      <c r="AB875" s="33">
        <f>U875*Parameters!$B$39</f>
        <v/>
      </c>
      <c r="AC875" s="7">
        <f>J875</f>
        <v/>
      </c>
      <c r="AD875" s="7">
        <f>IF(J875=1,Parameters!$B$40,Parameters!$B$41)</f>
        <v/>
      </c>
      <c r="AE875" s="33">
        <f>AC875*O875+(1-AC875)*L875</f>
        <v/>
      </c>
      <c r="AF875" s="33">
        <f>AC875*P875+(1-AC875)*M875</f>
        <v/>
      </c>
      <c r="AG875" s="33">
        <f>AC875*Q875+(1-AC875)*N875</f>
        <v/>
      </c>
      <c r="AH875" s="33">
        <f>AD875*O875+(1-AD875)*L875</f>
        <v/>
      </c>
      <c r="AI875" s="33">
        <f>AD875*P875+(1-AD875)*M875</f>
        <v/>
      </c>
      <c r="AJ875" s="33">
        <f>AD875*Q875+(1-AD875)*N875</f>
        <v/>
      </c>
      <c r="AK875" s="33">
        <f>AC875*V875+(1-AC875)*U875</f>
        <v/>
      </c>
      <c r="AL875" s="33">
        <f>AC875*W875+(1-AC875)*U875</f>
        <v/>
      </c>
      <c r="AM875" s="33">
        <f>AC875*X875+(1-AC875)*U875</f>
        <v/>
      </c>
      <c r="AN875" s="33">
        <f>AD875*V875+(1-AD875)*U875</f>
        <v/>
      </c>
      <c r="AO875" s="33">
        <f>AD875*W875+(1-AD875)*U875</f>
        <v/>
      </c>
      <c r="AP875" s="33">
        <f>AD875*X875+(1-AD875)*U875</f>
        <v/>
      </c>
      <c r="AQ875" s="7">
        <f>IF(OR(Scenario!$B$5="Any",Scenario!$B$5=A875),1,0)</f>
        <v/>
      </c>
      <c r="AR875" s="7">
        <f>IF(OR(Scenario!$B$6="Any",Scenario!$B$6=B875),1,0)</f>
        <v/>
      </c>
      <c r="AS875" s="7">
        <f>IF(OR(Scenario!$B$7="Any",Scenario!$B$7=C875),1,0)</f>
        <v/>
      </c>
      <c r="AT875" s="7">
        <f>IF(OR(Scenario!$B$8="Any",Scenario!$B$8=D875),1,0)</f>
        <v/>
      </c>
      <c r="AU875" s="7">
        <f>IF(OR(Scenario!$B$9="Any",Scenario!$B$9=E875),1,0)</f>
        <v/>
      </c>
      <c r="AV875" s="7">
        <f>IF(OR(Scenario!$B$10="Any",Scenario!$B$10=F875),1,0)</f>
        <v/>
      </c>
      <c r="AW875" s="7">
        <f>G875*AQ875*AR875*AS875*AT875*AU875*AV875</f>
        <v/>
      </c>
      <c r="AX875" s="7">
        <f>IF(Scenario!$B$11="mean",L875,IF(Scenario!$B$11="5th pct",M875,N875))</f>
        <v/>
      </c>
      <c r="AY875" s="7">
        <f>IF(Scenario!$B$11="mean",O875,IF(Scenario!$B$11="5th pct",P875,Q875))</f>
        <v/>
      </c>
      <c r="AZ875" s="7">
        <f>IF(Scenario!$B$11="mean",R875,IF(Scenario!$B$11="5th pct",S875,T875))</f>
        <v/>
      </c>
      <c r="BA875" s="7">
        <f>IF(Scenario!$B$11="mean",AE875,IF(Scenario!$B$11="5th pct",AF875,AG875))</f>
        <v/>
      </c>
      <c r="BB875" s="7">
        <f>IF(Scenario!$B$11="mean",AH875,IF(Scenario!$B$11="5th pct",AI875,AJ875))</f>
        <v/>
      </c>
      <c r="BC875" s="7">
        <f>U875</f>
        <v/>
      </c>
      <c r="BD875" s="7">
        <f>IF(Scenario!$B$11="mean",V875,IF(Scenario!$B$11="5th pct",W875,X875))</f>
        <v/>
      </c>
      <c r="BE875" s="7">
        <f>IF(Scenario!$B$11="mean",Y875,IF(Scenario!$B$11="5th pct",Z875,AA875))</f>
        <v/>
      </c>
      <c r="BF875" s="7">
        <f>IF(Scenario!$B$11="mean",AK875,IF(Scenario!$B$11="5th pct",AL875,AM875))</f>
        <v/>
      </c>
      <c r="BG875" s="7">
        <f>IF(Scenario!$B$11="mean",AN875,IF(Scenario!$B$11="5th pct",AO875,AP875))</f>
        <v/>
      </c>
    </row>
    <row r="876">
      <c r="A876" t="inlineStr">
        <is>
          <t>M</t>
        </is>
      </c>
      <c r="B876" t="inlineStr">
        <is>
          <t>75-79</t>
        </is>
      </c>
      <c r="C876" t="inlineStr">
        <is>
          <t>154-176</t>
        </is>
      </c>
      <c r="D876" t="inlineStr">
        <is>
          <t>1.0-1.5</t>
        </is>
      </c>
      <c r="E876" t="inlineStr">
        <is>
          <t>low parox</t>
        </is>
      </c>
      <c r="F876" t="inlineStr">
        <is>
          <t>no</t>
        </is>
      </c>
      <c r="G876" s="26">
        <f>Parameters!$B$6*Parameters!$B$8*Parameters!$E$11/SUM(Parameters!$B$11:$G$11)*Parameters!$I$21*Parameters!$B$51*(1-Parameters!$B$46)</f>
        <v/>
      </c>
      <c r="H876" s="27">
        <f>(140-Parameters!$C$25)*Parameters!$E$26*0.45359237*1/(72*Parameters!$C$27)</f>
        <v/>
      </c>
      <c r="I876">
        <f>IF(H876&gt;80,"&gt;80",IF(H876&gt;50,"50-80",IF(H876&gt;=25,"25-50","&lt;25")))</f>
        <v/>
      </c>
      <c r="J876">
        <f>IF(((B876="80+")+0+(OR(D876="1.5-2.0",D876="&gt;=2.0")))&gt;=2,1,0)</f>
        <v/>
      </c>
      <c r="K876" s="28">
        <f>INDEX(Parameters!$B$31:$E$31,MATCH(I876,Parameters!$B$30:$E$30,0))</f>
        <v/>
      </c>
      <c r="L876" s="29">
        <f>K876*INDEX(Parameters!$B$66:$E$66,MATCH(I876,Parameters!$B$30:$E$30,0))/100*IF($F876="yes",Parameters!$C$49,Parameters!$B$49)</f>
        <v/>
      </c>
      <c r="M876" s="29">
        <f>K876*INDEX(Parameters!$B$67:$E$67,MATCH(I876,Parameters!$B$30:$E$30,0))/100*IF($F876="yes",Parameters!$C$49,Parameters!$B$49)</f>
        <v/>
      </c>
      <c r="N876" s="29">
        <f>K876*INDEX(Parameters!$B$68:$E$68,MATCH(I876,Parameters!$B$30:$E$30,0))/100*IF($F876="yes",Parameters!$C$49,Parameters!$B$49)</f>
        <v/>
      </c>
      <c r="O876" s="29">
        <f>K876*INDEX(Parameters!$B$69:$E$69,MATCH(I876,Parameters!$B$30:$E$30,0))/100*IF($F876="yes",Parameters!$C$49,Parameters!$B$49)</f>
        <v/>
      </c>
      <c r="P876" s="29">
        <f>K876*INDEX(Parameters!$B$70:$E$70,MATCH(I876,Parameters!$B$30:$E$30,0))/100*IF($F876="yes",Parameters!$C$49,Parameters!$B$49)</f>
        <v/>
      </c>
      <c r="Q876" s="29">
        <f>K876*INDEX(Parameters!$B$71:$E$71,MATCH(I876,Parameters!$B$30:$E$30,0))/100*IF($F876="yes",Parameters!$C$49,Parameters!$B$49)</f>
        <v/>
      </c>
      <c r="R876" s="29">
        <f>K876*INDEX(Parameters!$B$72:$E$72,MATCH(I876,Parameters!$B$30:$E$30,0))/100*IF($F876="yes",Parameters!$C$49,Parameters!$B$49)</f>
        <v/>
      </c>
      <c r="S876" s="29">
        <f>K876*INDEX(Parameters!$B$73:$E$73,MATCH(I876,Parameters!$B$30:$E$30,0))/100*IF($F876="yes",Parameters!$C$49,Parameters!$B$49)</f>
        <v/>
      </c>
      <c r="T876" s="29">
        <f>K876*INDEX(Parameters!$B$74:$E$74,MATCH(I876,Parameters!$B$30:$E$30,0))/100*IF($F876="yes",Parameters!$C$49,Parameters!$B$49)</f>
        <v/>
      </c>
      <c r="U876" s="29">
        <f>INDEX(Parameters!$B$32:$E$32,MATCH(I876,Parameters!$B$30:$E$30,0))*Parameters!$B$36/100*IF($F876="yes",Parameters!$E$49,Parameters!$D$49)</f>
        <v/>
      </c>
      <c r="V876" s="29">
        <f>U876*INDEX(Parameters!$B$99:$E$99,MATCH(I876,Parameters!$B$30:$E$30,0))</f>
        <v/>
      </c>
      <c r="W876" s="29">
        <f>U876*INDEX(Parameters!$B$100:$E$100,MATCH(I876,Parameters!$B$30:$E$30,0))</f>
        <v/>
      </c>
      <c r="X876" s="29">
        <f>U876*INDEX(Parameters!$B$101:$E$101,MATCH(I876,Parameters!$B$30:$E$30,0))</f>
        <v/>
      </c>
      <c r="Y876" s="29">
        <f>U876*INDEX(Parameters!$B$102:$E$102,MATCH(I876,Parameters!$B$30:$E$30,0))</f>
        <v/>
      </c>
      <c r="Z876" s="29">
        <f>U876*INDEX(Parameters!$B$103:$E$103,MATCH(I876,Parameters!$B$30:$E$30,0))</f>
        <v/>
      </c>
      <c r="AA876" s="29">
        <f>U876*INDEX(Parameters!$B$104:$E$104,MATCH(I876,Parameters!$B$30:$E$30,0))</f>
        <v/>
      </c>
      <c r="AB876" s="29">
        <f>U876*Parameters!$B$39</f>
        <v/>
      </c>
      <c r="AC876">
        <f>J876</f>
        <v/>
      </c>
      <c r="AD876">
        <f>IF(J876=1,Parameters!$B$40,Parameters!$B$41)</f>
        <v/>
      </c>
      <c r="AE876" s="29">
        <f>AC876*O876+(1-AC876)*L876</f>
        <v/>
      </c>
      <c r="AF876" s="29">
        <f>AC876*P876+(1-AC876)*M876</f>
        <v/>
      </c>
      <c r="AG876" s="29">
        <f>AC876*Q876+(1-AC876)*N876</f>
        <v/>
      </c>
      <c r="AH876" s="29">
        <f>AD876*O876+(1-AD876)*L876</f>
        <v/>
      </c>
      <c r="AI876" s="29">
        <f>AD876*P876+(1-AD876)*M876</f>
        <v/>
      </c>
      <c r="AJ876" s="29">
        <f>AD876*Q876+(1-AD876)*N876</f>
        <v/>
      </c>
      <c r="AK876" s="29">
        <f>AC876*V876+(1-AC876)*U876</f>
        <v/>
      </c>
      <c r="AL876" s="29">
        <f>AC876*W876+(1-AC876)*U876</f>
        <v/>
      </c>
      <c r="AM876" s="29">
        <f>AC876*X876+(1-AC876)*U876</f>
        <v/>
      </c>
      <c r="AN876" s="29">
        <f>AD876*V876+(1-AD876)*U876</f>
        <v/>
      </c>
      <c r="AO876" s="29">
        <f>AD876*W876+(1-AD876)*U876</f>
        <v/>
      </c>
      <c r="AP876" s="29">
        <f>AD876*X876+(1-AD876)*U876</f>
        <v/>
      </c>
      <c r="AQ876">
        <f>IF(OR(Scenario!$B$5="Any",Scenario!$B$5=A876),1,0)</f>
        <v/>
      </c>
      <c r="AR876">
        <f>IF(OR(Scenario!$B$6="Any",Scenario!$B$6=B876),1,0)</f>
        <v/>
      </c>
      <c r="AS876">
        <f>IF(OR(Scenario!$B$7="Any",Scenario!$B$7=C876),1,0)</f>
        <v/>
      </c>
      <c r="AT876">
        <f>IF(OR(Scenario!$B$8="Any",Scenario!$B$8=D876),1,0)</f>
        <v/>
      </c>
      <c r="AU876">
        <f>IF(OR(Scenario!$B$9="Any",Scenario!$B$9=E876),1,0)</f>
        <v/>
      </c>
      <c r="AV876">
        <f>IF(OR(Scenario!$B$10="Any",Scenario!$B$10=F876),1,0)</f>
        <v/>
      </c>
      <c r="AW876">
        <f>G876*AQ876*AR876*AS876*AT876*AU876*AV876</f>
        <v/>
      </c>
      <c r="AX876">
        <f>IF(Scenario!$B$11="mean",L876,IF(Scenario!$B$11="5th pct",M876,N876))</f>
        <v/>
      </c>
      <c r="AY876">
        <f>IF(Scenario!$B$11="mean",O876,IF(Scenario!$B$11="5th pct",P876,Q876))</f>
        <v/>
      </c>
      <c r="AZ876">
        <f>IF(Scenario!$B$11="mean",R876,IF(Scenario!$B$11="5th pct",S876,T876))</f>
        <v/>
      </c>
      <c r="BA876">
        <f>IF(Scenario!$B$11="mean",AE876,IF(Scenario!$B$11="5th pct",AF876,AG876))</f>
        <v/>
      </c>
      <c r="BB876">
        <f>IF(Scenario!$B$11="mean",AH876,IF(Scenario!$B$11="5th pct",AI876,AJ876))</f>
        <v/>
      </c>
      <c r="BC876">
        <f>U876</f>
        <v/>
      </c>
      <c r="BD876">
        <f>IF(Scenario!$B$11="mean",V876,IF(Scenario!$B$11="5th pct",W876,X876))</f>
        <v/>
      </c>
      <c r="BE876">
        <f>IF(Scenario!$B$11="mean",Y876,IF(Scenario!$B$11="5th pct",Z876,AA876))</f>
        <v/>
      </c>
      <c r="BF876">
        <f>IF(Scenario!$B$11="mean",AK876,IF(Scenario!$B$11="5th pct",AL876,AM876))</f>
        <v/>
      </c>
      <c r="BG876">
        <f>IF(Scenario!$B$11="mean",AN876,IF(Scenario!$B$11="5th pct",AO876,AP876))</f>
        <v/>
      </c>
    </row>
    <row r="877">
      <c r="A877" s="7" t="inlineStr">
        <is>
          <t>M</t>
        </is>
      </c>
      <c r="B877" s="7" t="inlineStr">
        <is>
          <t>75-79</t>
        </is>
      </c>
      <c r="C877" s="7" t="inlineStr">
        <is>
          <t>154-176</t>
        </is>
      </c>
      <c r="D877" s="7" t="inlineStr">
        <is>
          <t>1.0-1.5</t>
        </is>
      </c>
      <c r="E877" s="7" t="inlineStr">
        <is>
          <t>low parox</t>
        </is>
      </c>
      <c r="F877" s="7" t="inlineStr">
        <is>
          <t>yes</t>
        </is>
      </c>
      <c r="G877" s="30">
        <f>Parameters!$B$6*Parameters!$B$8*Parameters!$E$11/SUM(Parameters!$B$11:$G$11)*Parameters!$I$21*Parameters!$B$51*Parameters!$B$46</f>
        <v/>
      </c>
      <c r="H877" s="31">
        <f>(140-Parameters!$C$25)*Parameters!$E$26*0.45359237*1/(72*Parameters!$C$27)</f>
        <v/>
      </c>
      <c r="I877" s="7">
        <f>IF(H877&gt;80,"&gt;80",IF(H877&gt;50,"50-80",IF(H877&gt;=25,"25-50","&lt;25")))</f>
        <v/>
      </c>
      <c r="J877" s="7">
        <f>IF(((B877="80+")+0+(OR(D877="1.5-2.0",D877="&gt;=2.0")))&gt;=2,1,0)</f>
        <v/>
      </c>
      <c r="K877" s="32">
        <f>INDEX(Parameters!$B$31:$E$31,MATCH(I877,Parameters!$B$30:$E$30,0))</f>
        <v/>
      </c>
      <c r="L877" s="33">
        <f>K877*INDEX(Parameters!$B$66:$E$66,MATCH(I877,Parameters!$B$30:$E$30,0))/100*IF($F877="yes",Parameters!$C$49,Parameters!$B$49)</f>
        <v/>
      </c>
      <c r="M877" s="33">
        <f>K877*INDEX(Parameters!$B$67:$E$67,MATCH(I877,Parameters!$B$30:$E$30,0))/100*IF($F877="yes",Parameters!$C$49,Parameters!$B$49)</f>
        <v/>
      </c>
      <c r="N877" s="33">
        <f>K877*INDEX(Parameters!$B$68:$E$68,MATCH(I877,Parameters!$B$30:$E$30,0))/100*IF($F877="yes",Parameters!$C$49,Parameters!$B$49)</f>
        <v/>
      </c>
      <c r="O877" s="33">
        <f>K877*INDEX(Parameters!$B$69:$E$69,MATCH(I877,Parameters!$B$30:$E$30,0))/100*IF($F877="yes",Parameters!$C$49,Parameters!$B$49)</f>
        <v/>
      </c>
      <c r="P877" s="33">
        <f>K877*INDEX(Parameters!$B$70:$E$70,MATCH(I877,Parameters!$B$30:$E$30,0))/100*IF($F877="yes",Parameters!$C$49,Parameters!$B$49)</f>
        <v/>
      </c>
      <c r="Q877" s="33">
        <f>K877*INDEX(Parameters!$B$71:$E$71,MATCH(I877,Parameters!$B$30:$E$30,0))/100*IF($F877="yes",Parameters!$C$49,Parameters!$B$49)</f>
        <v/>
      </c>
      <c r="R877" s="33">
        <f>K877*INDEX(Parameters!$B$72:$E$72,MATCH(I877,Parameters!$B$30:$E$30,0))/100*IF($F877="yes",Parameters!$C$49,Parameters!$B$49)</f>
        <v/>
      </c>
      <c r="S877" s="33">
        <f>K877*INDEX(Parameters!$B$73:$E$73,MATCH(I877,Parameters!$B$30:$E$30,0))/100*IF($F877="yes",Parameters!$C$49,Parameters!$B$49)</f>
        <v/>
      </c>
      <c r="T877" s="33">
        <f>K877*INDEX(Parameters!$B$74:$E$74,MATCH(I877,Parameters!$B$30:$E$30,0))/100*IF($F877="yes",Parameters!$C$49,Parameters!$B$49)</f>
        <v/>
      </c>
      <c r="U877" s="33">
        <f>INDEX(Parameters!$B$32:$E$32,MATCH(I877,Parameters!$B$30:$E$30,0))*Parameters!$B$36/100*IF($F877="yes",Parameters!$E$49,Parameters!$D$49)</f>
        <v/>
      </c>
      <c r="V877" s="33">
        <f>U877*INDEX(Parameters!$B$99:$E$99,MATCH(I877,Parameters!$B$30:$E$30,0))</f>
        <v/>
      </c>
      <c r="W877" s="33">
        <f>U877*INDEX(Parameters!$B$100:$E$100,MATCH(I877,Parameters!$B$30:$E$30,0))</f>
        <v/>
      </c>
      <c r="X877" s="33">
        <f>U877*INDEX(Parameters!$B$101:$E$101,MATCH(I877,Parameters!$B$30:$E$30,0))</f>
        <v/>
      </c>
      <c r="Y877" s="33">
        <f>U877*INDEX(Parameters!$B$102:$E$102,MATCH(I877,Parameters!$B$30:$E$30,0))</f>
        <v/>
      </c>
      <c r="Z877" s="33">
        <f>U877*INDEX(Parameters!$B$103:$E$103,MATCH(I877,Parameters!$B$30:$E$30,0))</f>
        <v/>
      </c>
      <c r="AA877" s="33">
        <f>U877*INDEX(Parameters!$B$104:$E$104,MATCH(I877,Parameters!$B$30:$E$30,0))</f>
        <v/>
      </c>
      <c r="AB877" s="33">
        <f>U877*Parameters!$B$39</f>
        <v/>
      </c>
      <c r="AC877" s="7">
        <f>J877</f>
        <v/>
      </c>
      <c r="AD877" s="7">
        <f>IF(J877=1,Parameters!$B$40,Parameters!$B$41)</f>
        <v/>
      </c>
      <c r="AE877" s="33">
        <f>AC877*O877+(1-AC877)*L877</f>
        <v/>
      </c>
      <c r="AF877" s="33">
        <f>AC877*P877+(1-AC877)*M877</f>
        <v/>
      </c>
      <c r="AG877" s="33">
        <f>AC877*Q877+(1-AC877)*N877</f>
        <v/>
      </c>
      <c r="AH877" s="33">
        <f>AD877*O877+(1-AD877)*L877</f>
        <v/>
      </c>
      <c r="AI877" s="33">
        <f>AD877*P877+(1-AD877)*M877</f>
        <v/>
      </c>
      <c r="AJ877" s="33">
        <f>AD877*Q877+(1-AD877)*N877</f>
        <v/>
      </c>
      <c r="AK877" s="33">
        <f>AC877*V877+(1-AC877)*U877</f>
        <v/>
      </c>
      <c r="AL877" s="33">
        <f>AC877*W877+(1-AC877)*U877</f>
        <v/>
      </c>
      <c r="AM877" s="33">
        <f>AC877*X877+(1-AC877)*U877</f>
        <v/>
      </c>
      <c r="AN877" s="33">
        <f>AD877*V877+(1-AD877)*U877</f>
        <v/>
      </c>
      <c r="AO877" s="33">
        <f>AD877*W877+(1-AD877)*U877</f>
        <v/>
      </c>
      <c r="AP877" s="33">
        <f>AD877*X877+(1-AD877)*U877</f>
        <v/>
      </c>
      <c r="AQ877" s="7">
        <f>IF(OR(Scenario!$B$5="Any",Scenario!$B$5=A877),1,0)</f>
        <v/>
      </c>
      <c r="AR877" s="7">
        <f>IF(OR(Scenario!$B$6="Any",Scenario!$B$6=B877),1,0)</f>
        <v/>
      </c>
      <c r="AS877" s="7">
        <f>IF(OR(Scenario!$B$7="Any",Scenario!$B$7=C877),1,0)</f>
        <v/>
      </c>
      <c r="AT877" s="7">
        <f>IF(OR(Scenario!$B$8="Any",Scenario!$B$8=D877),1,0)</f>
        <v/>
      </c>
      <c r="AU877" s="7">
        <f>IF(OR(Scenario!$B$9="Any",Scenario!$B$9=E877),1,0)</f>
        <v/>
      </c>
      <c r="AV877" s="7">
        <f>IF(OR(Scenario!$B$10="Any",Scenario!$B$10=F877),1,0)</f>
        <v/>
      </c>
      <c r="AW877" s="7">
        <f>G877*AQ877*AR877*AS877*AT877*AU877*AV877</f>
        <v/>
      </c>
      <c r="AX877" s="7">
        <f>IF(Scenario!$B$11="mean",L877,IF(Scenario!$B$11="5th pct",M877,N877))</f>
        <v/>
      </c>
      <c r="AY877" s="7">
        <f>IF(Scenario!$B$11="mean",O877,IF(Scenario!$B$11="5th pct",P877,Q877))</f>
        <v/>
      </c>
      <c r="AZ877" s="7">
        <f>IF(Scenario!$B$11="mean",R877,IF(Scenario!$B$11="5th pct",S877,T877))</f>
        <v/>
      </c>
      <c r="BA877" s="7">
        <f>IF(Scenario!$B$11="mean",AE877,IF(Scenario!$B$11="5th pct",AF877,AG877))</f>
        <v/>
      </c>
      <c r="BB877" s="7">
        <f>IF(Scenario!$B$11="mean",AH877,IF(Scenario!$B$11="5th pct",AI877,AJ877))</f>
        <v/>
      </c>
      <c r="BC877" s="7">
        <f>U877</f>
        <v/>
      </c>
      <c r="BD877" s="7">
        <f>IF(Scenario!$B$11="mean",V877,IF(Scenario!$B$11="5th pct",W877,X877))</f>
        <v/>
      </c>
      <c r="BE877" s="7">
        <f>IF(Scenario!$B$11="mean",Y877,IF(Scenario!$B$11="5th pct",Z877,AA877))</f>
        <v/>
      </c>
      <c r="BF877" s="7">
        <f>IF(Scenario!$B$11="mean",AK877,IF(Scenario!$B$11="5th pct",AL877,AM877))</f>
        <v/>
      </c>
      <c r="BG877" s="7">
        <f>IF(Scenario!$B$11="mean",AN877,IF(Scenario!$B$11="5th pct",AO877,AP877))</f>
        <v/>
      </c>
    </row>
    <row r="878">
      <c r="A878" t="inlineStr">
        <is>
          <t>M</t>
        </is>
      </c>
      <c r="B878" t="inlineStr">
        <is>
          <t>75-79</t>
        </is>
      </c>
      <c r="C878" t="inlineStr">
        <is>
          <t>154-176</t>
        </is>
      </c>
      <c r="D878" t="inlineStr">
        <is>
          <t>1.0-1.5</t>
        </is>
      </c>
      <c r="E878" t="inlineStr">
        <is>
          <t>high parox</t>
        </is>
      </c>
      <c r="F878" t="inlineStr">
        <is>
          <t>no</t>
        </is>
      </c>
      <c r="G878" s="26">
        <f>Parameters!$B$6*Parameters!$B$8*Parameters!$E$11/SUM(Parameters!$B$11:$G$11)*Parameters!$I$21*Parameters!$B$52*(1-Parameters!$B$46)</f>
        <v/>
      </c>
      <c r="H878" s="27">
        <f>(140-Parameters!$C$25)*Parameters!$E$26*0.45359237*1/(72*Parameters!$C$27)</f>
        <v/>
      </c>
      <c r="I878">
        <f>IF(H878&gt;80,"&gt;80",IF(H878&gt;50,"50-80",IF(H878&gt;=25,"25-50","&lt;25")))</f>
        <v/>
      </c>
      <c r="J878">
        <f>IF(((B878="80+")+0+(OR(D878="1.5-2.0",D878="&gt;=2.0")))&gt;=2,1,0)</f>
        <v/>
      </c>
      <c r="K878" s="28">
        <f>INDEX(Parameters!$B$31:$E$31,MATCH(I878,Parameters!$B$30:$E$30,0))</f>
        <v/>
      </c>
      <c r="L878" s="29">
        <f>K878*INDEX(Parameters!$B$75:$E$75,MATCH(I878,Parameters!$B$30:$E$30,0))/100*IF($F878="yes",Parameters!$C$49,Parameters!$B$49)</f>
        <v/>
      </c>
      <c r="M878" s="29">
        <f>K878*INDEX(Parameters!$B$76:$E$76,MATCH(I878,Parameters!$B$30:$E$30,0))/100*IF($F878="yes",Parameters!$C$49,Parameters!$B$49)</f>
        <v/>
      </c>
      <c r="N878" s="29">
        <f>K878*INDEX(Parameters!$B$77:$E$77,MATCH(I878,Parameters!$B$30:$E$30,0))/100*IF($F878="yes",Parameters!$C$49,Parameters!$B$49)</f>
        <v/>
      </c>
      <c r="O878" s="29">
        <f>K878*INDEX(Parameters!$B$78:$E$78,MATCH(I878,Parameters!$B$30:$E$30,0))/100*IF($F878="yes",Parameters!$C$49,Parameters!$B$49)</f>
        <v/>
      </c>
      <c r="P878" s="29">
        <f>K878*INDEX(Parameters!$B$79:$E$79,MATCH(I878,Parameters!$B$30:$E$30,0))/100*IF($F878="yes",Parameters!$C$49,Parameters!$B$49)</f>
        <v/>
      </c>
      <c r="Q878" s="29">
        <f>K878*INDEX(Parameters!$B$80:$E$80,MATCH(I878,Parameters!$B$30:$E$30,0))/100*IF($F878="yes",Parameters!$C$49,Parameters!$B$49)</f>
        <v/>
      </c>
      <c r="R878" s="29">
        <f>K878*INDEX(Parameters!$B$81:$E$81,MATCH(I878,Parameters!$B$30:$E$30,0))/100*IF($F878="yes",Parameters!$C$49,Parameters!$B$49)</f>
        <v/>
      </c>
      <c r="S878" s="29">
        <f>K878*INDEX(Parameters!$B$82:$E$82,MATCH(I878,Parameters!$B$30:$E$30,0))/100*IF($F878="yes",Parameters!$C$49,Parameters!$B$49)</f>
        <v/>
      </c>
      <c r="T878" s="29">
        <f>K878*INDEX(Parameters!$B$83:$E$83,MATCH(I878,Parameters!$B$30:$E$30,0))/100*IF($F878="yes",Parameters!$C$49,Parameters!$B$49)</f>
        <v/>
      </c>
      <c r="U878" s="29">
        <f>INDEX(Parameters!$B$32:$E$32,MATCH(I878,Parameters!$B$30:$E$30,0))*Parameters!$B$36/100*IF($F878="yes",Parameters!$E$49,Parameters!$D$49)</f>
        <v/>
      </c>
      <c r="V878" s="29">
        <f>U878*INDEX(Parameters!$B$99:$E$99,MATCH(I878,Parameters!$B$30:$E$30,0))</f>
        <v/>
      </c>
      <c r="W878" s="29">
        <f>U878*INDEX(Parameters!$B$100:$E$100,MATCH(I878,Parameters!$B$30:$E$30,0))</f>
        <v/>
      </c>
      <c r="X878" s="29">
        <f>U878*INDEX(Parameters!$B$101:$E$101,MATCH(I878,Parameters!$B$30:$E$30,0))</f>
        <v/>
      </c>
      <c r="Y878" s="29">
        <f>U878*INDEX(Parameters!$B$102:$E$102,MATCH(I878,Parameters!$B$30:$E$30,0))</f>
        <v/>
      </c>
      <c r="Z878" s="29">
        <f>U878*INDEX(Parameters!$B$103:$E$103,MATCH(I878,Parameters!$B$30:$E$30,0))</f>
        <v/>
      </c>
      <c r="AA878" s="29">
        <f>U878*INDEX(Parameters!$B$104:$E$104,MATCH(I878,Parameters!$B$30:$E$30,0))</f>
        <v/>
      </c>
      <c r="AB878" s="29">
        <f>U878*Parameters!$B$39</f>
        <v/>
      </c>
      <c r="AC878">
        <f>J878</f>
        <v/>
      </c>
      <c r="AD878">
        <f>IF(J878=1,Parameters!$B$40,Parameters!$B$41)</f>
        <v/>
      </c>
      <c r="AE878" s="29">
        <f>AC878*O878+(1-AC878)*L878</f>
        <v/>
      </c>
      <c r="AF878" s="29">
        <f>AC878*P878+(1-AC878)*M878</f>
        <v/>
      </c>
      <c r="AG878" s="29">
        <f>AC878*Q878+(1-AC878)*N878</f>
        <v/>
      </c>
      <c r="AH878" s="29">
        <f>AD878*O878+(1-AD878)*L878</f>
        <v/>
      </c>
      <c r="AI878" s="29">
        <f>AD878*P878+(1-AD878)*M878</f>
        <v/>
      </c>
      <c r="AJ878" s="29">
        <f>AD878*Q878+(1-AD878)*N878</f>
        <v/>
      </c>
      <c r="AK878" s="29">
        <f>AC878*V878+(1-AC878)*U878</f>
        <v/>
      </c>
      <c r="AL878" s="29">
        <f>AC878*W878+(1-AC878)*U878</f>
        <v/>
      </c>
      <c r="AM878" s="29">
        <f>AC878*X878+(1-AC878)*U878</f>
        <v/>
      </c>
      <c r="AN878" s="29">
        <f>AD878*V878+(1-AD878)*U878</f>
        <v/>
      </c>
      <c r="AO878" s="29">
        <f>AD878*W878+(1-AD878)*U878</f>
        <v/>
      </c>
      <c r="AP878" s="29">
        <f>AD878*X878+(1-AD878)*U878</f>
        <v/>
      </c>
      <c r="AQ878">
        <f>IF(OR(Scenario!$B$5="Any",Scenario!$B$5=A878),1,0)</f>
        <v/>
      </c>
      <c r="AR878">
        <f>IF(OR(Scenario!$B$6="Any",Scenario!$B$6=B878),1,0)</f>
        <v/>
      </c>
      <c r="AS878">
        <f>IF(OR(Scenario!$B$7="Any",Scenario!$B$7=C878),1,0)</f>
        <v/>
      </c>
      <c r="AT878">
        <f>IF(OR(Scenario!$B$8="Any",Scenario!$B$8=D878),1,0)</f>
        <v/>
      </c>
      <c r="AU878">
        <f>IF(OR(Scenario!$B$9="Any",Scenario!$B$9=E878),1,0)</f>
        <v/>
      </c>
      <c r="AV878">
        <f>IF(OR(Scenario!$B$10="Any",Scenario!$B$10=F878),1,0)</f>
        <v/>
      </c>
      <c r="AW878">
        <f>G878*AQ878*AR878*AS878*AT878*AU878*AV878</f>
        <v/>
      </c>
      <c r="AX878">
        <f>IF(Scenario!$B$11="mean",L878,IF(Scenario!$B$11="5th pct",M878,N878))</f>
        <v/>
      </c>
      <c r="AY878">
        <f>IF(Scenario!$B$11="mean",O878,IF(Scenario!$B$11="5th pct",P878,Q878))</f>
        <v/>
      </c>
      <c r="AZ878">
        <f>IF(Scenario!$B$11="mean",R878,IF(Scenario!$B$11="5th pct",S878,T878))</f>
        <v/>
      </c>
      <c r="BA878">
        <f>IF(Scenario!$B$11="mean",AE878,IF(Scenario!$B$11="5th pct",AF878,AG878))</f>
        <v/>
      </c>
      <c r="BB878">
        <f>IF(Scenario!$B$11="mean",AH878,IF(Scenario!$B$11="5th pct",AI878,AJ878))</f>
        <v/>
      </c>
      <c r="BC878">
        <f>U878</f>
        <v/>
      </c>
      <c r="BD878">
        <f>IF(Scenario!$B$11="mean",V878,IF(Scenario!$B$11="5th pct",W878,X878))</f>
        <v/>
      </c>
      <c r="BE878">
        <f>IF(Scenario!$B$11="mean",Y878,IF(Scenario!$B$11="5th pct",Z878,AA878))</f>
        <v/>
      </c>
      <c r="BF878">
        <f>IF(Scenario!$B$11="mean",AK878,IF(Scenario!$B$11="5th pct",AL878,AM878))</f>
        <v/>
      </c>
      <c r="BG878">
        <f>IF(Scenario!$B$11="mean",AN878,IF(Scenario!$B$11="5th pct",AO878,AP878))</f>
        <v/>
      </c>
    </row>
    <row r="879">
      <c r="A879" s="7" t="inlineStr">
        <is>
          <t>M</t>
        </is>
      </c>
      <c r="B879" s="7" t="inlineStr">
        <is>
          <t>75-79</t>
        </is>
      </c>
      <c r="C879" s="7" t="inlineStr">
        <is>
          <t>154-176</t>
        </is>
      </c>
      <c r="D879" s="7" t="inlineStr">
        <is>
          <t>1.0-1.5</t>
        </is>
      </c>
      <c r="E879" s="7" t="inlineStr">
        <is>
          <t>high parox</t>
        </is>
      </c>
      <c r="F879" s="7" t="inlineStr">
        <is>
          <t>yes</t>
        </is>
      </c>
      <c r="G879" s="30">
        <f>Parameters!$B$6*Parameters!$B$8*Parameters!$E$11/SUM(Parameters!$B$11:$G$11)*Parameters!$I$21*Parameters!$B$52*Parameters!$B$46</f>
        <v/>
      </c>
      <c r="H879" s="31">
        <f>(140-Parameters!$C$25)*Parameters!$E$26*0.45359237*1/(72*Parameters!$C$27)</f>
        <v/>
      </c>
      <c r="I879" s="7">
        <f>IF(H879&gt;80,"&gt;80",IF(H879&gt;50,"50-80",IF(H879&gt;=25,"25-50","&lt;25")))</f>
        <v/>
      </c>
      <c r="J879" s="7">
        <f>IF(((B879="80+")+0+(OR(D879="1.5-2.0",D879="&gt;=2.0")))&gt;=2,1,0)</f>
        <v/>
      </c>
      <c r="K879" s="32">
        <f>INDEX(Parameters!$B$31:$E$31,MATCH(I879,Parameters!$B$30:$E$30,0))</f>
        <v/>
      </c>
      <c r="L879" s="33">
        <f>K879*INDEX(Parameters!$B$75:$E$75,MATCH(I879,Parameters!$B$30:$E$30,0))/100*IF($F879="yes",Parameters!$C$49,Parameters!$B$49)</f>
        <v/>
      </c>
      <c r="M879" s="33">
        <f>K879*INDEX(Parameters!$B$76:$E$76,MATCH(I879,Parameters!$B$30:$E$30,0))/100*IF($F879="yes",Parameters!$C$49,Parameters!$B$49)</f>
        <v/>
      </c>
      <c r="N879" s="33">
        <f>K879*INDEX(Parameters!$B$77:$E$77,MATCH(I879,Parameters!$B$30:$E$30,0))/100*IF($F879="yes",Parameters!$C$49,Parameters!$B$49)</f>
        <v/>
      </c>
      <c r="O879" s="33">
        <f>K879*INDEX(Parameters!$B$78:$E$78,MATCH(I879,Parameters!$B$30:$E$30,0))/100*IF($F879="yes",Parameters!$C$49,Parameters!$B$49)</f>
        <v/>
      </c>
      <c r="P879" s="33">
        <f>K879*INDEX(Parameters!$B$79:$E$79,MATCH(I879,Parameters!$B$30:$E$30,0))/100*IF($F879="yes",Parameters!$C$49,Parameters!$B$49)</f>
        <v/>
      </c>
      <c r="Q879" s="33">
        <f>K879*INDEX(Parameters!$B$80:$E$80,MATCH(I879,Parameters!$B$30:$E$30,0))/100*IF($F879="yes",Parameters!$C$49,Parameters!$B$49)</f>
        <v/>
      </c>
      <c r="R879" s="33">
        <f>K879*INDEX(Parameters!$B$81:$E$81,MATCH(I879,Parameters!$B$30:$E$30,0))/100*IF($F879="yes",Parameters!$C$49,Parameters!$B$49)</f>
        <v/>
      </c>
      <c r="S879" s="33">
        <f>K879*INDEX(Parameters!$B$82:$E$82,MATCH(I879,Parameters!$B$30:$E$30,0))/100*IF($F879="yes",Parameters!$C$49,Parameters!$B$49)</f>
        <v/>
      </c>
      <c r="T879" s="33">
        <f>K879*INDEX(Parameters!$B$83:$E$83,MATCH(I879,Parameters!$B$30:$E$30,0))/100*IF($F879="yes",Parameters!$C$49,Parameters!$B$49)</f>
        <v/>
      </c>
      <c r="U879" s="33">
        <f>INDEX(Parameters!$B$32:$E$32,MATCH(I879,Parameters!$B$30:$E$30,0))*Parameters!$B$36/100*IF($F879="yes",Parameters!$E$49,Parameters!$D$49)</f>
        <v/>
      </c>
      <c r="V879" s="33">
        <f>U879*INDEX(Parameters!$B$99:$E$99,MATCH(I879,Parameters!$B$30:$E$30,0))</f>
        <v/>
      </c>
      <c r="W879" s="33">
        <f>U879*INDEX(Parameters!$B$100:$E$100,MATCH(I879,Parameters!$B$30:$E$30,0))</f>
        <v/>
      </c>
      <c r="X879" s="33">
        <f>U879*INDEX(Parameters!$B$101:$E$101,MATCH(I879,Parameters!$B$30:$E$30,0))</f>
        <v/>
      </c>
      <c r="Y879" s="33">
        <f>U879*INDEX(Parameters!$B$102:$E$102,MATCH(I879,Parameters!$B$30:$E$30,0))</f>
        <v/>
      </c>
      <c r="Z879" s="33">
        <f>U879*INDEX(Parameters!$B$103:$E$103,MATCH(I879,Parameters!$B$30:$E$30,0))</f>
        <v/>
      </c>
      <c r="AA879" s="33">
        <f>U879*INDEX(Parameters!$B$104:$E$104,MATCH(I879,Parameters!$B$30:$E$30,0))</f>
        <v/>
      </c>
      <c r="AB879" s="33">
        <f>U879*Parameters!$B$39</f>
        <v/>
      </c>
      <c r="AC879" s="7">
        <f>J879</f>
        <v/>
      </c>
      <c r="AD879" s="7">
        <f>IF(J879=1,Parameters!$B$40,Parameters!$B$41)</f>
        <v/>
      </c>
      <c r="AE879" s="33">
        <f>AC879*O879+(1-AC879)*L879</f>
        <v/>
      </c>
      <c r="AF879" s="33">
        <f>AC879*P879+(1-AC879)*M879</f>
        <v/>
      </c>
      <c r="AG879" s="33">
        <f>AC879*Q879+(1-AC879)*N879</f>
        <v/>
      </c>
      <c r="AH879" s="33">
        <f>AD879*O879+(1-AD879)*L879</f>
        <v/>
      </c>
      <c r="AI879" s="33">
        <f>AD879*P879+(1-AD879)*M879</f>
        <v/>
      </c>
      <c r="AJ879" s="33">
        <f>AD879*Q879+(1-AD879)*N879</f>
        <v/>
      </c>
      <c r="AK879" s="33">
        <f>AC879*V879+(1-AC879)*U879</f>
        <v/>
      </c>
      <c r="AL879" s="33">
        <f>AC879*W879+(1-AC879)*U879</f>
        <v/>
      </c>
      <c r="AM879" s="33">
        <f>AC879*X879+(1-AC879)*U879</f>
        <v/>
      </c>
      <c r="AN879" s="33">
        <f>AD879*V879+(1-AD879)*U879</f>
        <v/>
      </c>
      <c r="AO879" s="33">
        <f>AD879*W879+(1-AD879)*U879</f>
        <v/>
      </c>
      <c r="AP879" s="33">
        <f>AD879*X879+(1-AD879)*U879</f>
        <v/>
      </c>
      <c r="AQ879" s="7">
        <f>IF(OR(Scenario!$B$5="Any",Scenario!$B$5=A879),1,0)</f>
        <v/>
      </c>
      <c r="AR879" s="7">
        <f>IF(OR(Scenario!$B$6="Any",Scenario!$B$6=B879),1,0)</f>
        <v/>
      </c>
      <c r="AS879" s="7">
        <f>IF(OR(Scenario!$B$7="Any",Scenario!$B$7=C879),1,0)</f>
        <v/>
      </c>
      <c r="AT879" s="7">
        <f>IF(OR(Scenario!$B$8="Any",Scenario!$B$8=D879),1,0)</f>
        <v/>
      </c>
      <c r="AU879" s="7">
        <f>IF(OR(Scenario!$B$9="Any",Scenario!$B$9=E879),1,0)</f>
        <v/>
      </c>
      <c r="AV879" s="7">
        <f>IF(OR(Scenario!$B$10="Any",Scenario!$B$10=F879),1,0)</f>
        <v/>
      </c>
      <c r="AW879" s="7">
        <f>G879*AQ879*AR879*AS879*AT879*AU879*AV879</f>
        <v/>
      </c>
      <c r="AX879" s="7">
        <f>IF(Scenario!$B$11="mean",L879,IF(Scenario!$B$11="5th pct",M879,N879))</f>
        <v/>
      </c>
      <c r="AY879" s="7">
        <f>IF(Scenario!$B$11="mean",O879,IF(Scenario!$B$11="5th pct",P879,Q879))</f>
        <v/>
      </c>
      <c r="AZ879" s="7">
        <f>IF(Scenario!$B$11="mean",R879,IF(Scenario!$B$11="5th pct",S879,T879))</f>
        <v/>
      </c>
      <c r="BA879" s="7">
        <f>IF(Scenario!$B$11="mean",AE879,IF(Scenario!$B$11="5th pct",AF879,AG879))</f>
        <v/>
      </c>
      <c r="BB879" s="7">
        <f>IF(Scenario!$B$11="mean",AH879,IF(Scenario!$B$11="5th pct",AI879,AJ879))</f>
        <v/>
      </c>
      <c r="BC879" s="7">
        <f>U879</f>
        <v/>
      </c>
      <c r="BD879" s="7">
        <f>IF(Scenario!$B$11="mean",V879,IF(Scenario!$B$11="5th pct",W879,X879))</f>
        <v/>
      </c>
      <c r="BE879" s="7">
        <f>IF(Scenario!$B$11="mean",Y879,IF(Scenario!$B$11="5th pct",Z879,AA879))</f>
        <v/>
      </c>
      <c r="BF879" s="7">
        <f>IF(Scenario!$B$11="mean",AK879,IF(Scenario!$B$11="5th pct",AL879,AM879))</f>
        <v/>
      </c>
      <c r="BG879" s="7">
        <f>IF(Scenario!$B$11="mean",AN879,IF(Scenario!$B$11="5th pct",AO879,AP879))</f>
        <v/>
      </c>
    </row>
    <row r="880">
      <c r="A880" t="inlineStr">
        <is>
          <t>M</t>
        </is>
      </c>
      <c r="B880" t="inlineStr">
        <is>
          <t>75-79</t>
        </is>
      </c>
      <c r="C880" t="inlineStr">
        <is>
          <t>154-176</t>
        </is>
      </c>
      <c r="D880" t="inlineStr">
        <is>
          <t>1.0-1.5</t>
        </is>
      </c>
      <c r="E880" t="inlineStr">
        <is>
          <t>persistent</t>
        </is>
      </c>
      <c r="F880" t="inlineStr">
        <is>
          <t>no</t>
        </is>
      </c>
      <c r="G880" s="26">
        <f>Parameters!$B$6*Parameters!$B$8*Parameters!$E$11/SUM(Parameters!$B$11:$G$11)*Parameters!$I$21*Parameters!$B$53*(1-Parameters!$B$46)</f>
        <v/>
      </c>
      <c r="H880" s="27">
        <f>(140-Parameters!$C$25)*Parameters!$E$26*0.45359237*1/(72*Parameters!$C$27)</f>
        <v/>
      </c>
      <c r="I880">
        <f>IF(H880&gt;80,"&gt;80",IF(H880&gt;50,"50-80",IF(H880&gt;=25,"25-50","&lt;25")))</f>
        <v/>
      </c>
      <c r="J880">
        <f>IF(((B880="80+")+0+(OR(D880="1.5-2.0",D880="&gt;=2.0")))&gt;=2,1,0)</f>
        <v/>
      </c>
      <c r="K880" s="28">
        <f>INDEX(Parameters!$B$31:$E$31,MATCH(I880,Parameters!$B$30:$E$30,0))</f>
        <v/>
      </c>
      <c r="L880" s="29">
        <f>K880*INDEX(Parameters!$B$84:$E$84,MATCH(I880,Parameters!$B$30:$E$30,0))/100*IF($F880="yes",Parameters!$C$49,Parameters!$B$49)</f>
        <v/>
      </c>
      <c r="M880" s="29">
        <f>K880*INDEX(Parameters!$B$85:$E$85,MATCH(I880,Parameters!$B$30:$E$30,0))/100*IF($F880="yes",Parameters!$C$49,Parameters!$B$49)</f>
        <v/>
      </c>
      <c r="N880" s="29">
        <f>K880*INDEX(Parameters!$B$86:$E$86,MATCH(I880,Parameters!$B$30:$E$30,0))/100*IF($F880="yes",Parameters!$C$49,Parameters!$B$49)</f>
        <v/>
      </c>
      <c r="O880" s="29">
        <f>K880*INDEX(Parameters!$B$87:$E$87,MATCH(I880,Parameters!$B$30:$E$30,0))/100*IF($F880="yes",Parameters!$C$49,Parameters!$B$49)</f>
        <v/>
      </c>
      <c r="P880" s="29">
        <f>K880*INDEX(Parameters!$B$88:$E$88,MATCH(I880,Parameters!$B$30:$E$30,0))/100*IF($F880="yes",Parameters!$C$49,Parameters!$B$49)</f>
        <v/>
      </c>
      <c r="Q880" s="29">
        <f>K880*INDEX(Parameters!$B$89:$E$89,MATCH(I880,Parameters!$B$30:$E$30,0))/100*IF($F880="yes",Parameters!$C$49,Parameters!$B$49)</f>
        <v/>
      </c>
      <c r="R880" s="29">
        <f>K880*INDEX(Parameters!$B$90:$E$90,MATCH(I880,Parameters!$B$30:$E$30,0))/100*IF($F880="yes",Parameters!$C$49,Parameters!$B$49)</f>
        <v/>
      </c>
      <c r="S880" s="29">
        <f>K880*INDEX(Parameters!$B$91:$E$91,MATCH(I880,Parameters!$B$30:$E$30,0))/100*IF($F880="yes",Parameters!$C$49,Parameters!$B$49)</f>
        <v/>
      </c>
      <c r="T880" s="29">
        <f>K880*INDEX(Parameters!$B$92:$E$92,MATCH(I880,Parameters!$B$30:$E$30,0))/100*IF($F880="yes",Parameters!$C$49,Parameters!$B$49)</f>
        <v/>
      </c>
      <c r="U880" s="29">
        <f>INDEX(Parameters!$B$32:$E$32,MATCH(I880,Parameters!$B$30:$E$30,0))*Parameters!$B$36/100*IF($F880="yes",Parameters!$E$49,Parameters!$D$49)</f>
        <v/>
      </c>
      <c r="V880" s="29">
        <f>U880*INDEX(Parameters!$B$99:$E$99,MATCH(I880,Parameters!$B$30:$E$30,0))</f>
        <v/>
      </c>
      <c r="W880" s="29">
        <f>U880*INDEX(Parameters!$B$100:$E$100,MATCH(I880,Parameters!$B$30:$E$30,0))</f>
        <v/>
      </c>
      <c r="X880" s="29">
        <f>U880*INDEX(Parameters!$B$101:$E$101,MATCH(I880,Parameters!$B$30:$E$30,0))</f>
        <v/>
      </c>
      <c r="Y880" s="29">
        <f>U880*INDEX(Parameters!$B$102:$E$102,MATCH(I880,Parameters!$B$30:$E$30,0))</f>
        <v/>
      </c>
      <c r="Z880" s="29">
        <f>U880*INDEX(Parameters!$B$103:$E$103,MATCH(I880,Parameters!$B$30:$E$30,0))</f>
        <v/>
      </c>
      <c r="AA880" s="29">
        <f>U880*INDEX(Parameters!$B$104:$E$104,MATCH(I880,Parameters!$B$30:$E$30,0))</f>
        <v/>
      </c>
      <c r="AB880" s="29">
        <f>U880*Parameters!$B$39</f>
        <v/>
      </c>
      <c r="AC880">
        <f>J880</f>
        <v/>
      </c>
      <c r="AD880">
        <f>IF(J880=1,Parameters!$B$40,Parameters!$B$41)</f>
        <v/>
      </c>
      <c r="AE880" s="29">
        <f>AC880*O880+(1-AC880)*L880</f>
        <v/>
      </c>
      <c r="AF880" s="29">
        <f>AC880*P880+(1-AC880)*M880</f>
        <v/>
      </c>
      <c r="AG880" s="29">
        <f>AC880*Q880+(1-AC880)*N880</f>
        <v/>
      </c>
      <c r="AH880" s="29">
        <f>AD880*O880+(1-AD880)*L880</f>
        <v/>
      </c>
      <c r="AI880" s="29">
        <f>AD880*P880+(1-AD880)*M880</f>
        <v/>
      </c>
      <c r="AJ880" s="29">
        <f>AD880*Q880+(1-AD880)*N880</f>
        <v/>
      </c>
      <c r="AK880" s="29">
        <f>AC880*V880+(1-AC880)*U880</f>
        <v/>
      </c>
      <c r="AL880" s="29">
        <f>AC880*W880+(1-AC880)*U880</f>
        <v/>
      </c>
      <c r="AM880" s="29">
        <f>AC880*X880+(1-AC880)*U880</f>
        <v/>
      </c>
      <c r="AN880" s="29">
        <f>AD880*V880+(1-AD880)*U880</f>
        <v/>
      </c>
      <c r="AO880" s="29">
        <f>AD880*W880+(1-AD880)*U880</f>
        <v/>
      </c>
      <c r="AP880" s="29">
        <f>AD880*X880+(1-AD880)*U880</f>
        <v/>
      </c>
      <c r="AQ880">
        <f>IF(OR(Scenario!$B$5="Any",Scenario!$B$5=A880),1,0)</f>
        <v/>
      </c>
      <c r="AR880">
        <f>IF(OR(Scenario!$B$6="Any",Scenario!$B$6=B880),1,0)</f>
        <v/>
      </c>
      <c r="AS880">
        <f>IF(OR(Scenario!$B$7="Any",Scenario!$B$7=C880),1,0)</f>
        <v/>
      </c>
      <c r="AT880">
        <f>IF(OR(Scenario!$B$8="Any",Scenario!$B$8=D880),1,0)</f>
        <v/>
      </c>
      <c r="AU880">
        <f>IF(OR(Scenario!$B$9="Any",Scenario!$B$9=E880),1,0)</f>
        <v/>
      </c>
      <c r="AV880">
        <f>IF(OR(Scenario!$B$10="Any",Scenario!$B$10=F880),1,0)</f>
        <v/>
      </c>
      <c r="AW880">
        <f>G880*AQ880*AR880*AS880*AT880*AU880*AV880</f>
        <v/>
      </c>
      <c r="AX880">
        <f>IF(Scenario!$B$11="mean",L880,IF(Scenario!$B$11="5th pct",M880,N880))</f>
        <v/>
      </c>
      <c r="AY880">
        <f>IF(Scenario!$B$11="mean",O880,IF(Scenario!$B$11="5th pct",P880,Q880))</f>
        <v/>
      </c>
      <c r="AZ880">
        <f>IF(Scenario!$B$11="mean",R880,IF(Scenario!$B$11="5th pct",S880,T880))</f>
        <v/>
      </c>
      <c r="BA880">
        <f>IF(Scenario!$B$11="mean",AE880,IF(Scenario!$B$11="5th pct",AF880,AG880))</f>
        <v/>
      </c>
      <c r="BB880">
        <f>IF(Scenario!$B$11="mean",AH880,IF(Scenario!$B$11="5th pct",AI880,AJ880))</f>
        <v/>
      </c>
      <c r="BC880">
        <f>U880</f>
        <v/>
      </c>
      <c r="BD880">
        <f>IF(Scenario!$B$11="mean",V880,IF(Scenario!$B$11="5th pct",W880,X880))</f>
        <v/>
      </c>
      <c r="BE880">
        <f>IF(Scenario!$B$11="mean",Y880,IF(Scenario!$B$11="5th pct",Z880,AA880))</f>
        <v/>
      </c>
      <c r="BF880">
        <f>IF(Scenario!$B$11="mean",AK880,IF(Scenario!$B$11="5th pct",AL880,AM880))</f>
        <v/>
      </c>
      <c r="BG880">
        <f>IF(Scenario!$B$11="mean",AN880,IF(Scenario!$B$11="5th pct",AO880,AP880))</f>
        <v/>
      </c>
    </row>
    <row r="881">
      <c r="A881" s="7" t="inlineStr">
        <is>
          <t>M</t>
        </is>
      </c>
      <c r="B881" s="7" t="inlineStr">
        <is>
          <t>75-79</t>
        </is>
      </c>
      <c r="C881" s="7" t="inlineStr">
        <is>
          <t>154-176</t>
        </is>
      </c>
      <c r="D881" s="7" t="inlineStr">
        <is>
          <t>1.0-1.5</t>
        </is>
      </c>
      <c r="E881" s="7" t="inlineStr">
        <is>
          <t>persistent</t>
        </is>
      </c>
      <c r="F881" s="7" t="inlineStr">
        <is>
          <t>yes</t>
        </is>
      </c>
      <c r="G881" s="30">
        <f>Parameters!$B$6*Parameters!$B$8*Parameters!$E$11/SUM(Parameters!$B$11:$G$11)*Parameters!$I$21*Parameters!$B$53*Parameters!$B$46</f>
        <v/>
      </c>
      <c r="H881" s="31">
        <f>(140-Parameters!$C$25)*Parameters!$E$26*0.45359237*1/(72*Parameters!$C$27)</f>
        <v/>
      </c>
      <c r="I881" s="7">
        <f>IF(H881&gt;80,"&gt;80",IF(H881&gt;50,"50-80",IF(H881&gt;=25,"25-50","&lt;25")))</f>
        <v/>
      </c>
      <c r="J881" s="7">
        <f>IF(((B881="80+")+0+(OR(D881="1.5-2.0",D881="&gt;=2.0")))&gt;=2,1,0)</f>
        <v/>
      </c>
      <c r="K881" s="32">
        <f>INDEX(Parameters!$B$31:$E$31,MATCH(I881,Parameters!$B$30:$E$30,0))</f>
        <v/>
      </c>
      <c r="L881" s="33">
        <f>K881*INDEX(Parameters!$B$84:$E$84,MATCH(I881,Parameters!$B$30:$E$30,0))/100*IF($F881="yes",Parameters!$C$49,Parameters!$B$49)</f>
        <v/>
      </c>
      <c r="M881" s="33">
        <f>K881*INDEX(Parameters!$B$85:$E$85,MATCH(I881,Parameters!$B$30:$E$30,0))/100*IF($F881="yes",Parameters!$C$49,Parameters!$B$49)</f>
        <v/>
      </c>
      <c r="N881" s="33">
        <f>K881*INDEX(Parameters!$B$86:$E$86,MATCH(I881,Parameters!$B$30:$E$30,0))/100*IF($F881="yes",Parameters!$C$49,Parameters!$B$49)</f>
        <v/>
      </c>
      <c r="O881" s="33">
        <f>K881*INDEX(Parameters!$B$87:$E$87,MATCH(I881,Parameters!$B$30:$E$30,0))/100*IF($F881="yes",Parameters!$C$49,Parameters!$B$49)</f>
        <v/>
      </c>
      <c r="P881" s="33">
        <f>K881*INDEX(Parameters!$B$88:$E$88,MATCH(I881,Parameters!$B$30:$E$30,0))/100*IF($F881="yes",Parameters!$C$49,Parameters!$B$49)</f>
        <v/>
      </c>
      <c r="Q881" s="33">
        <f>K881*INDEX(Parameters!$B$89:$E$89,MATCH(I881,Parameters!$B$30:$E$30,0))/100*IF($F881="yes",Parameters!$C$49,Parameters!$B$49)</f>
        <v/>
      </c>
      <c r="R881" s="33">
        <f>K881*INDEX(Parameters!$B$90:$E$90,MATCH(I881,Parameters!$B$30:$E$30,0))/100*IF($F881="yes",Parameters!$C$49,Parameters!$B$49)</f>
        <v/>
      </c>
      <c r="S881" s="33">
        <f>K881*INDEX(Parameters!$B$91:$E$91,MATCH(I881,Parameters!$B$30:$E$30,0))/100*IF($F881="yes",Parameters!$C$49,Parameters!$B$49)</f>
        <v/>
      </c>
      <c r="T881" s="33">
        <f>K881*INDEX(Parameters!$B$92:$E$92,MATCH(I881,Parameters!$B$30:$E$30,0))/100*IF($F881="yes",Parameters!$C$49,Parameters!$B$49)</f>
        <v/>
      </c>
      <c r="U881" s="33">
        <f>INDEX(Parameters!$B$32:$E$32,MATCH(I881,Parameters!$B$30:$E$30,0))*Parameters!$B$36/100*IF($F881="yes",Parameters!$E$49,Parameters!$D$49)</f>
        <v/>
      </c>
      <c r="V881" s="33">
        <f>U881*INDEX(Parameters!$B$99:$E$99,MATCH(I881,Parameters!$B$30:$E$30,0))</f>
        <v/>
      </c>
      <c r="W881" s="33">
        <f>U881*INDEX(Parameters!$B$100:$E$100,MATCH(I881,Parameters!$B$30:$E$30,0))</f>
        <v/>
      </c>
      <c r="X881" s="33">
        <f>U881*INDEX(Parameters!$B$101:$E$101,MATCH(I881,Parameters!$B$30:$E$30,0))</f>
        <v/>
      </c>
      <c r="Y881" s="33">
        <f>U881*INDEX(Parameters!$B$102:$E$102,MATCH(I881,Parameters!$B$30:$E$30,0))</f>
        <v/>
      </c>
      <c r="Z881" s="33">
        <f>U881*INDEX(Parameters!$B$103:$E$103,MATCH(I881,Parameters!$B$30:$E$30,0))</f>
        <v/>
      </c>
      <c r="AA881" s="33">
        <f>U881*INDEX(Parameters!$B$104:$E$104,MATCH(I881,Parameters!$B$30:$E$30,0))</f>
        <v/>
      </c>
      <c r="AB881" s="33">
        <f>U881*Parameters!$B$39</f>
        <v/>
      </c>
      <c r="AC881" s="7">
        <f>J881</f>
        <v/>
      </c>
      <c r="AD881" s="7">
        <f>IF(J881=1,Parameters!$B$40,Parameters!$B$41)</f>
        <v/>
      </c>
      <c r="AE881" s="33">
        <f>AC881*O881+(1-AC881)*L881</f>
        <v/>
      </c>
      <c r="AF881" s="33">
        <f>AC881*P881+(1-AC881)*M881</f>
        <v/>
      </c>
      <c r="AG881" s="33">
        <f>AC881*Q881+(1-AC881)*N881</f>
        <v/>
      </c>
      <c r="AH881" s="33">
        <f>AD881*O881+(1-AD881)*L881</f>
        <v/>
      </c>
      <c r="AI881" s="33">
        <f>AD881*P881+(1-AD881)*M881</f>
        <v/>
      </c>
      <c r="AJ881" s="33">
        <f>AD881*Q881+(1-AD881)*N881</f>
        <v/>
      </c>
      <c r="AK881" s="33">
        <f>AC881*V881+(1-AC881)*U881</f>
        <v/>
      </c>
      <c r="AL881" s="33">
        <f>AC881*W881+(1-AC881)*U881</f>
        <v/>
      </c>
      <c r="AM881" s="33">
        <f>AC881*X881+(1-AC881)*U881</f>
        <v/>
      </c>
      <c r="AN881" s="33">
        <f>AD881*V881+(1-AD881)*U881</f>
        <v/>
      </c>
      <c r="AO881" s="33">
        <f>AD881*W881+(1-AD881)*U881</f>
        <v/>
      </c>
      <c r="AP881" s="33">
        <f>AD881*X881+(1-AD881)*U881</f>
        <v/>
      </c>
      <c r="AQ881" s="7">
        <f>IF(OR(Scenario!$B$5="Any",Scenario!$B$5=A881),1,0)</f>
        <v/>
      </c>
      <c r="AR881" s="7">
        <f>IF(OR(Scenario!$B$6="Any",Scenario!$B$6=B881),1,0)</f>
        <v/>
      </c>
      <c r="AS881" s="7">
        <f>IF(OR(Scenario!$B$7="Any",Scenario!$B$7=C881),1,0)</f>
        <v/>
      </c>
      <c r="AT881" s="7">
        <f>IF(OR(Scenario!$B$8="Any",Scenario!$B$8=D881),1,0)</f>
        <v/>
      </c>
      <c r="AU881" s="7">
        <f>IF(OR(Scenario!$B$9="Any",Scenario!$B$9=E881),1,0)</f>
        <v/>
      </c>
      <c r="AV881" s="7">
        <f>IF(OR(Scenario!$B$10="Any",Scenario!$B$10=F881),1,0)</f>
        <v/>
      </c>
      <c r="AW881" s="7">
        <f>G881*AQ881*AR881*AS881*AT881*AU881*AV881</f>
        <v/>
      </c>
      <c r="AX881" s="7">
        <f>IF(Scenario!$B$11="mean",L881,IF(Scenario!$B$11="5th pct",M881,N881))</f>
        <v/>
      </c>
      <c r="AY881" s="7">
        <f>IF(Scenario!$B$11="mean",O881,IF(Scenario!$B$11="5th pct",P881,Q881))</f>
        <v/>
      </c>
      <c r="AZ881" s="7">
        <f>IF(Scenario!$B$11="mean",R881,IF(Scenario!$B$11="5th pct",S881,T881))</f>
        <v/>
      </c>
      <c r="BA881" s="7">
        <f>IF(Scenario!$B$11="mean",AE881,IF(Scenario!$B$11="5th pct",AF881,AG881))</f>
        <v/>
      </c>
      <c r="BB881" s="7">
        <f>IF(Scenario!$B$11="mean",AH881,IF(Scenario!$B$11="5th pct",AI881,AJ881))</f>
        <v/>
      </c>
      <c r="BC881" s="7">
        <f>U881</f>
        <v/>
      </c>
      <c r="BD881" s="7">
        <f>IF(Scenario!$B$11="mean",V881,IF(Scenario!$B$11="5th pct",W881,X881))</f>
        <v/>
      </c>
      <c r="BE881" s="7">
        <f>IF(Scenario!$B$11="mean",Y881,IF(Scenario!$B$11="5th pct",Z881,AA881))</f>
        <v/>
      </c>
      <c r="BF881" s="7">
        <f>IF(Scenario!$B$11="mean",AK881,IF(Scenario!$B$11="5th pct",AL881,AM881))</f>
        <v/>
      </c>
      <c r="BG881" s="7">
        <f>IF(Scenario!$B$11="mean",AN881,IF(Scenario!$B$11="5th pct",AO881,AP881))</f>
        <v/>
      </c>
    </row>
    <row r="882">
      <c r="A882" t="inlineStr">
        <is>
          <t>M</t>
        </is>
      </c>
      <c r="B882" t="inlineStr">
        <is>
          <t>75-79</t>
        </is>
      </c>
      <c r="C882" t="inlineStr">
        <is>
          <t>154-176</t>
        </is>
      </c>
      <c r="D882" t="inlineStr">
        <is>
          <t>1.5-2.0</t>
        </is>
      </c>
      <c r="E882" t="inlineStr">
        <is>
          <t>subclinical</t>
        </is>
      </c>
      <c r="F882" t="inlineStr">
        <is>
          <t>no</t>
        </is>
      </c>
      <c r="G882" s="26">
        <f>Parameters!$B$6*Parameters!$B$8*Parameters!$E$11/SUM(Parameters!$B$11:$G$11)*Parameters!$J$21*Parameters!$B$50*(1-Parameters!$B$46)</f>
        <v/>
      </c>
      <c r="H882" s="27">
        <f>(140-Parameters!$C$25)*Parameters!$E$26*0.45359237*1/(72*Parameters!$D$27)</f>
        <v/>
      </c>
      <c r="I882">
        <f>IF(H882&gt;80,"&gt;80",IF(H882&gt;50,"50-80",IF(H882&gt;=25,"25-50","&lt;25")))</f>
        <v/>
      </c>
      <c r="J882">
        <f>IF(((B882="80+")+0+(OR(D882="1.5-2.0",D882="&gt;=2.0")))&gt;=2,1,0)</f>
        <v/>
      </c>
      <c r="K882" s="28">
        <f>INDEX(Parameters!$B$31:$E$31,MATCH(I882,Parameters!$B$30:$E$30,0))</f>
        <v/>
      </c>
      <c r="L882" s="29">
        <f>K882*INDEX(Parameters!$B$57:$E$57,MATCH(I882,Parameters!$B$30:$E$30,0))/100*IF($F882="yes",Parameters!$C$49,Parameters!$B$49)</f>
        <v/>
      </c>
      <c r="M882" s="29">
        <f>K882*INDEX(Parameters!$B$58:$E$58,MATCH(I882,Parameters!$B$30:$E$30,0))/100*IF($F882="yes",Parameters!$C$49,Parameters!$B$49)</f>
        <v/>
      </c>
      <c r="N882" s="29">
        <f>K882*INDEX(Parameters!$B$59:$E$59,MATCH(I882,Parameters!$B$30:$E$30,0))/100*IF($F882="yes",Parameters!$C$49,Parameters!$B$49)</f>
        <v/>
      </c>
      <c r="O882" s="29">
        <f>K882*INDEX(Parameters!$B$60:$E$60,MATCH(I882,Parameters!$B$30:$E$30,0))/100*IF($F882="yes",Parameters!$C$49,Parameters!$B$49)</f>
        <v/>
      </c>
      <c r="P882" s="29">
        <f>K882*INDEX(Parameters!$B$61:$E$61,MATCH(I882,Parameters!$B$30:$E$30,0))/100*IF($F882="yes",Parameters!$C$49,Parameters!$B$49)</f>
        <v/>
      </c>
      <c r="Q882" s="29">
        <f>K882*INDEX(Parameters!$B$62:$E$62,MATCH(I882,Parameters!$B$30:$E$30,0))/100*IF($F882="yes",Parameters!$C$49,Parameters!$B$49)</f>
        <v/>
      </c>
      <c r="R882" s="29">
        <f>K882*INDEX(Parameters!$B$63:$E$63,MATCH(I882,Parameters!$B$30:$E$30,0))/100*IF($F882="yes",Parameters!$C$49,Parameters!$B$49)</f>
        <v/>
      </c>
      <c r="S882" s="29">
        <f>K882*INDEX(Parameters!$B$64:$E$64,MATCH(I882,Parameters!$B$30:$E$30,0))/100*IF($F882="yes",Parameters!$C$49,Parameters!$B$49)</f>
        <v/>
      </c>
      <c r="T882" s="29">
        <f>K882*INDEX(Parameters!$B$65:$E$65,MATCH(I882,Parameters!$B$30:$E$30,0))/100*IF($F882="yes",Parameters!$C$49,Parameters!$B$49)</f>
        <v/>
      </c>
      <c r="U882" s="29">
        <f>INDEX(Parameters!$B$32:$E$32,MATCH(I882,Parameters!$B$30:$E$30,0))*Parameters!$B$36/100*IF($F882="yes",Parameters!$E$49,Parameters!$D$49)</f>
        <v/>
      </c>
      <c r="V882" s="29">
        <f>U882*INDEX(Parameters!$B$99:$E$99,MATCH(I882,Parameters!$B$30:$E$30,0))</f>
        <v/>
      </c>
      <c r="W882" s="29">
        <f>U882*INDEX(Parameters!$B$100:$E$100,MATCH(I882,Parameters!$B$30:$E$30,0))</f>
        <v/>
      </c>
      <c r="X882" s="29">
        <f>U882*INDEX(Parameters!$B$101:$E$101,MATCH(I882,Parameters!$B$30:$E$30,0))</f>
        <v/>
      </c>
      <c r="Y882" s="29">
        <f>U882*INDEX(Parameters!$B$102:$E$102,MATCH(I882,Parameters!$B$30:$E$30,0))</f>
        <v/>
      </c>
      <c r="Z882" s="29">
        <f>U882*INDEX(Parameters!$B$103:$E$103,MATCH(I882,Parameters!$B$30:$E$30,0))</f>
        <v/>
      </c>
      <c r="AA882" s="29">
        <f>U882*INDEX(Parameters!$B$104:$E$104,MATCH(I882,Parameters!$B$30:$E$30,0))</f>
        <v/>
      </c>
      <c r="AB882" s="29">
        <f>U882*Parameters!$B$39</f>
        <v/>
      </c>
      <c r="AC882">
        <f>J882</f>
        <v/>
      </c>
      <c r="AD882">
        <f>IF(J882=1,Parameters!$B$40,Parameters!$B$41)</f>
        <v/>
      </c>
      <c r="AE882" s="29">
        <f>AC882*O882+(1-AC882)*L882</f>
        <v/>
      </c>
      <c r="AF882" s="29">
        <f>AC882*P882+(1-AC882)*M882</f>
        <v/>
      </c>
      <c r="AG882" s="29">
        <f>AC882*Q882+(1-AC882)*N882</f>
        <v/>
      </c>
      <c r="AH882" s="29">
        <f>AD882*O882+(1-AD882)*L882</f>
        <v/>
      </c>
      <c r="AI882" s="29">
        <f>AD882*P882+(1-AD882)*M882</f>
        <v/>
      </c>
      <c r="AJ882" s="29">
        <f>AD882*Q882+(1-AD882)*N882</f>
        <v/>
      </c>
      <c r="AK882" s="29">
        <f>AC882*V882+(1-AC882)*U882</f>
        <v/>
      </c>
      <c r="AL882" s="29">
        <f>AC882*W882+(1-AC882)*U882</f>
        <v/>
      </c>
      <c r="AM882" s="29">
        <f>AC882*X882+(1-AC882)*U882</f>
        <v/>
      </c>
      <c r="AN882" s="29">
        <f>AD882*V882+(1-AD882)*U882</f>
        <v/>
      </c>
      <c r="AO882" s="29">
        <f>AD882*W882+(1-AD882)*U882</f>
        <v/>
      </c>
      <c r="AP882" s="29">
        <f>AD882*X882+(1-AD882)*U882</f>
        <v/>
      </c>
      <c r="AQ882">
        <f>IF(OR(Scenario!$B$5="Any",Scenario!$B$5=A882),1,0)</f>
        <v/>
      </c>
      <c r="AR882">
        <f>IF(OR(Scenario!$B$6="Any",Scenario!$B$6=B882),1,0)</f>
        <v/>
      </c>
      <c r="AS882">
        <f>IF(OR(Scenario!$B$7="Any",Scenario!$B$7=C882),1,0)</f>
        <v/>
      </c>
      <c r="AT882">
        <f>IF(OR(Scenario!$B$8="Any",Scenario!$B$8=D882),1,0)</f>
        <v/>
      </c>
      <c r="AU882">
        <f>IF(OR(Scenario!$B$9="Any",Scenario!$B$9=E882),1,0)</f>
        <v/>
      </c>
      <c r="AV882">
        <f>IF(OR(Scenario!$B$10="Any",Scenario!$B$10=F882),1,0)</f>
        <v/>
      </c>
      <c r="AW882">
        <f>G882*AQ882*AR882*AS882*AT882*AU882*AV882</f>
        <v/>
      </c>
      <c r="AX882">
        <f>IF(Scenario!$B$11="mean",L882,IF(Scenario!$B$11="5th pct",M882,N882))</f>
        <v/>
      </c>
      <c r="AY882">
        <f>IF(Scenario!$B$11="mean",O882,IF(Scenario!$B$11="5th pct",P882,Q882))</f>
        <v/>
      </c>
      <c r="AZ882">
        <f>IF(Scenario!$B$11="mean",R882,IF(Scenario!$B$11="5th pct",S882,T882))</f>
        <v/>
      </c>
      <c r="BA882">
        <f>IF(Scenario!$B$11="mean",AE882,IF(Scenario!$B$11="5th pct",AF882,AG882))</f>
        <v/>
      </c>
      <c r="BB882">
        <f>IF(Scenario!$B$11="mean",AH882,IF(Scenario!$B$11="5th pct",AI882,AJ882))</f>
        <v/>
      </c>
      <c r="BC882">
        <f>U882</f>
        <v/>
      </c>
      <c r="BD882">
        <f>IF(Scenario!$B$11="mean",V882,IF(Scenario!$B$11="5th pct",W882,X882))</f>
        <v/>
      </c>
      <c r="BE882">
        <f>IF(Scenario!$B$11="mean",Y882,IF(Scenario!$B$11="5th pct",Z882,AA882))</f>
        <v/>
      </c>
      <c r="BF882">
        <f>IF(Scenario!$B$11="mean",AK882,IF(Scenario!$B$11="5th pct",AL882,AM882))</f>
        <v/>
      </c>
      <c r="BG882">
        <f>IF(Scenario!$B$11="mean",AN882,IF(Scenario!$B$11="5th pct",AO882,AP882))</f>
        <v/>
      </c>
    </row>
    <row r="883">
      <c r="A883" s="7" t="inlineStr">
        <is>
          <t>M</t>
        </is>
      </c>
      <c r="B883" s="7" t="inlineStr">
        <is>
          <t>75-79</t>
        </is>
      </c>
      <c r="C883" s="7" t="inlineStr">
        <is>
          <t>154-176</t>
        </is>
      </c>
      <c r="D883" s="7" t="inlineStr">
        <is>
          <t>1.5-2.0</t>
        </is>
      </c>
      <c r="E883" s="7" t="inlineStr">
        <is>
          <t>subclinical</t>
        </is>
      </c>
      <c r="F883" s="7" t="inlineStr">
        <is>
          <t>yes</t>
        </is>
      </c>
      <c r="G883" s="30">
        <f>Parameters!$B$6*Parameters!$B$8*Parameters!$E$11/SUM(Parameters!$B$11:$G$11)*Parameters!$J$21*Parameters!$B$50*Parameters!$B$46</f>
        <v/>
      </c>
      <c r="H883" s="31">
        <f>(140-Parameters!$C$25)*Parameters!$E$26*0.45359237*1/(72*Parameters!$D$27)</f>
        <v/>
      </c>
      <c r="I883" s="7">
        <f>IF(H883&gt;80,"&gt;80",IF(H883&gt;50,"50-80",IF(H883&gt;=25,"25-50","&lt;25")))</f>
        <v/>
      </c>
      <c r="J883" s="7">
        <f>IF(((B883="80+")+0+(OR(D883="1.5-2.0",D883="&gt;=2.0")))&gt;=2,1,0)</f>
        <v/>
      </c>
      <c r="K883" s="32">
        <f>INDEX(Parameters!$B$31:$E$31,MATCH(I883,Parameters!$B$30:$E$30,0))</f>
        <v/>
      </c>
      <c r="L883" s="33">
        <f>K883*INDEX(Parameters!$B$57:$E$57,MATCH(I883,Parameters!$B$30:$E$30,0))/100*IF($F883="yes",Parameters!$C$49,Parameters!$B$49)</f>
        <v/>
      </c>
      <c r="M883" s="33">
        <f>K883*INDEX(Parameters!$B$58:$E$58,MATCH(I883,Parameters!$B$30:$E$30,0))/100*IF($F883="yes",Parameters!$C$49,Parameters!$B$49)</f>
        <v/>
      </c>
      <c r="N883" s="33">
        <f>K883*INDEX(Parameters!$B$59:$E$59,MATCH(I883,Parameters!$B$30:$E$30,0))/100*IF($F883="yes",Parameters!$C$49,Parameters!$B$49)</f>
        <v/>
      </c>
      <c r="O883" s="33">
        <f>K883*INDEX(Parameters!$B$60:$E$60,MATCH(I883,Parameters!$B$30:$E$30,0))/100*IF($F883="yes",Parameters!$C$49,Parameters!$B$49)</f>
        <v/>
      </c>
      <c r="P883" s="33">
        <f>K883*INDEX(Parameters!$B$61:$E$61,MATCH(I883,Parameters!$B$30:$E$30,0))/100*IF($F883="yes",Parameters!$C$49,Parameters!$B$49)</f>
        <v/>
      </c>
      <c r="Q883" s="33">
        <f>K883*INDEX(Parameters!$B$62:$E$62,MATCH(I883,Parameters!$B$30:$E$30,0))/100*IF($F883="yes",Parameters!$C$49,Parameters!$B$49)</f>
        <v/>
      </c>
      <c r="R883" s="33">
        <f>K883*INDEX(Parameters!$B$63:$E$63,MATCH(I883,Parameters!$B$30:$E$30,0))/100*IF($F883="yes",Parameters!$C$49,Parameters!$B$49)</f>
        <v/>
      </c>
      <c r="S883" s="33">
        <f>K883*INDEX(Parameters!$B$64:$E$64,MATCH(I883,Parameters!$B$30:$E$30,0))/100*IF($F883="yes",Parameters!$C$49,Parameters!$B$49)</f>
        <v/>
      </c>
      <c r="T883" s="33">
        <f>K883*INDEX(Parameters!$B$65:$E$65,MATCH(I883,Parameters!$B$30:$E$30,0))/100*IF($F883="yes",Parameters!$C$49,Parameters!$B$49)</f>
        <v/>
      </c>
      <c r="U883" s="33">
        <f>INDEX(Parameters!$B$32:$E$32,MATCH(I883,Parameters!$B$30:$E$30,0))*Parameters!$B$36/100*IF($F883="yes",Parameters!$E$49,Parameters!$D$49)</f>
        <v/>
      </c>
      <c r="V883" s="33">
        <f>U883*INDEX(Parameters!$B$99:$E$99,MATCH(I883,Parameters!$B$30:$E$30,0))</f>
        <v/>
      </c>
      <c r="W883" s="33">
        <f>U883*INDEX(Parameters!$B$100:$E$100,MATCH(I883,Parameters!$B$30:$E$30,0))</f>
        <v/>
      </c>
      <c r="X883" s="33">
        <f>U883*INDEX(Parameters!$B$101:$E$101,MATCH(I883,Parameters!$B$30:$E$30,0))</f>
        <v/>
      </c>
      <c r="Y883" s="33">
        <f>U883*INDEX(Parameters!$B$102:$E$102,MATCH(I883,Parameters!$B$30:$E$30,0))</f>
        <v/>
      </c>
      <c r="Z883" s="33">
        <f>U883*INDEX(Parameters!$B$103:$E$103,MATCH(I883,Parameters!$B$30:$E$30,0))</f>
        <v/>
      </c>
      <c r="AA883" s="33">
        <f>U883*INDEX(Parameters!$B$104:$E$104,MATCH(I883,Parameters!$B$30:$E$30,0))</f>
        <v/>
      </c>
      <c r="AB883" s="33">
        <f>U883*Parameters!$B$39</f>
        <v/>
      </c>
      <c r="AC883" s="7">
        <f>J883</f>
        <v/>
      </c>
      <c r="AD883" s="7">
        <f>IF(J883=1,Parameters!$B$40,Parameters!$B$41)</f>
        <v/>
      </c>
      <c r="AE883" s="33">
        <f>AC883*O883+(1-AC883)*L883</f>
        <v/>
      </c>
      <c r="AF883" s="33">
        <f>AC883*P883+(1-AC883)*M883</f>
        <v/>
      </c>
      <c r="AG883" s="33">
        <f>AC883*Q883+(1-AC883)*N883</f>
        <v/>
      </c>
      <c r="AH883" s="33">
        <f>AD883*O883+(1-AD883)*L883</f>
        <v/>
      </c>
      <c r="AI883" s="33">
        <f>AD883*P883+(1-AD883)*M883</f>
        <v/>
      </c>
      <c r="AJ883" s="33">
        <f>AD883*Q883+(1-AD883)*N883</f>
        <v/>
      </c>
      <c r="AK883" s="33">
        <f>AC883*V883+(1-AC883)*U883</f>
        <v/>
      </c>
      <c r="AL883" s="33">
        <f>AC883*W883+(1-AC883)*U883</f>
        <v/>
      </c>
      <c r="AM883" s="33">
        <f>AC883*X883+(1-AC883)*U883</f>
        <v/>
      </c>
      <c r="AN883" s="33">
        <f>AD883*V883+(1-AD883)*U883</f>
        <v/>
      </c>
      <c r="AO883" s="33">
        <f>AD883*W883+(1-AD883)*U883</f>
        <v/>
      </c>
      <c r="AP883" s="33">
        <f>AD883*X883+(1-AD883)*U883</f>
        <v/>
      </c>
      <c r="AQ883" s="7">
        <f>IF(OR(Scenario!$B$5="Any",Scenario!$B$5=A883),1,0)</f>
        <v/>
      </c>
      <c r="AR883" s="7">
        <f>IF(OR(Scenario!$B$6="Any",Scenario!$B$6=B883),1,0)</f>
        <v/>
      </c>
      <c r="AS883" s="7">
        <f>IF(OR(Scenario!$B$7="Any",Scenario!$B$7=C883),1,0)</f>
        <v/>
      </c>
      <c r="AT883" s="7">
        <f>IF(OR(Scenario!$B$8="Any",Scenario!$B$8=D883),1,0)</f>
        <v/>
      </c>
      <c r="AU883" s="7">
        <f>IF(OR(Scenario!$B$9="Any",Scenario!$B$9=E883),1,0)</f>
        <v/>
      </c>
      <c r="AV883" s="7">
        <f>IF(OR(Scenario!$B$10="Any",Scenario!$B$10=F883),1,0)</f>
        <v/>
      </c>
      <c r="AW883" s="7">
        <f>G883*AQ883*AR883*AS883*AT883*AU883*AV883</f>
        <v/>
      </c>
      <c r="AX883" s="7">
        <f>IF(Scenario!$B$11="mean",L883,IF(Scenario!$B$11="5th pct",M883,N883))</f>
        <v/>
      </c>
      <c r="AY883" s="7">
        <f>IF(Scenario!$B$11="mean",O883,IF(Scenario!$B$11="5th pct",P883,Q883))</f>
        <v/>
      </c>
      <c r="AZ883" s="7">
        <f>IF(Scenario!$B$11="mean",R883,IF(Scenario!$B$11="5th pct",S883,T883))</f>
        <v/>
      </c>
      <c r="BA883" s="7">
        <f>IF(Scenario!$B$11="mean",AE883,IF(Scenario!$B$11="5th pct",AF883,AG883))</f>
        <v/>
      </c>
      <c r="BB883" s="7">
        <f>IF(Scenario!$B$11="mean",AH883,IF(Scenario!$B$11="5th pct",AI883,AJ883))</f>
        <v/>
      </c>
      <c r="BC883" s="7">
        <f>U883</f>
        <v/>
      </c>
      <c r="BD883" s="7">
        <f>IF(Scenario!$B$11="mean",V883,IF(Scenario!$B$11="5th pct",W883,X883))</f>
        <v/>
      </c>
      <c r="BE883" s="7">
        <f>IF(Scenario!$B$11="mean",Y883,IF(Scenario!$B$11="5th pct",Z883,AA883))</f>
        <v/>
      </c>
      <c r="BF883" s="7">
        <f>IF(Scenario!$B$11="mean",AK883,IF(Scenario!$B$11="5th pct",AL883,AM883))</f>
        <v/>
      </c>
      <c r="BG883" s="7">
        <f>IF(Scenario!$B$11="mean",AN883,IF(Scenario!$B$11="5th pct",AO883,AP883))</f>
        <v/>
      </c>
    </row>
    <row r="884">
      <c r="A884" t="inlineStr">
        <is>
          <t>M</t>
        </is>
      </c>
      <c r="B884" t="inlineStr">
        <is>
          <t>75-79</t>
        </is>
      </c>
      <c r="C884" t="inlineStr">
        <is>
          <t>154-176</t>
        </is>
      </c>
      <c r="D884" t="inlineStr">
        <is>
          <t>1.5-2.0</t>
        </is>
      </c>
      <c r="E884" t="inlineStr">
        <is>
          <t>low parox</t>
        </is>
      </c>
      <c r="F884" t="inlineStr">
        <is>
          <t>no</t>
        </is>
      </c>
      <c r="G884" s="26">
        <f>Parameters!$B$6*Parameters!$B$8*Parameters!$E$11/SUM(Parameters!$B$11:$G$11)*Parameters!$J$21*Parameters!$B$51*(1-Parameters!$B$46)</f>
        <v/>
      </c>
      <c r="H884" s="27">
        <f>(140-Parameters!$C$25)*Parameters!$E$26*0.45359237*1/(72*Parameters!$D$27)</f>
        <v/>
      </c>
      <c r="I884">
        <f>IF(H884&gt;80,"&gt;80",IF(H884&gt;50,"50-80",IF(H884&gt;=25,"25-50","&lt;25")))</f>
        <v/>
      </c>
      <c r="J884">
        <f>IF(((B884="80+")+0+(OR(D884="1.5-2.0",D884="&gt;=2.0")))&gt;=2,1,0)</f>
        <v/>
      </c>
      <c r="K884" s="28">
        <f>INDEX(Parameters!$B$31:$E$31,MATCH(I884,Parameters!$B$30:$E$30,0))</f>
        <v/>
      </c>
      <c r="L884" s="29">
        <f>K884*INDEX(Parameters!$B$66:$E$66,MATCH(I884,Parameters!$B$30:$E$30,0))/100*IF($F884="yes",Parameters!$C$49,Parameters!$B$49)</f>
        <v/>
      </c>
      <c r="M884" s="29">
        <f>K884*INDEX(Parameters!$B$67:$E$67,MATCH(I884,Parameters!$B$30:$E$30,0))/100*IF($F884="yes",Parameters!$C$49,Parameters!$B$49)</f>
        <v/>
      </c>
      <c r="N884" s="29">
        <f>K884*INDEX(Parameters!$B$68:$E$68,MATCH(I884,Parameters!$B$30:$E$30,0))/100*IF($F884="yes",Parameters!$C$49,Parameters!$B$49)</f>
        <v/>
      </c>
      <c r="O884" s="29">
        <f>K884*INDEX(Parameters!$B$69:$E$69,MATCH(I884,Parameters!$B$30:$E$30,0))/100*IF($F884="yes",Parameters!$C$49,Parameters!$B$49)</f>
        <v/>
      </c>
      <c r="P884" s="29">
        <f>K884*INDEX(Parameters!$B$70:$E$70,MATCH(I884,Parameters!$B$30:$E$30,0))/100*IF($F884="yes",Parameters!$C$49,Parameters!$B$49)</f>
        <v/>
      </c>
      <c r="Q884" s="29">
        <f>K884*INDEX(Parameters!$B$71:$E$71,MATCH(I884,Parameters!$B$30:$E$30,0))/100*IF($F884="yes",Parameters!$C$49,Parameters!$B$49)</f>
        <v/>
      </c>
      <c r="R884" s="29">
        <f>K884*INDEX(Parameters!$B$72:$E$72,MATCH(I884,Parameters!$B$30:$E$30,0))/100*IF($F884="yes",Parameters!$C$49,Parameters!$B$49)</f>
        <v/>
      </c>
      <c r="S884" s="29">
        <f>K884*INDEX(Parameters!$B$73:$E$73,MATCH(I884,Parameters!$B$30:$E$30,0))/100*IF($F884="yes",Parameters!$C$49,Parameters!$B$49)</f>
        <v/>
      </c>
      <c r="T884" s="29">
        <f>K884*INDEX(Parameters!$B$74:$E$74,MATCH(I884,Parameters!$B$30:$E$30,0))/100*IF($F884="yes",Parameters!$C$49,Parameters!$B$49)</f>
        <v/>
      </c>
      <c r="U884" s="29">
        <f>INDEX(Parameters!$B$32:$E$32,MATCH(I884,Parameters!$B$30:$E$30,0))*Parameters!$B$36/100*IF($F884="yes",Parameters!$E$49,Parameters!$D$49)</f>
        <v/>
      </c>
      <c r="V884" s="29">
        <f>U884*INDEX(Parameters!$B$99:$E$99,MATCH(I884,Parameters!$B$30:$E$30,0))</f>
        <v/>
      </c>
      <c r="W884" s="29">
        <f>U884*INDEX(Parameters!$B$100:$E$100,MATCH(I884,Parameters!$B$30:$E$30,0))</f>
        <v/>
      </c>
      <c r="X884" s="29">
        <f>U884*INDEX(Parameters!$B$101:$E$101,MATCH(I884,Parameters!$B$30:$E$30,0))</f>
        <v/>
      </c>
      <c r="Y884" s="29">
        <f>U884*INDEX(Parameters!$B$102:$E$102,MATCH(I884,Parameters!$B$30:$E$30,0))</f>
        <v/>
      </c>
      <c r="Z884" s="29">
        <f>U884*INDEX(Parameters!$B$103:$E$103,MATCH(I884,Parameters!$B$30:$E$30,0))</f>
        <v/>
      </c>
      <c r="AA884" s="29">
        <f>U884*INDEX(Parameters!$B$104:$E$104,MATCH(I884,Parameters!$B$30:$E$30,0))</f>
        <v/>
      </c>
      <c r="AB884" s="29">
        <f>U884*Parameters!$B$39</f>
        <v/>
      </c>
      <c r="AC884">
        <f>J884</f>
        <v/>
      </c>
      <c r="AD884">
        <f>IF(J884=1,Parameters!$B$40,Parameters!$B$41)</f>
        <v/>
      </c>
      <c r="AE884" s="29">
        <f>AC884*O884+(1-AC884)*L884</f>
        <v/>
      </c>
      <c r="AF884" s="29">
        <f>AC884*P884+(1-AC884)*M884</f>
        <v/>
      </c>
      <c r="AG884" s="29">
        <f>AC884*Q884+(1-AC884)*N884</f>
        <v/>
      </c>
      <c r="AH884" s="29">
        <f>AD884*O884+(1-AD884)*L884</f>
        <v/>
      </c>
      <c r="AI884" s="29">
        <f>AD884*P884+(1-AD884)*M884</f>
        <v/>
      </c>
      <c r="AJ884" s="29">
        <f>AD884*Q884+(1-AD884)*N884</f>
        <v/>
      </c>
      <c r="AK884" s="29">
        <f>AC884*V884+(1-AC884)*U884</f>
        <v/>
      </c>
      <c r="AL884" s="29">
        <f>AC884*W884+(1-AC884)*U884</f>
        <v/>
      </c>
      <c r="AM884" s="29">
        <f>AC884*X884+(1-AC884)*U884</f>
        <v/>
      </c>
      <c r="AN884" s="29">
        <f>AD884*V884+(1-AD884)*U884</f>
        <v/>
      </c>
      <c r="AO884" s="29">
        <f>AD884*W884+(1-AD884)*U884</f>
        <v/>
      </c>
      <c r="AP884" s="29">
        <f>AD884*X884+(1-AD884)*U884</f>
        <v/>
      </c>
      <c r="AQ884">
        <f>IF(OR(Scenario!$B$5="Any",Scenario!$B$5=A884),1,0)</f>
        <v/>
      </c>
      <c r="AR884">
        <f>IF(OR(Scenario!$B$6="Any",Scenario!$B$6=B884),1,0)</f>
        <v/>
      </c>
      <c r="AS884">
        <f>IF(OR(Scenario!$B$7="Any",Scenario!$B$7=C884),1,0)</f>
        <v/>
      </c>
      <c r="AT884">
        <f>IF(OR(Scenario!$B$8="Any",Scenario!$B$8=D884),1,0)</f>
        <v/>
      </c>
      <c r="AU884">
        <f>IF(OR(Scenario!$B$9="Any",Scenario!$B$9=E884),1,0)</f>
        <v/>
      </c>
      <c r="AV884">
        <f>IF(OR(Scenario!$B$10="Any",Scenario!$B$10=F884),1,0)</f>
        <v/>
      </c>
      <c r="AW884">
        <f>G884*AQ884*AR884*AS884*AT884*AU884*AV884</f>
        <v/>
      </c>
      <c r="AX884">
        <f>IF(Scenario!$B$11="mean",L884,IF(Scenario!$B$11="5th pct",M884,N884))</f>
        <v/>
      </c>
      <c r="AY884">
        <f>IF(Scenario!$B$11="mean",O884,IF(Scenario!$B$11="5th pct",P884,Q884))</f>
        <v/>
      </c>
      <c r="AZ884">
        <f>IF(Scenario!$B$11="mean",R884,IF(Scenario!$B$11="5th pct",S884,T884))</f>
        <v/>
      </c>
      <c r="BA884">
        <f>IF(Scenario!$B$11="mean",AE884,IF(Scenario!$B$11="5th pct",AF884,AG884))</f>
        <v/>
      </c>
      <c r="BB884">
        <f>IF(Scenario!$B$11="mean",AH884,IF(Scenario!$B$11="5th pct",AI884,AJ884))</f>
        <v/>
      </c>
      <c r="BC884">
        <f>U884</f>
        <v/>
      </c>
      <c r="BD884">
        <f>IF(Scenario!$B$11="mean",V884,IF(Scenario!$B$11="5th pct",W884,X884))</f>
        <v/>
      </c>
      <c r="BE884">
        <f>IF(Scenario!$B$11="mean",Y884,IF(Scenario!$B$11="5th pct",Z884,AA884))</f>
        <v/>
      </c>
      <c r="BF884">
        <f>IF(Scenario!$B$11="mean",AK884,IF(Scenario!$B$11="5th pct",AL884,AM884))</f>
        <v/>
      </c>
      <c r="BG884">
        <f>IF(Scenario!$B$11="mean",AN884,IF(Scenario!$B$11="5th pct",AO884,AP884))</f>
        <v/>
      </c>
    </row>
    <row r="885">
      <c r="A885" s="7" t="inlineStr">
        <is>
          <t>M</t>
        </is>
      </c>
      <c r="B885" s="7" t="inlineStr">
        <is>
          <t>75-79</t>
        </is>
      </c>
      <c r="C885" s="7" t="inlineStr">
        <is>
          <t>154-176</t>
        </is>
      </c>
      <c r="D885" s="7" t="inlineStr">
        <is>
          <t>1.5-2.0</t>
        </is>
      </c>
      <c r="E885" s="7" t="inlineStr">
        <is>
          <t>low parox</t>
        </is>
      </c>
      <c r="F885" s="7" t="inlineStr">
        <is>
          <t>yes</t>
        </is>
      </c>
      <c r="G885" s="30">
        <f>Parameters!$B$6*Parameters!$B$8*Parameters!$E$11/SUM(Parameters!$B$11:$G$11)*Parameters!$J$21*Parameters!$B$51*Parameters!$B$46</f>
        <v/>
      </c>
      <c r="H885" s="31">
        <f>(140-Parameters!$C$25)*Parameters!$E$26*0.45359237*1/(72*Parameters!$D$27)</f>
        <v/>
      </c>
      <c r="I885" s="7">
        <f>IF(H885&gt;80,"&gt;80",IF(H885&gt;50,"50-80",IF(H885&gt;=25,"25-50","&lt;25")))</f>
        <v/>
      </c>
      <c r="J885" s="7">
        <f>IF(((B885="80+")+0+(OR(D885="1.5-2.0",D885="&gt;=2.0")))&gt;=2,1,0)</f>
        <v/>
      </c>
      <c r="K885" s="32">
        <f>INDEX(Parameters!$B$31:$E$31,MATCH(I885,Parameters!$B$30:$E$30,0))</f>
        <v/>
      </c>
      <c r="L885" s="33">
        <f>K885*INDEX(Parameters!$B$66:$E$66,MATCH(I885,Parameters!$B$30:$E$30,0))/100*IF($F885="yes",Parameters!$C$49,Parameters!$B$49)</f>
        <v/>
      </c>
      <c r="M885" s="33">
        <f>K885*INDEX(Parameters!$B$67:$E$67,MATCH(I885,Parameters!$B$30:$E$30,0))/100*IF($F885="yes",Parameters!$C$49,Parameters!$B$49)</f>
        <v/>
      </c>
      <c r="N885" s="33">
        <f>K885*INDEX(Parameters!$B$68:$E$68,MATCH(I885,Parameters!$B$30:$E$30,0))/100*IF($F885="yes",Parameters!$C$49,Parameters!$B$49)</f>
        <v/>
      </c>
      <c r="O885" s="33">
        <f>K885*INDEX(Parameters!$B$69:$E$69,MATCH(I885,Parameters!$B$30:$E$30,0))/100*IF($F885="yes",Parameters!$C$49,Parameters!$B$49)</f>
        <v/>
      </c>
      <c r="P885" s="33">
        <f>K885*INDEX(Parameters!$B$70:$E$70,MATCH(I885,Parameters!$B$30:$E$30,0))/100*IF($F885="yes",Parameters!$C$49,Parameters!$B$49)</f>
        <v/>
      </c>
      <c r="Q885" s="33">
        <f>K885*INDEX(Parameters!$B$71:$E$71,MATCH(I885,Parameters!$B$30:$E$30,0))/100*IF($F885="yes",Parameters!$C$49,Parameters!$B$49)</f>
        <v/>
      </c>
      <c r="R885" s="33">
        <f>K885*INDEX(Parameters!$B$72:$E$72,MATCH(I885,Parameters!$B$30:$E$30,0))/100*IF($F885="yes",Parameters!$C$49,Parameters!$B$49)</f>
        <v/>
      </c>
      <c r="S885" s="33">
        <f>K885*INDEX(Parameters!$B$73:$E$73,MATCH(I885,Parameters!$B$30:$E$30,0))/100*IF($F885="yes",Parameters!$C$49,Parameters!$B$49)</f>
        <v/>
      </c>
      <c r="T885" s="33">
        <f>K885*INDEX(Parameters!$B$74:$E$74,MATCH(I885,Parameters!$B$30:$E$30,0))/100*IF($F885="yes",Parameters!$C$49,Parameters!$B$49)</f>
        <v/>
      </c>
      <c r="U885" s="33">
        <f>INDEX(Parameters!$B$32:$E$32,MATCH(I885,Parameters!$B$30:$E$30,0))*Parameters!$B$36/100*IF($F885="yes",Parameters!$E$49,Parameters!$D$49)</f>
        <v/>
      </c>
      <c r="V885" s="33">
        <f>U885*INDEX(Parameters!$B$99:$E$99,MATCH(I885,Parameters!$B$30:$E$30,0))</f>
        <v/>
      </c>
      <c r="W885" s="33">
        <f>U885*INDEX(Parameters!$B$100:$E$100,MATCH(I885,Parameters!$B$30:$E$30,0))</f>
        <v/>
      </c>
      <c r="X885" s="33">
        <f>U885*INDEX(Parameters!$B$101:$E$101,MATCH(I885,Parameters!$B$30:$E$30,0))</f>
        <v/>
      </c>
      <c r="Y885" s="33">
        <f>U885*INDEX(Parameters!$B$102:$E$102,MATCH(I885,Parameters!$B$30:$E$30,0))</f>
        <v/>
      </c>
      <c r="Z885" s="33">
        <f>U885*INDEX(Parameters!$B$103:$E$103,MATCH(I885,Parameters!$B$30:$E$30,0))</f>
        <v/>
      </c>
      <c r="AA885" s="33">
        <f>U885*INDEX(Parameters!$B$104:$E$104,MATCH(I885,Parameters!$B$30:$E$30,0))</f>
        <v/>
      </c>
      <c r="AB885" s="33">
        <f>U885*Parameters!$B$39</f>
        <v/>
      </c>
      <c r="AC885" s="7">
        <f>J885</f>
        <v/>
      </c>
      <c r="AD885" s="7">
        <f>IF(J885=1,Parameters!$B$40,Parameters!$B$41)</f>
        <v/>
      </c>
      <c r="AE885" s="33">
        <f>AC885*O885+(1-AC885)*L885</f>
        <v/>
      </c>
      <c r="AF885" s="33">
        <f>AC885*P885+(1-AC885)*M885</f>
        <v/>
      </c>
      <c r="AG885" s="33">
        <f>AC885*Q885+(1-AC885)*N885</f>
        <v/>
      </c>
      <c r="AH885" s="33">
        <f>AD885*O885+(1-AD885)*L885</f>
        <v/>
      </c>
      <c r="AI885" s="33">
        <f>AD885*P885+(1-AD885)*M885</f>
        <v/>
      </c>
      <c r="AJ885" s="33">
        <f>AD885*Q885+(1-AD885)*N885</f>
        <v/>
      </c>
      <c r="AK885" s="33">
        <f>AC885*V885+(1-AC885)*U885</f>
        <v/>
      </c>
      <c r="AL885" s="33">
        <f>AC885*W885+(1-AC885)*U885</f>
        <v/>
      </c>
      <c r="AM885" s="33">
        <f>AC885*X885+(1-AC885)*U885</f>
        <v/>
      </c>
      <c r="AN885" s="33">
        <f>AD885*V885+(1-AD885)*U885</f>
        <v/>
      </c>
      <c r="AO885" s="33">
        <f>AD885*W885+(1-AD885)*U885</f>
        <v/>
      </c>
      <c r="AP885" s="33">
        <f>AD885*X885+(1-AD885)*U885</f>
        <v/>
      </c>
      <c r="AQ885" s="7">
        <f>IF(OR(Scenario!$B$5="Any",Scenario!$B$5=A885),1,0)</f>
        <v/>
      </c>
      <c r="AR885" s="7">
        <f>IF(OR(Scenario!$B$6="Any",Scenario!$B$6=B885),1,0)</f>
        <v/>
      </c>
      <c r="AS885" s="7">
        <f>IF(OR(Scenario!$B$7="Any",Scenario!$B$7=C885),1,0)</f>
        <v/>
      </c>
      <c r="AT885" s="7">
        <f>IF(OR(Scenario!$B$8="Any",Scenario!$B$8=D885),1,0)</f>
        <v/>
      </c>
      <c r="AU885" s="7">
        <f>IF(OR(Scenario!$B$9="Any",Scenario!$B$9=E885),1,0)</f>
        <v/>
      </c>
      <c r="AV885" s="7">
        <f>IF(OR(Scenario!$B$10="Any",Scenario!$B$10=F885),1,0)</f>
        <v/>
      </c>
      <c r="AW885" s="7">
        <f>G885*AQ885*AR885*AS885*AT885*AU885*AV885</f>
        <v/>
      </c>
      <c r="AX885" s="7">
        <f>IF(Scenario!$B$11="mean",L885,IF(Scenario!$B$11="5th pct",M885,N885))</f>
        <v/>
      </c>
      <c r="AY885" s="7">
        <f>IF(Scenario!$B$11="mean",O885,IF(Scenario!$B$11="5th pct",P885,Q885))</f>
        <v/>
      </c>
      <c r="AZ885" s="7">
        <f>IF(Scenario!$B$11="mean",R885,IF(Scenario!$B$11="5th pct",S885,T885))</f>
        <v/>
      </c>
      <c r="BA885" s="7">
        <f>IF(Scenario!$B$11="mean",AE885,IF(Scenario!$B$11="5th pct",AF885,AG885))</f>
        <v/>
      </c>
      <c r="BB885" s="7">
        <f>IF(Scenario!$B$11="mean",AH885,IF(Scenario!$B$11="5th pct",AI885,AJ885))</f>
        <v/>
      </c>
      <c r="BC885" s="7">
        <f>U885</f>
        <v/>
      </c>
      <c r="BD885" s="7">
        <f>IF(Scenario!$B$11="mean",V885,IF(Scenario!$B$11="5th pct",W885,X885))</f>
        <v/>
      </c>
      <c r="BE885" s="7">
        <f>IF(Scenario!$B$11="mean",Y885,IF(Scenario!$B$11="5th pct",Z885,AA885))</f>
        <v/>
      </c>
      <c r="BF885" s="7">
        <f>IF(Scenario!$B$11="mean",AK885,IF(Scenario!$B$11="5th pct",AL885,AM885))</f>
        <v/>
      </c>
      <c r="BG885" s="7">
        <f>IF(Scenario!$B$11="mean",AN885,IF(Scenario!$B$11="5th pct",AO885,AP885))</f>
        <v/>
      </c>
    </row>
    <row r="886">
      <c r="A886" t="inlineStr">
        <is>
          <t>M</t>
        </is>
      </c>
      <c r="B886" t="inlineStr">
        <is>
          <t>75-79</t>
        </is>
      </c>
      <c r="C886" t="inlineStr">
        <is>
          <t>154-176</t>
        </is>
      </c>
      <c r="D886" t="inlineStr">
        <is>
          <t>1.5-2.0</t>
        </is>
      </c>
      <c r="E886" t="inlineStr">
        <is>
          <t>high parox</t>
        </is>
      </c>
      <c r="F886" t="inlineStr">
        <is>
          <t>no</t>
        </is>
      </c>
      <c r="G886" s="26">
        <f>Parameters!$B$6*Parameters!$B$8*Parameters!$E$11/SUM(Parameters!$B$11:$G$11)*Parameters!$J$21*Parameters!$B$52*(1-Parameters!$B$46)</f>
        <v/>
      </c>
      <c r="H886" s="27">
        <f>(140-Parameters!$C$25)*Parameters!$E$26*0.45359237*1/(72*Parameters!$D$27)</f>
        <v/>
      </c>
      <c r="I886">
        <f>IF(H886&gt;80,"&gt;80",IF(H886&gt;50,"50-80",IF(H886&gt;=25,"25-50","&lt;25")))</f>
        <v/>
      </c>
      <c r="J886">
        <f>IF(((B886="80+")+0+(OR(D886="1.5-2.0",D886="&gt;=2.0")))&gt;=2,1,0)</f>
        <v/>
      </c>
      <c r="K886" s="28">
        <f>INDEX(Parameters!$B$31:$E$31,MATCH(I886,Parameters!$B$30:$E$30,0))</f>
        <v/>
      </c>
      <c r="L886" s="29">
        <f>K886*INDEX(Parameters!$B$75:$E$75,MATCH(I886,Parameters!$B$30:$E$30,0))/100*IF($F886="yes",Parameters!$C$49,Parameters!$B$49)</f>
        <v/>
      </c>
      <c r="M886" s="29">
        <f>K886*INDEX(Parameters!$B$76:$E$76,MATCH(I886,Parameters!$B$30:$E$30,0))/100*IF($F886="yes",Parameters!$C$49,Parameters!$B$49)</f>
        <v/>
      </c>
      <c r="N886" s="29">
        <f>K886*INDEX(Parameters!$B$77:$E$77,MATCH(I886,Parameters!$B$30:$E$30,0))/100*IF($F886="yes",Parameters!$C$49,Parameters!$B$49)</f>
        <v/>
      </c>
      <c r="O886" s="29">
        <f>K886*INDEX(Parameters!$B$78:$E$78,MATCH(I886,Parameters!$B$30:$E$30,0))/100*IF($F886="yes",Parameters!$C$49,Parameters!$B$49)</f>
        <v/>
      </c>
      <c r="P886" s="29">
        <f>K886*INDEX(Parameters!$B$79:$E$79,MATCH(I886,Parameters!$B$30:$E$30,0))/100*IF($F886="yes",Parameters!$C$49,Parameters!$B$49)</f>
        <v/>
      </c>
      <c r="Q886" s="29">
        <f>K886*INDEX(Parameters!$B$80:$E$80,MATCH(I886,Parameters!$B$30:$E$30,0))/100*IF($F886="yes",Parameters!$C$49,Parameters!$B$49)</f>
        <v/>
      </c>
      <c r="R886" s="29">
        <f>K886*INDEX(Parameters!$B$81:$E$81,MATCH(I886,Parameters!$B$30:$E$30,0))/100*IF($F886="yes",Parameters!$C$49,Parameters!$B$49)</f>
        <v/>
      </c>
      <c r="S886" s="29">
        <f>K886*INDEX(Parameters!$B$82:$E$82,MATCH(I886,Parameters!$B$30:$E$30,0))/100*IF($F886="yes",Parameters!$C$49,Parameters!$B$49)</f>
        <v/>
      </c>
      <c r="T886" s="29">
        <f>K886*INDEX(Parameters!$B$83:$E$83,MATCH(I886,Parameters!$B$30:$E$30,0))/100*IF($F886="yes",Parameters!$C$49,Parameters!$B$49)</f>
        <v/>
      </c>
      <c r="U886" s="29">
        <f>INDEX(Parameters!$B$32:$E$32,MATCH(I886,Parameters!$B$30:$E$30,0))*Parameters!$B$36/100*IF($F886="yes",Parameters!$E$49,Parameters!$D$49)</f>
        <v/>
      </c>
      <c r="V886" s="29">
        <f>U886*INDEX(Parameters!$B$99:$E$99,MATCH(I886,Parameters!$B$30:$E$30,0))</f>
        <v/>
      </c>
      <c r="W886" s="29">
        <f>U886*INDEX(Parameters!$B$100:$E$100,MATCH(I886,Parameters!$B$30:$E$30,0))</f>
        <v/>
      </c>
      <c r="X886" s="29">
        <f>U886*INDEX(Parameters!$B$101:$E$101,MATCH(I886,Parameters!$B$30:$E$30,0))</f>
        <v/>
      </c>
      <c r="Y886" s="29">
        <f>U886*INDEX(Parameters!$B$102:$E$102,MATCH(I886,Parameters!$B$30:$E$30,0))</f>
        <v/>
      </c>
      <c r="Z886" s="29">
        <f>U886*INDEX(Parameters!$B$103:$E$103,MATCH(I886,Parameters!$B$30:$E$30,0))</f>
        <v/>
      </c>
      <c r="AA886" s="29">
        <f>U886*INDEX(Parameters!$B$104:$E$104,MATCH(I886,Parameters!$B$30:$E$30,0))</f>
        <v/>
      </c>
      <c r="AB886" s="29">
        <f>U886*Parameters!$B$39</f>
        <v/>
      </c>
      <c r="AC886">
        <f>J886</f>
        <v/>
      </c>
      <c r="AD886">
        <f>IF(J886=1,Parameters!$B$40,Parameters!$B$41)</f>
        <v/>
      </c>
      <c r="AE886" s="29">
        <f>AC886*O886+(1-AC886)*L886</f>
        <v/>
      </c>
      <c r="AF886" s="29">
        <f>AC886*P886+(1-AC886)*M886</f>
        <v/>
      </c>
      <c r="AG886" s="29">
        <f>AC886*Q886+(1-AC886)*N886</f>
        <v/>
      </c>
      <c r="AH886" s="29">
        <f>AD886*O886+(1-AD886)*L886</f>
        <v/>
      </c>
      <c r="AI886" s="29">
        <f>AD886*P886+(1-AD886)*M886</f>
        <v/>
      </c>
      <c r="AJ886" s="29">
        <f>AD886*Q886+(1-AD886)*N886</f>
        <v/>
      </c>
      <c r="AK886" s="29">
        <f>AC886*V886+(1-AC886)*U886</f>
        <v/>
      </c>
      <c r="AL886" s="29">
        <f>AC886*W886+(1-AC886)*U886</f>
        <v/>
      </c>
      <c r="AM886" s="29">
        <f>AC886*X886+(1-AC886)*U886</f>
        <v/>
      </c>
      <c r="AN886" s="29">
        <f>AD886*V886+(1-AD886)*U886</f>
        <v/>
      </c>
      <c r="AO886" s="29">
        <f>AD886*W886+(1-AD886)*U886</f>
        <v/>
      </c>
      <c r="AP886" s="29">
        <f>AD886*X886+(1-AD886)*U886</f>
        <v/>
      </c>
      <c r="AQ886">
        <f>IF(OR(Scenario!$B$5="Any",Scenario!$B$5=A886),1,0)</f>
        <v/>
      </c>
      <c r="AR886">
        <f>IF(OR(Scenario!$B$6="Any",Scenario!$B$6=B886),1,0)</f>
        <v/>
      </c>
      <c r="AS886">
        <f>IF(OR(Scenario!$B$7="Any",Scenario!$B$7=C886),1,0)</f>
        <v/>
      </c>
      <c r="AT886">
        <f>IF(OR(Scenario!$B$8="Any",Scenario!$B$8=D886),1,0)</f>
        <v/>
      </c>
      <c r="AU886">
        <f>IF(OR(Scenario!$B$9="Any",Scenario!$B$9=E886),1,0)</f>
        <v/>
      </c>
      <c r="AV886">
        <f>IF(OR(Scenario!$B$10="Any",Scenario!$B$10=F886),1,0)</f>
        <v/>
      </c>
      <c r="AW886">
        <f>G886*AQ886*AR886*AS886*AT886*AU886*AV886</f>
        <v/>
      </c>
      <c r="AX886">
        <f>IF(Scenario!$B$11="mean",L886,IF(Scenario!$B$11="5th pct",M886,N886))</f>
        <v/>
      </c>
      <c r="AY886">
        <f>IF(Scenario!$B$11="mean",O886,IF(Scenario!$B$11="5th pct",P886,Q886))</f>
        <v/>
      </c>
      <c r="AZ886">
        <f>IF(Scenario!$B$11="mean",R886,IF(Scenario!$B$11="5th pct",S886,T886))</f>
        <v/>
      </c>
      <c r="BA886">
        <f>IF(Scenario!$B$11="mean",AE886,IF(Scenario!$B$11="5th pct",AF886,AG886))</f>
        <v/>
      </c>
      <c r="BB886">
        <f>IF(Scenario!$B$11="mean",AH886,IF(Scenario!$B$11="5th pct",AI886,AJ886))</f>
        <v/>
      </c>
      <c r="BC886">
        <f>U886</f>
        <v/>
      </c>
      <c r="BD886">
        <f>IF(Scenario!$B$11="mean",V886,IF(Scenario!$B$11="5th pct",W886,X886))</f>
        <v/>
      </c>
      <c r="BE886">
        <f>IF(Scenario!$B$11="mean",Y886,IF(Scenario!$B$11="5th pct",Z886,AA886))</f>
        <v/>
      </c>
      <c r="BF886">
        <f>IF(Scenario!$B$11="mean",AK886,IF(Scenario!$B$11="5th pct",AL886,AM886))</f>
        <v/>
      </c>
      <c r="BG886">
        <f>IF(Scenario!$B$11="mean",AN886,IF(Scenario!$B$11="5th pct",AO886,AP886))</f>
        <v/>
      </c>
    </row>
    <row r="887">
      <c r="A887" s="7" t="inlineStr">
        <is>
          <t>M</t>
        </is>
      </c>
      <c r="B887" s="7" t="inlineStr">
        <is>
          <t>75-79</t>
        </is>
      </c>
      <c r="C887" s="7" t="inlineStr">
        <is>
          <t>154-176</t>
        </is>
      </c>
      <c r="D887" s="7" t="inlineStr">
        <is>
          <t>1.5-2.0</t>
        </is>
      </c>
      <c r="E887" s="7" t="inlineStr">
        <is>
          <t>high parox</t>
        </is>
      </c>
      <c r="F887" s="7" t="inlineStr">
        <is>
          <t>yes</t>
        </is>
      </c>
      <c r="G887" s="30">
        <f>Parameters!$B$6*Parameters!$B$8*Parameters!$E$11/SUM(Parameters!$B$11:$G$11)*Parameters!$J$21*Parameters!$B$52*Parameters!$B$46</f>
        <v/>
      </c>
      <c r="H887" s="31">
        <f>(140-Parameters!$C$25)*Parameters!$E$26*0.45359237*1/(72*Parameters!$D$27)</f>
        <v/>
      </c>
      <c r="I887" s="7">
        <f>IF(H887&gt;80,"&gt;80",IF(H887&gt;50,"50-80",IF(H887&gt;=25,"25-50","&lt;25")))</f>
        <v/>
      </c>
      <c r="J887" s="7">
        <f>IF(((B887="80+")+0+(OR(D887="1.5-2.0",D887="&gt;=2.0")))&gt;=2,1,0)</f>
        <v/>
      </c>
      <c r="K887" s="32">
        <f>INDEX(Parameters!$B$31:$E$31,MATCH(I887,Parameters!$B$30:$E$30,0))</f>
        <v/>
      </c>
      <c r="L887" s="33">
        <f>K887*INDEX(Parameters!$B$75:$E$75,MATCH(I887,Parameters!$B$30:$E$30,0))/100*IF($F887="yes",Parameters!$C$49,Parameters!$B$49)</f>
        <v/>
      </c>
      <c r="M887" s="33">
        <f>K887*INDEX(Parameters!$B$76:$E$76,MATCH(I887,Parameters!$B$30:$E$30,0))/100*IF($F887="yes",Parameters!$C$49,Parameters!$B$49)</f>
        <v/>
      </c>
      <c r="N887" s="33">
        <f>K887*INDEX(Parameters!$B$77:$E$77,MATCH(I887,Parameters!$B$30:$E$30,0))/100*IF($F887="yes",Parameters!$C$49,Parameters!$B$49)</f>
        <v/>
      </c>
      <c r="O887" s="33">
        <f>K887*INDEX(Parameters!$B$78:$E$78,MATCH(I887,Parameters!$B$30:$E$30,0))/100*IF($F887="yes",Parameters!$C$49,Parameters!$B$49)</f>
        <v/>
      </c>
      <c r="P887" s="33">
        <f>K887*INDEX(Parameters!$B$79:$E$79,MATCH(I887,Parameters!$B$30:$E$30,0))/100*IF($F887="yes",Parameters!$C$49,Parameters!$B$49)</f>
        <v/>
      </c>
      <c r="Q887" s="33">
        <f>K887*INDEX(Parameters!$B$80:$E$80,MATCH(I887,Parameters!$B$30:$E$30,0))/100*IF($F887="yes",Parameters!$C$49,Parameters!$B$49)</f>
        <v/>
      </c>
      <c r="R887" s="33">
        <f>K887*INDEX(Parameters!$B$81:$E$81,MATCH(I887,Parameters!$B$30:$E$30,0))/100*IF($F887="yes",Parameters!$C$49,Parameters!$B$49)</f>
        <v/>
      </c>
      <c r="S887" s="33">
        <f>K887*INDEX(Parameters!$B$82:$E$82,MATCH(I887,Parameters!$B$30:$E$30,0))/100*IF($F887="yes",Parameters!$C$49,Parameters!$B$49)</f>
        <v/>
      </c>
      <c r="T887" s="33">
        <f>K887*INDEX(Parameters!$B$83:$E$83,MATCH(I887,Parameters!$B$30:$E$30,0))/100*IF($F887="yes",Parameters!$C$49,Parameters!$B$49)</f>
        <v/>
      </c>
      <c r="U887" s="33">
        <f>INDEX(Parameters!$B$32:$E$32,MATCH(I887,Parameters!$B$30:$E$30,0))*Parameters!$B$36/100*IF($F887="yes",Parameters!$E$49,Parameters!$D$49)</f>
        <v/>
      </c>
      <c r="V887" s="33">
        <f>U887*INDEX(Parameters!$B$99:$E$99,MATCH(I887,Parameters!$B$30:$E$30,0))</f>
        <v/>
      </c>
      <c r="W887" s="33">
        <f>U887*INDEX(Parameters!$B$100:$E$100,MATCH(I887,Parameters!$B$30:$E$30,0))</f>
        <v/>
      </c>
      <c r="X887" s="33">
        <f>U887*INDEX(Parameters!$B$101:$E$101,MATCH(I887,Parameters!$B$30:$E$30,0))</f>
        <v/>
      </c>
      <c r="Y887" s="33">
        <f>U887*INDEX(Parameters!$B$102:$E$102,MATCH(I887,Parameters!$B$30:$E$30,0))</f>
        <v/>
      </c>
      <c r="Z887" s="33">
        <f>U887*INDEX(Parameters!$B$103:$E$103,MATCH(I887,Parameters!$B$30:$E$30,0))</f>
        <v/>
      </c>
      <c r="AA887" s="33">
        <f>U887*INDEX(Parameters!$B$104:$E$104,MATCH(I887,Parameters!$B$30:$E$30,0))</f>
        <v/>
      </c>
      <c r="AB887" s="33">
        <f>U887*Parameters!$B$39</f>
        <v/>
      </c>
      <c r="AC887" s="7">
        <f>J887</f>
        <v/>
      </c>
      <c r="AD887" s="7">
        <f>IF(J887=1,Parameters!$B$40,Parameters!$B$41)</f>
        <v/>
      </c>
      <c r="AE887" s="33">
        <f>AC887*O887+(1-AC887)*L887</f>
        <v/>
      </c>
      <c r="AF887" s="33">
        <f>AC887*P887+(1-AC887)*M887</f>
        <v/>
      </c>
      <c r="AG887" s="33">
        <f>AC887*Q887+(1-AC887)*N887</f>
        <v/>
      </c>
      <c r="AH887" s="33">
        <f>AD887*O887+(1-AD887)*L887</f>
        <v/>
      </c>
      <c r="AI887" s="33">
        <f>AD887*P887+(1-AD887)*M887</f>
        <v/>
      </c>
      <c r="AJ887" s="33">
        <f>AD887*Q887+(1-AD887)*N887</f>
        <v/>
      </c>
      <c r="AK887" s="33">
        <f>AC887*V887+(1-AC887)*U887</f>
        <v/>
      </c>
      <c r="AL887" s="33">
        <f>AC887*W887+(1-AC887)*U887</f>
        <v/>
      </c>
      <c r="AM887" s="33">
        <f>AC887*X887+(1-AC887)*U887</f>
        <v/>
      </c>
      <c r="AN887" s="33">
        <f>AD887*V887+(1-AD887)*U887</f>
        <v/>
      </c>
      <c r="AO887" s="33">
        <f>AD887*W887+(1-AD887)*U887</f>
        <v/>
      </c>
      <c r="AP887" s="33">
        <f>AD887*X887+(1-AD887)*U887</f>
        <v/>
      </c>
      <c r="AQ887" s="7">
        <f>IF(OR(Scenario!$B$5="Any",Scenario!$B$5=A887),1,0)</f>
        <v/>
      </c>
      <c r="AR887" s="7">
        <f>IF(OR(Scenario!$B$6="Any",Scenario!$B$6=B887),1,0)</f>
        <v/>
      </c>
      <c r="AS887" s="7">
        <f>IF(OR(Scenario!$B$7="Any",Scenario!$B$7=C887),1,0)</f>
        <v/>
      </c>
      <c r="AT887" s="7">
        <f>IF(OR(Scenario!$B$8="Any",Scenario!$B$8=D887),1,0)</f>
        <v/>
      </c>
      <c r="AU887" s="7">
        <f>IF(OR(Scenario!$B$9="Any",Scenario!$B$9=E887),1,0)</f>
        <v/>
      </c>
      <c r="AV887" s="7">
        <f>IF(OR(Scenario!$B$10="Any",Scenario!$B$10=F887),1,0)</f>
        <v/>
      </c>
      <c r="AW887" s="7">
        <f>G887*AQ887*AR887*AS887*AT887*AU887*AV887</f>
        <v/>
      </c>
      <c r="AX887" s="7">
        <f>IF(Scenario!$B$11="mean",L887,IF(Scenario!$B$11="5th pct",M887,N887))</f>
        <v/>
      </c>
      <c r="AY887" s="7">
        <f>IF(Scenario!$B$11="mean",O887,IF(Scenario!$B$11="5th pct",P887,Q887))</f>
        <v/>
      </c>
      <c r="AZ887" s="7">
        <f>IF(Scenario!$B$11="mean",R887,IF(Scenario!$B$11="5th pct",S887,T887))</f>
        <v/>
      </c>
      <c r="BA887" s="7">
        <f>IF(Scenario!$B$11="mean",AE887,IF(Scenario!$B$11="5th pct",AF887,AG887))</f>
        <v/>
      </c>
      <c r="BB887" s="7">
        <f>IF(Scenario!$B$11="mean",AH887,IF(Scenario!$B$11="5th pct",AI887,AJ887))</f>
        <v/>
      </c>
      <c r="BC887" s="7">
        <f>U887</f>
        <v/>
      </c>
      <c r="BD887" s="7">
        <f>IF(Scenario!$B$11="mean",V887,IF(Scenario!$B$11="5th pct",W887,X887))</f>
        <v/>
      </c>
      <c r="BE887" s="7">
        <f>IF(Scenario!$B$11="mean",Y887,IF(Scenario!$B$11="5th pct",Z887,AA887))</f>
        <v/>
      </c>
      <c r="BF887" s="7">
        <f>IF(Scenario!$B$11="mean",AK887,IF(Scenario!$B$11="5th pct",AL887,AM887))</f>
        <v/>
      </c>
      <c r="BG887" s="7">
        <f>IF(Scenario!$B$11="mean",AN887,IF(Scenario!$B$11="5th pct",AO887,AP887))</f>
        <v/>
      </c>
    </row>
    <row r="888">
      <c r="A888" t="inlineStr">
        <is>
          <t>M</t>
        </is>
      </c>
      <c r="B888" t="inlineStr">
        <is>
          <t>75-79</t>
        </is>
      </c>
      <c r="C888" t="inlineStr">
        <is>
          <t>154-176</t>
        </is>
      </c>
      <c r="D888" t="inlineStr">
        <is>
          <t>1.5-2.0</t>
        </is>
      </c>
      <c r="E888" t="inlineStr">
        <is>
          <t>persistent</t>
        </is>
      </c>
      <c r="F888" t="inlineStr">
        <is>
          <t>no</t>
        </is>
      </c>
      <c r="G888" s="26">
        <f>Parameters!$B$6*Parameters!$B$8*Parameters!$E$11/SUM(Parameters!$B$11:$G$11)*Parameters!$J$21*Parameters!$B$53*(1-Parameters!$B$46)</f>
        <v/>
      </c>
      <c r="H888" s="27">
        <f>(140-Parameters!$C$25)*Parameters!$E$26*0.45359237*1/(72*Parameters!$D$27)</f>
        <v/>
      </c>
      <c r="I888">
        <f>IF(H888&gt;80,"&gt;80",IF(H888&gt;50,"50-80",IF(H888&gt;=25,"25-50","&lt;25")))</f>
        <v/>
      </c>
      <c r="J888">
        <f>IF(((B888="80+")+0+(OR(D888="1.5-2.0",D888="&gt;=2.0")))&gt;=2,1,0)</f>
        <v/>
      </c>
      <c r="K888" s="28">
        <f>INDEX(Parameters!$B$31:$E$31,MATCH(I888,Parameters!$B$30:$E$30,0))</f>
        <v/>
      </c>
      <c r="L888" s="29">
        <f>K888*INDEX(Parameters!$B$84:$E$84,MATCH(I888,Parameters!$B$30:$E$30,0))/100*IF($F888="yes",Parameters!$C$49,Parameters!$B$49)</f>
        <v/>
      </c>
      <c r="M888" s="29">
        <f>K888*INDEX(Parameters!$B$85:$E$85,MATCH(I888,Parameters!$B$30:$E$30,0))/100*IF($F888="yes",Parameters!$C$49,Parameters!$B$49)</f>
        <v/>
      </c>
      <c r="N888" s="29">
        <f>K888*INDEX(Parameters!$B$86:$E$86,MATCH(I888,Parameters!$B$30:$E$30,0))/100*IF($F888="yes",Parameters!$C$49,Parameters!$B$49)</f>
        <v/>
      </c>
      <c r="O888" s="29">
        <f>K888*INDEX(Parameters!$B$87:$E$87,MATCH(I888,Parameters!$B$30:$E$30,0))/100*IF($F888="yes",Parameters!$C$49,Parameters!$B$49)</f>
        <v/>
      </c>
      <c r="P888" s="29">
        <f>K888*INDEX(Parameters!$B$88:$E$88,MATCH(I888,Parameters!$B$30:$E$30,0))/100*IF($F888="yes",Parameters!$C$49,Parameters!$B$49)</f>
        <v/>
      </c>
      <c r="Q888" s="29">
        <f>K888*INDEX(Parameters!$B$89:$E$89,MATCH(I888,Parameters!$B$30:$E$30,0))/100*IF($F888="yes",Parameters!$C$49,Parameters!$B$49)</f>
        <v/>
      </c>
      <c r="R888" s="29">
        <f>K888*INDEX(Parameters!$B$90:$E$90,MATCH(I888,Parameters!$B$30:$E$30,0))/100*IF($F888="yes",Parameters!$C$49,Parameters!$B$49)</f>
        <v/>
      </c>
      <c r="S888" s="29">
        <f>K888*INDEX(Parameters!$B$91:$E$91,MATCH(I888,Parameters!$B$30:$E$30,0))/100*IF($F888="yes",Parameters!$C$49,Parameters!$B$49)</f>
        <v/>
      </c>
      <c r="T888" s="29">
        <f>K888*INDEX(Parameters!$B$92:$E$92,MATCH(I888,Parameters!$B$30:$E$30,0))/100*IF($F888="yes",Parameters!$C$49,Parameters!$B$49)</f>
        <v/>
      </c>
      <c r="U888" s="29">
        <f>INDEX(Parameters!$B$32:$E$32,MATCH(I888,Parameters!$B$30:$E$30,0))*Parameters!$B$36/100*IF($F888="yes",Parameters!$E$49,Parameters!$D$49)</f>
        <v/>
      </c>
      <c r="V888" s="29">
        <f>U888*INDEX(Parameters!$B$99:$E$99,MATCH(I888,Parameters!$B$30:$E$30,0))</f>
        <v/>
      </c>
      <c r="W888" s="29">
        <f>U888*INDEX(Parameters!$B$100:$E$100,MATCH(I888,Parameters!$B$30:$E$30,0))</f>
        <v/>
      </c>
      <c r="X888" s="29">
        <f>U888*INDEX(Parameters!$B$101:$E$101,MATCH(I888,Parameters!$B$30:$E$30,0))</f>
        <v/>
      </c>
      <c r="Y888" s="29">
        <f>U888*INDEX(Parameters!$B$102:$E$102,MATCH(I888,Parameters!$B$30:$E$30,0))</f>
        <v/>
      </c>
      <c r="Z888" s="29">
        <f>U888*INDEX(Parameters!$B$103:$E$103,MATCH(I888,Parameters!$B$30:$E$30,0))</f>
        <v/>
      </c>
      <c r="AA888" s="29">
        <f>U888*INDEX(Parameters!$B$104:$E$104,MATCH(I888,Parameters!$B$30:$E$30,0))</f>
        <v/>
      </c>
      <c r="AB888" s="29">
        <f>U888*Parameters!$B$39</f>
        <v/>
      </c>
      <c r="AC888">
        <f>J888</f>
        <v/>
      </c>
      <c r="AD888">
        <f>IF(J888=1,Parameters!$B$40,Parameters!$B$41)</f>
        <v/>
      </c>
      <c r="AE888" s="29">
        <f>AC888*O888+(1-AC888)*L888</f>
        <v/>
      </c>
      <c r="AF888" s="29">
        <f>AC888*P888+(1-AC888)*M888</f>
        <v/>
      </c>
      <c r="AG888" s="29">
        <f>AC888*Q888+(1-AC888)*N888</f>
        <v/>
      </c>
      <c r="AH888" s="29">
        <f>AD888*O888+(1-AD888)*L888</f>
        <v/>
      </c>
      <c r="AI888" s="29">
        <f>AD888*P888+(1-AD888)*M888</f>
        <v/>
      </c>
      <c r="AJ888" s="29">
        <f>AD888*Q888+(1-AD888)*N888</f>
        <v/>
      </c>
      <c r="AK888" s="29">
        <f>AC888*V888+(1-AC888)*U888</f>
        <v/>
      </c>
      <c r="AL888" s="29">
        <f>AC888*W888+(1-AC888)*U888</f>
        <v/>
      </c>
      <c r="AM888" s="29">
        <f>AC888*X888+(1-AC888)*U888</f>
        <v/>
      </c>
      <c r="AN888" s="29">
        <f>AD888*V888+(1-AD888)*U888</f>
        <v/>
      </c>
      <c r="AO888" s="29">
        <f>AD888*W888+(1-AD888)*U888</f>
        <v/>
      </c>
      <c r="AP888" s="29">
        <f>AD888*X888+(1-AD888)*U888</f>
        <v/>
      </c>
      <c r="AQ888">
        <f>IF(OR(Scenario!$B$5="Any",Scenario!$B$5=A888),1,0)</f>
        <v/>
      </c>
      <c r="AR888">
        <f>IF(OR(Scenario!$B$6="Any",Scenario!$B$6=B888),1,0)</f>
        <v/>
      </c>
      <c r="AS888">
        <f>IF(OR(Scenario!$B$7="Any",Scenario!$B$7=C888),1,0)</f>
        <v/>
      </c>
      <c r="AT888">
        <f>IF(OR(Scenario!$B$8="Any",Scenario!$B$8=D888),1,0)</f>
        <v/>
      </c>
      <c r="AU888">
        <f>IF(OR(Scenario!$B$9="Any",Scenario!$B$9=E888),1,0)</f>
        <v/>
      </c>
      <c r="AV888">
        <f>IF(OR(Scenario!$B$10="Any",Scenario!$B$10=F888),1,0)</f>
        <v/>
      </c>
      <c r="AW888">
        <f>G888*AQ888*AR888*AS888*AT888*AU888*AV888</f>
        <v/>
      </c>
      <c r="AX888">
        <f>IF(Scenario!$B$11="mean",L888,IF(Scenario!$B$11="5th pct",M888,N888))</f>
        <v/>
      </c>
      <c r="AY888">
        <f>IF(Scenario!$B$11="mean",O888,IF(Scenario!$B$11="5th pct",P888,Q888))</f>
        <v/>
      </c>
      <c r="AZ888">
        <f>IF(Scenario!$B$11="mean",R888,IF(Scenario!$B$11="5th pct",S888,T888))</f>
        <v/>
      </c>
      <c r="BA888">
        <f>IF(Scenario!$B$11="mean",AE888,IF(Scenario!$B$11="5th pct",AF888,AG888))</f>
        <v/>
      </c>
      <c r="BB888">
        <f>IF(Scenario!$B$11="mean",AH888,IF(Scenario!$B$11="5th pct",AI888,AJ888))</f>
        <v/>
      </c>
      <c r="BC888">
        <f>U888</f>
        <v/>
      </c>
      <c r="BD888">
        <f>IF(Scenario!$B$11="mean",V888,IF(Scenario!$B$11="5th pct",W888,X888))</f>
        <v/>
      </c>
      <c r="BE888">
        <f>IF(Scenario!$B$11="mean",Y888,IF(Scenario!$B$11="5th pct",Z888,AA888))</f>
        <v/>
      </c>
      <c r="BF888">
        <f>IF(Scenario!$B$11="mean",AK888,IF(Scenario!$B$11="5th pct",AL888,AM888))</f>
        <v/>
      </c>
      <c r="BG888">
        <f>IF(Scenario!$B$11="mean",AN888,IF(Scenario!$B$11="5th pct",AO888,AP888))</f>
        <v/>
      </c>
    </row>
    <row r="889">
      <c r="A889" s="7" t="inlineStr">
        <is>
          <t>M</t>
        </is>
      </c>
      <c r="B889" s="7" t="inlineStr">
        <is>
          <t>75-79</t>
        </is>
      </c>
      <c r="C889" s="7" t="inlineStr">
        <is>
          <t>154-176</t>
        </is>
      </c>
      <c r="D889" s="7" t="inlineStr">
        <is>
          <t>1.5-2.0</t>
        </is>
      </c>
      <c r="E889" s="7" t="inlineStr">
        <is>
          <t>persistent</t>
        </is>
      </c>
      <c r="F889" s="7" t="inlineStr">
        <is>
          <t>yes</t>
        </is>
      </c>
      <c r="G889" s="30">
        <f>Parameters!$B$6*Parameters!$B$8*Parameters!$E$11/SUM(Parameters!$B$11:$G$11)*Parameters!$J$21*Parameters!$B$53*Parameters!$B$46</f>
        <v/>
      </c>
      <c r="H889" s="31">
        <f>(140-Parameters!$C$25)*Parameters!$E$26*0.45359237*1/(72*Parameters!$D$27)</f>
        <v/>
      </c>
      <c r="I889" s="7">
        <f>IF(H889&gt;80,"&gt;80",IF(H889&gt;50,"50-80",IF(H889&gt;=25,"25-50","&lt;25")))</f>
        <v/>
      </c>
      <c r="J889" s="7">
        <f>IF(((B889="80+")+0+(OR(D889="1.5-2.0",D889="&gt;=2.0")))&gt;=2,1,0)</f>
        <v/>
      </c>
      <c r="K889" s="32">
        <f>INDEX(Parameters!$B$31:$E$31,MATCH(I889,Parameters!$B$30:$E$30,0))</f>
        <v/>
      </c>
      <c r="L889" s="33">
        <f>K889*INDEX(Parameters!$B$84:$E$84,MATCH(I889,Parameters!$B$30:$E$30,0))/100*IF($F889="yes",Parameters!$C$49,Parameters!$B$49)</f>
        <v/>
      </c>
      <c r="M889" s="33">
        <f>K889*INDEX(Parameters!$B$85:$E$85,MATCH(I889,Parameters!$B$30:$E$30,0))/100*IF($F889="yes",Parameters!$C$49,Parameters!$B$49)</f>
        <v/>
      </c>
      <c r="N889" s="33">
        <f>K889*INDEX(Parameters!$B$86:$E$86,MATCH(I889,Parameters!$B$30:$E$30,0))/100*IF($F889="yes",Parameters!$C$49,Parameters!$B$49)</f>
        <v/>
      </c>
      <c r="O889" s="33">
        <f>K889*INDEX(Parameters!$B$87:$E$87,MATCH(I889,Parameters!$B$30:$E$30,0))/100*IF($F889="yes",Parameters!$C$49,Parameters!$B$49)</f>
        <v/>
      </c>
      <c r="P889" s="33">
        <f>K889*INDEX(Parameters!$B$88:$E$88,MATCH(I889,Parameters!$B$30:$E$30,0))/100*IF($F889="yes",Parameters!$C$49,Parameters!$B$49)</f>
        <v/>
      </c>
      <c r="Q889" s="33">
        <f>K889*INDEX(Parameters!$B$89:$E$89,MATCH(I889,Parameters!$B$30:$E$30,0))/100*IF($F889="yes",Parameters!$C$49,Parameters!$B$49)</f>
        <v/>
      </c>
      <c r="R889" s="33">
        <f>K889*INDEX(Parameters!$B$90:$E$90,MATCH(I889,Parameters!$B$30:$E$30,0))/100*IF($F889="yes",Parameters!$C$49,Parameters!$B$49)</f>
        <v/>
      </c>
      <c r="S889" s="33">
        <f>K889*INDEX(Parameters!$B$91:$E$91,MATCH(I889,Parameters!$B$30:$E$30,0))/100*IF($F889="yes",Parameters!$C$49,Parameters!$B$49)</f>
        <v/>
      </c>
      <c r="T889" s="33">
        <f>K889*INDEX(Parameters!$B$92:$E$92,MATCH(I889,Parameters!$B$30:$E$30,0))/100*IF($F889="yes",Parameters!$C$49,Parameters!$B$49)</f>
        <v/>
      </c>
      <c r="U889" s="33">
        <f>INDEX(Parameters!$B$32:$E$32,MATCH(I889,Parameters!$B$30:$E$30,0))*Parameters!$B$36/100*IF($F889="yes",Parameters!$E$49,Parameters!$D$49)</f>
        <v/>
      </c>
      <c r="V889" s="33">
        <f>U889*INDEX(Parameters!$B$99:$E$99,MATCH(I889,Parameters!$B$30:$E$30,0))</f>
        <v/>
      </c>
      <c r="W889" s="33">
        <f>U889*INDEX(Parameters!$B$100:$E$100,MATCH(I889,Parameters!$B$30:$E$30,0))</f>
        <v/>
      </c>
      <c r="X889" s="33">
        <f>U889*INDEX(Parameters!$B$101:$E$101,MATCH(I889,Parameters!$B$30:$E$30,0))</f>
        <v/>
      </c>
      <c r="Y889" s="33">
        <f>U889*INDEX(Parameters!$B$102:$E$102,MATCH(I889,Parameters!$B$30:$E$30,0))</f>
        <v/>
      </c>
      <c r="Z889" s="33">
        <f>U889*INDEX(Parameters!$B$103:$E$103,MATCH(I889,Parameters!$B$30:$E$30,0))</f>
        <v/>
      </c>
      <c r="AA889" s="33">
        <f>U889*INDEX(Parameters!$B$104:$E$104,MATCH(I889,Parameters!$B$30:$E$30,0))</f>
        <v/>
      </c>
      <c r="AB889" s="33">
        <f>U889*Parameters!$B$39</f>
        <v/>
      </c>
      <c r="AC889" s="7">
        <f>J889</f>
        <v/>
      </c>
      <c r="AD889" s="7">
        <f>IF(J889=1,Parameters!$B$40,Parameters!$B$41)</f>
        <v/>
      </c>
      <c r="AE889" s="33">
        <f>AC889*O889+(1-AC889)*L889</f>
        <v/>
      </c>
      <c r="AF889" s="33">
        <f>AC889*P889+(1-AC889)*M889</f>
        <v/>
      </c>
      <c r="AG889" s="33">
        <f>AC889*Q889+(1-AC889)*N889</f>
        <v/>
      </c>
      <c r="AH889" s="33">
        <f>AD889*O889+(1-AD889)*L889</f>
        <v/>
      </c>
      <c r="AI889" s="33">
        <f>AD889*P889+(1-AD889)*M889</f>
        <v/>
      </c>
      <c r="AJ889" s="33">
        <f>AD889*Q889+(1-AD889)*N889</f>
        <v/>
      </c>
      <c r="AK889" s="33">
        <f>AC889*V889+(1-AC889)*U889</f>
        <v/>
      </c>
      <c r="AL889" s="33">
        <f>AC889*W889+(1-AC889)*U889</f>
        <v/>
      </c>
      <c r="AM889" s="33">
        <f>AC889*X889+(1-AC889)*U889</f>
        <v/>
      </c>
      <c r="AN889" s="33">
        <f>AD889*V889+(1-AD889)*U889</f>
        <v/>
      </c>
      <c r="AO889" s="33">
        <f>AD889*W889+(1-AD889)*U889</f>
        <v/>
      </c>
      <c r="AP889" s="33">
        <f>AD889*X889+(1-AD889)*U889</f>
        <v/>
      </c>
      <c r="AQ889" s="7">
        <f>IF(OR(Scenario!$B$5="Any",Scenario!$B$5=A889),1,0)</f>
        <v/>
      </c>
      <c r="AR889" s="7">
        <f>IF(OR(Scenario!$B$6="Any",Scenario!$B$6=B889),1,0)</f>
        <v/>
      </c>
      <c r="AS889" s="7">
        <f>IF(OR(Scenario!$B$7="Any",Scenario!$B$7=C889),1,0)</f>
        <v/>
      </c>
      <c r="AT889" s="7">
        <f>IF(OR(Scenario!$B$8="Any",Scenario!$B$8=D889),1,0)</f>
        <v/>
      </c>
      <c r="AU889" s="7">
        <f>IF(OR(Scenario!$B$9="Any",Scenario!$B$9=E889),1,0)</f>
        <v/>
      </c>
      <c r="AV889" s="7">
        <f>IF(OR(Scenario!$B$10="Any",Scenario!$B$10=F889),1,0)</f>
        <v/>
      </c>
      <c r="AW889" s="7">
        <f>G889*AQ889*AR889*AS889*AT889*AU889*AV889</f>
        <v/>
      </c>
      <c r="AX889" s="7">
        <f>IF(Scenario!$B$11="mean",L889,IF(Scenario!$B$11="5th pct",M889,N889))</f>
        <v/>
      </c>
      <c r="AY889" s="7">
        <f>IF(Scenario!$B$11="mean",O889,IF(Scenario!$B$11="5th pct",P889,Q889))</f>
        <v/>
      </c>
      <c r="AZ889" s="7">
        <f>IF(Scenario!$B$11="mean",R889,IF(Scenario!$B$11="5th pct",S889,T889))</f>
        <v/>
      </c>
      <c r="BA889" s="7">
        <f>IF(Scenario!$B$11="mean",AE889,IF(Scenario!$B$11="5th pct",AF889,AG889))</f>
        <v/>
      </c>
      <c r="BB889" s="7">
        <f>IF(Scenario!$B$11="mean",AH889,IF(Scenario!$B$11="5th pct",AI889,AJ889))</f>
        <v/>
      </c>
      <c r="BC889" s="7">
        <f>U889</f>
        <v/>
      </c>
      <c r="BD889" s="7">
        <f>IF(Scenario!$B$11="mean",V889,IF(Scenario!$B$11="5th pct",W889,X889))</f>
        <v/>
      </c>
      <c r="BE889" s="7">
        <f>IF(Scenario!$B$11="mean",Y889,IF(Scenario!$B$11="5th pct",Z889,AA889))</f>
        <v/>
      </c>
      <c r="BF889" s="7">
        <f>IF(Scenario!$B$11="mean",AK889,IF(Scenario!$B$11="5th pct",AL889,AM889))</f>
        <v/>
      </c>
      <c r="BG889" s="7">
        <f>IF(Scenario!$B$11="mean",AN889,IF(Scenario!$B$11="5th pct",AO889,AP889))</f>
        <v/>
      </c>
    </row>
    <row r="890">
      <c r="A890" t="inlineStr">
        <is>
          <t>M</t>
        </is>
      </c>
      <c r="B890" t="inlineStr">
        <is>
          <t>75-79</t>
        </is>
      </c>
      <c r="C890" t="inlineStr">
        <is>
          <t>154-176</t>
        </is>
      </c>
      <c r="D890" t="inlineStr">
        <is>
          <t>&gt;=2.0</t>
        </is>
      </c>
      <c r="E890" t="inlineStr">
        <is>
          <t>subclinical</t>
        </is>
      </c>
      <c r="F890" t="inlineStr">
        <is>
          <t>no</t>
        </is>
      </c>
      <c r="G890" s="26">
        <f>Parameters!$B$6*Parameters!$B$8*Parameters!$E$11/SUM(Parameters!$B$11:$G$11)*Parameters!$K$21*Parameters!$B$50*(1-Parameters!$B$46)</f>
        <v/>
      </c>
      <c r="H890" s="27">
        <f>(140-Parameters!$C$25)*Parameters!$E$26*0.45359237*1/(72*Parameters!$E$27)</f>
        <v/>
      </c>
      <c r="I890">
        <f>IF(H890&gt;80,"&gt;80",IF(H890&gt;50,"50-80",IF(H890&gt;=25,"25-50","&lt;25")))</f>
        <v/>
      </c>
      <c r="J890">
        <f>IF(((B890="80+")+0+(OR(D890="1.5-2.0",D890="&gt;=2.0")))&gt;=2,1,0)</f>
        <v/>
      </c>
      <c r="K890" s="28">
        <f>INDEX(Parameters!$B$31:$E$31,MATCH(I890,Parameters!$B$30:$E$30,0))</f>
        <v/>
      </c>
      <c r="L890" s="29">
        <f>K890*INDEX(Parameters!$B$57:$E$57,MATCH(I890,Parameters!$B$30:$E$30,0))/100*IF($F890="yes",Parameters!$C$49,Parameters!$B$49)</f>
        <v/>
      </c>
      <c r="M890" s="29">
        <f>K890*INDEX(Parameters!$B$58:$E$58,MATCH(I890,Parameters!$B$30:$E$30,0))/100*IF($F890="yes",Parameters!$C$49,Parameters!$B$49)</f>
        <v/>
      </c>
      <c r="N890" s="29">
        <f>K890*INDEX(Parameters!$B$59:$E$59,MATCH(I890,Parameters!$B$30:$E$30,0))/100*IF($F890="yes",Parameters!$C$49,Parameters!$B$49)</f>
        <v/>
      </c>
      <c r="O890" s="29">
        <f>K890*INDEX(Parameters!$B$60:$E$60,MATCH(I890,Parameters!$B$30:$E$30,0))/100*IF($F890="yes",Parameters!$C$49,Parameters!$B$49)</f>
        <v/>
      </c>
      <c r="P890" s="29">
        <f>K890*INDEX(Parameters!$B$61:$E$61,MATCH(I890,Parameters!$B$30:$E$30,0))/100*IF($F890="yes",Parameters!$C$49,Parameters!$B$49)</f>
        <v/>
      </c>
      <c r="Q890" s="29">
        <f>K890*INDEX(Parameters!$B$62:$E$62,MATCH(I890,Parameters!$B$30:$E$30,0))/100*IF($F890="yes",Parameters!$C$49,Parameters!$B$49)</f>
        <v/>
      </c>
      <c r="R890" s="29">
        <f>K890*INDEX(Parameters!$B$63:$E$63,MATCH(I890,Parameters!$B$30:$E$30,0))/100*IF($F890="yes",Parameters!$C$49,Parameters!$B$49)</f>
        <v/>
      </c>
      <c r="S890" s="29">
        <f>K890*INDEX(Parameters!$B$64:$E$64,MATCH(I890,Parameters!$B$30:$E$30,0))/100*IF($F890="yes",Parameters!$C$49,Parameters!$B$49)</f>
        <v/>
      </c>
      <c r="T890" s="29">
        <f>K890*INDEX(Parameters!$B$65:$E$65,MATCH(I890,Parameters!$B$30:$E$30,0))/100*IF($F890="yes",Parameters!$C$49,Parameters!$B$49)</f>
        <v/>
      </c>
      <c r="U890" s="29">
        <f>INDEX(Parameters!$B$32:$E$32,MATCH(I890,Parameters!$B$30:$E$30,0))*Parameters!$B$36/100*IF($F890="yes",Parameters!$E$49,Parameters!$D$49)</f>
        <v/>
      </c>
      <c r="V890" s="29">
        <f>U890*INDEX(Parameters!$B$99:$E$99,MATCH(I890,Parameters!$B$30:$E$30,0))</f>
        <v/>
      </c>
      <c r="W890" s="29">
        <f>U890*INDEX(Parameters!$B$100:$E$100,MATCH(I890,Parameters!$B$30:$E$30,0))</f>
        <v/>
      </c>
      <c r="X890" s="29">
        <f>U890*INDEX(Parameters!$B$101:$E$101,MATCH(I890,Parameters!$B$30:$E$30,0))</f>
        <v/>
      </c>
      <c r="Y890" s="29">
        <f>U890*INDEX(Parameters!$B$102:$E$102,MATCH(I890,Parameters!$B$30:$E$30,0))</f>
        <v/>
      </c>
      <c r="Z890" s="29">
        <f>U890*INDEX(Parameters!$B$103:$E$103,MATCH(I890,Parameters!$B$30:$E$30,0))</f>
        <v/>
      </c>
      <c r="AA890" s="29">
        <f>U890*INDEX(Parameters!$B$104:$E$104,MATCH(I890,Parameters!$B$30:$E$30,0))</f>
        <v/>
      </c>
      <c r="AB890" s="29">
        <f>U890*Parameters!$B$39</f>
        <v/>
      </c>
      <c r="AC890">
        <f>J890</f>
        <v/>
      </c>
      <c r="AD890">
        <f>IF(J890=1,Parameters!$B$40,Parameters!$B$41)</f>
        <v/>
      </c>
      <c r="AE890" s="29">
        <f>AC890*O890+(1-AC890)*L890</f>
        <v/>
      </c>
      <c r="AF890" s="29">
        <f>AC890*P890+(1-AC890)*M890</f>
        <v/>
      </c>
      <c r="AG890" s="29">
        <f>AC890*Q890+(1-AC890)*N890</f>
        <v/>
      </c>
      <c r="AH890" s="29">
        <f>AD890*O890+(1-AD890)*L890</f>
        <v/>
      </c>
      <c r="AI890" s="29">
        <f>AD890*P890+(1-AD890)*M890</f>
        <v/>
      </c>
      <c r="AJ890" s="29">
        <f>AD890*Q890+(1-AD890)*N890</f>
        <v/>
      </c>
      <c r="AK890" s="29">
        <f>AC890*V890+(1-AC890)*U890</f>
        <v/>
      </c>
      <c r="AL890" s="29">
        <f>AC890*W890+(1-AC890)*U890</f>
        <v/>
      </c>
      <c r="AM890" s="29">
        <f>AC890*X890+(1-AC890)*U890</f>
        <v/>
      </c>
      <c r="AN890" s="29">
        <f>AD890*V890+(1-AD890)*U890</f>
        <v/>
      </c>
      <c r="AO890" s="29">
        <f>AD890*W890+(1-AD890)*U890</f>
        <v/>
      </c>
      <c r="AP890" s="29">
        <f>AD890*X890+(1-AD890)*U890</f>
        <v/>
      </c>
      <c r="AQ890">
        <f>IF(OR(Scenario!$B$5="Any",Scenario!$B$5=A890),1,0)</f>
        <v/>
      </c>
      <c r="AR890">
        <f>IF(OR(Scenario!$B$6="Any",Scenario!$B$6=B890),1,0)</f>
        <v/>
      </c>
      <c r="AS890">
        <f>IF(OR(Scenario!$B$7="Any",Scenario!$B$7=C890),1,0)</f>
        <v/>
      </c>
      <c r="AT890">
        <f>IF(OR(Scenario!$B$8="Any",Scenario!$B$8=D890),1,0)</f>
        <v/>
      </c>
      <c r="AU890">
        <f>IF(OR(Scenario!$B$9="Any",Scenario!$B$9=E890),1,0)</f>
        <v/>
      </c>
      <c r="AV890">
        <f>IF(OR(Scenario!$B$10="Any",Scenario!$B$10=F890),1,0)</f>
        <v/>
      </c>
      <c r="AW890">
        <f>G890*AQ890*AR890*AS890*AT890*AU890*AV890</f>
        <v/>
      </c>
      <c r="AX890">
        <f>IF(Scenario!$B$11="mean",L890,IF(Scenario!$B$11="5th pct",M890,N890))</f>
        <v/>
      </c>
      <c r="AY890">
        <f>IF(Scenario!$B$11="mean",O890,IF(Scenario!$B$11="5th pct",P890,Q890))</f>
        <v/>
      </c>
      <c r="AZ890">
        <f>IF(Scenario!$B$11="mean",R890,IF(Scenario!$B$11="5th pct",S890,T890))</f>
        <v/>
      </c>
      <c r="BA890">
        <f>IF(Scenario!$B$11="mean",AE890,IF(Scenario!$B$11="5th pct",AF890,AG890))</f>
        <v/>
      </c>
      <c r="BB890">
        <f>IF(Scenario!$B$11="mean",AH890,IF(Scenario!$B$11="5th pct",AI890,AJ890))</f>
        <v/>
      </c>
      <c r="BC890">
        <f>U890</f>
        <v/>
      </c>
      <c r="BD890">
        <f>IF(Scenario!$B$11="mean",V890,IF(Scenario!$B$11="5th pct",W890,X890))</f>
        <v/>
      </c>
      <c r="BE890">
        <f>IF(Scenario!$B$11="mean",Y890,IF(Scenario!$B$11="5th pct",Z890,AA890))</f>
        <v/>
      </c>
      <c r="BF890">
        <f>IF(Scenario!$B$11="mean",AK890,IF(Scenario!$B$11="5th pct",AL890,AM890))</f>
        <v/>
      </c>
      <c r="BG890">
        <f>IF(Scenario!$B$11="mean",AN890,IF(Scenario!$B$11="5th pct",AO890,AP890))</f>
        <v/>
      </c>
    </row>
    <row r="891">
      <c r="A891" s="7" t="inlineStr">
        <is>
          <t>M</t>
        </is>
      </c>
      <c r="B891" s="7" t="inlineStr">
        <is>
          <t>75-79</t>
        </is>
      </c>
      <c r="C891" s="7" t="inlineStr">
        <is>
          <t>154-176</t>
        </is>
      </c>
      <c r="D891" s="7" t="inlineStr">
        <is>
          <t>&gt;=2.0</t>
        </is>
      </c>
      <c r="E891" s="7" t="inlineStr">
        <is>
          <t>subclinical</t>
        </is>
      </c>
      <c r="F891" s="7" t="inlineStr">
        <is>
          <t>yes</t>
        </is>
      </c>
      <c r="G891" s="30">
        <f>Parameters!$B$6*Parameters!$B$8*Parameters!$E$11/SUM(Parameters!$B$11:$G$11)*Parameters!$K$21*Parameters!$B$50*Parameters!$B$46</f>
        <v/>
      </c>
      <c r="H891" s="31">
        <f>(140-Parameters!$C$25)*Parameters!$E$26*0.45359237*1/(72*Parameters!$E$27)</f>
        <v/>
      </c>
      <c r="I891" s="7">
        <f>IF(H891&gt;80,"&gt;80",IF(H891&gt;50,"50-80",IF(H891&gt;=25,"25-50","&lt;25")))</f>
        <v/>
      </c>
      <c r="J891" s="7">
        <f>IF(((B891="80+")+0+(OR(D891="1.5-2.0",D891="&gt;=2.0")))&gt;=2,1,0)</f>
        <v/>
      </c>
      <c r="K891" s="32">
        <f>INDEX(Parameters!$B$31:$E$31,MATCH(I891,Parameters!$B$30:$E$30,0))</f>
        <v/>
      </c>
      <c r="L891" s="33">
        <f>K891*INDEX(Parameters!$B$57:$E$57,MATCH(I891,Parameters!$B$30:$E$30,0))/100*IF($F891="yes",Parameters!$C$49,Parameters!$B$49)</f>
        <v/>
      </c>
      <c r="M891" s="33">
        <f>K891*INDEX(Parameters!$B$58:$E$58,MATCH(I891,Parameters!$B$30:$E$30,0))/100*IF($F891="yes",Parameters!$C$49,Parameters!$B$49)</f>
        <v/>
      </c>
      <c r="N891" s="33">
        <f>K891*INDEX(Parameters!$B$59:$E$59,MATCH(I891,Parameters!$B$30:$E$30,0))/100*IF($F891="yes",Parameters!$C$49,Parameters!$B$49)</f>
        <v/>
      </c>
      <c r="O891" s="33">
        <f>K891*INDEX(Parameters!$B$60:$E$60,MATCH(I891,Parameters!$B$30:$E$30,0))/100*IF($F891="yes",Parameters!$C$49,Parameters!$B$49)</f>
        <v/>
      </c>
      <c r="P891" s="33">
        <f>K891*INDEX(Parameters!$B$61:$E$61,MATCH(I891,Parameters!$B$30:$E$30,0))/100*IF($F891="yes",Parameters!$C$49,Parameters!$B$49)</f>
        <v/>
      </c>
      <c r="Q891" s="33">
        <f>K891*INDEX(Parameters!$B$62:$E$62,MATCH(I891,Parameters!$B$30:$E$30,0))/100*IF($F891="yes",Parameters!$C$49,Parameters!$B$49)</f>
        <v/>
      </c>
      <c r="R891" s="33">
        <f>K891*INDEX(Parameters!$B$63:$E$63,MATCH(I891,Parameters!$B$30:$E$30,0))/100*IF($F891="yes",Parameters!$C$49,Parameters!$B$49)</f>
        <v/>
      </c>
      <c r="S891" s="33">
        <f>K891*INDEX(Parameters!$B$64:$E$64,MATCH(I891,Parameters!$B$30:$E$30,0))/100*IF($F891="yes",Parameters!$C$49,Parameters!$B$49)</f>
        <v/>
      </c>
      <c r="T891" s="33">
        <f>K891*INDEX(Parameters!$B$65:$E$65,MATCH(I891,Parameters!$B$30:$E$30,0))/100*IF($F891="yes",Parameters!$C$49,Parameters!$B$49)</f>
        <v/>
      </c>
      <c r="U891" s="33">
        <f>INDEX(Parameters!$B$32:$E$32,MATCH(I891,Parameters!$B$30:$E$30,0))*Parameters!$B$36/100*IF($F891="yes",Parameters!$E$49,Parameters!$D$49)</f>
        <v/>
      </c>
      <c r="V891" s="33">
        <f>U891*INDEX(Parameters!$B$99:$E$99,MATCH(I891,Parameters!$B$30:$E$30,0))</f>
        <v/>
      </c>
      <c r="W891" s="33">
        <f>U891*INDEX(Parameters!$B$100:$E$100,MATCH(I891,Parameters!$B$30:$E$30,0))</f>
        <v/>
      </c>
      <c r="X891" s="33">
        <f>U891*INDEX(Parameters!$B$101:$E$101,MATCH(I891,Parameters!$B$30:$E$30,0))</f>
        <v/>
      </c>
      <c r="Y891" s="33">
        <f>U891*INDEX(Parameters!$B$102:$E$102,MATCH(I891,Parameters!$B$30:$E$30,0))</f>
        <v/>
      </c>
      <c r="Z891" s="33">
        <f>U891*INDEX(Parameters!$B$103:$E$103,MATCH(I891,Parameters!$B$30:$E$30,0))</f>
        <v/>
      </c>
      <c r="AA891" s="33">
        <f>U891*INDEX(Parameters!$B$104:$E$104,MATCH(I891,Parameters!$B$30:$E$30,0))</f>
        <v/>
      </c>
      <c r="AB891" s="33">
        <f>U891*Parameters!$B$39</f>
        <v/>
      </c>
      <c r="AC891" s="7">
        <f>J891</f>
        <v/>
      </c>
      <c r="AD891" s="7">
        <f>IF(J891=1,Parameters!$B$40,Parameters!$B$41)</f>
        <v/>
      </c>
      <c r="AE891" s="33">
        <f>AC891*O891+(1-AC891)*L891</f>
        <v/>
      </c>
      <c r="AF891" s="33">
        <f>AC891*P891+(1-AC891)*M891</f>
        <v/>
      </c>
      <c r="AG891" s="33">
        <f>AC891*Q891+(1-AC891)*N891</f>
        <v/>
      </c>
      <c r="AH891" s="33">
        <f>AD891*O891+(1-AD891)*L891</f>
        <v/>
      </c>
      <c r="AI891" s="33">
        <f>AD891*P891+(1-AD891)*M891</f>
        <v/>
      </c>
      <c r="AJ891" s="33">
        <f>AD891*Q891+(1-AD891)*N891</f>
        <v/>
      </c>
      <c r="AK891" s="33">
        <f>AC891*V891+(1-AC891)*U891</f>
        <v/>
      </c>
      <c r="AL891" s="33">
        <f>AC891*W891+(1-AC891)*U891</f>
        <v/>
      </c>
      <c r="AM891" s="33">
        <f>AC891*X891+(1-AC891)*U891</f>
        <v/>
      </c>
      <c r="AN891" s="33">
        <f>AD891*V891+(1-AD891)*U891</f>
        <v/>
      </c>
      <c r="AO891" s="33">
        <f>AD891*W891+(1-AD891)*U891</f>
        <v/>
      </c>
      <c r="AP891" s="33">
        <f>AD891*X891+(1-AD891)*U891</f>
        <v/>
      </c>
      <c r="AQ891" s="7">
        <f>IF(OR(Scenario!$B$5="Any",Scenario!$B$5=A891),1,0)</f>
        <v/>
      </c>
      <c r="AR891" s="7">
        <f>IF(OR(Scenario!$B$6="Any",Scenario!$B$6=B891),1,0)</f>
        <v/>
      </c>
      <c r="AS891" s="7">
        <f>IF(OR(Scenario!$B$7="Any",Scenario!$B$7=C891),1,0)</f>
        <v/>
      </c>
      <c r="AT891" s="7">
        <f>IF(OR(Scenario!$B$8="Any",Scenario!$B$8=D891),1,0)</f>
        <v/>
      </c>
      <c r="AU891" s="7">
        <f>IF(OR(Scenario!$B$9="Any",Scenario!$B$9=E891),1,0)</f>
        <v/>
      </c>
      <c r="AV891" s="7">
        <f>IF(OR(Scenario!$B$10="Any",Scenario!$B$10=F891),1,0)</f>
        <v/>
      </c>
      <c r="AW891" s="7">
        <f>G891*AQ891*AR891*AS891*AT891*AU891*AV891</f>
        <v/>
      </c>
      <c r="AX891" s="7">
        <f>IF(Scenario!$B$11="mean",L891,IF(Scenario!$B$11="5th pct",M891,N891))</f>
        <v/>
      </c>
      <c r="AY891" s="7">
        <f>IF(Scenario!$B$11="mean",O891,IF(Scenario!$B$11="5th pct",P891,Q891))</f>
        <v/>
      </c>
      <c r="AZ891" s="7">
        <f>IF(Scenario!$B$11="mean",R891,IF(Scenario!$B$11="5th pct",S891,T891))</f>
        <v/>
      </c>
      <c r="BA891" s="7">
        <f>IF(Scenario!$B$11="mean",AE891,IF(Scenario!$B$11="5th pct",AF891,AG891))</f>
        <v/>
      </c>
      <c r="BB891" s="7">
        <f>IF(Scenario!$B$11="mean",AH891,IF(Scenario!$B$11="5th pct",AI891,AJ891))</f>
        <v/>
      </c>
      <c r="BC891" s="7">
        <f>U891</f>
        <v/>
      </c>
      <c r="BD891" s="7">
        <f>IF(Scenario!$B$11="mean",V891,IF(Scenario!$B$11="5th pct",W891,X891))</f>
        <v/>
      </c>
      <c r="BE891" s="7">
        <f>IF(Scenario!$B$11="mean",Y891,IF(Scenario!$B$11="5th pct",Z891,AA891))</f>
        <v/>
      </c>
      <c r="BF891" s="7">
        <f>IF(Scenario!$B$11="mean",AK891,IF(Scenario!$B$11="5th pct",AL891,AM891))</f>
        <v/>
      </c>
      <c r="BG891" s="7">
        <f>IF(Scenario!$B$11="mean",AN891,IF(Scenario!$B$11="5th pct",AO891,AP891))</f>
        <v/>
      </c>
    </row>
    <row r="892">
      <c r="A892" t="inlineStr">
        <is>
          <t>M</t>
        </is>
      </c>
      <c r="B892" t="inlineStr">
        <is>
          <t>75-79</t>
        </is>
      </c>
      <c r="C892" t="inlineStr">
        <is>
          <t>154-176</t>
        </is>
      </c>
      <c r="D892" t="inlineStr">
        <is>
          <t>&gt;=2.0</t>
        </is>
      </c>
      <c r="E892" t="inlineStr">
        <is>
          <t>low parox</t>
        </is>
      </c>
      <c r="F892" t="inlineStr">
        <is>
          <t>no</t>
        </is>
      </c>
      <c r="G892" s="26">
        <f>Parameters!$B$6*Parameters!$B$8*Parameters!$E$11/SUM(Parameters!$B$11:$G$11)*Parameters!$K$21*Parameters!$B$51*(1-Parameters!$B$46)</f>
        <v/>
      </c>
      <c r="H892" s="27">
        <f>(140-Parameters!$C$25)*Parameters!$E$26*0.45359237*1/(72*Parameters!$E$27)</f>
        <v/>
      </c>
      <c r="I892">
        <f>IF(H892&gt;80,"&gt;80",IF(H892&gt;50,"50-80",IF(H892&gt;=25,"25-50","&lt;25")))</f>
        <v/>
      </c>
      <c r="J892">
        <f>IF(((B892="80+")+0+(OR(D892="1.5-2.0",D892="&gt;=2.0")))&gt;=2,1,0)</f>
        <v/>
      </c>
      <c r="K892" s="28">
        <f>INDEX(Parameters!$B$31:$E$31,MATCH(I892,Parameters!$B$30:$E$30,0))</f>
        <v/>
      </c>
      <c r="L892" s="29">
        <f>K892*INDEX(Parameters!$B$66:$E$66,MATCH(I892,Parameters!$B$30:$E$30,0))/100*IF($F892="yes",Parameters!$C$49,Parameters!$B$49)</f>
        <v/>
      </c>
      <c r="M892" s="29">
        <f>K892*INDEX(Parameters!$B$67:$E$67,MATCH(I892,Parameters!$B$30:$E$30,0))/100*IF($F892="yes",Parameters!$C$49,Parameters!$B$49)</f>
        <v/>
      </c>
      <c r="N892" s="29">
        <f>K892*INDEX(Parameters!$B$68:$E$68,MATCH(I892,Parameters!$B$30:$E$30,0))/100*IF($F892="yes",Parameters!$C$49,Parameters!$B$49)</f>
        <v/>
      </c>
      <c r="O892" s="29">
        <f>K892*INDEX(Parameters!$B$69:$E$69,MATCH(I892,Parameters!$B$30:$E$30,0))/100*IF($F892="yes",Parameters!$C$49,Parameters!$B$49)</f>
        <v/>
      </c>
      <c r="P892" s="29">
        <f>K892*INDEX(Parameters!$B$70:$E$70,MATCH(I892,Parameters!$B$30:$E$30,0))/100*IF($F892="yes",Parameters!$C$49,Parameters!$B$49)</f>
        <v/>
      </c>
      <c r="Q892" s="29">
        <f>K892*INDEX(Parameters!$B$71:$E$71,MATCH(I892,Parameters!$B$30:$E$30,0))/100*IF($F892="yes",Parameters!$C$49,Parameters!$B$49)</f>
        <v/>
      </c>
      <c r="R892" s="29">
        <f>K892*INDEX(Parameters!$B$72:$E$72,MATCH(I892,Parameters!$B$30:$E$30,0))/100*IF($F892="yes",Parameters!$C$49,Parameters!$B$49)</f>
        <v/>
      </c>
      <c r="S892" s="29">
        <f>K892*INDEX(Parameters!$B$73:$E$73,MATCH(I892,Parameters!$B$30:$E$30,0))/100*IF($F892="yes",Parameters!$C$49,Parameters!$B$49)</f>
        <v/>
      </c>
      <c r="T892" s="29">
        <f>K892*INDEX(Parameters!$B$74:$E$74,MATCH(I892,Parameters!$B$30:$E$30,0))/100*IF($F892="yes",Parameters!$C$49,Parameters!$B$49)</f>
        <v/>
      </c>
      <c r="U892" s="29">
        <f>INDEX(Parameters!$B$32:$E$32,MATCH(I892,Parameters!$B$30:$E$30,0))*Parameters!$B$36/100*IF($F892="yes",Parameters!$E$49,Parameters!$D$49)</f>
        <v/>
      </c>
      <c r="V892" s="29">
        <f>U892*INDEX(Parameters!$B$99:$E$99,MATCH(I892,Parameters!$B$30:$E$30,0))</f>
        <v/>
      </c>
      <c r="W892" s="29">
        <f>U892*INDEX(Parameters!$B$100:$E$100,MATCH(I892,Parameters!$B$30:$E$30,0))</f>
        <v/>
      </c>
      <c r="X892" s="29">
        <f>U892*INDEX(Parameters!$B$101:$E$101,MATCH(I892,Parameters!$B$30:$E$30,0))</f>
        <v/>
      </c>
      <c r="Y892" s="29">
        <f>U892*INDEX(Parameters!$B$102:$E$102,MATCH(I892,Parameters!$B$30:$E$30,0))</f>
        <v/>
      </c>
      <c r="Z892" s="29">
        <f>U892*INDEX(Parameters!$B$103:$E$103,MATCH(I892,Parameters!$B$30:$E$30,0))</f>
        <v/>
      </c>
      <c r="AA892" s="29">
        <f>U892*INDEX(Parameters!$B$104:$E$104,MATCH(I892,Parameters!$B$30:$E$30,0))</f>
        <v/>
      </c>
      <c r="AB892" s="29">
        <f>U892*Parameters!$B$39</f>
        <v/>
      </c>
      <c r="AC892">
        <f>J892</f>
        <v/>
      </c>
      <c r="AD892">
        <f>IF(J892=1,Parameters!$B$40,Parameters!$B$41)</f>
        <v/>
      </c>
      <c r="AE892" s="29">
        <f>AC892*O892+(1-AC892)*L892</f>
        <v/>
      </c>
      <c r="AF892" s="29">
        <f>AC892*P892+(1-AC892)*M892</f>
        <v/>
      </c>
      <c r="AG892" s="29">
        <f>AC892*Q892+(1-AC892)*N892</f>
        <v/>
      </c>
      <c r="AH892" s="29">
        <f>AD892*O892+(1-AD892)*L892</f>
        <v/>
      </c>
      <c r="AI892" s="29">
        <f>AD892*P892+(1-AD892)*M892</f>
        <v/>
      </c>
      <c r="AJ892" s="29">
        <f>AD892*Q892+(1-AD892)*N892</f>
        <v/>
      </c>
      <c r="AK892" s="29">
        <f>AC892*V892+(1-AC892)*U892</f>
        <v/>
      </c>
      <c r="AL892" s="29">
        <f>AC892*W892+(1-AC892)*U892</f>
        <v/>
      </c>
      <c r="AM892" s="29">
        <f>AC892*X892+(1-AC892)*U892</f>
        <v/>
      </c>
      <c r="AN892" s="29">
        <f>AD892*V892+(1-AD892)*U892</f>
        <v/>
      </c>
      <c r="AO892" s="29">
        <f>AD892*W892+(1-AD892)*U892</f>
        <v/>
      </c>
      <c r="AP892" s="29">
        <f>AD892*X892+(1-AD892)*U892</f>
        <v/>
      </c>
      <c r="AQ892">
        <f>IF(OR(Scenario!$B$5="Any",Scenario!$B$5=A892),1,0)</f>
        <v/>
      </c>
      <c r="AR892">
        <f>IF(OR(Scenario!$B$6="Any",Scenario!$B$6=B892),1,0)</f>
        <v/>
      </c>
      <c r="AS892">
        <f>IF(OR(Scenario!$B$7="Any",Scenario!$B$7=C892),1,0)</f>
        <v/>
      </c>
      <c r="AT892">
        <f>IF(OR(Scenario!$B$8="Any",Scenario!$B$8=D892),1,0)</f>
        <v/>
      </c>
      <c r="AU892">
        <f>IF(OR(Scenario!$B$9="Any",Scenario!$B$9=E892),1,0)</f>
        <v/>
      </c>
      <c r="AV892">
        <f>IF(OR(Scenario!$B$10="Any",Scenario!$B$10=F892),1,0)</f>
        <v/>
      </c>
      <c r="AW892">
        <f>G892*AQ892*AR892*AS892*AT892*AU892*AV892</f>
        <v/>
      </c>
      <c r="AX892">
        <f>IF(Scenario!$B$11="mean",L892,IF(Scenario!$B$11="5th pct",M892,N892))</f>
        <v/>
      </c>
      <c r="AY892">
        <f>IF(Scenario!$B$11="mean",O892,IF(Scenario!$B$11="5th pct",P892,Q892))</f>
        <v/>
      </c>
      <c r="AZ892">
        <f>IF(Scenario!$B$11="mean",R892,IF(Scenario!$B$11="5th pct",S892,T892))</f>
        <v/>
      </c>
      <c r="BA892">
        <f>IF(Scenario!$B$11="mean",AE892,IF(Scenario!$B$11="5th pct",AF892,AG892))</f>
        <v/>
      </c>
      <c r="BB892">
        <f>IF(Scenario!$B$11="mean",AH892,IF(Scenario!$B$11="5th pct",AI892,AJ892))</f>
        <v/>
      </c>
      <c r="BC892">
        <f>U892</f>
        <v/>
      </c>
      <c r="BD892">
        <f>IF(Scenario!$B$11="mean",V892,IF(Scenario!$B$11="5th pct",W892,X892))</f>
        <v/>
      </c>
      <c r="BE892">
        <f>IF(Scenario!$B$11="mean",Y892,IF(Scenario!$B$11="5th pct",Z892,AA892))</f>
        <v/>
      </c>
      <c r="BF892">
        <f>IF(Scenario!$B$11="mean",AK892,IF(Scenario!$B$11="5th pct",AL892,AM892))</f>
        <v/>
      </c>
      <c r="BG892">
        <f>IF(Scenario!$B$11="mean",AN892,IF(Scenario!$B$11="5th pct",AO892,AP892))</f>
        <v/>
      </c>
    </row>
    <row r="893">
      <c r="A893" s="7" t="inlineStr">
        <is>
          <t>M</t>
        </is>
      </c>
      <c r="B893" s="7" t="inlineStr">
        <is>
          <t>75-79</t>
        </is>
      </c>
      <c r="C893" s="7" t="inlineStr">
        <is>
          <t>154-176</t>
        </is>
      </c>
      <c r="D893" s="7" t="inlineStr">
        <is>
          <t>&gt;=2.0</t>
        </is>
      </c>
      <c r="E893" s="7" t="inlineStr">
        <is>
          <t>low parox</t>
        </is>
      </c>
      <c r="F893" s="7" t="inlineStr">
        <is>
          <t>yes</t>
        </is>
      </c>
      <c r="G893" s="30">
        <f>Parameters!$B$6*Parameters!$B$8*Parameters!$E$11/SUM(Parameters!$B$11:$G$11)*Parameters!$K$21*Parameters!$B$51*Parameters!$B$46</f>
        <v/>
      </c>
      <c r="H893" s="31">
        <f>(140-Parameters!$C$25)*Parameters!$E$26*0.45359237*1/(72*Parameters!$E$27)</f>
        <v/>
      </c>
      <c r="I893" s="7">
        <f>IF(H893&gt;80,"&gt;80",IF(H893&gt;50,"50-80",IF(H893&gt;=25,"25-50","&lt;25")))</f>
        <v/>
      </c>
      <c r="J893" s="7">
        <f>IF(((B893="80+")+0+(OR(D893="1.5-2.0",D893="&gt;=2.0")))&gt;=2,1,0)</f>
        <v/>
      </c>
      <c r="K893" s="32">
        <f>INDEX(Parameters!$B$31:$E$31,MATCH(I893,Parameters!$B$30:$E$30,0))</f>
        <v/>
      </c>
      <c r="L893" s="33">
        <f>K893*INDEX(Parameters!$B$66:$E$66,MATCH(I893,Parameters!$B$30:$E$30,0))/100*IF($F893="yes",Parameters!$C$49,Parameters!$B$49)</f>
        <v/>
      </c>
      <c r="M893" s="33">
        <f>K893*INDEX(Parameters!$B$67:$E$67,MATCH(I893,Parameters!$B$30:$E$30,0))/100*IF($F893="yes",Parameters!$C$49,Parameters!$B$49)</f>
        <v/>
      </c>
      <c r="N893" s="33">
        <f>K893*INDEX(Parameters!$B$68:$E$68,MATCH(I893,Parameters!$B$30:$E$30,0))/100*IF($F893="yes",Parameters!$C$49,Parameters!$B$49)</f>
        <v/>
      </c>
      <c r="O893" s="33">
        <f>K893*INDEX(Parameters!$B$69:$E$69,MATCH(I893,Parameters!$B$30:$E$30,0))/100*IF($F893="yes",Parameters!$C$49,Parameters!$B$49)</f>
        <v/>
      </c>
      <c r="P893" s="33">
        <f>K893*INDEX(Parameters!$B$70:$E$70,MATCH(I893,Parameters!$B$30:$E$30,0))/100*IF($F893="yes",Parameters!$C$49,Parameters!$B$49)</f>
        <v/>
      </c>
      <c r="Q893" s="33">
        <f>K893*INDEX(Parameters!$B$71:$E$71,MATCH(I893,Parameters!$B$30:$E$30,0))/100*IF($F893="yes",Parameters!$C$49,Parameters!$B$49)</f>
        <v/>
      </c>
      <c r="R893" s="33">
        <f>K893*INDEX(Parameters!$B$72:$E$72,MATCH(I893,Parameters!$B$30:$E$30,0))/100*IF($F893="yes",Parameters!$C$49,Parameters!$B$49)</f>
        <v/>
      </c>
      <c r="S893" s="33">
        <f>K893*INDEX(Parameters!$B$73:$E$73,MATCH(I893,Parameters!$B$30:$E$30,0))/100*IF($F893="yes",Parameters!$C$49,Parameters!$B$49)</f>
        <v/>
      </c>
      <c r="T893" s="33">
        <f>K893*INDEX(Parameters!$B$74:$E$74,MATCH(I893,Parameters!$B$30:$E$30,0))/100*IF($F893="yes",Parameters!$C$49,Parameters!$B$49)</f>
        <v/>
      </c>
      <c r="U893" s="33">
        <f>INDEX(Parameters!$B$32:$E$32,MATCH(I893,Parameters!$B$30:$E$30,0))*Parameters!$B$36/100*IF($F893="yes",Parameters!$E$49,Parameters!$D$49)</f>
        <v/>
      </c>
      <c r="V893" s="33">
        <f>U893*INDEX(Parameters!$B$99:$E$99,MATCH(I893,Parameters!$B$30:$E$30,0))</f>
        <v/>
      </c>
      <c r="W893" s="33">
        <f>U893*INDEX(Parameters!$B$100:$E$100,MATCH(I893,Parameters!$B$30:$E$30,0))</f>
        <v/>
      </c>
      <c r="X893" s="33">
        <f>U893*INDEX(Parameters!$B$101:$E$101,MATCH(I893,Parameters!$B$30:$E$30,0))</f>
        <v/>
      </c>
      <c r="Y893" s="33">
        <f>U893*INDEX(Parameters!$B$102:$E$102,MATCH(I893,Parameters!$B$30:$E$30,0))</f>
        <v/>
      </c>
      <c r="Z893" s="33">
        <f>U893*INDEX(Parameters!$B$103:$E$103,MATCH(I893,Parameters!$B$30:$E$30,0))</f>
        <v/>
      </c>
      <c r="AA893" s="33">
        <f>U893*INDEX(Parameters!$B$104:$E$104,MATCH(I893,Parameters!$B$30:$E$30,0))</f>
        <v/>
      </c>
      <c r="AB893" s="33">
        <f>U893*Parameters!$B$39</f>
        <v/>
      </c>
      <c r="AC893" s="7">
        <f>J893</f>
        <v/>
      </c>
      <c r="AD893" s="7">
        <f>IF(J893=1,Parameters!$B$40,Parameters!$B$41)</f>
        <v/>
      </c>
      <c r="AE893" s="33">
        <f>AC893*O893+(1-AC893)*L893</f>
        <v/>
      </c>
      <c r="AF893" s="33">
        <f>AC893*P893+(1-AC893)*M893</f>
        <v/>
      </c>
      <c r="AG893" s="33">
        <f>AC893*Q893+(1-AC893)*N893</f>
        <v/>
      </c>
      <c r="AH893" s="33">
        <f>AD893*O893+(1-AD893)*L893</f>
        <v/>
      </c>
      <c r="AI893" s="33">
        <f>AD893*P893+(1-AD893)*M893</f>
        <v/>
      </c>
      <c r="AJ893" s="33">
        <f>AD893*Q893+(1-AD893)*N893</f>
        <v/>
      </c>
      <c r="AK893" s="33">
        <f>AC893*V893+(1-AC893)*U893</f>
        <v/>
      </c>
      <c r="AL893" s="33">
        <f>AC893*W893+(1-AC893)*U893</f>
        <v/>
      </c>
      <c r="AM893" s="33">
        <f>AC893*X893+(1-AC893)*U893</f>
        <v/>
      </c>
      <c r="AN893" s="33">
        <f>AD893*V893+(1-AD893)*U893</f>
        <v/>
      </c>
      <c r="AO893" s="33">
        <f>AD893*W893+(1-AD893)*U893</f>
        <v/>
      </c>
      <c r="AP893" s="33">
        <f>AD893*X893+(1-AD893)*U893</f>
        <v/>
      </c>
      <c r="AQ893" s="7">
        <f>IF(OR(Scenario!$B$5="Any",Scenario!$B$5=A893),1,0)</f>
        <v/>
      </c>
      <c r="AR893" s="7">
        <f>IF(OR(Scenario!$B$6="Any",Scenario!$B$6=B893),1,0)</f>
        <v/>
      </c>
      <c r="AS893" s="7">
        <f>IF(OR(Scenario!$B$7="Any",Scenario!$B$7=C893),1,0)</f>
        <v/>
      </c>
      <c r="AT893" s="7">
        <f>IF(OR(Scenario!$B$8="Any",Scenario!$B$8=D893),1,0)</f>
        <v/>
      </c>
      <c r="AU893" s="7">
        <f>IF(OR(Scenario!$B$9="Any",Scenario!$B$9=E893),1,0)</f>
        <v/>
      </c>
      <c r="AV893" s="7">
        <f>IF(OR(Scenario!$B$10="Any",Scenario!$B$10=F893),1,0)</f>
        <v/>
      </c>
      <c r="AW893" s="7">
        <f>G893*AQ893*AR893*AS893*AT893*AU893*AV893</f>
        <v/>
      </c>
      <c r="AX893" s="7">
        <f>IF(Scenario!$B$11="mean",L893,IF(Scenario!$B$11="5th pct",M893,N893))</f>
        <v/>
      </c>
      <c r="AY893" s="7">
        <f>IF(Scenario!$B$11="mean",O893,IF(Scenario!$B$11="5th pct",P893,Q893))</f>
        <v/>
      </c>
      <c r="AZ893" s="7">
        <f>IF(Scenario!$B$11="mean",R893,IF(Scenario!$B$11="5th pct",S893,T893))</f>
        <v/>
      </c>
      <c r="BA893" s="7">
        <f>IF(Scenario!$B$11="mean",AE893,IF(Scenario!$B$11="5th pct",AF893,AG893))</f>
        <v/>
      </c>
      <c r="BB893" s="7">
        <f>IF(Scenario!$B$11="mean",AH893,IF(Scenario!$B$11="5th pct",AI893,AJ893))</f>
        <v/>
      </c>
      <c r="BC893" s="7">
        <f>U893</f>
        <v/>
      </c>
      <c r="BD893" s="7">
        <f>IF(Scenario!$B$11="mean",V893,IF(Scenario!$B$11="5th pct",W893,X893))</f>
        <v/>
      </c>
      <c r="BE893" s="7">
        <f>IF(Scenario!$B$11="mean",Y893,IF(Scenario!$B$11="5th pct",Z893,AA893))</f>
        <v/>
      </c>
      <c r="BF893" s="7">
        <f>IF(Scenario!$B$11="mean",AK893,IF(Scenario!$B$11="5th pct",AL893,AM893))</f>
        <v/>
      </c>
      <c r="BG893" s="7">
        <f>IF(Scenario!$B$11="mean",AN893,IF(Scenario!$B$11="5th pct",AO893,AP893))</f>
        <v/>
      </c>
    </row>
    <row r="894">
      <c r="A894" t="inlineStr">
        <is>
          <t>M</t>
        </is>
      </c>
      <c r="B894" t="inlineStr">
        <is>
          <t>75-79</t>
        </is>
      </c>
      <c r="C894" t="inlineStr">
        <is>
          <t>154-176</t>
        </is>
      </c>
      <c r="D894" t="inlineStr">
        <is>
          <t>&gt;=2.0</t>
        </is>
      </c>
      <c r="E894" t="inlineStr">
        <is>
          <t>high parox</t>
        </is>
      </c>
      <c r="F894" t="inlineStr">
        <is>
          <t>no</t>
        </is>
      </c>
      <c r="G894" s="26">
        <f>Parameters!$B$6*Parameters!$B$8*Parameters!$E$11/SUM(Parameters!$B$11:$G$11)*Parameters!$K$21*Parameters!$B$52*(1-Parameters!$B$46)</f>
        <v/>
      </c>
      <c r="H894" s="27">
        <f>(140-Parameters!$C$25)*Parameters!$E$26*0.45359237*1/(72*Parameters!$E$27)</f>
        <v/>
      </c>
      <c r="I894">
        <f>IF(H894&gt;80,"&gt;80",IF(H894&gt;50,"50-80",IF(H894&gt;=25,"25-50","&lt;25")))</f>
        <v/>
      </c>
      <c r="J894">
        <f>IF(((B894="80+")+0+(OR(D894="1.5-2.0",D894="&gt;=2.0")))&gt;=2,1,0)</f>
        <v/>
      </c>
      <c r="K894" s="28">
        <f>INDEX(Parameters!$B$31:$E$31,MATCH(I894,Parameters!$B$30:$E$30,0))</f>
        <v/>
      </c>
      <c r="L894" s="29">
        <f>K894*INDEX(Parameters!$B$75:$E$75,MATCH(I894,Parameters!$B$30:$E$30,0))/100*IF($F894="yes",Parameters!$C$49,Parameters!$B$49)</f>
        <v/>
      </c>
      <c r="M894" s="29">
        <f>K894*INDEX(Parameters!$B$76:$E$76,MATCH(I894,Parameters!$B$30:$E$30,0))/100*IF($F894="yes",Parameters!$C$49,Parameters!$B$49)</f>
        <v/>
      </c>
      <c r="N894" s="29">
        <f>K894*INDEX(Parameters!$B$77:$E$77,MATCH(I894,Parameters!$B$30:$E$30,0))/100*IF($F894="yes",Parameters!$C$49,Parameters!$B$49)</f>
        <v/>
      </c>
      <c r="O894" s="29">
        <f>K894*INDEX(Parameters!$B$78:$E$78,MATCH(I894,Parameters!$B$30:$E$30,0))/100*IF($F894="yes",Parameters!$C$49,Parameters!$B$49)</f>
        <v/>
      </c>
      <c r="P894" s="29">
        <f>K894*INDEX(Parameters!$B$79:$E$79,MATCH(I894,Parameters!$B$30:$E$30,0))/100*IF($F894="yes",Parameters!$C$49,Parameters!$B$49)</f>
        <v/>
      </c>
      <c r="Q894" s="29">
        <f>K894*INDEX(Parameters!$B$80:$E$80,MATCH(I894,Parameters!$B$30:$E$30,0))/100*IF($F894="yes",Parameters!$C$49,Parameters!$B$49)</f>
        <v/>
      </c>
      <c r="R894" s="29">
        <f>K894*INDEX(Parameters!$B$81:$E$81,MATCH(I894,Parameters!$B$30:$E$30,0))/100*IF($F894="yes",Parameters!$C$49,Parameters!$B$49)</f>
        <v/>
      </c>
      <c r="S894" s="29">
        <f>K894*INDEX(Parameters!$B$82:$E$82,MATCH(I894,Parameters!$B$30:$E$30,0))/100*IF($F894="yes",Parameters!$C$49,Parameters!$B$49)</f>
        <v/>
      </c>
      <c r="T894" s="29">
        <f>K894*INDEX(Parameters!$B$83:$E$83,MATCH(I894,Parameters!$B$30:$E$30,0))/100*IF($F894="yes",Parameters!$C$49,Parameters!$B$49)</f>
        <v/>
      </c>
      <c r="U894" s="29">
        <f>INDEX(Parameters!$B$32:$E$32,MATCH(I894,Parameters!$B$30:$E$30,0))*Parameters!$B$36/100*IF($F894="yes",Parameters!$E$49,Parameters!$D$49)</f>
        <v/>
      </c>
      <c r="V894" s="29">
        <f>U894*INDEX(Parameters!$B$99:$E$99,MATCH(I894,Parameters!$B$30:$E$30,0))</f>
        <v/>
      </c>
      <c r="W894" s="29">
        <f>U894*INDEX(Parameters!$B$100:$E$100,MATCH(I894,Parameters!$B$30:$E$30,0))</f>
        <v/>
      </c>
      <c r="X894" s="29">
        <f>U894*INDEX(Parameters!$B$101:$E$101,MATCH(I894,Parameters!$B$30:$E$30,0))</f>
        <v/>
      </c>
      <c r="Y894" s="29">
        <f>U894*INDEX(Parameters!$B$102:$E$102,MATCH(I894,Parameters!$B$30:$E$30,0))</f>
        <v/>
      </c>
      <c r="Z894" s="29">
        <f>U894*INDEX(Parameters!$B$103:$E$103,MATCH(I894,Parameters!$B$30:$E$30,0))</f>
        <v/>
      </c>
      <c r="AA894" s="29">
        <f>U894*INDEX(Parameters!$B$104:$E$104,MATCH(I894,Parameters!$B$30:$E$30,0))</f>
        <v/>
      </c>
      <c r="AB894" s="29">
        <f>U894*Parameters!$B$39</f>
        <v/>
      </c>
      <c r="AC894">
        <f>J894</f>
        <v/>
      </c>
      <c r="AD894">
        <f>IF(J894=1,Parameters!$B$40,Parameters!$B$41)</f>
        <v/>
      </c>
      <c r="AE894" s="29">
        <f>AC894*O894+(1-AC894)*L894</f>
        <v/>
      </c>
      <c r="AF894" s="29">
        <f>AC894*P894+(1-AC894)*M894</f>
        <v/>
      </c>
      <c r="AG894" s="29">
        <f>AC894*Q894+(1-AC894)*N894</f>
        <v/>
      </c>
      <c r="AH894" s="29">
        <f>AD894*O894+(1-AD894)*L894</f>
        <v/>
      </c>
      <c r="AI894" s="29">
        <f>AD894*P894+(1-AD894)*M894</f>
        <v/>
      </c>
      <c r="AJ894" s="29">
        <f>AD894*Q894+(1-AD894)*N894</f>
        <v/>
      </c>
      <c r="AK894" s="29">
        <f>AC894*V894+(1-AC894)*U894</f>
        <v/>
      </c>
      <c r="AL894" s="29">
        <f>AC894*W894+(1-AC894)*U894</f>
        <v/>
      </c>
      <c r="AM894" s="29">
        <f>AC894*X894+(1-AC894)*U894</f>
        <v/>
      </c>
      <c r="AN894" s="29">
        <f>AD894*V894+(1-AD894)*U894</f>
        <v/>
      </c>
      <c r="AO894" s="29">
        <f>AD894*W894+(1-AD894)*U894</f>
        <v/>
      </c>
      <c r="AP894" s="29">
        <f>AD894*X894+(1-AD894)*U894</f>
        <v/>
      </c>
      <c r="AQ894">
        <f>IF(OR(Scenario!$B$5="Any",Scenario!$B$5=A894),1,0)</f>
        <v/>
      </c>
      <c r="AR894">
        <f>IF(OR(Scenario!$B$6="Any",Scenario!$B$6=B894),1,0)</f>
        <v/>
      </c>
      <c r="AS894">
        <f>IF(OR(Scenario!$B$7="Any",Scenario!$B$7=C894),1,0)</f>
        <v/>
      </c>
      <c r="AT894">
        <f>IF(OR(Scenario!$B$8="Any",Scenario!$B$8=D894),1,0)</f>
        <v/>
      </c>
      <c r="AU894">
        <f>IF(OR(Scenario!$B$9="Any",Scenario!$B$9=E894),1,0)</f>
        <v/>
      </c>
      <c r="AV894">
        <f>IF(OR(Scenario!$B$10="Any",Scenario!$B$10=F894),1,0)</f>
        <v/>
      </c>
      <c r="AW894">
        <f>G894*AQ894*AR894*AS894*AT894*AU894*AV894</f>
        <v/>
      </c>
      <c r="AX894">
        <f>IF(Scenario!$B$11="mean",L894,IF(Scenario!$B$11="5th pct",M894,N894))</f>
        <v/>
      </c>
      <c r="AY894">
        <f>IF(Scenario!$B$11="mean",O894,IF(Scenario!$B$11="5th pct",P894,Q894))</f>
        <v/>
      </c>
      <c r="AZ894">
        <f>IF(Scenario!$B$11="mean",R894,IF(Scenario!$B$11="5th pct",S894,T894))</f>
        <v/>
      </c>
      <c r="BA894">
        <f>IF(Scenario!$B$11="mean",AE894,IF(Scenario!$B$11="5th pct",AF894,AG894))</f>
        <v/>
      </c>
      <c r="BB894">
        <f>IF(Scenario!$B$11="mean",AH894,IF(Scenario!$B$11="5th pct",AI894,AJ894))</f>
        <v/>
      </c>
      <c r="BC894">
        <f>U894</f>
        <v/>
      </c>
      <c r="BD894">
        <f>IF(Scenario!$B$11="mean",V894,IF(Scenario!$B$11="5th pct",W894,X894))</f>
        <v/>
      </c>
      <c r="BE894">
        <f>IF(Scenario!$B$11="mean",Y894,IF(Scenario!$B$11="5th pct",Z894,AA894))</f>
        <v/>
      </c>
      <c r="BF894">
        <f>IF(Scenario!$B$11="mean",AK894,IF(Scenario!$B$11="5th pct",AL894,AM894))</f>
        <v/>
      </c>
      <c r="BG894">
        <f>IF(Scenario!$B$11="mean",AN894,IF(Scenario!$B$11="5th pct",AO894,AP894))</f>
        <v/>
      </c>
    </row>
    <row r="895">
      <c r="A895" s="7" t="inlineStr">
        <is>
          <t>M</t>
        </is>
      </c>
      <c r="B895" s="7" t="inlineStr">
        <is>
          <t>75-79</t>
        </is>
      </c>
      <c r="C895" s="7" t="inlineStr">
        <is>
          <t>154-176</t>
        </is>
      </c>
      <c r="D895" s="7" t="inlineStr">
        <is>
          <t>&gt;=2.0</t>
        </is>
      </c>
      <c r="E895" s="7" t="inlineStr">
        <is>
          <t>high parox</t>
        </is>
      </c>
      <c r="F895" s="7" t="inlineStr">
        <is>
          <t>yes</t>
        </is>
      </c>
      <c r="G895" s="30">
        <f>Parameters!$B$6*Parameters!$B$8*Parameters!$E$11/SUM(Parameters!$B$11:$G$11)*Parameters!$K$21*Parameters!$B$52*Parameters!$B$46</f>
        <v/>
      </c>
      <c r="H895" s="31">
        <f>(140-Parameters!$C$25)*Parameters!$E$26*0.45359237*1/(72*Parameters!$E$27)</f>
        <v/>
      </c>
      <c r="I895" s="7">
        <f>IF(H895&gt;80,"&gt;80",IF(H895&gt;50,"50-80",IF(H895&gt;=25,"25-50","&lt;25")))</f>
        <v/>
      </c>
      <c r="J895" s="7">
        <f>IF(((B895="80+")+0+(OR(D895="1.5-2.0",D895="&gt;=2.0")))&gt;=2,1,0)</f>
        <v/>
      </c>
      <c r="K895" s="32">
        <f>INDEX(Parameters!$B$31:$E$31,MATCH(I895,Parameters!$B$30:$E$30,0))</f>
        <v/>
      </c>
      <c r="L895" s="33">
        <f>K895*INDEX(Parameters!$B$75:$E$75,MATCH(I895,Parameters!$B$30:$E$30,0))/100*IF($F895="yes",Parameters!$C$49,Parameters!$B$49)</f>
        <v/>
      </c>
      <c r="M895" s="33">
        <f>K895*INDEX(Parameters!$B$76:$E$76,MATCH(I895,Parameters!$B$30:$E$30,0))/100*IF($F895="yes",Parameters!$C$49,Parameters!$B$49)</f>
        <v/>
      </c>
      <c r="N895" s="33">
        <f>K895*INDEX(Parameters!$B$77:$E$77,MATCH(I895,Parameters!$B$30:$E$30,0))/100*IF($F895="yes",Parameters!$C$49,Parameters!$B$49)</f>
        <v/>
      </c>
      <c r="O895" s="33">
        <f>K895*INDEX(Parameters!$B$78:$E$78,MATCH(I895,Parameters!$B$30:$E$30,0))/100*IF($F895="yes",Parameters!$C$49,Parameters!$B$49)</f>
        <v/>
      </c>
      <c r="P895" s="33">
        <f>K895*INDEX(Parameters!$B$79:$E$79,MATCH(I895,Parameters!$B$30:$E$30,0))/100*IF($F895="yes",Parameters!$C$49,Parameters!$B$49)</f>
        <v/>
      </c>
      <c r="Q895" s="33">
        <f>K895*INDEX(Parameters!$B$80:$E$80,MATCH(I895,Parameters!$B$30:$E$30,0))/100*IF($F895="yes",Parameters!$C$49,Parameters!$B$49)</f>
        <v/>
      </c>
      <c r="R895" s="33">
        <f>K895*INDEX(Parameters!$B$81:$E$81,MATCH(I895,Parameters!$B$30:$E$30,0))/100*IF($F895="yes",Parameters!$C$49,Parameters!$B$49)</f>
        <v/>
      </c>
      <c r="S895" s="33">
        <f>K895*INDEX(Parameters!$B$82:$E$82,MATCH(I895,Parameters!$B$30:$E$30,0))/100*IF($F895="yes",Parameters!$C$49,Parameters!$B$49)</f>
        <v/>
      </c>
      <c r="T895" s="33">
        <f>K895*INDEX(Parameters!$B$83:$E$83,MATCH(I895,Parameters!$B$30:$E$30,0))/100*IF($F895="yes",Parameters!$C$49,Parameters!$B$49)</f>
        <v/>
      </c>
      <c r="U895" s="33">
        <f>INDEX(Parameters!$B$32:$E$32,MATCH(I895,Parameters!$B$30:$E$30,0))*Parameters!$B$36/100*IF($F895="yes",Parameters!$E$49,Parameters!$D$49)</f>
        <v/>
      </c>
      <c r="V895" s="33">
        <f>U895*INDEX(Parameters!$B$99:$E$99,MATCH(I895,Parameters!$B$30:$E$30,0))</f>
        <v/>
      </c>
      <c r="W895" s="33">
        <f>U895*INDEX(Parameters!$B$100:$E$100,MATCH(I895,Parameters!$B$30:$E$30,0))</f>
        <v/>
      </c>
      <c r="X895" s="33">
        <f>U895*INDEX(Parameters!$B$101:$E$101,MATCH(I895,Parameters!$B$30:$E$30,0))</f>
        <v/>
      </c>
      <c r="Y895" s="33">
        <f>U895*INDEX(Parameters!$B$102:$E$102,MATCH(I895,Parameters!$B$30:$E$30,0))</f>
        <v/>
      </c>
      <c r="Z895" s="33">
        <f>U895*INDEX(Parameters!$B$103:$E$103,MATCH(I895,Parameters!$B$30:$E$30,0))</f>
        <v/>
      </c>
      <c r="AA895" s="33">
        <f>U895*INDEX(Parameters!$B$104:$E$104,MATCH(I895,Parameters!$B$30:$E$30,0))</f>
        <v/>
      </c>
      <c r="AB895" s="33">
        <f>U895*Parameters!$B$39</f>
        <v/>
      </c>
      <c r="AC895" s="7">
        <f>J895</f>
        <v/>
      </c>
      <c r="AD895" s="7">
        <f>IF(J895=1,Parameters!$B$40,Parameters!$B$41)</f>
        <v/>
      </c>
      <c r="AE895" s="33">
        <f>AC895*O895+(1-AC895)*L895</f>
        <v/>
      </c>
      <c r="AF895" s="33">
        <f>AC895*P895+(1-AC895)*M895</f>
        <v/>
      </c>
      <c r="AG895" s="33">
        <f>AC895*Q895+(1-AC895)*N895</f>
        <v/>
      </c>
      <c r="AH895" s="33">
        <f>AD895*O895+(1-AD895)*L895</f>
        <v/>
      </c>
      <c r="AI895" s="33">
        <f>AD895*P895+(1-AD895)*M895</f>
        <v/>
      </c>
      <c r="AJ895" s="33">
        <f>AD895*Q895+(1-AD895)*N895</f>
        <v/>
      </c>
      <c r="AK895" s="33">
        <f>AC895*V895+(1-AC895)*U895</f>
        <v/>
      </c>
      <c r="AL895" s="33">
        <f>AC895*W895+(1-AC895)*U895</f>
        <v/>
      </c>
      <c r="AM895" s="33">
        <f>AC895*X895+(1-AC895)*U895</f>
        <v/>
      </c>
      <c r="AN895" s="33">
        <f>AD895*V895+(1-AD895)*U895</f>
        <v/>
      </c>
      <c r="AO895" s="33">
        <f>AD895*W895+(1-AD895)*U895</f>
        <v/>
      </c>
      <c r="AP895" s="33">
        <f>AD895*X895+(1-AD895)*U895</f>
        <v/>
      </c>
      <c r="AQ895" s="7">
        <f>IF(OR(Scenario!$B$5="Any",Scenario!$B$5=A895),1,0)</f>
        <v/>
      </c>
      <c r="AR895" s="7">
        <f>IF(OR(Scenario!$B$6="Any",Scenario!$B$6=B895),1,0)</f>
        <v/>
      </c>
      <c r="AS895" s="7">
        <f>IF(OR(Scenario!$B$7="Any",Scenario!$B$7=C895),1,0)</f>
        <v/>
      </c>
      <c r="AT895" s="7">
        <f>IF(OR(Scenario!$B$8="Any",Scenario!$B$8=D895),1,0)</f>
        <v/>
      </c>
      <c r="AU895" s="7">
        <f>IF(OR(Scenario!$B$9="Any",Scenario!$B$9=E895),1,0)</f>
        <v/>
      </c>
      <c r="AV895" s="7">
        <f>IF(OR(Scenario!$B$10="Any",Scenario!$B$10=F895),1,0)</f>
        <v/>
      </c>
      <c r="AW895" s="7">
        <f>G895*AQ895*AR895*AS895*AT895*AU895*AV895</f>
        <v/>
      </c>
      <c r="AX895" s="7">
        <f>IF(Scenario!$B$11="mean",L895,IF(Scenario!$B$11="5th pct",M895,N895))</f>
        <v/>
      </c>
      <c r="AY895" s="7">
        <f>IF(Scenario!$B$11="mean",O895,IF(Scenario!$B$11="5th pct",P895,Q895))</f>
        <v/>
      </c>
      <c r="AZ895" s="7">
        <f>IF(Scenario!$B$11="mean",R895,IF(Scenario!$B$11="5th pct",S895,T895))</f>
        <v/>
      </c>
      <c r="BA895" s="7">
        <f>IF(Scenario!$B$11="mean",AE895,IF(Scenario!$B$11="5th pct",AF895,AG895))</f>
        <v/>
      </c>
      <c r="BB895" s="7">
        <f>IF(Scenario!$B$11="mean",AH895,IF(Scenario!$B$11="5th pct",AI895,AJ895))</f>
        <v/>
      </c>
      <c r="BC895" s="7">
        <f>U895</f>
        <v/>
      </c>
      <c r="BD895" s="7">
        <f>IF(Scenario!$B$11="mean",V895,IF(Scenario!$B$11="5th pct",W895,X895))</f>
        <v/>
      </c>
      <c r="BE895" s="7">
        <f>IF(Scenario!$B$11="mean",Y895,IF(Scenario!$B$11="5th pct",Z895,AA895))</f>
        <v/>
      </c>
      <c r="BF895" s="7">
        <f>IF(Scenario!$B$11="mean",AK895,IF(Scenario!$B$11="5th pct",AL895,AM895))</f>
        <v/>
      </c>
      <c r="BG895" s="7">
        <f>IF(Scenario!$B$11="mean",AN895,IF(Scenario!$B$11="5th pct",AO895,AP895))</f>
        <v/>
      </c>
    </row>
    <row r="896">
      <c r="A896" t="inlineStr">
        <is>
          <t>M</t>
        </is>
      </c>
      <c r="B896" t="inlineStr">
        <is>
          <t>75-79</t>
        </is>
      </c>
      <c r="C896" t="inlineStr">
        <is>
          <t>154-176</t>
        </is>
      </c>
      <c r="D896" t="inlineStr">
        <is>
          <t>&gt;=2.0</t>
        </is>
      </c>
      <c r="E896" t="inlineStr">
        <is>
          <t>persistent</t>
        </is>
      </c>
      <c r="F896" t="inlineStr">
        <is>
          <t>no</t>
        </is>
      </c>
      <c r="G896" s="26">
        <f>Parameters!$B$6*Parameters!$B$8*Parameters!$E$11/SUM(Parameters!$B$11:$G$11)*Parameters!$K$21*Parameters!$B$53*(1-Parameters!$B$46)</f>
        <v/>
      </c>
      <c r="H896" s="27">
        <f>(140-Parameters!$C$25)*Parameters!$E$26*0.45359237*1/(72*Parameters!$E$27)</f>
        <v/>
      </c>
      <c r="I896">
        <f>IF(H896&gt;80,"&gt;80",IF(H896&gt;50,"50-80",IF(H896&gt;=25,"25-50","&lt;25")))</f>
        <v/>
      </c>
      <c r="J896">
        <f>IF(((B896="80+")+0+(OR(D896="1.5-2.0",D896="&gt;=2.0")))&gt;=2,1,0)</f>
        <v/>
      </c>
      <c r="K896" s="28">
        <f>INDEX(Parameters!$B$31:$E$31,MATCH(I896,Parameters!$B$30:$E$30,0))</f>
        <v/>
      </c>
      <c r="L896" s="29">
        <f>K896*INDEX(Parameters!$B$84:$E$84,MATCH(I896,Parameters!$B$30:$E$30,0))/100*IF($F896="yes",Parameters!$C$49,Parameters!$B$49)</f>
        <v/>
      </c>
      <c r="M896" s="29">
        <f>K896*INDEX(Parameters!$B$85:$E$85,MATCH(I896,Parameters!$B$30:$E$30,0))/100*IF($F896="yes",Parameters!$C$49,Parameters!$B$49)</f>
        <v/>
      </c>
      <c r="N896" s="29">
        <f>K896*INDEX(Parameters!$B$86:$E$86,MATCH(I896,Parameters!$B$30:$E$30,0))/100*IF($F896="yes",Parameters!$C$49,Parameters!$B$49)</f>
        <v/>
      </c>
      <c r="O896" s="29">
        <f>K896*INDEX(Parameters!$B$87:$E$87,MATCH(I896,Parameters!$B$30:$E$30,0))/100*IF($F896="yes",Parameters!$C$49,Parameters!$B$49)</f>
        <v/>
      </c>
      <c r="P896" s="29">
        <f>K896*INDEX(Parameters!$B$88:$E$88,MATCH(I896,Parameters!$B$30:$E$30,0))/100*IF($F896="yes",Parameters!$C$49,Parameters!$B$49)</f>
        <v/>
      </c>
      <c r="Q896" s="29">
        <f>K896*INDEX(Parameters!$B$89:$E$89,MATCH(I896,Parameters!$B$30:$E$30,0))/100*IF($F896="yes",Parameters!$C$49,Parameters!$B$49)</f>
        <v/>
      </c>
      <c r="R896" s="29">
        <f>K896*INDEX(Parameters!$B$90:$E$90,MATCH(I896,Parameters!$B$30:$E$30,0))/100*IF($F896="yes",Parameters!$C$49,Parameters!$B$49)</f>
        <v/>
      </c>
      <c r="S896" s="29">
        <f>K896*INDEX(Parameters!$B$91:$E$91,MATCH(I896,Parameters!$B$30:$E$30,0))/100*IF($F896="yes",Parameters!$C$49,Parameters!$B$49)</f>
        <v/>
      </c>
      <c r="T896" s="29">
        <f>K896*INDEX(Parameters!$B$92:$E$92,MATCH(I896,Parameters!$B$30:$E$30,0))/100*IF($F896="yes",Parameters!$C$49,Parameters!$B$49)</f>
        <v/>
      </c>
      <c r="U896" s="29">
        <f>INDEX(Parameters!$B$32:$E$32,MATCH(I896,Parameters!$B$30:$E$30,0))*Parameters!$B$36/100*IF($F896="yes",Parameters!$E$49,Parameters!$D$49)</f>
        <v/>
      </c>
      <c r="V896" s="29">
        <f>U896*INDEX(Parameters!$B$99:$E$99,MATCH(I896,Parameters!$B$30:$E$30,0))</f>
        <v/>
      </c>
      <c r="W896" s="29">
        <f>U896*INDEX(Parameters!$B$100:$E$100,MATCH(I896,Parameters!$B$30:$E$30,0))</f>
        <v/>
      </c>
      <c r="X896" s="29">
        <f>U896*INDEX(Parameters!$B$101:$E$101,MATCH(I896,Parameters!$B$30:$E$30,0))</f>
        <v/>
      </c>
      <c r="Y896" s="29">
        <f>U896*INDEX(Parameters!$B$102:$E$102,MATCH(I896,Parameters!$B$30:$E$30,0))</f>
        <v/>
      </c>
      <c r="Z896" s="29">
        <f>U896*INDEX(Parameters!$B$103:$E$103,MATCH(I896,Parameters!$B$30:$E$30,0))</f>
        <v/>
      </c>
      <c r="AA896" s="29">
        <f>U896*INDEX(Parameters!$B$104:$E$104,MATCH(I896,Parameters!$B$30:$E$30,0))</f>
        <v/>
      </c>
      <c r="AB896" s="29">
        <f>U896*Parameters!$B$39</f>
        <v/>
      </c>
      <c r="AC896">
        <f>J896</f>
        <v/>
      </c>
      <c r="AD896">
        <f>IF(J896=1,Parameters!$B$40,Parameters!$B$41)</f>
        <v/>
      </c>
      <c r="AE896" s="29">
        <f>AC896*O896+(1-AC896)*L896</f>
        <v/>
      </c>
      <c r="AF896" s="29">
        <f>AC896*P896+(1-AC896)*M896</f>
        <v/>
      </c>
      <c r="AG896" s="29">
        <f>AC896*Q896+(1-AC896)*N896</f>
        <v/>
      </c>
      <c r="AH896" s="29">
        <f>AD896*O896+(1-AD896)*L896</f>
        <v/>
      </c>
      <c r="AI896" s="29">
        <f>AD896*P896+(1-AD896)*M896</f>
        <v/>
      </c>
      <c r="AJ896" s="29">
        <f>AD896*Q896+(1-AD896)*N896</f>
        <v/>
      </c>
      <c r="AK896" s="29">
        <f>AC896*V896+(1-AC896)*U896</f>
        <v/>
      </c>
      <c r="AL896" s="29">
        <f>AC896*W896+(1-AC896)*U896</f>
        <v/>
      </c>
      <c r="AM896" s="29">
        <f>AC896*X896+(1-AC896)*U896</f>
        <v/>
      </c>
      <c r="AN896" s="29">
        <f>AD896*V896+(1-AD896)*U896</f>
        <v/>
      </c>
      <c r="AO896" s="29">
        <f>AD896*W896+(1-AD896)*U896</f>
        <v/>
      </c>
      <c r="AP896" s="29">
        <f>AD896*X896+(1-AD896)*U896</f>
        <v/>
      </c>
      <c r="AQ896">
        <f>IF(OR(Scenario!$B$5="Any",Scenario!$B$5=A896),1,0)</f>
        <v/>
      </c>
      <c r="AR896">
        <f>IF(OR(Scenario!$B$6="Any",Scenario!$B$6=B896),1,0)</f>
        <v/>
      </c>
      <c r="AS896">
        <f>IF(OR(Scenario!$B$7="Any",Scenario!$B$7=C896),1,0)</f>
        <v/>
      </c>
      <c r="AT896">
        <f>IF(OR(Scenario!$B$8="Any",Scenario!$B$8=D896),1,0)</f>
        <v/>
      </c>
      <c r="AU896">
        <f>IF(OR(Scenario!$B$9="Any",Scenario!$B$9=E896),1,0)</f>
        <v/>
      </c>
      <c r="AV896">
        <f>IF(OR(Scenario!$B$10="Any",Scenario!$B$10=F896),1,0)</f>
        <v/>
      </c>
      <c r="AW896">
        <f>G896*AQ896*AR896*AS896*AT896*AU896*AV896</f>
        <v/>
      </c>
      <c r="AX896">
        <f>IF(Scenario!$B$11="mean",L896,IF(Scenario!$B$11="5th pct",M896,N896))</f>
        <v/>
      </c>
      <c r="AY896">
        <f>IF(Scenario!$B$11="mean",O896,IF(Scenario!$B$11="5th pct",P896,Q896))</f>
        <v/>
      </c>
      <c r="AZ896">
        <f>IF(Scenario!$B$11="mean",R896,IF(Scenario!$B$11="5th pct",S896,T896))</f>
        <v/>
      </c>
      <c r="BA896">
        <f>IF(Scenario!$B$11="mean",AE896,IF(Scenario!$B$11="5th pct",AF896,AG896))</f>
        <v/>
      </c>
      <c r="BB896">
        <f>IF(Scenario!$B$11="mean",AH896,IF(Scenario!$B$11="5th pct",AI896,AJ896))</f>
        <v/>
      </c>
      <c r="BC896">
        <f>U896</f>
        <v/>
      </c>
      <c r="BD896">
        <f>IF(Scenario!$B$11="mean",V896,IF(Scenario!$B$11="5th pct",W896,X896))</f>
        <v/>
      </c>
      <c r="BE896">
        <f>IF(Scenario!$B$11="mean",Y896,IF(Scenario!$B$11="5th pct",Z896,AA896))</f>
        <v/>
      </c>
      <c r="BF896">
        <f>IF(Scenario!$B$11="mean",AK896,IF(Scenario!$B$11="5th pct",AL896,AM896))</f>
        <v/>
      </c>
      <c r="BG896">
        <f>IF(Scenario!$B$11="mean",AN896,IF(Scenario!$B$11="5th pct",AO896,AP896))</f>
        <v/>
      </c>
    </row>
    <row r="897">
      <c r="A897" s="7" t="inlineStr">
        <is>
          <t>M</t>
        </is>
      </c>
      <c r="B897" s="7" t="inlineStr">
        <is>
          <t>75-79</t>
        </is>
      </c>
      <c r="C897" s="7" t="inlineStr">
        <is>
          <t>154-176</t>
        </is>
      </c>
      <c r="D897" s="7" t="inlineStr">
        <is>
          <t>&gt;=2.0</t>
        </is>
      </c>
      <c r="E897" s="7" t="inlineStr">
        <is>
          <t>persistent</t>
        </is>
      </c>
      <c r="F897" s="7" t="inlineStr">
        <is>
          <t>yes</t>
        </is>
      </c>
      <c r="G897" s="30">
        <f>Parameters!$B$6*Parameters!$B$8*Parameters!$E$11/SUM(Parameters!$B$11:$G$11)*Parameters!$K$21*Parameters!$B$53*Parameters!$B$46</f>
        <v/>
      </c>
      <c r="H897" s="31">
        <f>(140-Parameters!$C$25)*Parameters!$E$26*0.45359237*1/(72*Parameters!$E$27)</f>
        <v/>
      </c>
      <c r="I897" s="7">
        <f>IF(H897&gt;80,"&gt;80",IF(H897&gt;50,"50-80",IF(H897&gt;=25,"25-50","&lt;25")))</f>
        <v/>
      </c>
      <c r="J897" s="7">
        <f>IF(((B897="80+")+0+(OR(D897="1.5-2.0",D897="&gt;=2.0")))&gt;=2,1,0)</f>
        <v/>
      </c>
      <c r="K897" s="32">
        <f>INDEX(Parameters!$B$31:$E$31,MATCH(I897,Parameters!$B$30:$E$30,0))</f>
        <v/>
      </c>
      <c r="L897" s="33">
        <f>K897*INDEX(Parameters!$B$84:$E$84,MATCH(I897,Parameters!$B$30:$E$30,0))/100*IF($F897="yes",Parameters!$C$49,Parameters!$B$49)</f>
        <v/>
      </c>
      <c r="M897" s="33">
        <f>K897*INDEX(Parameters!$B$85:$E$85,MATCH(I897,Parameters!$B$30:$E$30,0))/100*IF($F897="yes",Parameters!$C$49,Parameters!$B$49)</f>
        <v/>
      </c>
      <c r="N897" s="33">
        <f>K897*INDEX(Parameters!$B$86:$E$86,MATCH(I897,Parameters!$B$30:$E$30,0))/100*IF($F897="yes",Parameters!$C$49,Parameters!$B$49)</f>
        <v/>
      </c>
      <c r="O897" s="33">
        <f>K897*INDEX(Parameters!$B$87:$E$87,MATCH(I897,Parameters!$B$30:$E$30,0))/100*IF($F897="yes",Parameters!$C$49,Parameters!$B$49)</f>
        <v/>
      </c>
      <c r="P897" s="33">
        <f>K897*INDEX(Parameters!$B$88:$E$88,MATCH(I897,Parameters!$B$30:$E$30,0))/100*IF($F897="yes",Parameters!$C$49,Parameters!$B$49)</f>
        <v/>
      </c>
      <c r="Q897" s="33">
        <f>K897*INDEX(Parameters!$B$89:$E$89,MATCH(I897,Parameters!$B$30:$E$30,0))/100*IF($F897="yes",Parameters!$C$49,Parameters!$B$49)</f>
        <v/>
      </c>
      <c r="R897" s="33">
        <f>K897*INDEX(Parameters!$B$90:$E$90,MATCH(I897,Parameters!$B$30:$E$30,0))/100*IF($F897="yes",Parameters!$C$49,Parameters!$B$49)</f>
        <v/>
      </c>
      <c r="S897" s="33">
        <f>K897*INDEX(Parameters!$B$91:$E$91,MATCH(I897,Parameters!$B$30:$E$30,0))/100*IF($F897="yes",Parameters!$C$49,Parameters!$B$49)</f>
        <v/>
      </c>
      <c r="T897" s="33">
        <f>K897*INDEX(Parameters!$B$92:$E$92,MATCH(I897,Parameters!$B$30:$E$30,0))/100*IF($F897="yes",Parameters!$C$49,Parameters!$B$49)</f>
        <v/>
      </c>
      <c r="U897" s="33">
        <f>INDEX(Parameters!$B$32:$E$32,MATCH(I897,Parameters!$B$30:$E$30,0))*Parameters!$B$36/100*IF($F897="yes",Parameters!$E$49,Parameters!$D$49)</f>
        <v/>
      </c>
      <c r="V897" s="33">
        <f>U897*INDEX(Parameters!$B$99:$E$99,MATCH(I897,Parameters!$B$30:$E$30,0))</f>
        <v/>
      </c>
      <c r="W897" s="33">
        <f>U897*INDEX(Parameters!$B$100:$E$100,MATCH(I897,Parameters!$B$30:$E$30,0))</f>
        <v/>
      </c>
      <c r="X897" s="33">
        <f>U897*INDEX(Parameters!$B$101:$E$101,MATCH(I897,Parameters!$B$30:$E$30,0))</f>
        <v/>
      </c>
      <c r="Y897" s="33">
        <f>U897*INDEX(Parameters!$B$102:$E$102,MATCH(I897,Parameters!$B$30:$E$30,0))</f>
        <v/>
      </c>
      <c r="Z897" s="33">
        <f>U897*INDEX(Parameters!$B$103:$E$103,MATCH(I897,Parameters!$B$30:$E$30,0))</f>
        <v/>
      </c>
      <c r="AA897" s="33">
        <f>U897*INDEX(Parameters!$B$104:$E$104,MATCH(I897,Parameters!$B$30:$E$30,0))</f>
        <v/>
      </c>
      <c r="AB897" s="33">
        <f>U897*Parameters!$B$39</f>
        <v/>
      </c>
      <c r="AC897" s="7">
        <f>J897</f>
        <v/>
      </c>
      <c r="AD897" s="7">
        <f>IF(J897=1,Parameters!$B$40,Parameters!$B$41)</f>
        <v/>
      </c>
      <c r="AE897" s="33">
        <f>AC897*O897+(1-AC897)*L897</f>
        <v/>
      </c>
      <c r="AF897" s="33">
        <f>AC897*P897+(1-AC897)*M897</f>
        <v/>
      </c>
      <c r="AG897" s="33">
        <f>AC897*Q897+(1-AC897)*N897</f>
        <v/>
      </c>
      <c r="AH897" s="33">
        <f>AD897*O897+(1-AD897)*L897</f>
        <v/>
      </c>
      <c r="AI897" s="33">
        <f>AD897*P897+(1-AD897)*M897</f>
        <v/>
      </c>
      <c r="AJ897" s="33">
        <f>AD897*Q897+(1-AD897)*N897</f>
        <v/>
      </c>
      <c r="AK897" s="33">
        <f>AC897*V897+(1-AC897)*U897</f>
        <v/>
      </c>
      <c r="AL897" s="33">
        <f>AC897*W897+(1-AC897)*U897</f>
        <v/>
      </c>
      <c r="AM897" s="33">
        <f>AC897*X897+(1-AC897)*U897</f>
        <v/>
      </c>
      <c r="AN897" s="33">
        <f>AD897*V897+(1-AD897)*U897</f>
        <v/>
      </c>
      <c r="AO897" s="33">
        <f>AD897*W897+(1-AD897)*U897</f>
        <v/>
      </c>
      <c r="AP897" s="33">
        <f>AD897*X897+(1-AD897)*U897</f>
        <v/>
      </c>
      <c r="AQ897" s="7">
        <f>IF(OR(Scenario!$B$5="Any",Scenario!$B$5=A897),1,0)</f>
        <v/>
      </c>
      <c r="AR897" s="7">
        <f>IF(OR(Scenario!$B$6="Any",Scenario!$B$6=B897),1,0)</f>
        <v/>
      </c>
      <c r="AS897" s="7">
        <f>IF(OR(Scenario!$B$7="Any",Scenario!$B$7=C897),1,0)</f>
        <v/>
      </c>
      <c r="AT897" s="7">
        <f>IF(OR(Scenario!$B$8="Any",Scenario!$B$8=D897),1,0)</f>
        <v/>
      </c>
      <c r="AU897" s="7">
        <f>IF(OR(Scenario!$B$9="Any",Scenario!$B$9=E897),1,0)</f>
        <v/>
      </c>
      <c r="AV897" s="7">
        <f>IF(OR(Scenario!$B$10="Any",Scenario!$B$10=F897),1,0)</f>
        <v/>
      </c>
      <c r="AW897" s="7">
        <f>G897*AQ897*AR897*AS897*AT897*AU897*AV897</f>
        <v/>
      </c>
      <c r="AX897" s="7">
        <f>IF(Scenario!$B$11="mean",L897,IF(Scenario!$B$11="5th pct",M897,N897))</f>
        <v/>
      </c>
      <c r="AY897" s="7">
        <f>IF(Scenario!$B$11="mean",O897,IF(Scenario!$B$11="5th pct",P897,Q897))</f>
        <v/>
      </c>
      <c r="AZ897" s="7">
        <f>IF(Scenario!$B$11="mean",R897,IF(Scenario!$B$11="5th pct",S897,T897))</f>
        <v/>
      </c>
      <c r="BA897" s="7">
        <f>IF(Scenario!$B$11="mean",AE897,IF(Scenario!$B$11="5th pct",AF897,AG897))</f>
        <v/>
      </c>
      <c r="BB897" s="7">
        <f>IF(Scenario!$B$11="mean",AH897,IF(Scenario!$B$11="5th pct",AI897,AJ897))</f>
        <v/>
      </c>
      <c r="BC897" s="7">
        <f>U897</f>
        <v/>
      </c>
      <c r="BD897" s="7">
        <f>IF(Scenario!$B$11="mean",V897,IF(Scenario!$B$11="5th pct",W897,X897))</f>
        <v/>
      </c>
      <c r="BE897" s="7">
        <f>IF(Scenario!$B$11="mean",Y897,IF(Scenario!$B$11="5th pct",Z897,AA897))</f>
        <v/>
      </c>
      <c r="BF897" s="7">
        <f>IF(Scenario!$B$11="mean",AK897,IF(Scenario!$B$11="5th pct",AL897,AM897))</f>
        <v/>
      </c>
      <c r="BG897" s="7">
        <f>IF(Scenario!$B$11="mean",AN897,IF(Scenario!$B$11="5th pct",AO897,AP897))</f>
        <v/>
      </c>
    </row>
    <row r="898">
      <c r="A898" t="inlineStr">
        <is>
          <t>M</t>
        </is>
      </c>
      <c r="B898" t="inlineStr">
        <is>
          <t>75-79</t>
        </is>
      </c>
      <c r="C898" t="inlineStr">
        <is>
          <t>176-198</t>
        </is>
      </c>
      <c r="D898" t="inlineStr">
        <is>
          <t>&lt;1.0</t>
        </is>
      </c>
      <c r="E898" t="inlineStr">
        <is>
          <t>subclinical</t>
        </is>
      </c>
      <c r="F898" t="inlineStr">
        <is>
          <t>no</t>
        </is>
      </c>
      <c r="G898" s="26">
        <f>Parameters!$B$6*Parameters!$B$8*Parameters!$F$11/SUM(Parameters!$B$11:$G$11)*Parameters!$H$21*Parameters!$B$50*(1-Parameters!$B$46)</f>
        <v/>
      </c>
      <c r="H898" s="27">
        <f>(140-Parameters!$C$25)*Parameters!$F$26*0.45359237*1/(72*Parameters!$B$27)</f>
        <v/>
      </c>
      <c r="I898">
        <f>IF(H898&gt;80,"&gt;80",IF(H898&gt;50,"50-80",IF(H898&gt;=25,"25-50","&lt;25")))</f>
        <v/>
      </c>
      <c r="J898">
        <f>IF(((B898="80+")+0+(OR(D898="1.5-2.0",D898="&gt;=2.0")))&gt;=2,1,0)</f>
        <v/>
      </c>
      <c r="K898" s="28">
        <f>INDEX(Parameters!$B$31:$E$31,MATCH(I898,Parameters!$B$30:$E$30,0))</f>
        <v/>
      </c>
      <c r="L898" s="29">
        <f>K898*INDEX(Parameters!$B$57:$E$57,MATCH(I898,Parameters!$B$30:$E$30,0))/100*IF($F898="yes",Parameters!$C$49,Parameters!$B$49)</f>
        <v/>
      </c>
      <c r="M898" s="29">
        <f>K898*INDEX(Parameters!$B$58:$E$58,MATCH(I898,Parameters!$B$30:$E$30,0))/100*IF($F898="yes",Parameters!$C$49,Parameters!$B$49)</f>
        <v/>
      </c>
      <c r="N898" s="29">
        <f>K898*INDEX(Parameters!$B$59:$E$59,MATCH(I898,Parameters!$B$30:$E$30,0))/100*IF($F898="yes",Parameters!$C$49,Parameters!$B$49)</f>
        <v/>
      </c>
      <c r="O898" s="29">
        <f>K898*INDEX(Parameters!$B$60:$E$60,MATCH(I898,Parameters!$B$30:$E$30,0))/100*IF($F898="yes",Parameters!$C$49,Parameters!$B$49)</f>
        <v/>
      </c>
      <c r="P898" s="29">
        <f>K898*INDEX(Parameters!$B$61:$E$61,MATCH(I898,Parameters!$B$30:$E$30,0))/100*IF($F898="yes",Parameters!$C$49,Parameters!$B$49)</f>
        <v/>
      </c>
      <c r="Q898" s="29">
        <f>K898*INDEX(Parameters!$B$62:$E$62,MATCH(I898,Parameters!$B$30:$E$30,0))/100*IF($F898="yes",Parameters!$C$49,Parameters!$B$49)</f>
        <v/>
      </c>
      <c r="R898" s="29">
        <f>K898*INDEX(Parameters!$B$63:$E$63,MATCH(I898,Parameters!$B$30:$E$30,0))/100*IF($F898="yes",Parameters!$C$49,Parameters!$B$49)</f>
        <v/>
      </c>
      <c r="S898" s="29">
        <f>K898*INDEX(Parameters!$B$64:$E$64,MATCH(I898,Parameters!$B$30:$E$30,0))/100*IF($F898="yes",Parameters!$C$49,Parameters!$B$49)</f>
        <v/>
      </c>
      <c r="T898" s="29">
        <f>K898*INDEX(Parameters!$B$65:$E$65,MATCH(I898,Parameters!$B$30:$E$30,0))/100*IF($F898="yes",Parameters!$C$49,Parameters!$B$49)</f>
        <v/>
      </c>
      <c r="U898" s="29">
        <f>INDEX(Parameters!$B$32:$E$32,MATCH(I898,Parameters!$B$30:$E$30,0))*Parameters!$B$36/100*IF($F898="yes",Parameters!$E$49,Parameters!$D$49)</f>
        <v/>
      </c>
      <c r="V898" s="29">
        <f>U898*INDEX(Parameters!$B$99:$E$99,MATCH(I898,Parameters!$B$30:$E$30,0))</f>
        <v/>
      </c>
      <c r="W898" s="29">
        <f>U898*INDEX(Parameters!$B$100:$E$100,MATCH(I898,Parameters!$B$30:$E$30,0))</f>
        <v/>
      </c>
      <c r="X898" s="29">
        <f>U898*INDEX(Parameters!$B$101:$E$101,MATCH(I898,Parameters!$B$30:$E$30,0))</f>
        <v/>
      </c>
      <c r="Y898" s="29">
        <f>U898*INDEX(Parameters!$B$102:$E$102,MATCH(I898,Parameters!$B$30:$E$30,0))</f>
        <v/>
      </c>
      <c r="Z898" s="29">
        <f>U898*INDEX(Parameters!$B$103:$E$103,MATCH(I898,Parameters!$B$30:$E$30,0))</f>
        <v/>
      </c>
      <c r="AA898" s="29">
        <f>U898*INDEX(Parameters!$B$104:$E$104,MATCH(I898,Parameters!$B$30:$E$30,0))</f>
        <v/>
      </c>
      <c r="AB898" s="29">
        <f>U898*Parameters!$B$39</f>
        <v/>
      </c>
      <c r="AC898">
        <f>J898</f>
        <v/>
      </c>
      <c r="AD898">
        <f>IF(J898=1,Parameters!$B$40,Parameters!$B$41)</f>
        <v/>
      </c>
      <c r="AE898" s="29">
        <f>AC898*O898+(1-AC898)*L898</f>
        <v/>
      </c>
      <c r="AF898" s="29">
        <f>AC898*P898+(1-AC898)*M898</f>
        <v/>
      </c>
      <c r="AG898" s="29">
        <f>AC898*Q898+(1-AC898)*N898</f>
        <v/>
      </c>
      <c r="AH898" s="29">
        <f>AD898*O898+(1-AD898)*L898</f>
        <v/>
      </c>
      <c r="AI898" s="29">
        <f>AD898*P898+(1-AD898)*M898</f>
        <v/>
      </c>
      <c r="AJ898" s="29">
        <f>AD898*Q898+(1-AD898)*N898</f>
        <v/>
      </c>
      <c r="AK898" s="29">
        <f>AC898*V898+(1-AC898)*U898</f>
        <v/>
      </c>
      <c r="AL898" s="29">
        <f>AC898*W898+(1-AC898)*U898</f>
        <v/>
      </c>
      <c r="AM898" s="29">
        <f>AC898*X898+(1-AC898)*U898</f>
        <v/>
      </c>
      <c r="AN898" s="29">
        <f>AD898*V898+(1-AD898)*U898</f>
        <v/>
      </c>
      <c r="AO898" s="29">
        <f>AD898*W898+(1-AD898)*U898</f>
        <v/>
      </c>
      <c r="AP898" s="29">
        <f>AD898*X898+(1-AD898)*U898</f>
        <v/>
      </c>
      <c r="AQ898">
        <f>IF(OR(Scenario!$B$5="Any",Scenario!$B$5=A898),1,0)</f>
        <v/>
      </c>
      <c r="AR898">
        <f>IF(OR(Scenario!$B$6="Any",Scenario!$B$6=B898),1,0)</f>
        <v/>
      </c>
      <c r="AS898">
        <f>IF(OR(Scenario!$B$7="Any",Scenario!$B$7=C898),1,0)</f>
        <v/>
      </c>
      <c r="AT898">
        <f>IF(OR(Scenario!$B$8="Any",Scenario!$B$8=D898),1,0)</f>
        <v/>
      </c>
      <c r="AU898">
        <f>IF(OR(Scenario!$B$9="Any",Scenario!$B$9=E898),1,0)</f>
        <v/>
      </c>
      <c r="AV898">
        <f>IF(OR(Scenario!$B$10="Any",Scenario!$B$10=F898),1,0)</f>
        <v/>
      </c>
      <c r="AW898">
        <f>G898*AQ898*AR898*AS898*AT898*AU898*AV898</f>
        <v/>
      </c>
      <c r="AX898">
        <f>IF(Scenario!$B$11="mean",L898,IF(Scenario!$B$11="5th pct",M898,N898))</f>
        <v/>
      </c>
      <c r="AY898">
        <f>IF(Scenario!$B$11="mean",O898,IF(Scenario!$B$11="5th pct",P898,Q898))</f>
        <v/>
      </c>
      <c r="AZ898">
        <f>IF(Scenario!$B$11="mean",R898,IF(Scenario!$B$11="5th pct",S898,T898))</f>
        <v/>
      </c>
      <c r="BA898">
        <f>IF(Scenario!$B$11="mean",AE898,IF(Scenario!$B$11="5th pct",AF898,AG898))</f>
        <v/>
      </c>
      <c r="BB898">
        <f>IF(Scenario!$B$11="mean",AH898,IF(Scenario!$B$11="5th pct",AI898,AJ898))</f>
        <v/>
      </c>
      <c r="BC898">
        <f>U898</f>
        <v/>
      </c>
      <c r="BD898">
        <f>IF(Scenario!$B$11="mean",V898,IF(Scenario!$B$11="5th pct",W898,X898))</f>
        <v/>
      </c>
      <c r="BE898">
        <f>IF(Scenario!$B$11="mean",Y898,IF(Scenario!$B$11="5th pct",Z898,AA898))</f>
        <v/>
      </c>
      <c r="BF898">
        <f>IF(Scenario!$B$11="mean",AK898,IF(Scenario!$B$11="5th pct",AL898,AM898))</f>
        <v/>
      </c>
      <c r="BG898">
        <f>IF(Scenario!$B$11="mean",AN898,IF(Scenario!$B$11="5th pct",AO898,AP898))</f>
        <v/>
      </c>
    </row>
    <row r="899">
      <c r="A899" s="7" t="inlineStr">
        <is>
          <t>M</t>
        </is>
      </c>
      <c r="B899" s="7" t="inlineStr">
        <is>
          <t>75-79</t>
        </is>
      </c>
      <c r="C899" s="7" t="inlineStr">
        <is>
          <t>176-198</t>
        </is>
      </c>
      <c r="D899" s="7" t="inlineStr">
        <is>
          <t>&lt;1.0</t>
        </is>
      </c>
      <c r="E899" s="7" t="inlineStr">
        <is>
          <t>subclinical</t>
        </is>
      </c>
      <c r="F899" s="7" t="inlineStr">
        <is>
          <t>yes</t>
        </is>
      </c>
      <c r="G899" s="30">
        <f>Parameters!$B$6*Parameters!$B$8*Parameters!$F$11/SUM(Parameters!$B$11:$G$11)*Parameters!$H$21*Parameters!$B$50*Parameters!$B$46</f>
        <v/>
      </c>
      <c r="H899" s="31">
        <f>(140-Parameters!$C$25)*Parameters!$F$26*0.45359237*1/(72*Parameters!$B$27)</f>
        <v/>
      </c>
      <c r="I899" s="7">
        <f>IF(H899&gt;80,"&gt;80",IF(H899&gt;50,"50-80",IF(H899&gt;=25,"25-50","&lt;25")))</f>
        <v/>
      </c>
      <c r="J899" s="7">
        <f>IF(((B899="80+")+0+(OR(D899="1.5-2.0",D899="&gt;=2.0")))&gt;=2,1,0)</f>
        <v/>
      </c>
      <c r="K899" s="32">
        <f>INDEX(Parameters!$B$31:$E$31,MATCH(I899,Parameters!$B$30:$E$30,0))</f>
        <v/>
      </c>
      <c r="L899" s="33">
        <f>K899*INDEX(Parameters!$B$57:$E$57,MATCH(I899,Parameters!$B$30:$E$30,0))/100*IF($F899="yes",Parameters!$C$49,Parameters!$B$49)</f>
        <v/>
      </c>
      <c r="M899" s="33">
        <f>K899*INDEX(Parameters!$B$58:$E$58,MATCH(I899,Parameters!$B$30:$E$30,0))/100*IF($F899="yes",Parameters!$C$49,Parameters!$B$49)</f>
        <v/>
      </c>
      <c r="N899" s="33">
        <f>K899*INDEX(Parameters!$B$59:$E$59,MATCH(I899,Parameters!$B$30:$E$30,0))/100*IF($F899="yes",Parameters!$C$49,Parameters!$B$49)</f>
        <v/>
      </c>
      <c r="O899" s="33">
        <f>K899*INDEX(Parameters!$B$60:$E$60,MATCH(I899,Parameters!$B$30:$E$30,0))/100*IF($F899="yes",Parameters!$C$49,Parameters!$B$49)</f>
        <v/>
      </c>
      <c r="P899" s="33">
        <f>K899*INDEX(Parameters!$B$61:$E$61,MATCH(I899,Parameters!$B$30:$E$30,0))/100*IF($F899="yes",Parameters!$C$49,Parameters!$B$49)</f>
        <v/>
      </c>
      <c r="Q899" s="33">
        <f>K899*INDEX(Parameters!$B$62:$E$62,MATCH(I899,Parameters!$B$30:$E$30,0))/100*IF($F899="yes",Parameters!$C$49,Parameters!$B$49)</f>
        <v/>
      </c>
      <c r="R899" s="33">
        <f>K899*INDEX(Parameters!$B$63:$E$63,MATCH(I899,Parameters!$B$30:$E$30,0))/100*IF($F899="yes",Parameters!$C$49,Parameters!$B$49)</f>
        <v/>
      </c>
      <c r="S899" s="33">
        <f>K899*INDEX(Parameters!$B$64:$E$64,MATCH(I899,Parameters!$B$30:$E$30,0))/100*IF($F899="yes",Parameters!$C$49,Parameters!$B$49)</f>
        <v/>
      </c>
      <c r="T899" s="33">
        <f>K899*INDEX(Parameters!$B$65:$E$65,MATCH(I899,Parameters!$B$30:$E$30,0))/100*IF($F899="yes",Parameters!$C$49,Parameters!$B$49)</f>
        <v/>
      </c>
      <c r="U899" s="33">
        <f>INDEX(Parameters!$B$32:$E$32,MATCH(I899,Parameters!$B$30:$E$30,0))*Parameters!$B$36/100*IF($F899="yes",Parameters!$E$49,Parameters!$D$49)</f>
        <v/>
      </c>
      <c r="V899" s="33">
        <f>U899*INDEX(Parameters!$B$99:$E$99,MATCH(I899,Parameters!$B$30:$E$30,0))</f>
        <v/>
      </c>
      <c r="W899" s="33">
        <f>U899*INDEX(Parameters!$B$100:$E$100,MATCH(I899,Parameters!$B$30:$E$30,0))</f>
        <v/>
      </c>
      <c r="X899" s="33">
        <f>U899*INDEX(Parameters!$B$101:$E$101,MATCH(I899,Parameters!$B$30:$E$30,0))</f>
        <v/>
      </c>
      <c r="Y899" s="33">
        <f>U899*INDEX(Parameters!$B$102:$E$102,MATCH(I899,Parameters!$B$30:$E$30,0))</f>
        <v/>
      </c>
      <c r="Z899" s="33">
        <f>U899*INDEX(Parameters!$B$103:$E$103,MATCH(I899,Parameters!$B$30:$E$30,0))</f>
        <v/>
      </c>
      <c r="AA899" s="33">
        <f>U899*INDEX(Parameters!$B$104:$E$104,MATCH(I899,Parameters!$B$30:$E$30,0))</f>
        <v/>
      </c>
      <c r="AB899" s="33">
        <f>U899*Parameters!$B$39</f>
        <v/>
      </c>
      <c r="AC899" s="7">
        <f>J899</f>
        <v/>
      </c>
      <c r="AD899" s="7">
        <f>IF(J899=1,Parameters!$B$40,Parameters!$B$41)</f>
        <v/>
      </c>
      <c r="AE899" s="33">
        <f>AC899*O899+(1-AC899)*L899</f>
        <v/>
      </c>
      <c r="AF899" s="33">
        <f>AC899*P899+(1-AC899)*M899</f>
        <v/>
      </c>
      <c r="AG899" s="33">
        <f>AC899*Q899+(1-AC899)*N899</f>
        <v/>
      </c>
      <c r="AH899" s="33">
        <f>AD899*O899+(1-AD899)*L899</f>
        <v/>
      </c>
      <c r="AI899" s="33">
        <f>AD899*P899+(1-AD899)*M899</f>
        <v/>
      </c>
      <c r="AJ899" s="33">
        <f>AD899*Q899+(1-AD899)*N899</f>
        <v/>
      </c>
      <c r="AK899" s="33">
        <f>AC899*V899+(1-AC899)*U899</f>
        <v/>
      </c>
      <c r="AL899" s="33">
        <f>AC899*W899+(1-AC899)*U899</f>
        <v/>
      </c>
      <c r="AM899" s="33">
        <f>AC899*X899+(1-AC899)*U899</f>
        <v/>
      </c>
      <c r="AN899" s="33">
        <f>AD899*V899+(1-AD899)*U899</f>
        <v/>
      </c>
      <c r="AO899" s="33">
        <f>AD899*W899+(1-AD899)*U899</f>
        <v/>
      </c>
      <c r="AP899" s="33">
        <f>AD899*X899+(1-AD899)*U899</f>
        <v/>
      </c>
      <c r="AQ899" s="7">
        <f>IF(OR(Scenario!$B$5="Any",Scenario!$B$5=A899),1,0)</f>
        <v/>
      </c>
      <c r="AR899" s="7">
        <f>IF(OR(Scenario!$B$6="Any",Scenario!$B$6=B899),1,0)</f>
        <v/>
      </c>
      <c r="AS899" s="7">
        <f>IF(OR(Scenario!$B$7="Any",Scenario!$B$7=C899),1,0)</f>
        <v/>
      </c>
      <c r="AT899" s="7">
        <f>IF(OR(Scenario!$B$8="Any",Scenario!$B$8=D899),1,0)</f>
        <v/>
      </c>
      <c r="AU899" s="7">
        <f>IF(OR(Scenario!$B$9="Any",Scenario!$B$9=E899),1,0)</f>
        <v/>
      </c>
      <c r="AV899" s="7">
        <f>IF(OR(Scenario!$B$10="Any",Scenario!$B$10=F899),1,0)</f>
        <v/>
      </c>
      <c r="AW899" s="7">
        <f>G899*AQ899*AR899*AS899*AT899*AU899*AV899</f>
        <v/>
      </c>
      <c r="AX899" s="7">
        <f>IF(Scenario!$B$11="mean",L899,IF(Scenario!$B$11="5th pct",M899,N899))</f>
        <v/>
      </c>
      <c r="AY899" s="7">
        <f>IF(Scenario!$B$11="mean",O899,IF(Scenario!$B$11="5th pct",P899,Q899))</f>
        <v/>
      </c>
      <c r="AZ899" s="7">
        <f>IF(Scenario!$B$11="mean",R899,IF(Scenario!$B$11="5th pct",S899,T899))</f>
        <v/>
      </c>
      <c r="BA899" s="7">
        <f>IF(Scenario!$B$11="mean",AE899,IF(Scenario!$B$11="5th pct",AF899,AG899))</f>
        <v/>
      </c>
      <c r="BB899" s="7">
        <f>IF(Scenario!$B$11="mean",AH899,IF(Scenario!$B$11="5th pct",AI899,AJ899))</f>
        <v/>
      </c>
      <c r="BC899" s="7">
        <f>U899</f>
        <v/>
      </c>
      <c r="BD899" s="7">
        <f>IF(Scenario!$B$11="mean",V899,IF(Scenario!$B$11="5th pct",W899,X899))</f>
        <v/>
      </c>
      <c r="BE899" s="7">
        <f>IF(Scenario!$B$11="mean",Y899,IF(Scenario!$B$11="5th pct",Z899,AA899))</f>
        <v/>
      </c>
      <c r="BF899" s="7">
        <f>IF(Scenario!$B$11="mean",AK899,IF(Scenario!$B$11="5th pct",AL899,AM899))</f>
        <v/>
      </c>
      <c r="BG899" s="7">
        <f>IF(Scenario!$B$11="mean",AN899,IF(Scenario!$B$11="5th pct",AO899,AP899))</f>
        <v/>
      </c>
    </row>
    <row r="900">
      <c r="A900" t="inlineStr">
        <is>
          <t>M</t>
        </is>
      </c>
      <c r="B900" t="inlineStr">
        <is>
          <t>75-79</t>
        </is>
      </c>
      <c r="C900" t="inlineStr">
        <is>
          <t>176-198</t>
        </is>
      </c>
      <c r="D900" t="inlineStr">
        <is>
          <t>&lt;1.0</t>
        </is>
      </c>
      <c r="E900" t="inlineStr">
        <is>
          <t>low parox</t>
        </is>
      </c>
      <c r="F900" t="inlineStr">
        <is>
          <t>no</t>
        </is>
      </c>
      <c r="G900" s="26">
        <f>Parameters!$B$6*Parameters!$B$8*Parameters!$F$11/SUM(Parameters!$B$11:$G$11)*Parameters!$H$21*Parameters!$B$51*(1-Parameters!$B$46)</f>
        <v/>
      </c>
      <c r="H900" s="27">
        <f>(140-Parameters!$C$25)*Parameters!$F$26*0.45359237*1/(72*Parameters!$B$27)</f>
        <v/>
      </c>
      <c r="I900">
        <f>IF(H900&gt;80,"&gt;80",IF(H900&gt;50,"50-80",IF(H900&gt;=25,"25-50","&lt;25")))</f>
        <v/>
      </c>
      <c r="J900">
        <f>IF(((B900="80+")+0+(OR(D900="1.5-2.0",D900="&gt;=2.0")))&gt;=2,1,0)</f>
        <v/>
      </c>
      <c r="K900" s="28">
        <f>INDEX(Parameters!$B$31:$E$31,MATCH(I900,Parameters!$B$30:$E$30,0))</f>
        <v/>
      </c>
      <c r="L900" s="29">
        <f>K900*INDEX(Parameters!$B$66:$E$66,MATCH(I900,Parameters!$B$30:$E$30,0))/100*IF($F900="yes",Parameters!$C$49,Parameters!$B$49)</f>
        <v/>
      </c>
      <c r="M900" s="29">
        <f>K900*INDEX(Parameters!$B$67:$E$67,MATCH(I900,Parameters!$B$30:$E$30,0))/100*IF($F900="yes",Parameters!$C$49,Parameters!$B$49)</f>
        <v/>
      </c>
      <c r="N900" s="29">
        <f>K900*INDEX(Parameters!$B$68:$E$68,MATCH(I900,Parameters!$B$30:$E$30,0))/100*IF($F900="yes",Parameters!$C$49,Parameters!$B$49)</f>
        <v/>
      </c>
      <c r="O900" s="29">
        <f>K900*INDEX(Parameters!$B$69:$E$69,MATCH(I900,Parameters!$B$30:$E$30,0))/100*IF($F900="yes",Parameters!$C$49,Parameters!$B$49)</f>
        <v/>
      </c>
      <c r="P900" s="29">
        <f>K900*INDEX(Parameters!$B$70:$E$70,MATCH(I900,Parameters!$B$30:$E$30,0))/100*IF($F900="yes",Parameters!$C$49,Parameters!$B$49)</f>
        <v/>
      </c>
      <c r="Q900" s="29">
        <f>K900*INDEX(Parameters!$B$71:$E$71,MATCH(I900,Parameters!$B$30:$E$30,0))/100*IF($F900="yes",Parameters!$C$49,Parameters!$B$49)</f>
        <v/>
      </c>
      <c r="R900" s="29">
        <f>K900*INDEX(Parameters!$B$72:$E$72,MATCH(I900,Parameters!$B$30:$E$30,0))/100*IF($F900="yes",Parameters!$C$49,Parameters!$B$49)</f>
        <v/>
      </c>
      <c r="S900" s="29">
        <f>K900*INDEX(Parameters!$B$73:$E$73,MATCH(I900,Parameters!$B$30:$E$30,0))/100*IF($F900="yes",Parameters!$C$49,Parameters!$B$49)</f>
        <v/>
      </c>
      <c r="T900" s="29">
        <f>K900*INDEX(Parameters!$B$74:$E$74,MATCH(I900,Parameters!$B$30:$E$30,0))/100*IF($F900="yes",Parameters!$C$49,Parameters!$B$49)</f>
        <v/>
      </c>
      <c r="U900" s="29">
        <f>INDEX(Parameters!$B$32:$E$32,MATCH(I900,Parameters!$B$30:$E$30,0))*Parameters!$B$36/100*IF($F900="yes",Parameters!$E$49,Parameters!$D$49)</f>
        <v/>
      </c>
      <c r="V900" s="29">
        <f>U900*INDEX(Parameters!$B$99:$E$99,MATCH(I900,Parameters!$B$30:$E$30,0))</f>
        <v/>
      </c>
      <c r="W900" s="29">
        <f>U900*INDEX(Parameters!$B$100:$E$100,MATCH(I900,Parameters!$B$30:$E$30,0))</f>
        <v/>
      </c>
      <c r="X900" s="29">
        <f>U900*INDEX(Parameters!$B$101:$E$101,MATCH(I900,Parameters!$B$30:$E$30,0))</f>
        <v/>
      </c>
      <c r="Y900" s="29">
        <f>U900*INDEX(Parameters!$B$102:$E$102,MATCH(I900,Parameters!$B$30:$E$30,0))</f>
        <v/>
      </c>
      <c r="Z900" s="29">
        <f>U900*INDEX(Parameters!$B$103:$E$103,MATCH(I900,Parameters!$B$30:$E$30,0))</f>
        <v/>
      </c>
      <c r="AA900" s="29">
        <f>U900*INDEX(Parameters!$B$104:$E$104,MATCH(I900,Parameters!$B$30:$E$30,0))</f>
        <v/>
      </c>
      <c r="AB900" s="29">
        <f>U900*Parameters!$B$39</f>
        <v/>
      </c>
      <c r="AC900">
        <f>J900</f>
        <v/>
      </c>
      <c r="AD900">
        <f>IF(J900=1,Parameters!$B$40,Parameters!$B$41)</f>
        <v/>
      </c>
      <c r="AE900" s="29">
        <f>AC900*O900+(1-AC900)*L900</f>
        <v/>
      </c>
      <c r="AF900" s="29">
        <f>AC900*P900+(1-AC900)*M900</f>
        <v/>
      </c>
      <c r="AG900" s="29">
        <f>AC900*Q900+(1-AC900)*N900</f>
        <v/>
      </c>
      <c r="AH900" s="29">
        <f>AD900*O900+(1-AD900)*L900</f>
        <v/>
      </c>
      <c r="AI900" s="29">
        <f>AD900*P900+(1-AD900)*M900</f>
        <v/>
      </c>
      <c r="AJ900" s="29">
        <f>AD900*Q900+(1-AD900)*N900</f>
        <v/>
      </c>
      <c r="AK900" s="29">
        <f>AC900*V900+(1-AC900)*U900</f>
        <v/>
      </c>
      <c r="AL900" s="29">
        <f>AC900*W900+(1-AC900)*U900</f>
        <v/>
      </c>
      <c r="AM900" s="29">
        <f>AC900*X900+(1-AC900)*U900</f>
        <v/>
      </c>
      <c r="AN900" s="29">
        <f>AD900*V900+(1-AD900)*U900</f>
        <v/>
      </c>
      <c r="AO900" s="29">
        <f>AD900*W900+(1-AD900)*U900</f>
        <v/>
      </c>
      <c r="AP900" s="29">
        <f>AD900*X900+(1-AD900)*U900</f>
        <v/>
      </c>
      <c r="AQ900">
        <f>IF(OR(Scenario!$B$5="Any",Scenario!$B$5=A900),1,0)</f>
        <v/>
      </c>
      <c r="AR900">
        <f>IF(OR(Scenario!$B$6="Any",Scenario!$B$6=B900),1,0)</f>
        <v/>
      </c>
      <c r="AS900">
        <f>IF(OR(Scenario!$B$7="Any",Scenario!$B$7=C900),1,0)</f>
        <v/>
      </c>
      <c r="AT900">
        <f>IF(OR(Scenario!$B$8="Any",Scenario!$B$8=D900),1,0)</f>
        <v/>
      </c>
      <c r="AU900">
        <f>IF(OR(Scenario!$B$9="Any",Scenario!$B$9=E900),1,0)</f>
        <v/>
      </c>
      <c r="AV900">
        <f>IF(OR(Scenario!$B$10="Any",Scenario!$B$10=F900),1,0)</f>
        <v/>
      </c>
      <c r="AW900">
        <f>G900*AQ900*AR900*AS900*AT900*AU900*AV900</f>
        <v/>
      </c>
      <c r="AX900">
        <f>IF(Scenario!$B$11="mean",L900,IF(Scenario!$B$11="5th pct",M900,N900))</f>
        <v/>
      </c>
      <c r="AY900">
        <f>IF(Scenario!$B$11="mean",O900,IF(Scenario!$B$11="5th pct",P900,Q900))</f>
        <v/>
      </c>
      <c r="AZ900">
        <f>IF(Scenario!$B$11="mean",R900,IF(Scenario!$B$11="5th pct",S900,T900))</f>
        <v/>
      </c>
      <c r="BA900">
        <f>IF(Scenario!$B$11="mean",AE900,IF(Scenario!$B$11="5th pct",AF900,AG900))</f>
        <v/>
      </c>
      <c r="BB900">
        <f>IF(Scenario!$B$11="mean",AH900,IF(Scenario!$B$11="5th pct",AI900,AJ900))</f>
        <v/>
      </c>
      <c r="BC900">
        <f>U900</f>
        <v/>
      </c>
      <c r="BD900">
        <f>IF(Scenario!$B$11="mean",V900,IF(Scenario!$B$11="5th pct",W900,X900))</f>
        <v/>
      </c>
      <c r="BE900">
        <f>IF(Scenario!$B$11="mean",Y900,IF(Scenario!$B$11="5th pct",Z900,AA900))</f>
        <v/>
      </c>
      <c r="BF900">
        <f>IF(Scenario!$B$11="mean",AK900,IF(Scenario!$B$11="5th pct",AL900,AM900))</f>
        <v/>
      </c>
      <c r="BG900">
        <f>IF(Scenario!$B$11="mean",AN900,IF(Scenario!$B$11="5th pct",AO900,AP900))</f>
        <v/>
      </c>
    </row>
    <row r="901">
      <c r="A901" s="7" t="inlineStr">
        <is>
          <t>M</t>
        </is>
      </c>
      <c r="B901" s="7" t="inlineStr">
        <is>
          <t>75-79</t>
        </is>
      </c>
      <c r="C901" s="7" t="inlineStr">
        <is>
          <t>176-198</t>
        </is>
      </c>
      <c r="D901" s="7" t="inlineStr">
        <is>
          <t>&lt;1.0</t>
        </is>
      </c>
      <c r="E901" s="7" t="inlineStr">
        <is>
          <t>low parox</t>
        </is>
      </c>
      <c r="F901" s="7" t="inlineStr">
        <is>
          <t>yes</t>
        </is>
      </c>
      <c r="G901" s="30">
        <f>Parameters!$B$6*Parameters!$B$8*Parameters!$F$11/SUM(Parameters!$B$11:$G$11)*Parameters!$H$21*Parameters!$B$51*Parameters!$B$46</f>
        <v/>
      </c>
      <c r="H901" s="31">
        <f>(140-Parameters!$C$25)*Parameters!$F$26*0.45359237*1/(72*Parameters!$B$27)</f>
        <v/>
      </c>
      <c r="I901" s="7">
        <f>IF(H901&gt;80,"&gt;80",IF(H901&gt;50,"50-80",IF(H901&gt;=25,"25-50","&lt;25")))</f>
        <v/>
      </c>
      <c r="J901" s="7">
        <f>IF(((B901="80+")+0+(OR(D901="1.5-2.0",D901="&gt;=2.0")))&gt;=2,1,0)</f>
        <v/>
      </c>
      <c r="K901" s="32">
        <f>INDEX(Parameters!$B$31:$E$31,MATCH(I901,Parameters!$B$30:$E$30,0))</f>
        <v/>
      </c>
      <c r="L901" s="33">
        <f>K901*INDEX(Parameters!$B$66:$E$66,MATCH(I901,Parameters!$B$30:$E$30,0))/100*IF($F901="yes",Parameters!$C$49,Parameters!$B$49)</f>
        <v/>
      </c>
      <c r="M901" s="33">
        <f>K901*INDEX(Parameters!$B$67:$E$67,MATCH(I901,Parameters!$B$30:$E$30,0))/100*IF($F901="yes",Parameters!$C$49,Parameters!$B$49)</f>
        <v/>
      </c>
      <c r="N901" s="33">
        <f>K901*INDEX(Parameters!$B$68:$E$68,MATCH(I901,Parameters!$B$30:$E$30,0))/100*IF($F901="yes",Parameters!$C$49,Parameters!$B$49)</f>
        <v/>
      </c>
      <c r="O901" s="33">
        <f>K901*INDEX(Parameters!$B$69:$E$69,MATCH(I901,Parameters!$B$30:$E$30,0))/100*IF($F901="yes",Parameters!$C$49,Parameters!$B$49)</f>
        <v/>
      </c>
      <c r="P901" s="33">
        <f>K901*INDEX(Parameters!$B$70:$E$70,MATCH(I901,Parameters!$B$30:$E$30,0))/100*IF($F901="yes",Parameters!$C$49,Parameters!$B$49)</f>
        <v/>
      </c>
      <c r="Q901" s="33">
        <f>K901*INDEX(Parameters!$B$71:$E$71,MATCH(I901,Parameters!$B$30:$E$30,0))/100*IF($F901="yes",Parameters!$C$49,Parameters!$B$49)</f>
        <v/>
      </c>
      <c r="R901" s="33">
        <f>K901*INDEX(Parameters!$B$72:$E$72,MATCH(I901,Parameters!$B$30:$E$30,0))/100*IF($F901="yes",Parameters!$C$49,Parameters!$B$49)</f>
        <v/>
      </c>
      <c r="S901" s="33">
        <f>K901*INDEX(Parameters!$B$73:$E$73,MATCH(I901,Parameters!$B$30:$E$30,0))/100*IF($F901="yes",Parameters!$C$49,Parameters!$B$49)</f>
        <v/>
      </c>
      <c r="T901" s="33">
        <f>K901*INDEX(Parameters!$B$74:$E$74,MATCH(I901,Parameters!$B$30:$E$30,0))/100*IF($F901="yes",Parameters!$C$49,Parameters!$B$49)</f>
        <v/>
      </c>
      <c r="U901" s="33">
        <f>INDEX(Parameters!$B$32:$E$32,MATCH(I901,Parameters!$B$30:$E$30,0))*Parameters!$B$36/100*IF($F901="yes",Parameters!$E$49,Parameters!$D$49)</f>
        <v/>
      </c>
      <c r="V901" s="33">
        <f>U901*INDEX(Parameters!$B$99:$E$99,MATCH(I901,Parameters!$B$30:$E$30,0))</f>
        <v/>
      </c>
      <c r="W901" s="33">
        <f>U901*INDEX(Parameters!$B$100:$E$100,MATCH(I901,Parameters!$B$30:$E$30,0))</f>
        <v/>
      </c>
      <c r="X901" s="33">
        <f>U901*INDEX(Parameters!$B$101:$E$101,MATCH(I901,Parameters!$B$30:$E$30,0))</f>
        <v/>
      </c>
      <c r="Y901" s="33">
        <f>U901*INDEX(Parameters!$B$102:$E$102,MATCH(I901,Parameters!$B$30:$E$30,0))</f>
        <v/>
      </c>
      <c r="Z901" s="33">
        <f>U901*INDEX(Parameters!$B$103:$E$103,MATCH(I901,Parameters!$B$30:$E$30,0))</f>
        <v/>
      </c>
      <c r="AA901" s="33">
        <f>U901*INDEX(Parameters!$B$104:$E$104,MATCH(I901,Parameters!$B$30:$E$30,0))</f>
        <v/>
      </c>
      <c r="AB901" s="33">
        <f>U901*Parameters!$B$39</f>
        <v/>
      </c>
      <c r="AC901" s="7">
        <f>J901</f>
        <v/>
      </c>
      <c r="AD901" s="7">
        <f>IF(J901=1,Parameters!$B$40,Parameters!$B$41)</f>
        <v/>
      </c>
      <c r="AE901" s="33">
        <f>AC901*O901+(1-AC901)*L901</f>
        <v/>
      </c>
      <c r="AF901" s="33">
        <f>AC901*P901+(1-AC901)*M901</f>
        <v/>
      </c>
      <c r="AG901" s="33">
        <f>AC901*Q901+(1-AC901)*N901</f>
        <v/>
      </c>
      <c r="AH901" s="33">
        <f>AD901*O901+(1-AD901)*L901</f>
        <v/>
      </c>
      <c r="AI901" s="33">
        <f>AD901*P901+(1-AD901)*M901</f>
        <v/>
      </c>
      <c r="AJ901" s="33">
        <f>AD901*Q901+(1-AD901)*N901</f>
        <v/>
      </c>
      <c r="AK901" s="33">
        <f>AC901*V901+(1-AC901)*U901</f>
        <v/>
      </c>
      <c r="AL901" s="33">
        <f>AC901*W901+(1-AC901)*U901</f>
        <v/>
      </c>
      <c r="AM901" s="33">
        <f>AC901*X901+(1-AC901)*U901</f>
        <v/>
      </c>
      <c r="AN901" s="33">
        <f>AD901*V901+(1-AD901)*U901</f>
        <v/>
      </c>
      <c r="AO901" s="33">
        <f>AD901*W901+(1-AD901)*U901</f>
        <v/>
      </c>
      <c r="AP901" s="33">
        <f>AD901*X901+(1-AD901)*U901</f>
        <v/>
      </c>
      <c r="AQ901" s="7">
        <f>IF(OR(Scenario!$B$5="Any",Scenario!$B$5=A901),1,0)</f>
        <v/>
      </c>
      <c r="AR901" s="7">
        <f>IF(OR(Scenario!$B$6="Any",Scenario!$B$6=B901),1,0)</f>
        <v/>
      </c>
      <c r="AS901" s="7">
        <f>IF(OR(Scenario!$B$7="Any",Scenario!$B$7=C901),1,0)</f>
        <v/>
      </c>
      <c r="AT901" s="7">
        <f>IF(OR(Scenario!$B$8="Any",Scenario!$B$8=D901),1,0)</f>
        <v/>
      </c>
      <c r="AU901" s="7">
        <f>IF(OR(Scenario!$B$9="Any",Scenario!$B$9=E901),1,0)</f>
        <v/>
      </c>
      <c r="AV901" s="7">
        <f>IF(OR(Scenario!$B$10="Any",Scenario!$B$10=F901),1,0)</f>
        <v/>
      </c>
      <c r="AW901" s="7">
        <f>G901*AQ901*AR901*AS901*AT901*AU901*AV901</f>
        <v/>
      </c>
      <c r="AX901" s="7">
        <f>IF(Scenario!$B$11="mean",L901,IF(Scenario!$B$11="5th pct",M901,N901))</f>
        <v/>
      </c>
      <c r="AY901" s="7">
        <f>IF(Scenario!$B$11="mean",O901,IF(Scenario!$B$11="5th pct",P901,Q901))</f>
        <v/>
      </c>
      <c r="AZ901" s="7">
        <f>IF(Scenario!$B$11="mean",R901,IF(Scenario!$B$11="5th pct",S901,T901))</f>
        <v/>
      </c>
      <c r="BA901" s="7">
        <f>IF(Scenario!$B$11="mean",AE901,IF(Scenario!$B$11="5th pct",AF901,AG901))</f>
        <v/>
      </c>
      <c r="BB901" s="7">
        <f>IF(Scenario!$B$11="mean",AH901,IF(Scenario!$B$11="5th pct",AI901,AJ901))</f>
        <v/>
      </c>
      <c r="BC901" s="7">
        <f>U901</f>
        <v/>
      </c>
      <c r="BD901" s="7">
        <f>IF(Scenario!$B$11="mean",V901,IF(Scenario!$B$11="5th pct",W901,X901))</f>
        <v/>
      </c>
      <c r="BE901" s="7">
        <f>IF(Scenario!$B$11="mean",Y901,IF(Scenario!$B$11="5th pct",Z901,AA901))</f>
        <v/>
      </c>
      <c r="BF901" s="7">
        <f>IF(Scenario!$B$11="mean",AK901,IF(Scenario!$B$11="5th pct",AL901,AM901))</f>
        <v/>
      </c>
      <c r="BG901" s="7">
        <f>IF(Scenario!$B$11="mean",AN901,IF(Scenario!$B$11="5th pct",AO901,AP901))</f>
        <v/>
      </c>
    </row>
    <row r="902">
      <c r="A902" t="inlineStr">
        <is>
          <t>M</t>
        </is>
      </c>
      <c r="B902" t="inlineStr">
        <is>
          <t>75-79</t>
        </is>
      </c>
      <c r="C902" t="inlineStr">
        <is>
          <t>176-198</t>
        </is>
      </c>
      <c r="D902" t="inlineStr">
        <is>
          <t>&lt;1.0</t>
        </is>
      </c>
      <c r="E902" t="inlineStr">
        <is>
          <t>high parox</t>
        </is>
      </c>
      <c r="F902" t="inlineStr">
        <is>
          <t>no</t>
        </is>
      </c>
      <c r="G902" s="26">
        <f>Parameters!$B$6*Parameters!$B$8*Parameters!$F$11/SUM(Parameters!$B$11:$G$11)*Parameters!$H$21*Parameters!$B$52*(1-Parameters!$B$46)</f>
        <v/>
      </c>
      <c r="H902" s="27">
        <f>(140-Parameters!$C$25)*Parameters!$F$26*0.45359237*1/(72*Parameters!$B$27)</f>
        <v/>
      </c>
      <c r="I902">
        <f>IF(H902&gt;80,"&gt;80",IF(H902&gt;50,"50-80",IF(H902&gt;=25,"25-50","&lt;25")))</f>
        <v/>
      </c>
      <c r="J902">
        <f>IF(((B902="80+")+0+(OR(D902="1.5-2.0",D902="&gt;=2.0")))&gt;=2,1,0)</f>
        <v/>
      </c>
      <c r="K902" s="28">
        <f>INDEX(Parameters!$B$31:$E$31,MATCH(I902,Parameters!$B$30:$E$30,0))</f>
        <v/>
      </c>
      <c r="L902" s="29">
        <f>K902*INDEX(Parameters!$B$75:$E$75,MATCH(I902,Parameters!$B$30:$E$30,0))/100*IF($F902="yes",Parameters!$C$49,Parameters!$B$49)</f>
        <v/>
      </c>
      <c r="M902" s="29">
        <f>K902*INDEX(Parameters!$B$76:$E$76,MATCH(I902,Parameters!$B$30:$E$30,0))/100*IF($F902="yes",Parameters!$C$49,Parameters!$B$49)</f>
        <v/>
      </c>
      <c r="N902" s="29">
        <f>K902*INDEX(Parameters!$B$77:$E$77,MATCH(I902,Parameters!$B$30:$E$30,0))/100*IF($F902="yes",Parameters!$C$49,Parameters!$B$49)</f>
        <v/>
      </c>
      <c r="O902" s="29">
        <f>K902*INDEX(Parameters!$B$78:$E$78,MATCH(I902,Parameters!$B$30:$E$30,0))/100*IF($F902="yes",Parameters!$C$49,Parameters!$B$49)</f>
        <v/>
      </c>
      <c r="P902" s="29">
        <f>K902*INDEX(Parameters!$B$79:$E$79,MATCH(I902,Parameters!$B$30:$E$30,0))/100*IF($F902="yes",Parameters!$C$49,Parameters!$B$49)</f>
        <v/>
      </c>
      <c r="Q902" s="29">
        <f>K902*INDEX(Parameters!$B$80:$E$80,MATCH(I902,Parameters!$B$30:$E$30,0))/100*IF($F902="yes",Parameters!$C$49,Parameters!$B$49)</f>
        <v/>
      </c>
      <c r="R902" s="29">
        <f>K902*INDEX(Parameters!$B$81:$E$81,MATCH(I902,Parameters!$B$30:$E$30,0))/100*IF($F902="yes",Parameters!$C$49,Parameters!$B$49)</f>
        <v/>
      </c>
      <c r="S902" s="29">
        <f>K902*INDEX(Parameters!$B$82:$E$82,MATCH(I902,Parameters!$B$30:$E$30,0))/100*IF($F902="yes",Parameters!$C$49,Parameters!$B$49)</f>
        <v/>
      </c>
      <c r="T902" s="29">
        <f>K902*INDEX(Parameters!$B$83:$E$83,MATCH(I902,Parameters!$B$30:$E$30,0))/100*IF($F902="yes",Parameters!$C$49,Parameters!$B$49)</f>
        <v/>
      </c>
      <c r="U902" s="29">
        <f>INDEX(Parameters!$B$32:$E$32,MATCH(I902,Parameters!$B$30:$E$30,0))*Parameters!$B$36/100*IF($F902="yes",Parameters!$E$49,Parameters!$D$49)</f>
        <v/>
      </c>
      <c r="V902" s="29">
        <f>U902*INDEX(Parameters!$B$99:$E$99,MATCH(I902,Parameters!$B$30:$E$30,0))</f>
        <v/>
      </c>
      <c r="W902" s="29">
        <f>U902*INDEX(Parameters!$B$100:$E$100,MATCH(I902,Parameters!$B$30:$E$30,0))</f>
        <v/>
      </c>
      <c r="X902" s="29">
        <f>U902*INDEX(Parameters!$B$101:$E$101,MATCH(I902,Parameters!$B$30:$E$30,0))</f>
        <v/>
      </c>
      <c r="Y902" s="29">
        <f>U902*INDEX(Parameters!$B$102:$E$102,MATCH(I902,Parameters!$B$30:$E$30,0))</f>
        <v/>
      </c>
      <c r="Z902" s="29">
        <f>U902*INDEX(Parameters!$B$103:$E$103,MATCH(I902,Parameters!$B$30:$E$30,0))</f>
        <v/>
      </c>
      <c r="AA902" s="29">
        <f>U902*INDEX(Parameters!$B$104:$E$104,MATCH(I902,Parameters!$B$30:$E$30,0))</f>
        <v/>
      </c>
      <c r="AB902" s="29">
        <f>U902*Parameters!$B$39</f>
        <v/>
      </c>
      <c r="AC902">
        <f>J902</f>
        <v/>
      </c>
      <c r="AD902">
        <f>IF(J902=1,Parameters!$B$40,Parameters!$B$41)</f>
        <v/>
      </c>
      <c r="AE902" s="29">
        <f>AC902*O902+(1-AC902)*L902</f>
        <v/>
      </c>
      <c r="AF902" s="29">
        <f>AC902*P902+(1-AC902)*M902</f>
        <v/>
      </c>
      <c r="AG902" s="29">
        <f>AC902*Q902+(1-AC902)*N902</f>
        <v/>
      </c>
      <c r="AH902" s="29">
        <f>AD902*O902+(1-AD902)*L902</f>
        <v/>
      </c>
      <c r="AI902" s="29">
        <f>AD902*P902+(1-AD902)*M902</f>
        <v/>
      </c>
      <c r="AJ902" s="29">
        <f>AD902*Q902+(1-AD902)*N902</f>
        <v/>
      </c>
      <c r="AK902" s="29">
        <f>AC902*V902+(1-AC902)*U902</f>
        <v/>
      </c>
      <c r="AL902" s="29">
        <f>AC902*W902+(1-AC902)*U902</f>
        <v/>
      </c>
      <c r="AM902" s="29">
        <f>AC902*X902+(1-AC902)*U902</f>
        <v/>
      </c>
      <c r="AN902" s="29">
        <f>AD902*V902+(1-AD902)*U902</f>
        <v/>
      </c>
      <c r="AO902" s="29">
        <f>AD902*W902+(1-AD902)*U902</f>
        <v/>
      </c>
      <c r="AP902" s="29">
        <f>AD902*X902+(1-AD902)*U902</f>
        <v/>
      </c>
      <c r="AQ902">
        <f>IF(OR(Scenario!$B$5="Any",Scenario!$B$5=A902),1,0)</f>
        <v/>
      </c>
      <c r="AR902">
        <f>IF(OR(Scenario!$B$6="Any",Scenario!$B$6=B902),1,0)</f>
        <v/>
      </c>
      <c r="AS902">
        <f>IF(OR(Scenario!$B$7="Any",Scenario!$B$7=C902),1,0)</f>
        <v/>
      </c>
      <c r="AT902">
        <f>IF(OR(Scenario!$B$8="Any",Scenario!$B$8=D902),1,0)</f>
        <v/>
      </c>
      <c r="AU902">
        <f>IF(OR(Scenario!$B$9="Any",Scenario!$B$9=E902),1,0)</f>
        <v/>
      </c>
      <c r="AV902">
        <f>IF(OR(Scenario!$B$10="Any",Scenario!$B$10=F902),1,0)</f>
        <v/>
      </c>
      <c r="AW902">
        <f>G902*AQ902*AR902*AS902*AT902*AU902*AV902</f>
        <v/>
      </c>
      <c r="AX902">
        <f>IF(Scenario!$B$11="mean",L902,IF(Scenario!$B$11="5th pct",M902,N902))</f>
        <v/>
      </c>
      <c r="AY902">
        <f>IF(Scenario!$B$11="mean",O902,IF(Scenario!$B$11="5th pct",P902,Q902))</f>
        <v/>
      </c>
      <c r="AZ902">
        <f>IF(Scenario!$B$11="mean",R902,IF(Scenario!$B$11="5th pct",S902,T902))</f>
        <v/>
      </c>
      <c r="BA902">
        <f>IF(Scenario!$B$11="mean",AE902,IF(Scenario!$B$11="5th pct",AF902,AG902))</f>
        <v/>
      </c>
      <c r="BB902">
        <f>IF(Scenario!$B$11="mean",AH902,IF(Scenario!$B$11="5th pct",AI902,AJ902))</f>
        <v/>
      </c>
      <c r="BC902">
        <f>U902</f>
        <v/>
      </c>
      <c r="BD902">
        <f>IF(Scenario!$B$11="mean",V902,IF(Scenario!$B$11="5th pct",W902,X902))</f>
        <v/>
      </c>
      <c r="BE902">
        <f>IF(Scenario!$B$11="mean",Y902,IF(Scenario!$B$11="5th pct",Z902,AA902))</f>
        <v/>
      </c>
      <c r="BF902">
        <f>IF(Scenario!$B$11="mean",AK902,IF(Scenario!$B$11="5th pct",AL902,AM902))</f>
        <v/>
      </c>
      <c r="BG902">
        <f>IF(Scenario!$B$11="mean",AN902,IF(Scenario!$B$11="5th pct",AO902,AP902))</f>
        <v/>
      </c>
    </row>
    <row r="903">
      <c r="A903" s="7" t="inlineStr">
        <is>
          <t>M</t>
        </is>
      </c>
      <c r="B903" s="7" t="inlineStr">
        <is>
          <t>75-79</t>
        </is>
      </c>
      <c r="C903" s="7" t="inlineStr">
        <is>
          <t>176-198</t>
        </is>
      </c>
      <c r="D903" s="7" t="inlineStr">
        <is>
          <t>&lt;1.0</t>
        </is>
      </c>
      <c r="E903" s="7" t="inlineStr">
        <is>
          <t>high parox</t>
        </is>
      </c>
      <c r="F903" s="7" t="inlineStr">
        <is>
          <t>yes</t>
        </is>
      </c>
      <c r="G903" s="30">
        <f>Parameters!$B$6*Parameters!$B$8*Parameters!$F$11/SUM(Parameters!$B$11:$G$11)*Parameters!$H$21*Parameters!$B$52*Parameters!$B$46</f>
        <v/>
      </c>
      <c r="H903" s="31">
        <f>(140-Parameters!$C$25)*Parameters!$F$26*0.45359237*1/(72*Parameters!$B$27)</f>
        <v/>
      </c>
      <c r="I903" s="7">
        <f>IF(H903&gt;80,"&gt;80",IF(H903&gt;50,"50-80",IF(H903&gt;=25,"25-50","&lt;25")))</f>
        <v/>
      </c>
      <c r="J903" s="7">
        <f>IF(((B903="80+")+0+(OR(D903="1.5-2.0",D903="&gt;=2.0")))&gt;=2,1,0)</f>
        <v/>
      </c>
      <c r="K903" s="32">
        <f>INDEX(Parameters!$B$31:$E$31,MATCH(I903,Parameters!$B$30:$E$30,0))</f>
        <v/>
      </c>
      <c r="L903" s="33">
        <f>K903*INDEX(Parameters!$B$75:$E$75,MATCH(I903,Parameters!$B$30:$E$30,0))/100*IF($F903="yes",Parameters!$C$49,Parameters!$B$49)</f>
        <v/>
      </c>
      <c r="M903" s="33">
        <f>K903*INDEX(Parameters!$B$76:$E$76,MATCH(I903,Parameters!$B$30:$E$30,0))/100*IF($F903="yes",Parameters!$C$49,Parameters!$B$49)</f>
        <v/>
      </c>
      <c r="N903" s="33">
        <f>K903*INDEX(Parameters!$B$77:$E$77,MATCH(I903,Parameters!$B$30:$E$30,0))/100*IF($F903="yes",Parameters!$C$49,Parameters!$B$49)</f>
        <v/>
      </c>
      <c r="O903" s="33">
        <f>K903*INDEX(Parameters!$B$78:$E$78,MATCH(I903,Parameters!$B$30:$E$30,0))/100*IF($F903="yes",Parameters!$C$49,Parameters!$B$49)</f>
        <v/>
      </c>
      <c r="P903" s="33">
        <f>K903*INDEX(Parameters!$B$79:$E$79,MATCH(I903,Parameters!$B$30:$E$30,0))/100*IF($F903="yes",Parameters!$C$49,Parameters!$B$49)</f>
        <v/>
      </c>
      <c r="Q903" s="33">
        <f>K903*INDEX(Parameters!$B$80:$E$80,MATCH(I903,Parameters!$B$30:$E$30,0))/100*IF($F903="yes",Parameters!$C$49,Parameters!$B$49)</f>
        <v/>
      </c>
      <c r="R903" s="33">
        <f>K903*INDEX(Parameters!$B$81:$E$81,MATCH(I903,Parameters!$B$30:$E$30,0))/100*IF($F903="yes",Parameters!$C$49,Parameters!$B$49)</f>
        <v/>
      </c>
      <c r="S903" s="33">
        <f>K903*INDEX(Parameters!$B$82:$E$82,MATCH(I903,Parameters!$B$30:$E$30,0))/100*IF($F903="yes",Parameters!$C$49,Parameters!$B$49)</f>
        <v/>
      </c>
      <c r="T903" s="33">
        <f>K903*INDEX(Parameters!$B$83:$E$83,MATCH(I903,Parameters!$B$30:$E$30,0))/100*IF($F903="yes",Parameters!$C$49,Parameters!$B$49)</f>
        <v/>
      </c>
      <c r="U903" s="33">
        <f>INDEX(Parameters!$B$32:$E$32,MATCH(I903,Parameters!$B$30:$E$30,0))*Parameters!$B$36/100*IF($F903="yes",Parameters!$E$49,Parameters!$D$49)</f>
        <v/>
      </c>
      <c r="V903" s="33">
        <f>U903*INDEX(Parameters!$B$99:$E$99,MATCH(I903,Parameters!$B$30:$E$30,0))</f>
        <v/>
      </c>
      <c r="W903" s="33">
        <f>U903*INDEX(Parameters!$B$100:$E$100,MATCH(I903,Parameters!$B$30:$E$30,0))</f>
        <v/>
      </c>
      <c r="X903" s="33">
        <f>U903*INDEX(Parameters!$B$101:$E$101,MATCH(I903,Parameters!$B$30:$E$30,0))</f>
        <v/>
      </c>
      <c r="Y903" s="33">
        <f>U903*INDEX(Parameters!$B$102:$E$102,MATCH(I903,Parameters!$B$30:$E$30,0))</f>
        <v/>
      </c>
      <c r="Z903" s="33">
        <f>U903*INDEX(Parameters!$B$103:$E$103,MATCH(I903,Parameters!$B$30:$E$30,0))</f>
        <v/>
      </c>
      <c r="AA903" s="33">
        <f>U903*INDEX(Parameters!$B$104:$E$104,MATCH(I903,Parameters!$B$30:$E$30,0))</f>
        <v/>
      </c>
      <c r="AB903" s="33">
        <f>U903*Parameters!$B$39</f>
        <v/>
      </c>
      <c r="AC903" s="7">
        <f>J903</f>
        <v/>
      </c>
      <c r="AD903" s="7">
        <f>IF(J903=1,Parameters!$B$40,Parameters!$B$41)</f>
        <v/>
      </c>
      <c r="AE903" s="33">
        <f>AC903*O903+(1-AC903)*L903</f>
        <v/>
      </c>
      <c r="AF903" s="33">
        <f>AC903*P903+(1-AC903)*M903</f>
        <v/>
      </c>
      <c r="AG903" s="33">
        <f>AC903*Q903+(1-AC903)*N903</f>
        <v/>
      </c>
      <c r="AH903" s="33">
        <f>AD903*O903+(1-AD903)*L903</f>
        <v/>
      </c>
      <c r="AI903" s="33">
        <f>AD903*P903+(1-AD903)*M903</f>
        <v/>
      </c>
      <c r="AJ903" s="33">
        <f>AD903*Q903+(1-AD903)*N903</f>
        <v/>
      </c>
      <c r="AK903" s="33">
        <f>AC903*V903+(1-AC903)*U903</f>
        <v/>
      </c>
      <c r="AL903" s="33">
        <f>AC903*W903+(1-AC903)*U903</f>
        <v/>
      </c>
      <c r="AM903" s="33">
        <f>AC903*X903+(1-AC903)*U903</f>
        <v/>
      </c>
      <c r="AN903" s="33">
        <f>AD903*V903+(1-AD903)*U903</f>
        <v/>
      </c>
      <c r="AO903" s="33">
        <f>AD903*W903+(1-AD903)*U903</f>
        <v/>
      </c>
      <c r="AP903" s="33">
        <f>AD903*X903+(1-AD903)*U903</f>
        <v/>
      </c>
      <c r="AQ903" s="7">
        <f>IF(OR(Scenario!$B$5="Any",Scenario!$B$5=A903),1,0)</f>
        <v/>
      </c>
      <c r="AR903" s="7">
        <f>IF(OR(Scenario!$B$6="Any",Scenario!$B$6=B903),1,0)</f>
        <v/>
      </c>
      <c r="AS903" s="7">
        <f>IF(OR(Scenario!$B$7="Any",Scenario!$B$7=C903),1,0)</f>
        <v/>
      </c>
      <c r="AT903" s="7">
        <f>IF(OR(Scenario!$B$8="Any",Scenario!$B$8=D903),1,0)</f>
        <v/>
      </c>
      <c r="AU903" s="7">
        <f>IF(OR(Scenario!$B$9="Any",Scenario!$B$9=E903),1,0)</f>
        <v/>
      </c>
      <c r="AV903" s="7">
        <f>IF(OR(Scenario!$B$10="Any",Scenario!$B$10=F903),1,0)</f>
        <v/>
      </c>
      <c r="AW903" s="7">
        <f>G903*AQ903*AR903*AS903*AT903*AU903*AV903</f>
        <v/>
      </c>
      <c r="AX903" s="7">
        <f>IF(Scenario!$B$11="mean",L903,IF(Scenario!$B$11="5th pct",M903,N903))</f>
        <v/>
      </c>
      <c r="AY903" s="7">
        <f>IF(Scenario!$B$11="mean",O903,IF(Scenario!$B$11="5th pct",P903,Q903))</f>
        <v/>
      </c>
      <c r="AZ903" s="7">
        <f>IF(Scenario!$B$11="mean",R903,IF(Scenario!$B$11="5th pct",S903,T903))</f>
        <v/>
      </c>
      <c r="BA903" s="7">
        <f>IF(Scenario!$B$11="mean",AE903,IF(Scenario!$B$11="5th pct",AF903,AG903))</f>
        <v/>
      </c>
      <c r="BB903" s="7">
        <f>IF(Scenario!$B$11="mean",AH903,IF(Scenario!$B$11="5th pct",AI903,AJ903))</f>
        <v/>
      </c>
      <c r="BC903" s="7">
        <f>U903</f>
        <v/>
      </c>
      <c r="BD903" s="7">
        <f>IF(Scenario!$B$11="mean",V903,IF(Scenario!$B$11="5th pct",W903,X903))</f>
        <v/>
      </c>
      <c r="BE903" s="7">
        <f>IF(Scenario!$B$11="mean",Y903,IF(Scenario!$B$11="5th pct",Z903,AA903))</f>
        <v/>
      </c>
      <c r="BF903" s="7">
        <f>IF(Scenario!$B$11="mean",AK903,IF(Scenario!$B$11="5th pct",AL903,AM903))</f>
        <v/>
      </c>
      <c r="BG903" s="7">
        <f>IF(Scenario!$B$11="mean",AN903,IF(Scenario!$B$11="5th pct",AO903,AP903))</f>
        <v/>
      </c>
    </row>
    <row r="904">
      <c r="A904" t="inlineStr">
        <is>
          <t>M</t>
        </is>
      </c>
      <c r="B904" t="inlineStr">
        <is>
          <t>75-79</t>
        </is>
      </c>
      <c r="C904" t="inlineStr">
        <is>
          <t>176-198</t>
        </is>
      </c>
      <c r="D904" t="inlineStr">
        <is>
          <t>&lt;1.0</t>
        </is>
      </c>
      <c r="E904" t="inlineStr">
        <is>
          <t>persistent</t>
        </is>
      </c>
      <c r="F904" t="inlineStr">
        <is>
          <t>no</t>
        </is>
      </c>
      <c r="G904" s="26">
        <f>Parameters!$B$6*Parameters!$B$8*Parameters!$F$11/SUM(Parameters!$B$11:$G$11)*Parameters!$H$21*Parameters!$B$53*(1-Parameters!$B$46)</f>
        <v/>
      </c>
      <c r="H904" s="27">
        <f>(140-Parameters!$C$25)*Parameters!$F$26*0.45359237*1/(72*Parameters!$B$27)</f>
        <v/>
      </c>
      <c r="I904">
        <f>IF(H904&gt;80,"&gt;80",IF(H904&gt;50,"50-80",IF(H904&gt;=25,"25-50","&lt;25")))</f>
        <v/>
      </c>
      <c r="J904">
        <f>IF(((B904="80+")+0+(OR(D904="1.5-2.0",D904="&gt;=2.0")))&gt;=2,1,0)</f>
        <v/>
      </c>
      <c r="K904" s="28">
        <f>INDEX(Parameters!$B$31:$E$31,MATCH(I904,Parameters!$B$30:$E$30,0))</f>
        <v/>
      </c>
      <c r="L904" s="29">
        <f>K904*INDEX(Parameters!$B$84:$E$84,MATCH(I904,Parameters!$B$30:$E$30,0))/100*IF($F904="yes",Parameters!$C$49,Parameters!$B$49)</f>
        <v/>
      </c>
      <c r="M904" s="29">
        <f>K904*INDEX(Parameters!$B$85:$E$85,MATCH(I904,Parameters!$B$30:$E$30,0))/100*IF($F904="yes",Parameters!$C$49,Parameters!$B$49)</f>
        <v/>
      </c>
      <c r="N904" s="29">
        <f>K904*INDEX(Parameters!$B$86:$E$86,MATCH(I904,Parameters!$B$30:$E$30,0))/100*IF($F904="yes",Parameters!$C$49,Parameters!$B$49)</f>
        <v/>
      </c>
      <c r="O904" s="29">
        <f>K904*INDEX(Parameters!$B$87:$E$87,MATCH(I904,Parameters!$B$30:$E$30,0))/100*IF($F904="yes",Parameters!$C$49,Parameters!$B$49)</f>
        <v/>
      </c>
      <c r="P904" s="29">
        <f>K904*INDEX(Parameters!$B$88:$E$88,MATCH(I904,Parameters!$B$30:$E$30,0))/100*IF($F904="yes",Parameters!$C$49,Parameters!$B$49)</f>
        <v/>
      </c>
      <c r="Q904" s="29">
        <f>K904*INDEX(Parameters!$B$89:$E$89,MATCH(I904,Parameters!$B$30:$E$30,0))/100*IF($F904="yes",Parameters!$C$49,Parameters!$B$49)</f>
        <v/>
      </c>
      <c r="R904" s="29">
        <f>K904*INDEX(Parameters!$B$90:$E$90,MATCH(I904,Parameters!$B$30:$E$30,0))/100*IF($F904="yes",Parameters!$C$49,Parameters!$B$49)</f>
        <v/>
      </c>
      <c r="S904" s="29">
        <f>K904*INDEX(Parameters!$B$91:$E$91,MATCH(I904,Parameters!$B$30:$E$30,0))/100*IF($F904="yes",Parameters!$C$49,Parameters!$B$49)</f>
        <v/>
      </c>
      <c r="T904" s="29">
        <f>K904*INDEX(Parameters!$B$92:$E$92,MATCH(I904,Parameters!$B$30:$E$30,0))/100*IF($F904="yes",Parameters!$C$49,Parameters!$B$49)</f>
        <v/>
      </c>
      <c r="U904" s="29">
        <f>INDEX(Parameters!$B$32:$E$32,MATCH(I904,Parameters!$B$30:$E$30,0))*Parameters!$B$36/100*IF($F904="yes",Parameters!$E$49,Parameters!$D$49)</f>
        <v/>
      </c>
      <c r="V904" s="29">
        <f>U904*INDEX(Parameters!$B$99:$E$99,MATCH(I904,Parameters!$B$30:$E$30,0))</f>
        <v/>
      </c>
      <c r="W904" s="29">
        <f>U904*INDEX(Parameters!$B$100:$E$100,MATCH(I904,Parameters!$B$30:$E$30,0))</f>
        <v/>
      </c>
      <c r="X904" s="29">
        <f>U904*INDEX(Parameters!$B$101:$E$101,MATCH(I904,Parameters!$B$30:$E$30,0))</f>
        <v/>
      </c>
      <c r="Y904" s="29">
        <f>U904*INDEX(Parameters!$B$102:$E$102,MATCH(I904,Parameters!$B$30:$E$30,0))</f>
        <v/>
      </c>
      <c r="Z904" s="29">
        <f>U904*INDEX(Parameters!$B$103:$E$103,MATCH(I904,Parameters!$B$30:$E$30,0))</f>
        <v/>
      </c>
      <c r="AA904" s="29">
        <f>U904*INDEX(Parameters!$B$104:$E$104,MATCH(I904,Parameters!$B$30:$E$30,0))</f>
        <v/>
      </c>
      <c r="AB904" s="29">
        <f>U904*Parameters!$B$39</f>
        <v/>
      </c>
      <c r="AC904">
        <f>J904</f>
        <v/>
      </c>
      <c r="AD904">
        <f>IF(J904=1,Parameters!$B$40,Parameters!$B$41)</f>
        <v/>
      </c>
      <c r="AE904" s="29">
        <f>AC904*O904+(1-AC904)*L904</f>
        <v/>
      </c>
      <c r="AF904" s="29">
        <f>AC904*P904+(1-AC904)*M904</f>
        <v/>
      </c>
      <c r="AG904" s="29">
        <f>AC904*Q904+(1-AC904)*N904</f>
        <v/>
      </c>
      <c r="AH904" s="29">
        <f>AD904*O904+(1-AD904)*L904</f>
        <v/>
      </c>
      <c r="AI904" s="29">
        <f>AD904*P904+(1-AD904)*M904</f>
        <v/>
      </c>
      <c r="AJ904" s="29">
        <f>AD904*Q904+(1-AD904)*N904</f>
        <v/>
      </c>
      <c r="AK904" s="29">
        <f>AC904*V904+(1-AC904)*U904</f>
        <v/>
      </c>
      <c r="AL904" s="29">
        <f>AC904*W904+(1-AC904)*U904</f>
        <v/>
      </c>
      <c r="AM904" s="29">
        <f>AC904*X904+(1-AC904)*U904</f>
        <v/>
      </c>
      <c r="AN904" s="29">
        <f>AD904*V904+(1-AD904)*U904</f>
        <v/>
      </c>
      <c r="AO904" s="29">
        <f>AD904*W904+(1-AD904)*U904</f>
        <v/>
      </c>
      <c r="AP904" s="29">
        <f>AD904*X904+(1-AD904)*U904</f>
        <v/>
      </c>
      <c r="AQ904">
        <f>IF(OR(Scenario!$B$5="Any",Scenario!$B$5=A904),1,0)</f>
        <v/>
      </c>
      <c r="AR904">
        <f>IF(OR(Scenario!$B$6="Any",Scenario!$B$6=B904),1,0)</f>
        <v/>
      </c>
      <c r="AS904">
        <f>IF(OR(Scenario!$B$7="Any",Scenario!$B$7=C904),1,0)</f>
        <v/>
      </c>
      <c r="AT904">
        <f>IF(OR(Scenario!$B$8="Any",Scenario!$B$8=D904),1,0)</f>
        <v/>
      </c>
      <c r="AU904">
        <f>IF(OR(Scenario!$B$9="Any",Scenario!$B$9=E904),1,0)</f>
        <v/>
      </c>
      <c r="AV904">
        <f>IF(OR(Scenario!$B$10="Any",Scenario!$B$10=F904),1,0)</f>
        <v/>
      </c>
      <c r="AW904">
        <f>G904*AQ904*AR904*AS904*AT904*AU904*AV904</f>
        <v/>
      </c>
      <c r="AX904">
        <f>IF(Scenario!$B$11="mean",L904,IF(Scenario!$B$11="5th pct",M904,N904))</f>
        <v/>
      </c>
      <c r="AY904">
        <f>IF(Scenario!$B$11="mean",O904,IF(Scenario!$B$11="5th pct",P904,Q904))</f>
        <v/>
      </c>
      <c r="AZ904">
        <f>IF(Scenario!$B$11="mean",R904,IF(Scenario!$B$11="5th pct",S904,T904))</f>
        <v/>
      </c>
      <c r="BA904">
        <f>IF(Scenario!$B$11="mean",AE904,IF(Scenario!$B$11="5th pct",AF904,AG904))</f>
        <v/>
      </c>
      <c r="BB904">
        <f>IF(Scenario!$B$11="mean",AH904,IF(Scenario!$B$11="5th pct",AI904,AJ904))</f>
        <v/>
      </c>
      <c r="BC904">
        <f>U904</f>
        <v/>
      </c>
      <c r="BD904">
        <f>IF(Scenario!$B$11="mean",V904,IF(Scenario!$B$11="5th pct",W904,X904))</f>
        <v/>
      </c>
      <c r="BE904">
        <f>IF(Scenario!$B$11="mean",Y904,IF(Scenario!$B$11="5th pct",Z904,AA904))</f>
        <v/>
      </c>
      <c r="BF904">
        <f>IF(Scenario!$B$11="mean",AK904,IF(Scenario!$B$11="5th pct",AL904,AM904))</f>
        <v/>
      </c>
      <c r="BG904">
        <f>IF(Scenario!$B$11="mean",AN904,IF(Scenario!$B$11="5th pct",AO904,AP904))</f>
        <v/>
      </c>
    </row>
    <row r="905">
      <c r="A905" s="7" t="inlineStr">
        <is>
          <t>M</t>
        </is>
      </c>
      <c r="B905" s="7" t="inlineStr">
        <is>
          <t>75-79</t>
        </is>
      </c>
      <c r="C905" s="7" t="inlineStr">
        <is>
          <t>176-198</t>
        </is>
      </c>
      <c r="D905" s="7" t="inlineStr">
        <is>
          <t>&lt;1.0</t>
        </is>
      </c>
      <c r="E905" s="7" t="inlineStr">
        <is>
          <t>persistent</t>
        </is>
      </c>
      <c r="F905" s="7" t="inlineStr">
        <is>
          <t>yes</t>
        </is>
      </c>
      <c r="G905" s="30">
        <f>Parameters!$B$6*Parameters!$B$8*Parameters!$F$11/SUM(Parameters!$B$11:$G$11)*Parameters!$H$21*Parameters!$B$53*Parameters!$B$46</f>
        <v/>
      </c>
      <c r="H905" s="31">
        <f>(140-Parameters!$C$25)*Parameters!$F$26*0.45359237*1/(72*Parameters!$B$27)</f>
        <v/>
      </c>
      <c r="I905" s="7">
        <f>IF(H905&gt;80,"&gt;80",IF(H905&gt;50,"50-80",IF(H905&gt;=25,"25-50","&lt;25")))</f>
        <v/>
      </c>
      <c r="J905" s="7">
        <f>IF(((B905="80+")+0+(OR(D905="1.5-2.0",D905="&gt;=2.0")))&gt;=2,1,0)</f>
        <v/>
      </c>
      <c r="K905" s="32">
        <f>INDEX(Parameters!$B$31:$E$31,MATCH(I905,Parameters!$B$30:$E$30,0))</f>
        <v/>
      </c>
      <c r="L905" s="33">
        <f>K905*INDEX(Parameters!$B$84:$E$84,MATCH(I905,Parameters!$B$30:$E$30,0))/100*IF($F905="yes",Parameters!$C$49,Parameters!$B$49)</f>
        <v/>
      </c>
      <c r="M905" s="33">
        <f>K905*INDEX(Parameters!$B$85:$E$85,MATCH(I905,Parameters!$B$30:$E$30,0))/100*IF($F905="yes",Parameters!$C$49,Parameters!$B$49)</f>
        <v/>
      </c>
      <c r="N905" s="33">
        <f>K905*INDEX(Parameters!$B$86:$E$86,MATCH(I905,Parameters!$B$30:$E$30,0))/100*IF($F905="yes",Parameters!$C$49,Parameters!$B$49)</f>
        <v/>
      </c>
      <c r="O905" s="33">
        <f>K905*INDEX(Parameters!$B$87:$E$87,MATCH(I905,Parameters!$B$30:$E$30,0))/100*IF($F905="yes",Parameters!$C$49,Parameters!$B$49)</f>
        <v/>
      </c>
      <c r="P905" s="33">
        <f>K905*INDEX(Parameters!$B$88:$E$88,MATCH(I905,Parameters!$B$30:$E$30,0))/100*IF($F905="yes",Parameters!$C$49,Parameters!$B$49)</f>
        <v/>
      </c>
      <c r="Q905" s="33">
        <f>K905*INDEX(Parameters!$B$89:$E$89,MATCH(I905,Parameters!$B$30:$E$30,0))/100*IF($F905="yes",Parameters!$C$49,Parameters!$B$49)</f>
        <v/>
      </c>
      <c r="R905" s="33">
        <f>K905*INDEX(Parameters!$B$90:$E$90,MATCH(I905,Parameters!$B$30:$E$30,0))/100*IF($F905="yes",Parameters!$C$49,Parameters!$B$49)</f>
        <v/>
      </c>
      <c r="S905" s="33">
        <f>K905*INDEX(Parameters!$B$91:$E$91,MATCH(I905,Parameters!$B$30:$E$30,0))/100*IF($F905="yes",Parameters!$C$49,Parameters!$B$49)</f>
        <v/>
      </c>
      <c r="T905" s="33">
        <f>K905*INDEX(Parameters!$B$92:$E$92,MATCH(I905,Parameters!$B$30:$E$30,0))/100*IF($F905="yes",Parameters!$C$49,Parameters!$B$49)</f>
        <v/>
      </c>
      <c r="U905" s="33">
        <f>INDEX(Parameters!$B$32:$E$32,MATCH(I905,Parameters!$B$30:$E$30,0))*Parameters!$B$36/100*IF($F905="yes",Parameters!$E$49,Parameters!$D$49)</f>
        <v/>
      </c>
      <c r="V905" s="33">
        <f>U905*INDEX(Parameters!$B$99:$E$99,MATCH(I905,Parameters!$B$30:$E$30,0))</f>
        <v/>
      </c>
      <c r="W905" s="33">
        <f>U905*INDEX(Parameters!$B$100:$E$100,MATCH(I905,Parameters!$B$30:$E$30,0))</f>
        <v/>
      </c>
      <c r="X905" s="33">
        <f>U905*INDEX(Parameters!$B$101:$E$101,MATCH(I905,Parameters!$B$30:$E$30,0))</f>
        <v/>
      </c>
      <c r="Y905" s="33">
        <f>U905*INDEX(Parameters!$B$102:$E$102,MATCH(I905,Parameters!$B$30:$E$30,0))</f>
        <v/>
      </c>
      <c r="Z905" s="33">
        <f>U905*INDEX(Parameters!$B$103:$E$103,MATCH(I905,Parameters!$B$30:$E$30,0))</f>
        <v/>
      </c>
      <c r="AA905" s="33">
        <f>U905*INDEX(Parameters!$B$104:$E$104,MATCH(I905,Parameters!$B$30:$E$30,0))</f>
        <v/>
      </c>
      <c r="AB905" s="33">
        <f>U905*Parameters!$B$39</f>
        <v/>
      </c>
      <c r="AC905" s="7">
        <f>J905</f>
        <v/>
      </c>
      <c r="AD905" s="7">
        <f>IF(J905=1,Parameters!$B$40,Parameters!$B$41)</f>
        <v/>
      </c>
      <c r="AE905" s="33">
        <f>AC905*O905+(1-AC905)*L905</f>
        <v/>
      </c>
      <c r="AF905" s="33">
        <f>AC905*P905+(1-AC905)*M905</f>
        <v/>
      </c>
      <c r="AG905" s="33">
        <f>AC905*Q905+(1-AC905)*N905</f>
        <v/>
      </c>
      <c r="AH905" s="33">
        <f>AD905*O905+(1-AD905)*L905</f>
        <v/>
      </c>
      <c r="AI905" s="33">
        <f>AD905*P905+(1-AD905)*M905</f>
        <v/>
      </c>
      <c r="AJ905" s="33">
        <f>AD905*Q905+(1-AD905)*N905</f>
        <v/>
      </c>
      <c r="AK905" s="33">
        <f>AC905*V905+(1-AC905)*U905</f>
        <v/>
      </c>
      <c r="AL905" s="33">
        <f>AC905*W905+(1-AC905)*U905</f>
        <v/>
      </c>
      <c r="AM905" s="33">
        <f>AC905*X905+(1-AC905)*U905</f>
        <v/>
      </c>
      <c r="AN905" s="33">
        <f>AD905*V905+(1-AD905)*U905</f>
        <v/>
      </c>
      <c r="AO905" s="33">
        <f>AD905*W905+(1-AD905)*U905</f>
        <v/>
      </c>
      <c r="AP905" s="33">
        <f>AD905*X905+(1-AD905)*U905</f>
        <v/>
      </c>
      <c r="AQ905" s="7">
        <f>IF(OR(Scenario!$B$5="Any",Scenario!$B$5=A905),1,0)</f>
        <v/>
      </c>
      <c r="AR905" s="7">
        <f>IF(OR(Scenario!$B$6="Any",Scenario!$B$6=B905),1,0)</f>
        <v/>
      </c>
      <c r="AS905" s="7">
        <f>IF(OR(Scenario!$B$7="Any",Scenario!$B$7=C905),1,0)</f>
        <v/>
      </c>
      <c r="AT905" s="7">
        <f>IF(OR(Scenario!$B$8="Any",Scenario!$B$8=D905),1,0)</f>
        <v/>
      </c>
      <c r="AU905" s="7">
        <f>IF(OR(Scenario!$B$9="Any",Scenario!$B$9=E905),1,0)</f>
        <v/>
      </c>
      <c r="AV905" s="7">
        <f>IF(OR(Scenario!$B$10="Any",Scenario!$B$10=F905),1,0)</f>
        <v/>
      </c>
      <c r="AW905" s="7">
        <f>G905*AQ905*AR905*AS905*AT905*AU905*AV905</f>
        <v/>
      </c>
      <c r="AX905" s="7">
        <f>IF(Scenario!$B$11="mean",L905,IF(Scenario!$B$11="5th pct",M905,N905))</f>
        <v/>
      </c>
      <c r="AY905" s="7">
        <f>IF(Scenario!$B$11="mean",O905,IF(Scenario!$B$11="5th pct",P905,Q905))</f>
        <v/>
      </c>
      <c r="AZ905" s="7">
        <f>IF(Scenario!$B$11="mean",R905,IF(Scenario!$B$11="5th pct",S905,T905))</f>
        <v/>
      </c>
      <c r="BA905" s="7">
        <f>IF(Scenario!$B$11="mean",AE905,IF(Scenario!$B$11="5th pct",AF905,AG905))</f>
        <v/>
      </c>
      <c r="BB905" s="7">
        <f>IF(Scenario!$B$11="mean",AH905,IF(Scenario!$B$11="5th pct",AI905,AJ905))</f>
        <v/>
      </c>
      <c r="BC905" s="7">
        <f>U905</f>
        <v/>
      </c>
      <c r="BD905" s="7">
        <f>IF(Scenario!$B$11="mean",V905,IF(Scenario!$B$11="5th pct",W905,X905))</f>
        <v/>
      </c>
      <c r="BE905" s="7">
        <f>IF(Scenario!$B$11="mean",Y905,IF(Scenario!$B$11="5th pct",Z905,AA905))</f>
        <v/>
      </c>
      <c r="BF905" s="7">
        <f>IF(Scenario!$B$11="mean",AK905,IF(Scenario!$B$11="5th pct",AL905,AM905))</f>
        <v/>
      </c>
      <c r="BG905" s="7">
        <f>IF(Scenario!$B$11="mean",AN905,IF(Scenario!$B$11="5th pct",AO905,AP905))</f>
        <v/>
      </c>
    </row>
    <row r="906">
      <c r="A906" t="inlineStr">
        <is>
          <t>M</t>
        </is>
      </c>
      <c r="B906" t="inlineStr">
        <is>
          <t>75-79</t>
        </is>
      </c>
      <c r="C906" t="inlineStr">
        <is>
          <t>176-198</t>
        </is>
      </c>
      <c r="D906" t="inlineStr">
        <is>
          <t>1.0-1.5</t>
        </is>
      </c>
      <c r="E906" t="inlineStr">
        <is>
          <t>subclinical</t>
        </is>
      </c>
      <c r="F906" t="inlineStr">
        <is>
          <t>no</t>
        </is>
      </c>
      <c r="G906" s="26">
        <f>Parameters!$B$6*Parameters!$B$8*Parameters!$F$11/SUM(Parameters!$B$11:$G$11)*Parameters!$I$21*Parameters!$B$50*(1-Parameters!$B$46)</f>
        <v/>
      </c>
      <c r="H906" s="27">
        <f>(140-Parameters!$C$25)*Parameters!$F$26*0.45359237*1/(72*Parameters!$C$27)</f>
        <v/>
      </c>
      <c r="I906">
        <f>IF(H906&gt;80,"&gt;80",IF(H906&gt;50,"50-80",IF(H906&gt;=25,"25-50","&lt;25")))</f>
        <v/>
      </c>
      <c r="J906">
        <f>IF(((B906="80+")+0+(OR(D906="1.5-2.0",D906="&gt;=2.0")))&gt;=2,1,0)</f>
        <v/>
      </c>
      <c r="K906" s="28">
        <f>INDEX(Parameters!$B$31:$E$31,MATCH(I906,Parameters!$B$30:$E$30,0))</f>
        <v/>
      </c>
      <c r="L906" s="29">
        <f>K906*INDEX(Parameters!$B$57:$E$57,MATCH(I906,Parameters!$B$30:$E$30,0))/100*IF($F906="yes",Parameters!$C$49,Parameters!$B$49)</f>
        <v/>
      </c>
      <c r="M906" s="29">
        <f>K906*INDEX(Parameters!$B$58:$E$58,MATCH(I906,Parameters!$B$30:$E$30,0))/100*IF($F906="yes",Parameters!$C$49,Parameters!$B$49)</f>
        <v/>
      </c>
      <c r="N906" s="29">
        <f>K906*INDEX(Parameters!$B$59:$E$59,MATCH(I906,Parameters!$B$30:$E$30,0))/100*IF($F906="yes",Parameters!$C$49,Parameters!$B$49)</f>
        <v/>
      </c>
      <c r="O906" s="29">
        <f>K906*INDEX(Parameters!$B$60:$E$60,MATCH(I906,Parameters!$B$30:$E$30,0))/100*IF($F906="yes",Parameters!$C$49,Parameters!$B$49)</f>
        <v/>
      </c>
      <c r="P906" s="29">
        <f>K906*INDEX(Parameters!$B$61:$E$61,MATCH(I906,Parameters!$B$30:$E$30,0))/100*IF($F906="yes",Parameters!$C$49,Parameters!$B$49)</f>
        <v/>
      </c>
      <c r="Q906" s="29">
        <f>K906*INDEX(Parameters!$B$62:$E$62,MATCH(I906,Parameters!$B$30:$E$30,0))/100*IF($F906="yes",Parameters!$C$49,Parameters!$B$49)</f>
        <v/>
      </c>
      <c r="R906" s="29">
        <f>K906*INDEX(Parameters!$B$63:$E$63,MATCH(I906,Parameters!$B$30:$E$30,0))/100*IF($F906="yes",Parameters!$C$49,Parameters!$B$49)</f>
        <v/>
      </c>
      <c r="S906" s="29">
        <f>K906*INDEX(Parameters!$B$64:$E$64,MATCH(I906,Parameters!$B$30:$E$30,0))/100*IF($F906="yes",Parameters!$C$49,Parameters!$B$49)</f>
        <v/>
      </c>
      <c r="T906" s="29">
        <f>K906*INDEX(Parameters!$B$65:$E$65,MATCH(I906,Parameters!$B$30:$E$30,0))/100*IF($F906="yes",Parameters!$C$49,Parameters!$B$49)</f>
        <v/>
      </c>
      <c r="U906" s="29">
        <f>INDEX(Parameters!$B$32:$E$32,MATCH(I906,Parameters!$B$30:$E$30,0))*Parameters!$B$36/100*IF($F906="yes",Parameters!$E$49,Parameters!$D$49)</f>
        <v/>
      </c>
      <c r="V906" s="29">
        <f>U906*INDEX(Parameters!$B$99:$E$99,MATCH(I906,Parameters!$B$30:$E$30,0))</f>
        <v/>
      </c>
      <c r="W906" s="29">
        <f>U906*INDEX(Parameters!$B$100:$E$100,MATCH(I906,Parameters!$B$30:$E$30,0))</f>
        <v/>
      </c>
      <c r="X906" s="29">
        <f>U906*INDEX(Parameters!$B$101:$E$101,MATCH(I906,Parameters!$B$30:$E$30,0))</f>
        <v/>
      </c>
      <c r="Y906" s="29">
        <f>U906*INDEX(Parameters!$B$102:$E$102,MATCH(I906,Parameters!$B$30:$E$30,0))</f>
        <v/>
      </c>
      <c r="Z906" s="29">
        <f>U906*INDEX(Parameters!$B$103:$E$103,MATCH(I906,Parameters!$B$30:$E$30,0))</f>
        <v/>
      </c>
      <c r="AA906" s="29">
        <f>U906*INDEX(Parameters!$B$104:$E$104,MATCH(I906,Parameters!$B$30:$E$30,0))</f>
        <v/>
      </c>
      <c r="AB906" s="29">
        <f>U906*Parameters!$B$39</f>
        <v/>
      </c>
      <c r="AC906">
        <f>J906</f>
        <v/>
      </c>
      <c r="AD906">
        <f>IF(J906=1,Parameters!$B$40,Parameters!$B$41)</f>
        <v/>
      </c>
      <c r="AE906" s="29">
        <f>AC906*O906+(1-AC906)*L906</f>
        <v/>
      </c>
      <c r="AF906" s="29">
        <f>AC906*P906+(1-AC906)*M906</f>
        <v/>
      </c>
      <c r="AG906" s="29">
        <f>AC906*Q906+(1-AC906)*N906</f>
        <v/>
      </c>
      <c r="AH906" s="29">
        <f>AD906*O906+(1-AD906)*L906</f>
        <v/>
      </c>
      <c r="AI906" s="29">
        <f>AD906*P906+(1-AD906)*M906</f>
        <v/>
      </c>
      <c r="AJ906" s="29">
        <f>AD906*Q906+(1-AD906)*N906</f>
        <v/>
      </c>
      <c r="AK906" s="29">
        <f>AC906*V906+(1-AC906)*U906</f>
        <v/>
      </c>
      <c r="AL906" s="29">
        <f>AC906*W906+(1-AC906)*U906</f>
        <v/>
      </c>
      <c r="AM906" s="29">
        <f>AC906*X906+(1-AC906)*U906</f>
        <v/>
      </c>
      <c r="AN906" s="29">
        <f>AD906*V906+(1-AD906)*U906</f>
        <v/>
      </c>
      <c r="AO906" s="29">
        <f>AD906*W906+(1-AD906)*U906</f>
        <v/>
      </c>
      <c r="AP906" s="29">
        <f>AD906*X906+(1-AD906)*U906</f>
        <v/>
      </c>
      <c r="AQ906">
        <f>IF(OR(Scenario!$B$5="Any",Scenario!$B$5=A906),1,0)</f>
        <v/>
      </c>
      <c r="AR906">
        <f>IF(OR(Scenario!$B$6="Any",Scenario!$B$6=B906),1,0)</f>
        <v/>
      </c>
      <c r="AS906">
        <f>IF(OR(Scenario!$B$7="Any",Scenario!$B$7=C906),1,0)</f>
        <v/>
      </c>
      <c r="AT906">
        <f>IF(OR(Scenario!$B$8="Any",Scenario!$B$8=D906),1,0)</f>
        <v/>
      </c>
      <c r="AU906">
        <f>IF(OR(Scenario!$B$9="Any",Scenario!$B$9=E906),1,0)</f>
        <v/>
      </c>
      <c r="AV906">
        <f>IF(OR(Scenario!$B$10="Any",Scenario!$B$10=F906),1,0)</f>
        <v/>
      </c>
      <c r="AW906">
        <f>G906*AQ906*AR906*AS906*AT906*AU906*AV906</f>
        <v/>
      </c>
      <c r="AX906">
        <f>IF(Scenario!$B$11="mean",L906,IF(Scenario!$B$11="5th pct",M906,N906))</f>
        <v/>
      </c>
      <c r="AY906">
        <f>IF(Scenario!$B$11="mean",O906,IF(Scenario!$B$11="5th pct",P906,Q906))</f>
        <v/>
      </c>
      <c r="AZ906">
        <f>IF(Scenario!$B$11="mean",R906,IF(Scenario!$B$11="5th pct",S906,T906))</f>
        <v/>
      </c>
      <c r="BA906">
        <f>IF(Scenario!$B$11="mean",AE906,IF(Scenario!$B$11="5th pct",AF906,AG906))</f>
        <v/>
      </c>
      <c r="BB906">
        <f>IF(Scenario!$B$11="mean",AH906,IF(Scenario!$B$11="5th pct",AI906,AJ906))</f>
        <v/>
      </c>
      <c r="BC906">
        <f>U906</f>
        <v/>
      </c>
      <c r="BD906">
        <f>IF(Scenario!$B$11="mean",V906,IF(Scenario!$B$11="5th pct",W906,X906))</f>
        <v/>
      </c>
      <c r="BE906">
        <f>IF(Scenario!$B$11="mean",Y906,IF(Scenario!$B$11="5th pct",Z906,AA906))</f>
        <v/>
      </c>
      <c r="BF906">
        <f>IF(Scenario!$B$11="mean",AK906,IF(Scenario!$B$11="5th pct",AL906,AM906))</f>
        <v/>
      </c>
      <c r="BG906">
        <f>IF(Scenario!$B$11="mean",AN906,IF(Scenario!$B$11="5th pct",AO906,AP906))</f>
        <v/>
      </c>
    </row>
    <row r="907">
      <c r="A907" s="7" t="inlineStr">
        <is>
          <t>M</t>
        </is>
      </c>
      <c r="B907" s="7" t="inlineStr">
        <is>
          <t>75-79</t>
        </is>
      </c>
      <c r="C907" s="7" t="inlineStr">
        <is>
          <t>176-198</t>
        </is>
      </c>
      <c r="D907" s="7" t="inlineStr">
        <is>
          <t>1.0-1.5</t>
        </is>
      </c>
      <c r="E907" s="7" t="inlineStr">
        <is>
          <t>subclinical</t>
        </is>
      </c>
      <c r="F907" s="7" t="inlineStr">
        <is>
          <t>yes</t>
        </is>
      </c>
      <c r="G907" s="30">
        <f>Parameters!$B$6*Parameters!$B$8*Parameters!$F$11/SUM(Parameters!$B$11:$G$11)*Parameters!$I$21*Parameters!$B$50*Parameters!$B$46</f>
        <v/>
      </c>
      <c r="H907" s="31">
        <f>(140-Parameters!$C$25)*Parameters!$F$26*0.45359237*1/(72*Parameters!$C$27)</f>
        <v/>
      </c>
      <c r="I907" s="7">
        <f>IF(H907&gt;80,"&gt;80",IF(H907&gt;50,"50-80",IF(H907&gt;=25,"25-50","&lt;25")))</f>
        <v/>
      </c>
      <c r="J907" s="7">
        <f>IF(((B907="80+")+0+(OR(D907="1.5-2.0",D907="&gt;=2.0")))&gt;=2,1,0)</f>
        <v/>
      </c>
      <c r="K907" s="32">
        <f>INDEX(Parameters!$B$31:$E$31,MATCH(I907,Parameters!$B$30:$E$30,0))</f>
        <v/>
      </c>
      <c r="L907" s="33">
        <f>K907*INDEX(Parameters!$B$57:$E$57,MATCH(I907,Parameters!$B$30:$E$30,0))/100*IF($F907="yes",Parameters!$C$49,Parameters!$B$49)</f>
        <v/>
      </c>
      <c r="M907" s="33">
        <f>K907*INDEX(Parameters!$B$58:$E$58,MATCH(I907,Parameters!$B$30:$E$30,0))/100*IF($F907="yes",Parameters!$C$49,Parameters!$B$49)</f>
        <v/>
      </c>
      <c r="N907" s="33">
        <f>K907*INDEX(Parameters!$B$59:$E$59,MATCH(I907,Parameters!$B$30:$E$30,0))/100*IF($F907="yes",Parameters!$C$49,Parameters!$B$49)</f>
        <v/>
      </c>
      <c r="O907" s="33">
        <f>K907*INDEX(Parameters!$B$60:$E$60,MATCH(I907,Parameters!$B$30:$E$30,0))/100*IF($F907="yes",Parameters!$C$49,Parameters!$B$49)</f>
        <v/>
      </c>
      <c r="P907" s="33">
        <f>K907*INDEX(Parameters!$B$61:$E$61,MATCH(I907,Parameters!$B$30:$E$30,0))/100*IF($F907="yes",Parameters!$C$49,Parameters!$B$49)</f>
        <v/>
      </c>
      <c r="Q907" s="33">
        <f>K907*INDEX(Parameters!$B$62:$E$62,MATCH(I907,Parameters!$B$30:$E$30,0))/100*IF($F907="yes",Parameters!$C$49,Parameters!$B$49)</f>
        <v/>
      </c>
      <c r="R907" s="33">
        <f>K907*INDEX(Parameters!$B$63:$E$63,MATCH(I907,Parameters!$B$30:$E$30,0))/100*IF($F907="yes",Parameters!$C$49,Parameters!$B$49)</f>
        <v/>
      </c>
      <c r="S907" s="33">
        <f>K907*INDEX(Parameters!$B$64:$E$64,MATCH(I907,Parameters!$B$30:$E$30,0))/100*IF($F907="yes",Parameters!$C$49,Parameters!$B$49)</f>
        <v/>
      </c>
      <c r="T907" s="33">
        <f>K907*INDEX(Parameters!$B$65:$E$65,MATCH(I907,Parameters!$B$30:$E$30,0))/100*IF($F907="yes",Parameters!$C$49,Parameters!$B$49)</f>
        <v/>
      </c>
      <c r="U907" s="33">
        <f>INDEX(Parameters!$B$32:$E$32,MATCH(I907,Parameters!$B$30:$E$30,0))*Parameters!$B$36/100*IF($F907="yes",Parameters!$E$49,Parameters!$D$49)</f>
        <v/>
      </c>
      <c r="V907" s="33">
        <f>U907*INDEX(Parameters!$B$99:$E$99,MATCH(I907,Parameters!$B$30:$E$30,0))</f>
        <v/>
      </c>
      <c r="W907" s="33">
        <f>U907*INDEX(Parameters!$B$100:$E$100,MATCH(I907,Parameters!$B$30:$E$30,0))</f>
        <v/>
      </c>
      <c r="X907" s="33">
        <f>U907*INDEX(Parameters!$B$101:$E$101,MATCH(I907,Parameters!$B$30:$E$30,0))</f>
        <v/>
      </c>
      <c r="Y907" s="33">
        <f>U907*INDEX(Parameters!$B$102:$E$102,MATCH(I907,Parameters!$B$30:$E$30,0))</f>
        <v/>
      </c>
      <c r="Z907" s="33">
        <f>U907*INDEX(Parameters!$B$103:$E$103,MATCH(I907,Parameters!$B$30:$E$30,0))</f>
        <v/>
      </c>
      <c r="AA907" s="33">
        <f>U907*INDEX(Parameters!$B$104:$E$104,MATCH(I907,Parameters!$B$30:$E$30,0))</f>
        <v/>
      </c>
      <c r="AB907" s="33">
        <f>U907*Parameters!$B$39</f>
        <v/>
      </c>
      <c r="AC907" s="7">
        <f>J907</f>
        <v/>
      </c>
      <c r="AD907" s="7">
        <f>IF(J907=1,Parameters!$B$40,Parameters!$B$41)</f>
        <v/>
      </c>
      <c r="AE907" s="33">
        <f>AC907*O907+(1-AC907)*L907</f>
        <v/>
      </c>
      <c r="AF907" s="33">
        <f>AC907*P907+(1-AC907)*M907</f>
        <v/>
      </c>
      <c r="AG907" s="33">
        <f>AC907*Q907+(1-AC907)*N907</f>
        <v/>
      </c>
      <c r="AH907" s="33">
        <f>AD907*O907+(1-AD907)*L907</f>
        <v/>
      </c>
      <c r="AI907" s="33">
        <f>AD907*P907+(1-AD907)*M907</f>
        <v/>
      </c>
      <c r="AJ907" s="33">
        <f>AD907*Q907+(1-AD907)*N907</f>
        <v/>
      </c>
      <c r="AK907" s="33">
        <f>AC907*V907+(1-AC907)*U907</f>
        <v/>
      </c>
      <c r="AL907" s="33">
        <f>AC907*W907+(1-AC907)*U907</f>
        <v/>
      </c>
      <c r="AM907" s="33">
        <f>AC907*X907+(1-AC907)*U907</f>
        <v/>
      </c>
      <c r="AN907" s="33">
        <f>AD907*V907+(1-AD907)*U907</f>
        <v/>
      </c>
      <c r="AO907" s="33">
        <f>AD907*W907+(1-AD907)*U907</f>
        <v/>
      </c>
      <c r="AP907" s="33">
        <f>AD907*X907+(1-AD907)*U907</f>
        <v/>
      </c>
      <c r="AQ907" s="7">
        <f>IF(OR(Scenario!$B$5="Any",Scenario!$B$5=A907),1,0)</f>
        <v/>
      </c>
      <c r="AR907" s="7">
        <f>IF(OR(Scenario!$B$6="Any",Scenario!$B$6=B907),1,0)</f>
        <v/>
      </c>
      <c r="AS907" s="7">
        <f>IF(OR(Scenario!$B$7="Any",Scenario!$B$7=C907),1,0)</f>
        <v/>
      </c>
      <c r="AT907" s="7">
        <f>IF(OR(Scenario!$B$8="Any",Scenario!$B$8=D907),1,0)</f>
        <v/>
      </c>
      <c r="AU907" s="7">
        <f>IF(OR(Scenario!$B$9="Any",Scenario!$B$9=E907),1,0)</f>
        <v/>
      </c>
      <c r="AV907" s="7">
        <f>IF(OR(Scenario!$B$10="Any",Scenario!$B$10=F907),1,0)</f>
        <v/>
      </c>
      <c r="AW907" s="7">
        <f>G907*AQ907*AR907*AS907*AT907*AU907*AV907</f>
        <v/>
      </c>
      <c r="AX907" s="7">
        <f>IF(Scenario!$B$11="mean",L907,IF(Scenario!$B$11="5th pct",M907,N907))</f>
        <v/>
      </c>
      <c r="AY907" s="7">
        <f>IF(Scenario!$B$11="mean",O907,IF(Scenario!$B$11="5th pct",P907,Q907))</f>
        <v/>
      </c>
      <c r="AZ907" s="7">
        <f>IF(Scenario!$B$11="mean",R907,IF(Scenario!$B$11="5th pct",S907,T907))</f>
        <v/>
      </c>
      <c r="BA907" s="7">
        <f>IF(Scenario!$B$11="mean",AE907,IF(Scenario!$B$11="5th pct",AF907,AG907))</f>
        <v/>
      </c>
      <c r="BB907" s="7">
        <f>IF(Scenario!$B$11="mean",AH907,IF(Scenario!$B$11="5th pct",AI907,AJ907))</f>
        <v/>
      </c>
      <c r="BC907" s="7">
        <f>U907</f>
        <v/>
      </c>
      <c r="BD907" s="7">
        <f>IF(Scenario!$B$11="mean",V907,IF(Scenario!$B$11="5th pct",W907,X907))</f>
        <v/>
      </c>
      <c r="BE907" s="7">
        <f>IF(Scenario!$B$11="mean",Y907,IF(Scenario!$B$11="5th pct",Z907,AA907))</f>
        <v/>
      </c>
      <c r="BF907" s="7">
        <f>IF(Scenario!$B$11="mean",AK907,IF(Scenario!$B$11="5th pct",AL907,AM907))</f>
        <v/>
      </c>
      <c r="BG907" s="7">
        <f>IF(Scenario!$B$11="mean",AN907,IF(Scenario!$B$11="5th pct",AO907,AP907))</f>
        <v/>
      </c>
    </row>
    <row r="908">
      <c r="A908" t="inlineStr">
        <is>
          <t>M</t>
        </is>
      </c>
      <c r="B908" t="inlineStr">
        <is>
          <t>75-79</t>
        </is>
      </c>
      <c r="C908" t="inlineStr">
        <is>
          <t>176-198</t>
        </is>
      </c>
      <c r="D908" t="inlineStr">
        <is>
          <t>1.0-1.5</t>
        </is>
      </c>
      <c r="E908" t="inlineStr">
        <is>
          <t>low parox</t>
        </is>
      </c>
      <c r="F908" t="inlineStr">
        <is>
          <t>no</t>
        </is>
      </c>
      <c r="G908" s="26">
        <f>Parameters!$B$6*Parameters!$B$8*Parameters!$F$11/SUM(Parameters!$B$11:$G$11)*Parameters!$I$21*Parameters!$B$51*(1-Parameters!$B$46)</f>
        <v/>
      </c>
      <c r="H908" s="27">
        <f>(140-Parameters!$C$25)*Parameters!$F$26*0.45359237*1/(72*Parameters!$C$27)</f>
        <v/>
      </c>
      <c r="I908">
        <f>IF(H908&gt;80,"&gt;80",IF(H908&gt;50,"50-80",IF(H908&gt;=25,"25-50","&lt;25")))</f>
        <v/>
      </c>
      <c r="J908">
        <f>IF(((B908="80+")+0+(OR(D908="1.5-2.0",D908="&gt;=2.0")))&gt;=2,1,0)</f>
        <v/>
      </c>
      <c r="K908" s="28">
        <f>INDEX(Parameters!$B$31:$E$31,MATCH(I908,Parameters!$B$30:$E$30,0))</f>
        <v/>
      </c>
      <c r="L908" s="29">
        <f>K908*INDEX(Parameters!$B$66:$E$66,MATCH(I908,Parameters!$B$30:$E$30,0))/100*IF($F908="yes",Parameters!$C$49,Parameters!$B$49)</f>
        <v/>
      </c>
      <c r="M908" s="29">
        <f>K908*INDEX(Parameters!$B$67:$E$67,MATCH(I908,Parameters!$B$30:$E$30,0))/100*IF($F908="yes",Parameters!$C$49,Parameters!$B$49)</f>
        <v/>
      </c>
      <c r="N908" s="29">
        <f>K908*INDEX(Parameters!$B$68:$E$68,MATCH(I908,Parameters!$B$30:$E$30,0))/100*IF($F908="yes",Parameters!$C$49,Parameters!$B$49)</f>
        <v/>
      </c>
      <c r="O908" s="29">
        <f>K908*INDEX(Parameters!$B$69:$E$69,MATCH(I908,Parameters!$B$30:$E$30,0))/100*IF($F908="yes",Parameters!$C$49,Parameters!$B$49)</f>
        <v/>
      </c>
      <c r="P908" s="29">
        <f>K908*INDEX(Parameters!$B$70:$E$70,MATCH(I908,Parameters!$B$30:$E$30,0))/100*IF($F908="yes",Parameters!$C$49,Parameters!$B$49)</f>
        <v/>
      </c>
      <c r="Q908" s="29">
        <f>K908*INDEX(Parameters!$B$71:$E$71,MATCH(I908,Parameters!$B$30:$E$30,0))/100*IF($F908="yes",Parameters!$C$49,Parameters!$B$49)</f>
        <v/>
      </c>
      <c r="R908" s="29">
        <f>K908*INDEX(Parameters!$B$72:$E$72,MATCH(I908,Parameters!$B$30:$E$30,0))/100*IF($F908="yes",Parameters!$C$49,Parameters!$B$49)</f>
        <v/>
      </c>
      <c r="S908" s="29">
        <f>K908*INDEX(Parameters!$B$73:$E$73,MATCH(I908,Parameters!$B$30:$E$30,0))/100*IF($F908="yes",Parameters!$C$49,Parameters!$B$49)</f>
        <v/>
      </c>
      <c r="T908" s="29">
        <f>K908*INDEX(Parameters!$B$74:$E$74,MATCH(I908,Parameters!$B$30:$E$30,0))/100*IF($F908="yes",Parameters!$C$49,Parameters!$B$49)</f>
        <v/>
      </c>
      <c r="U908" s="29">
        <f>INDEX(Parameters!$B$32:$E$32,MATCH(I908,Parameters!$B$30:$E$30,0))*Parameters!$B$36/100*IF($F908="yes",Parameters!$E$49,Parameters!$D$49)</f>
        <v/>
      </c>
      <c r="V908" s="29">
        <f>U908*INDEX(Parameters!$B$99:$E$99,MATCH(I908,Parameters!$B$30:$E$30,0))</f>
        <v/>
      </c>
      <c r="W908" s="29">
        <f>U908*INDEX(Parameters!$B$100:$E$100,MATCH(I908,Parameters!$B$30:$E$30,0))</f>
        <v/>
      </c>
      <c r="X908" s="29">
        <f>U908*INDEX(Parameters!$B$101:$E$101,MATCH(I908,Parameters!$B$30:$E$30,0))</f>
        <v/>
      </c>
      <c r="Y908" s="29">
        <f>U908*INDEX(Parameters!$B$102:$E$102,MATCH(I908,Parameters!$B$30:$E$30,0))</f>
        <v/>
      </c>
      <c r="Z908" s="29">
        <f>U908*INDEX(Parameters!$B$103:$E$103,MATCH(I908,Parameters!$B$30:$E$30,0))</f>
        <v/>
      </c>
      <c r="AA908" s="29">
        <f>U908*INDEX(Parameters!$B$104:$E$104,MATCH(I908,Parameters!$B$30:$E$30,0))</f>
        <v/>
      </c>
      <c r="AB908" s="29">
        <f>U908*Parameters!$B$39</f>
        <v/>
      </c>
      <c r="AC908">
        <f>J908</f>
        <v/>
      </c>
      <c r="AD908">
        <f>IF(J908=1,Parameters!$B$40,Parameters!$B$41)</f>
        <v/>
      </c>
      <c r="AE908" s="29">
        <f>AC908*O908+(1-AC908)*L908</f>
        <v/>
      </c>
      <c r="AF908" s="29">
        <f>AC908*P908+(1-AC908)*M908</f>
        <v/>
      </c>
      <c r="AG908" s="29">
        <f>AC908*Q908+(1-AC908)*N908</f>
        <v/>
      </c>
      <c r="AH908" s="29">
        <f>AD908*O908+(1-AD908)*L908</f>
        <v/>
      </c>
      <c r="AI908" s="29">
        <f>AD908*P908+(1-AD908)*M908</f>
        <v/>
      </c>
      <c r="AJ908" s="29">
        <f>AD908*Q908+(1-AD908)*N908</f>
        <v/>
      </c>
      <c r="AK908" s="29">
        <f>AC908*V908+(1-AC908)*U908</f>
        <v/>
      </c>
      <c r="AL908" s="29">
        <f>AC908*W908+(1-AC908)*U908</f>
        <v/>
      </c>
      <c r="AM908" s="29">
        <f>AC908*X908+(1-AC908)*U908</f>
        <v/>
      </c>
      <c r="AN908" s="29">
        <f>AD908*V908+(1-AD908)*U908</f>
        <v/>
      </c>
      <c r="AO908" s="29">
        <f>AD908*W908+(1-AD908)*U908</f>
        <v/>
      </c>
      <c r="AP908" s="29">
        <f>AD908*X908+(1-AD908)*U908</f>
        <v/>
      </c>
      <c r="AQ908">
        <f>IF(OR(Scenario!$B$5="Any",Scenario!$B$5=A908),1,0)</f>
        <v/>
      </c>
      <c r="AR908">
        <f>IF(OR(Scenario!$B$6="Any",Scenario!$B$6=B908),1,0)</f>
        <v/>
      </c>
      <c r="AS908">
        <f>IF(OR(Scenario!$B$7="Any",Scenario!$B$7=C908),1,0)</f>
        <v/>
      </c>
      <c r="AT908">
        <f>IF(OR(Scenario!$B$8="Any",Scenario!$B$8=D908),1,0)</f>
        <v/>
      </c>
      <c r="AU908">
        <f>IF(OR(Scenario!$B$9="Any",Scenario!$B$9=E908),1,0)</f>
        <v/>
      </c>
      <c r="AV908">
        <f>IF(OR(Scenario!$B$10="Any",Scenario!$B$10=F908),1,0)</f>
        <v/>
      </c>
      <c r="AW908">
        <f>G908*AQ908*AR908*AS908*AT908*AU908*AV908</f>
        <v/>
      </c>
      <c r="AX908">
        <f>IF(Scenario!$B$11="mean",L908,IF(Scenario!$B$11="5th pct",M908,N908))</f>
        <v/>
      </c>
      <c r="AY908">
        <f>IF(Scenario!$B$11="mean",O908,IF(Scenario!$B$11="5th pct",P908,Q908))</f>
        <v/>
      </c>
      <c r="AZ908">
        <f>IF(Scenario!$B$11="mean",R908,IF(Scenario!$B$11="5th pct",S908,T908))</f>
        <v/>
      </c>
      <c r="BA908">
        <f>IF(Scenario!$B$11="mean",AE908,IF(Scenario!$B$11="5th pct",AF908,AG908))</f>
        <v/>
      </c>
      <c r="BB908">
        <f>IF(Scenario!$B$11="mean",AH908,IF(Scenario!$B$11="5th pct",AI908,AJ908))</f>
        <v/>
      </c>
      <c r="BC908">
        <f>U908</f>
        <v/>
      </c>
      <c r="BD908">
        <f>IF(Scenario!$B$11="mean",V908,IF(Scenario!$B$11="5th pct",W908,X908))</f>
        <v/>
      </c>
      <c r="BE908">
        <f>IF(Scenario!$B$11="mean",Y908,IF(Scenario!$B$11="5th pct",Z908,AA908))</f>
        <v/>
      </c>
      <c r="BF908">
        <f>IF(Scenario!$B$11="mean",AK908,IF(Scenario!$B$11="5th pct",AL908,AM908))</f>
        <v/>
      </c>
      <c r="BG908">
        <f>IF(Scenario!$B$11="mean",AN908,IF(Scenario!$B$11="5th pct",AO908,AP908))</f>
        <v/>
      </c>
    </row>
    <row r="909">
      <c r="A909" s="7" t="inlineStr">
        <is>
          <t>M</t>
        </is>
      </c>
      <c r="B909" s="7" t="inlineStr">
        <is>
          <t>75-79</t>
        </is>
      </c>
      <c r="C909" s="7" t="inlineStr">
        <is>
          <t>176-198</t>
        </is>
      </c>
      <c r="D909" s="7" t="inlineStr">
        <is>
          <t>1.0-1.5</t>
        </is>
      </c>
      <c r="E909" s="7" t="inlineStr">
        <is>
          <t>low parox</t>
        </is>
      </c>
      <c r="F909" s="7" t="inlineStr">
        <is>
          <t>yes</t>
        </is>
      </c>
      <c r="G909" s="30">
        <f>Parameters!$B$6*Parameters!$B$8*Parameters!$F$11/SUM(Parameters!$B$11:$G$11)*Parameters!$I$21*Parameters!$B$51*Parameters!$B$46</f>
        <v/>
      </c>
      <c r="H909" s="31">
        <f>(140-Parameters!$C$25)*Parameters!$F$26*0.45359237*1/(72*Parameters!$C$27)</f>
        <v/>
      </c>
      <c r="I909" s="7">
        <f>IF(H909&gt;80,"&gt;80",IF(H909&gt;50,"50-80",IF(H909&gt;=25,"25-50","&lt;25")))</f>
        <v/>
      </c>
      <c r="J909" s="7">
        <f>IF(((B909="80+")+0+(OR(D909="1.5-2.0",D909="&gt;=2.0")))&gt;=2,1,0)</f>
        <v/>
      </c>
      <c r="K909" s="32">
        <f>INDEX(Parameters!$B$31:$E$31,MATCH(I909,Parameters!$B$30:$E$30,0))</f>
        <v/>
      </c>
      <c r="L909" s="33">
        <f>K909*INDEX(Parameters!$B$66:$E$66,MATCH(I909,Parameters!$B$30:$E$30,0))/100*IF($F909="yes",Parameters!$C$49,Parameters!$B$49)</f>
        <v/>
      </c>
      <c r="M909" s="33">
        <f>K909*INDEX(Parameters!$B$67:$E$67,MATCH(I909,Parameters!$B$30:$E$30,0))/100*IF($F909="yes",Parameters!$C$49,Parameters!$B$49)</f>
        <v/>
      </c>
      <c r="N909" s="33">
        <f>K909*INDEX(Parameters!$B$68:$E$68,MATCH(I909,Parameters!$B$30:$E$30,0))/100*IF($F909="yes",Parameters!$C$49,Parameters!$B$49)</f>
        <v/>
      </c>
      <c r="O909" s="33">
        <f>K909*INDEX(Parameters!$B$69:$E$69,MATCH(I909,Parameters!$B$30:$E$30,0))/100*IF($F909="yes",Parameters!$C$49,Parameters!$B$49)</f>
        <v/>
      </c>
      <c r="P909" s="33">
        <f>K909*INDEX(Parameters!$B$70:$E$70,MATCH(I909,Parameters!$B$30:$E$30,0))/100*IF($F909="yes",Parameters!$C$49,Parameters!$B$49)</f>
        <v/>
      </c>
      <c r="Q909" s="33">
        <f>K909*INDEX(Parameters!$B$71:$E$71,MATCH(I909,Parameters!$B$30:$E$30,0))/100*IF($F909="yes",Parameters!$C$49,Parameters!$B$49)</f>
        <v/>
      </c>
      <c r="R909" s="33">
        <f>K909*INDEX(Parameters!$B$72:$E$72,MATCH(I909,Parameters!$B$30:$E$30,0))/100*IF($F909="yes",Parameters!$C$49,Parameters!$B$49)</f>
        <v/>
      </c>
      <c r="S909" s="33">
        <f>K909*INDEX(Parameters!$B$73:$E$73,MATCH(I909,Parameters!$B$30:$E$30,0))/100*IF($F909="yes",Parameters!$C$49,Parameters!$B$49)</f>
        <v/>
      </c>
      <c r="T909" s="33">
        <f>K909*INDEX(Parameters!$B$74:$E$74,MATCH(I909,Parameters!$B$30:$E$30,0))/100*IF($F909="yes",Parameters!$C$49,Parameters!$B$49)</f>
        <v/>
      </c>
      <c r="U909" s="33">
        <f>INDEX(Parameters!$B$32:$E$32,MATCH(I909,Parameters!$B$30:$E$30,0))*Parameters!$B$36/100*IF($F909="yes",Parameters!$E$49,Parameters!$D$49)</f>
        <v/>
      </c>
      <c r="V909" s="33">
        <f>U909*INDEX(Parameters!$B$99:$E$99,MATCH(I909,Parameters!$B$30:$E$30,0))</f>
        <v/>
      </c>
      <c r="W909" s="33">
        <f>U909*INDEX(Parameters!$B$100:$E$100,MATCH(I909,Parameters!$B$30:$E$30,0))</f>
        <v/>
      </c>
      <c r="X909" s="33">
        <f>U909*INDEX(Parameters!$B$101:$E$101,MATCH(I909,Parameters!$B$30:$E$30,0))</f>
        <v/>
      </c>
      <c r="Y909" s="33">
        <f>U909*INDEX(Parameters!$B$102:$E$102,MATCH(I909,Parameters!$B$30:$E$30,0))</f>
        <v/>
      </c>
      <c r="Z909" s="33">
        <f>U909*INDEX(Parameters!$B$103:$E$103,MATCH(I909,Parameters!$B$30:$E$30,0))</f>
        <v/>
      </c>
      <c r="AA909" s="33">
        <f>U909*INDEX(Parameters!$B$104:$E$104,MATCH(I909,Parameters!$B$30:$E$30,0))</f>
        <v/>
      </c>
      <c r="AB909" s="33">
        <f>U909*Parameters!$B$39</f>
        <v/>
      </c>
      <c r="AC909" s="7">
        <f>J909</f>
        <v/>
      </c>
      <c r="AD909" s="7">
        <f>IF(J909=1,Parameters!$B$40,Parameters!$B$41)</f>
        <v/>
      </c>
      <c r="AE909" s="33">
        <f>AC909*O909+(1-AC909)*L909</f>
        <v/>
      </c>
      <c r="AF909" s="33">
        <f>AC909*P909+(1-AC909)*M909</f>
        <v/>
      </c>
      <c r="AG909" s="33">
        <f>AC909*Q909+(1-AC909)*N909</f>
        <v/>
      </c>
      <c r="AH909" s="33">
        <f>AD909*O909+(1-AD909)*L909</f>
        <v/>
      </c>
      <c r="AI909" s="33">
        <f>AD909*P909+(1-AD909)*M909</f>
        <v/>
      </c>
      <c r="AJ909" s="33">
        <f>AD909*Q909+(1-AD909)*N909</f>
        <v/>
      </c>
      <c r="AK909" s="33">
        <f>AC909*V909+(1-AC909)*U909</f>
        <v/>
      </c>
      <c r="AL909" s="33">
        <f>AC909*W909+(1-AC909)*U909</f>
        <v/>
      </c>
      <c r="AM909" s="33">
        <f>AC909*X909+(1-AC909)*U909</f>
        <v/>
      </c>
      <c r="AN909" s="33">
        <f>AD909*V909+(1-AD909)*U909</f>
        <v/>
      </c>
      <c r="AO909" s="33">
        <f>AD909*W909+(1-AD909)*U909</f>
        <v/>
      </c>
      <c r="AP909" s="33">
        <f>AD909*X909+(1-AD909)*U909</f>
        <v/>
      </c>
      <c r="AQ909" s="7">
        <f>IF(OR(Scenario!$B$5="Any",Scenario!$B$5=A909),1,0)</f>
        <v/>
      </c>
      <c r="AR909" s="7">
        <f>IF(OR(Scenario!$B$6="Any",Scenario!$B$6=B909),1,0)</f>
        <v/>
      </c>
      <c r="AS909" s="7">
        <f>IF(OR(Scenario!$B$7="Any",Scenario!$B$7=C909),1,0)</f>
        <v/>
      </c>
      <c r="AT909" s="7">
        <f>IF(OR(Scenario!$B$8="Any",Scenario!$B$8=D909),1,0)</f>
        <v/>
      </c>
      <c r="AU909" s="7">
        <f>IF(OR(Scenario!$B$9="Any",Scenario!$B$9=E909),1,0)</f>
        <v/>
      </c>
      <c r="AV909" s="7">
        <f>IF(OR(Scenario!$B$10="Any",Scenario!$B$10=F909),1,0)</f>
        <v/>
      </c>
      <c r="AW909" s="7">
        <f>G909*AQ909*AR909*AS909*AT909*AU909*AV909</f>
        <v/>
      </c>
      <c r="AX909" s="7">
        <f>IF(Scenario!$B$11="mean",L909,IF(Scenario!$B$11="5th pct",M909,N909))</f>
        <v/>
      </c>
      <c r="AY909" s="7">
        <f>IF(Scenario!$B$11="mean",O909,IF(Scenario!$B$11="5th pct",P909,Q909))</f>
        <v/>
      </c>
      <c r="AZ909" s="7">
        <f>IF(Scenario!$B$11="mean",R909,IF(Scenario!$B$11="5th pct",S909,T909))</f>
        <v/>
      </c>
      <c r="BA909" s="7">
        <f>IF(Scenario!$B$11="mean",AE909,IF(Scenario!$B$11="5th pct",AF909,AG909))</f>
        <v/>
      </c>
      <c r="BB909" s="7">
        <f>IF(Scenario!$B$11="mean",AH909,IF(Scenario!$B$11="5th pct",AI909,AJ909))</f>
        <v/>
      </c>
      <c r="BC909" s="7">
        <f>U909</f>
        <v/>
      </c>
      <c r="BD909" s="7">
        <f>IF(Scenario!$B$11="mean",V909,IF(Scenario!$B$11="5th pct",W909,X909))</f>
        <v/>
      </c>
      <c r="BE909" s="7">
        <f>IF(Scenario!$B$11="mean",Y909,IF(Scenario!$B$11="5th pct",Z909,AA909))</f>
        <v/>
      </c>
      <c r="BF909" s="7">
        <f>IF(Scenario!$B$11="mean",AK909,IF(Scenario!$B$11="5th pct",AL909,AM909))</f>
        <v/>
      </c>
      <c r="BG909" s="7">
        <f>IF(Scenario!$B$11="mean",AN909,IF(Scenario!$B$11="5th pct",AO909,AP909))</f>
        <v/>
      </c>
    </row>
    <row r="910">
      <c r="A910" t="inlineStr">
        <is>
          <t>M</t>
        </is>
      </c>
      <c r="B910" t="inlineStr">
        <is>
          <t>75-79</t>
        </is>
      </c>
      <c r="C910" t="inlineStr">
        <is>
          <t>176-198</t>
        </is>
      </c>
      <c r="D910" t="inlineStr">
        <is>
          <t>1.0-1.5</t>
        </is>
      </c>
      <c r="E910" t="inlineStr">
        <is>
          <t>high parox</t>
        </is>
      </c>
      <c r="F910" t="inlineStr">
        <is>
          <t>no</t>
        </is>
      </c>
      <c r="G910" s="26">
        <f>Parameters!$B$6*Parameters!$B$8*Parameters!$F$11/SUM(Parameters!$B$11:$G$11)*Parameters!$I$21*Parameters!$B$52*(1-Parameters!$B$46)</f>
        <v/>
      </c>
      <c r="H910" s="27">
        <f>(140-Parameters!$C$25)*Parameters!$F$26*0.45359237*1/(72*Parameters!$C$27)</f>
        <v/>
      </c>
      <c r="I910">
        <f>IF(H910&gt;80,"&gt;80",IF(H910&gt;50,"50-80",IF(H910&gt;=25,"25-50","&lt;25")))</f>
        <v/>
      </c>
      <c r="J910">
        <f>IF(((B910="80+")+0+(OR(D910="1.5-2.0",D910="&gt;=2.0")))&gt;=2,1,0)</f>
        <v/>
      </c>
      <c r="K910" s="28">
        <f>INDEX(Parameters!$B$31:$E$31,MATCH(I910,Parameters!$B$30:$E$30,0))</f>
        <v/>
      </c>
      <c r="L910" s="29">
        <f>K910*INDEX(Parameters!$B$75:$E$75,MATCH(I910,Parameters!$B$30:$E$30,0))/100*IF($F910="yes",Parameters!$C$49,Parameters!$B$49)</f>
        <v/>
      </c>
      <c r="M910" s="29">
        <f>K910*INDEX(Parameters!$B$76:$E$76,MATCH(I910,Parameters!$B$30:$E$30,0))/100*IF($F910="yes",Parameters!$C$49,Parameters!$B$49)</f>
        <v/>
      </c>
      <c r="N910" s="29">
        <f>K910*INDEX(Parameters!$B$77:$E$77,MATCH(I910,Parameters!$B$30:$E$30,0))/100*IF($F910="yes",Parameters!$C$49,Parameters!$B$49)</f>
        <v/>
      </c>
      <c r="O910" s="29">
        <f>K910*INDEX(Parameters!$B$78:$E$78,MATCH(I910,Parameters!$B$30:$E$30,0))/100*IF($F910="yes",Parameters!$C$49,Parameters!$B$49)</f>
        <v/>
      </c>
      <c r="P910" s="29">
        <f>K910*INDEX(Parameters!$B$79:$E$79,MATCH(I910,Parameters!$B$30:$E$30,0))/100*IF($F910="yes",Parameters!$C$49,Parameters!$B$49)</f>
        <v/>
      </c>
      <c r="Q910" s="29">
        <f>K910*INDEX(Parameters!$B$80:$E$80,MATCH(I910,Parameters!$B$30:$E$30,0))/100*IF($F910="yes",Parameters!$C$49,Parameters!$B$49)</f>
        <v/>
      </c>
      <c r="R910" s="29">
        <f>K910*INDEX(Parameters!$B$81:$E$81,MATCH(I910,Parameters!$B$30:$E$30,0))/100*IF($F910="yes",Parameters!$C$49,Parameters!$B$49)</f>
        <v/>
      </c>
      <c r="S910" s="29">
        <f>K910*INDEX(Parameters!$B$82:$E$82,MATCH(I910,Parameters!$B$30:$E$30,0))/100*IF($F910="yes",Parameters!$C$49,Parameters!$B$49)</f>
        <v/>
      </c>
      <c r="T910" s="29">
        <f>K910*INDEX(Parameters!$B$83:$E$83,MATCH(I910,Parameters!$B$30:$E$30,0))/100*IF($F910="yes",Parameters!$C$49,Parameters!$B$49)</f>
        <v/>
      </c>
      <c r="U910" s="29">
        <f>INDEX(Parameters!$B$32:$E$32,MATCH(I910,Parameters!$B$30:$E$30,0))*Parameters!$B$36/100*IF($F910="yes",Parameters!$E$49,Parameters!$D$49)</f>
        <v/>
      </c>
      <c r="V910" s="29">
        <f>U910*INDEX(Parameters!$B$99:$E$99,MATCH(I910,Parameters!$B$30:$E$30,0))</f>
        <v/>
      </c>
      <c r="W910" s="29">
        <f>U910*INDEX(Parameters!$B$100:$E$100,MATCH(I910,Parameters!$B$30:$E$30,0))</f>
        <v/>
      </c>
      <c r="X910" s="29">
        <f>U910*INDEX(Parameters!$B$101:$E$101,MATCH(I910,Parameters!$B$30:$E$30,0))</f>
        <v/>
      </c>
      <c r="Y910" s="29">
        <f>U910*INDEX(Parameters!$B$102:$E$102,MATCH(I910,Parameters!$B$30:$E$30,0))</f>
        <v/>
      </c>
      <c r="Z910" s="29">
        <f>U910*INDEX(Parameters!$B$103:$E$103,MATCH(I910,Parameters!$B$30:$E$30,0))</f>
        <v/>
      </c>
      <c r="AA910" s="29">
        <f>U910*INDEX(Parameters!$B$104:$E$104,MATCH(I910,Parameters!$B$30:$E$30,0))</f>
        <v/>
      </c>
      <c r="AB910" s="29">
        <f>U910*Parameters!$B$39</f>
        <v/>
      </c>
      <c r="AC910">
        <f>J910</f>
        <v/>
      </c>
      <c r="AD910">
        <f>IF(J910=1,Parameters!$B$40,Parameters!$B$41)</f>
        <v/>
      </c>
      <c r="AE910" s="29">
        <f>AC910*O910+(1-AC910)*L910</f>
        <v/>
      </c>
      <c r="AF910" s="29">
        <f>AC910*P910+(1-AC910)*M910</f>
        <v/>
      </c>
      <c r="AG910" s="29">
        <f>AC910*Q910+(1-AC910)*N910</f>
        <v/>
      </c>
      <c r="AH910" s="29">
        <f>AD910*O910+(1-AD910)*L910</f>
        <v/>
      </c>
      <c r="AI910" s="29">
        <f>AD910*P910+(1-AD910)*M910</f>
        <v/>
      </c>
      <c r="AJ910" s="29">
        <f>AD910*Q910+(1-AD910)*N910</f>
        <v/>
      </c>
      <c r="AK910" s="29">
        <f>AC910*V910+(1-AC910)*U910</f>
        <v/>
      </c>
      <c r="AL910" s="29">
        <f>AC910*W910+(1-AC910)*U910</f>
        <v/>
      </c>
      <c r="AM910" s="29">
        <f>AC910*X910+(1-AC910)*U910</f>
        <v/>
      </c>
      <c r="AN910" s="29">
        <f>AD910*V910+(1-AD910)*U910</f>
        <v/>
      </c>
      <c r="AO910" s="29">
        <f>AD910*W910+(1-AD910)*U910</f>
        <v/>
      </c>
      <c r="AP910" s="29">
        <f>AD910*X910+(1-AD910)*U910</f>
        <v/>
      </c>
      <c r="AQ910">
        <f>IF(OR(Scenario!$B$5="Any",Scenario!$B$5=A910),1,0)</f>
        <v/>
      </c>
      <c r="AR910">
        <f>IF(OR(Scenario!$B$6="Any",Scenario!$B$6=B910),1,0)</f>
        <v/>
      </c>
      <c r="AS910">
        <f>IF(OR(Scenario!$B$7="Any",Scenario!$B$7=C910),1,0)</f>
        <v/>
      </c>
      <c r="AT910">
        <f>IF(OR(Scenario!$B$8="Any",Scenario!$B$8=D910),1,0)</f>
        <v/>
      </c>
      <c r="AU910">
        <f>IF(OR(Scenario!$B$9="Any",Scenario!$B$9=E910),1,0)</f>
        <v/>
      </c>
      <c r="AV910">
        <f>IF(OR(Scenario!$B$10="Any",Scenario!$B$10=F910),1,0)</f>
        <v/>
      </c>
      <c r="AW910">
        <f>G910*AQ910*AR910*AS910*AT910*AU910*AV910</f>
        <v/>
      </c>
      <c r="AX910">
        <f>IF(Scenario!$B$11="mean",L910,IF(Scenario!$B$11="5th pct",M910,N910))</f>
        <v/>
      </c>
      <c r="AY910">
        <f>IF(Scenario!$B$11="mean",O910,IF(Scenario!$B$11="5th pct",P910,Q910))</f>
        <v/>
      </c>
      <c r="AZ910">
        <f>IF(Scenario!$B$11="mean",R910,IF(Scenario!$B$11="5th pct",S910,T910))</f>
        <v/>
      </c>
      <c r="BA910">
        <f>IF(Scenario!$B$11="mean",AE910,IF(Scenario!$B$11="5th pct",AF910,AG910))</f>
        <v/>
      </c>
      <c r="BB910">
        <f>IF(Scenario!$B$11="mean",AH910,IF(Scenario!$B$11="5th pct",AI910,AJ910))</f>
        <v/>
      </c>
      <c r="BC910">
        <f>U910</f>
        <v/>
      </c>
      <c r="BD910">
        <f>IF(Scenario!$B$11="mean",V910,IF(Scenario!$B$11="5th pct",W910,X910))</f>
        <v/>
      </c>
      <c r="BE910">
        <f>IF(Scenario!$B$11="mean",Y910,IF(Scenario!$B$11="5th pct",Z910,AA910))</f>
        <v/>
      </c>
      <c r="BF910">
        <f>IF(Scenario!$B$11="mean",AK910,IF(Scenario!$B$11="5th pct",AL910,AM910))</f>
        <v/>
      </c>
      <c r="BG910">
        <f>IF(Scenario!$B$11="mean",AN910,IF(Scenario!$B$11="5th pct",AO910,AP910))</f>
        <v/>
      </c>
    </row>
    <row r="911">
      <c r="A911" s="7" t="inlineStr">
        <is>
          <t>M</t>
        </is>
      </c>
      <c r="B911" s="7" t="inlineStr">
        <is>
          <t>75-79</t>
        </is>
      </c>
      <c r="C911" s="7" t="inlineStr">
        <is>
          <t>176-198</t>
        </is>
      </c>
      <c r="D911" s="7" t="inlineStr">
        <is>
          <t>1.0-1.5</t>
        </is>
      </c>
      <c r="E911" s="7" t="inlineStr">
        <is>
          <t>high parox</t>
        </is>
      </c>
      <c r="F911" s="7" t="inlineStr">
        <is>
          <t>yes</t>
        </is>
      </c>
      <c r="G911" s="30">
        <f>Parameters!$B$6*Parameters!$B$8*Parameters!$F$11/SUM(Parameters!$B$11:$G$11)*Parameters!$I$21*Parameters!$B$52*Parameters!$B$46</f>
        <v/>
      </c>
      <c r="H911" s="31">
        <f>(140-Parameters!$C$25)*Parameters!$F$26*0.45359237*1/(72*Parameters!$C$27)</f>
        <v/>
      </c>
      <c r="I911" s="7">
        <f>IF(H911&gt;80,"&gt;80",IF(H911&gt;50,"50-80",IF(H911&gt;=25,"25-50","&lt;25")))</f>
        <v/>
      </c>
      <c r="J911" s="7">
        <f>IF(((B911="80+")+0+(OR(D911="1.5-2.0",D911="&gt;=2.0")))&gt;=2,1,0)</f>
        <v/>
      </c>
      <c r="K911" s="32">
        <f>INDEX(Parameters!$B$31:$E$31,MATCH(I911,Parameters!$B$30:$E$30,0))</f>
        <v/>
      </c>
      <c r="L911" s="33">
        <f>K911*INDEX(Parameters!$B$75:$E$75,MATCH(I911,Parameters!$B$30:$E$30,0))/100*IF($F911="yes",Parameters!$C$49,Parameters!$B$49)</f>
        <v/>
      </c>
      <c r="M911" s="33">
        <f>K911*INDEX(Parameters!$B$76:$E$76,MATCH(I911,Parameters!$B$30:$E$30,0))/100*IF($F911="yes",Parameters!$C$49,Parameters!$B$49)</f>
        <v/>
      </c>
      <c r="N911" s="33">
        <f>K911*INDEX(Parameters!$B$77:$E$77,MATCH(I911,Parameters!$B$30:$E$30,0))/100*IF($F911="yes",Parameters!$C$49,Parameters!$B$49)</f>
        <v/>
      </c>
      <c r="O911" s="33">
        <f>K911*INDEX(Parameters!$B$78:$E$78,MATCH(I911,Parameters!$B$30:$E$30,0))/100*IF($F911="yes",Parameters!$C$49,Parameters!$B$49)</f>
        <v/>
      </c>
      <c r="P911" s="33">
        <f>K911*INDEX(Parameters!$B$79:$E$79,MATCH(I911,Parameters!$B$30:$E$30,0))/100*IF($F911="yes",Parameters!$C$49,Parameters!$B$49)</f>
        <v/>
      </c>
      <c r="Q911" s="33">
        <f>K911*INDEX(Parameters!$B$80:$E$80,MATCH(I911,Parameters!$B$30:$E$30,0))/100*IF($F911="yes",Parameters!$C$49,Parameters!$B$49)</f>
        <v/>
      </c>
      <c r="R911" s="33">
        <f>K911*INDEX(Parameters!$B$81:$E$81,MATCH(I911,Parameters!$B$30:$E$30,0))/100*IF($F911="yes",Parameters!$C$49,Parameters!$B$49)</f>
        <v/>
      </c>
      <c r="S911" s="33">
        <f>K911*INDEX(Parameters!$B$82:$E$82,MATCH(I911,Parameters!$B$30:$E$30,0))/100*IF($F911="yes",Parameters!$C$49,Parameters!$B$49)</f>
        <v/>
      </c>
      <c r="T911" s="33">
        <f>K911*INDEX(Parameters!$B$83:$E$83,MATCH(I911,Parameters!$B$30:$E$30,0))/100*IF($F911="yes",Parameters!$C$49,Parameters!$B$49)</f>
        <v/>
      </c>
      <c r="U911" s="33">
        <f>INDEX(Parameters!$B$32:$E$32,MATCH(I911,Parameters!$B$30:$E$30,0))*Parameters!$B$36/100*IF($F911="yes",Parameters!$E$49,Parameters!$D$49)</f>
        <v/>
      </c>
      <c r="V911" s="33">
        <f>U911*INDEX(Parameters!$B$99:$E$99,MATCH(I911,Parameters!$B$30:$E$30,0))</f>
        <v/>
      </c>
      <c r="W911" s="33">
        <f>U911*INDEX(Parameters!$B$100:$E$100,MATCH(I911,Parameters!$B$30:$E$30,0))</f>
        <v/>
      </c>
      <c r="X911" s="33">
        <f>U911*INDEX(Parameters!$B$101:$E$101,MATCH(I911,Parameters!$B$30:$E$30,0))</f>
        <v/>
      </c>
      <c r="Y911" s="33">
        <f>U911*INDEX(Parameters!$B$102:$E$102,MATCH(I911,Parameters!$B$30:$E$30,0))</f>
        <v/>
      </c>
      <c r="Z911" s="33">
        <f>U911*INDEX(Parameters!$B$103:$E$103,MATCH(I911,Parameters!$B$30:$E$30,0))</f>
        <v/>
      </c>
      <c r="AA911" s="33">
        <f>U911*INDEX(Parameters!$B$104:$E$104,MATCH(I911,Parameters!$B$30:$E$30,0))</f>
        <v/>
      </c>
      <c r="AB911" s="33">
        <f>U911*Parameters!$B$39</f>
        <v/>
      </c>
      <c r="AC911" s="7">
        <f>J911</f>
        <v/>
      </c>
      <c r="AD911" s="7">
        <f>IF(J911=1,Parameters!$B$40,Parameters!$B$41)</f>
        <v/>
      </c>
      <c r="AE911" s="33">
        <f>AC911*O911+(1-AC911)*L911</f>
        <v/>
      </c>
      <c r="AF911" s="33">
        <f>AC911*P911+(1-AC911)*M911</f>
        <v/>
      </c>
      <c r="AG911" s="33">
        <f>AC911*Q911+(1-AC911)*N911</f>
        <v/>
      </c>
      <c r="AH911" s="33">
        <f>AD911*O911+(1-AD911)*L911</f>
        <v/>
      </c>
      <c r="AI911" s="33">
        <f>AD911*P911+(1-AD911)*M911</f>
        <v/>
      </c>
      <c r="AJ911" s="33">
        <f>AD911*Q911+(1-AD911)*N911</f>
        <v/>
      </c>
      <c r="AK911" s="33">
        <f>AC911*V911+(1-AC911)*U911</f>
        <v/>
      </c>
      <c r="AL911" s="33">
        <f>AC911*W911+(1-AC911)*U911</f>
        <v/>
      </c>
      <c r="AM911" s="33">
        <f>AC911*X911+(1-AC911)*U911</f>
        <v/>
      </c>
      <c r="AN911" s="33">
        <f>AD911*V911+(1-AD911)*U911</f>
        <v/>
      </c>
      <c r="AO911" s="33">
        <f>AD911*W911+(1-AD911)*U911</f>
        <v/>
      </c>
      <c r="AP911" s="33">
        <f>AD911*X911+(1-AD911)*U911</f>
        <v/>
      </c>
      <c r="AQ911" s="7">
        <f>IF(OR(Scenario!$B$5="Any",Scenario!$B$5=A911),1,0)</f>
        <v/>
      </c>
      <c r="AR911" s="7">
        <f>IF(OR(Scenario!$B$6="Any",Scenario!$B$6=B911),1,0)</f>
        <v/>
      </c>
      <c r="AS911" s="7">
        <f>IF(OR(Scenario!$B$7="Any",Scenario!$B$7=C911),1,0)</f>
        <v/>
      </c>
      <c r="AT911" s="7">
        <f>IF(OR(Scenario!$B$8="Any",Scenario!$B$8=D911),1,0)</f>
        <v/>
      </c>
      <c r="AU911" s="7">
        <f>IF(OR(Scenario!$B$9="Any",Scenario!$B$9=E911),1,0)</f>
        <v/>
      </c>
      <c r="AV911" s="7">
        <f>IF(OR(Scenario!$B$10="Any",Scenario!$B$10=F911),1,0)</f>
        <v/>
      </c>
      <c r="AW911" s="7">
        <f>G911*AQ911*AR911*AS911*AT911*AU911*AV911</f>
        <v/>
      </c>
      <c r="AX911" s="7">
        <f>IF(Scenario!$B$11="mean",L911,IF(Scenario!$B$11="5th pct",M911,N911))</f>
        <v/>
      </c>
      <c r="AY911" s="7">
        <f>IF(Scenario!$B$11="mean",O911,IF(Scenario!$B$11="5th pct",P911,Q911))</f>
        <v/>
      </c>
      <c r="AZ911" s="7">
        <f>IF(Scenario!$B$11="mean",R911,IF(Scenario!$B$11="5th pct",S911,T911))</f>
        <v/>
      </c>
      <c r="BA911" s="7">
        <f>IF(Scenario!$B$11="mean",AE911,IF(Scenario!$B$11="5th pct",AF911,AG911))</f>
        <v/>
      </c>
      <c r="BB911" s="7">
        <f>IF(Scenario!$B$11="mean",AH911,IF(Scenario!$B$11="5th pct",AI911,AJ911))</f>
        <v/>
      </c>
      <c r="BC911" s="7">
        <f>U911</f>
        <v/>
      </c>
      <c r="BD911" s="7">
        <f>IF(Scenario!$B$11="mean",V911,IF(Scenario!$B$11="5th pct",W911,X911))</f>
        <v/>
      </c>
      <c r="BE911" s="7">
        <f>IF(Scenario!$B$11="mean",Y911,IF(Scenario!$B$11="5th pct",Z911,AA911))</f>
        <v/>
      </c>
      <c r="BF911" s="7">
        <f>IF(Scenario!$B$11="mean",AK911,IF(Scenario!$B$11="5th pct",AL911,AM911))</f>
        <v/>
      </c>
      <c r="BG911" s="7">
        <f>IF(Scenario!$B$11="mean",AN911,IF(Scenario!$B$11="5th pct",AO911,AP911))</f>
        <v/>
      </c>
    </row>
    <row r="912">
      <c r="A912" t="inlineStr">
        <is>
          <t>M</t>
        </is>
      </c>
      <c r="B912" t="inlineStr">
        <is>
          <t>75-79</t>
        </is>
      </c>
      <c r="C912" t="inlineStr">
        <is>
          <t>176-198</t>
        </is>
      </c>
      <c r="D912" t="inlineStr">
        <is>
          <t>1.0-1.5</t>
        </is>
      </c>
      <c r="E912" t="inlineStr">
        <is>
          <t>persistent</t>
        </is>
      </c>
      <c r="F912" t="inlineStr">
        <is>
          <t>no</t>
        </is>
      </c>
      <c r="G912" s="26">
        <f>Parameters!$B$6*Parameters!$B$8*Parameters!$F$11/SUM(Parameters!$B$11:$G$11)*Parameters!$I$21*Parameters!$B$53*(1-Parameters!$B$46)</f>
        <v/>
      </c>
      <c r="H912" s="27">
        <f>(140-Parameters!$C$25)*Parameters!$F$26*0.45359237*1/(72*Parameters!$C$27)</f>
        <v/>
      </c>
      <c r="I912">
        <f>IF(H912&gt;80,"&gt;80",IF(H912&gt;50,"50-80",IF(H912&gt;=25,"25-50","&lt;25")))</f>
        <v/>
      </c>
      <c r="J912">
        <f>IF(((B912="80+")+0+(OR(D912="1.5-2.0",D912="&gt;=2.0")))&gt;=2,1,0)</f>
        <v/>
      </c>
      <c r="K912" s="28">
        <f>INDEX(Parameters!$B$31:$E$31,MATCH(I912,Parameters!$B$30:$E$30,0))</f>
        <v/>
      </c>
      <c r="L912" s="29">
        <f>K912*INDEX(Parameters!$B$84:$E$84,MATCH(I912,Parameters!$B$30:$E$30,0))/100*IF($F912="yes",Parameters!$C$49,Parameters!$B$49)</f>
        <v/>
      </c>
      <c r="M912" s="29">
        <f>K912*INDEX(Parameters!$B$85:$E$85,MATCH(I912,Parameters!$B$30:$E$30,0))/100*IF($F912="yes",Parameters!$C$49,Parameters!$B$49)</f>
        <v/>
      </c>
      <c r="N912" s="29">
        <f>K912*INDEX(Parameters!$B$86:$E$86,MATCH(I912,Parameters!$B$30:$E$30,0))/100*IF($F912="yes",Parameters!$C$49,Parameters!$B$49)</f>
        <v/>
      </c>
      <c r="O912" s="29">
        <f>K912*INDEX(Parameters!$B$87:$E$87,MATCH(I912,Parameters!$B$30:$E$30,0))/100*IF($F912="yes",Parameters!$C$49,Parameters!$B$49)</f>
        <v/>
      </c>
      <c r="P912" s="29">
        <f>K912*INDEX(Parameters!$B$88:$E$88,MATCH(I912,Parameters!$B$30:$E$30,0))/100*IF($F912="yes",Parameters!$C$49,Parameters!$B$49)</f>
        <v/>
      </c>
      <c r="Q912" s="29">
        <f>K912*INDEX(Parameters!$B$89:$E$89,MATCH(I912,Parameters!$B$30:$E$30,0))/100*IF($F912="yes",Parameters!$C$49,Parameters!$B$49)</f>
        <v/>
      </c>
      <c r="R912" s="29">
        <f>K912*INDEX(Parameters!$B$90:$E$90,MATCH(I912,Parameters!$B$30:$E$30,0))/100*IF($F912="yes",Parameters!$C$49,Parameters!$B$49)</f>
        <v/>
      </c>
      <c r="S912" s="29">
        <f>K912*INDEX(Parameters!$B$91:$E$91,MATCH(I912,Parameters!$B$30:$E$30,0))/100*IF($F912="yes",Parameters!$C$49,Parameters!$B$49)</f>
        <v/>
      </c>
      <c r="T912" s="29">
        <f>K912*INDEX(Parameters!$B$92:$E$92,MATCH(I912,Parameters!$B$30:$E$30,0))/100*IF($F912="yes",Parameters!$C$49,Parameters!$B$49)</f>
        <v/>
      </c>
      <c r="U912" s="29">
        <f>INDEX(Parameters!$B$32:$E$32,MATCH(I912,Parameters!$B$30:$E$30,0))*Parameters!$B$36/100*IF($F912="yes",Parameters!$E$49,Parameters!$D$49)</f>
        <v/>
      </c>
      <c r="V912" s="29">
        <f>U912*INDEX(Parameters!$B$99:$E$99,MATCH(I912,Parameters!$B$30:$E$30,0))</f>
        <v/>
      </c>
      <c r="W912" s="29">
        <f>U912*INDEX(Parameters!$B$100:$E$100,MATCH(I912,Parameters!$B$30:$E$30,0))</f>
        <v/>
      </c>
      <c r="X912" s="29">
        <f>U912*INDEX(Parameters!$B$101:$E$101,MATCH(I912,Parameters!$B$30:$E$30,0))</f>
        <v/>
      </c>
      <c r="Y912" s="29">
        <f>U912*INDEX(Parameters!$B$102:$E$102,MATCH(I912,Parameters!$B$30:$E$30,0))</f>
        <v/>
      </c>
      <c r="Z912" s="29">
        <f>U912*INDEX(Parameters!$B$103:$E$103,MATCH(I912,Parameters!$B$30:$E$30,0))</f>
        <v/>
      </c>
      <c r="AA912" s="29">
        <f>U912*INDEX(Parameters!$B$104:$E$104,MATCH(I912,Parameters!$B$30:$E$30,0))</f>
        <v/>
      </c>
      <c r="AB912" s="29">
        <f>U912*Parameters!$B$39</f>
        <v/>
      </c>
      <c r="AC912">
        <f>J912</f>
        <v/>
      </c>
      <c r="AD912">
        <f>IF(J912=1,Parameters!$B$40,Parameters!$B$41)</f>
        <v/>
      </c>
      <c r="AE912" s="29">
        <f>AC912*O912+(1-AC912)*L912</f>
        <v/>
      </c>
      <c r="AF912" s="29">
        <f>AC912*P912+(1-AC912)*M912</f>
        <v/>
      </c>
      <c r="AG912" s="29">
        <f>AC912*Q912+(1-AC912)*N912</f>
        <v/>
      </c>
      <c r="AH912" s="29">
        <f>AD912*O912+(1-AD912)*L912</f>
        <v/>
      </c>
      <c r="AI912" s="29">
        <f>AD912*P912+(1-AD912)*M912</f>
        <v/>
      </c>
      <c r="AJ912" s="29">
        <f>AD912*Q912+(1-AD912)*N912</f>
        <v/>
      </c>
      <c r="AK912" s="29">
        <f>AC912*V912+(1-AC912)*U912</f>
        <v/>
      </c>
      <c r="AL912" s="29">
        <f>AC912*W912+(1-AC912)*U912</f>
        <v/>
      </c>
      <c r="AM912" s="29">
        <f>AC912*X912+(1-AC912)*U912</f>
        <v/>
      </c>
      <c r="AN912" s="29">
        <f>AD912*V912+(1-AD912)*U912</f>
        <v/>
      </c>
      <c r="AO912" s="29">
        <f>AD912*W912+(1-AD912)*U912</f>
        <v/>
      </c>
      <c r="AP912" s="29">
        <f>AD912*X912+(1-AD912)*U912</f>
        <v/>
      </c>
      <c r="AQ912">
        <f>IF(OR(Scenario!$B$5="Any",Scenario!$B$5=A912),1,0)</f>
        <v/>
      </c>
      <c r="AR912">
        <f>IF(OR(Scenario!$B$6="Any",Scenario!$B$6=B912),1,0)</f>
        <v/>
      </c>
      <c r="AS912">
        <f>IF(OR(Scenario!$B$7="Any",Scenario!$B$7=C912),1,0)</f>
        <v/>
      </c>
      <c r="AT912">
        <f>IF(OR(Scenario!$B$8="Any",Scenario!$B$8=D912),1,0)</f>
        <v/>
      </c>
      <c r="AU912">
        <f>IF(OR(Scenario!$B$9="Any",Scenario!$B$9=E912),1,0)</f>
        <v/>
      </c>
      <c r="AV912">
        <f>IF(OR(Scenario!$B$10="Any",Scenario!$B$10=F912),1,0)</f>
        <v/>
      </c>
      <c r="AW912">
        <f>G912*AQ912*AR912*AS912*AT912*AU912*AV912</f>
        <v/>
      </c>
      <c r="AX912">
        <f>IF(Scenario!$B$11="mean",L912,IF(Scenario!$B$11="5th pct",M912,N912))</f>
        <v/>
      </c>
      <c r="AY912">
        <f>IF(Scenario!$B$11="mean",O912,IF(Scenario!$B$11="5th pct",P912,Q912))</f>
        <v/>
      </c>
      <c r="AZ912">
        <f>IF(Scenario!$B$11="mean",R912,IF(Scenario!$B$11="5th pct",S912,T912))</f>
        <v/>
      </c>
      <c r="BA912">
        <f>IF(Scenario!$B$11="mean",AE912,IF(Scenario!$B$11="5th pct",AF912,AG912))</f>
        <v/>
      </c>
      <c r="BB912">
        <f>IF(Scenario!$B$11="mean",AH912,IF(Scenario!$B$11="5th pct",AI912,AJ912))</f>
        <v/>
      </c>
      <c r="BC912">
        <f>U912</f>
        <v/>
      </c>
      <c r="BD912">
        <f>IF(Scenario!$B$11="mean",V912,IF(Scenario!$B$11="5th pct",W912,X912))</f>
        <v/>
      </c>
      <c r="BE912">
        <f>IF(Scenario!$B$11="mean",Y912,IF(Scenario!$B$11="5th pct",Z912,AA912))</f>
        <v/>
      </c>
      <c r="BF912">
        <f>IF(Scenario!$B$11="mean",AK912,IF(Scenario!$B$11="5th pct",AL912,AM912))</f>
        <v/>
      </c>
      <c r="BG912">
        <f>IF(Scenario!$B$11="mean",AN912,IF(Scenario!$B$11="5th pct",AO912,AP912))</f>
        <v/>
      </c>
    </row>
    <row r="913">
      <c r="A913" s="7" t="inlineStr">
        <is>
          <t>M</t>
        </is>
      </c>
      <c r="B913" s="7" t="inlineStr">
        <is>
          <t>75-79</t>
        </is>
      </c>
      <c r="C913" s="7" t="inlineStr">
        <is>
          <t>176-198</t>
        </is>
      </c>
      <c r="D913" s="7" t="inlineStr">
        <is>
          <t>1.0-1.5</t>
        </is>
      </c>
      <c r="E913" s="7" t="inlineStr">
        <is>
          <t>persistent</t>
        </is>
      </c>
      <c r="F913" s="7" t="inlineStr">
        <is>
          <t>yes</t>
        </is>
      </c>
      <c r="G913" s="30">
        <f>Parameters!$B$6*Parameters!$B$8*Parameters!$F$11/SUM(Parameters!$B$11:$G$11)*Parameters!$I$21*Parameters!$B$53*Parameters!$B$46</f>
        <v/>
      </c>
      <c r="H913" s="31">
        <f>(140-Parameters!$C$25)*Parameters!$F$26*0.45359237*1/(72*Parameters!$C$27)</f>
        <v/>
      </c>
      <c r="I913" s="7">
        <f>IF(H913&gt;80,"&gt;80",IF(H913&gt;50,"50-80",IF(H913&gt;=25,"25-50","&lt;25")))</f>
        <v/>
      </c>
      <c r="J913" s="7">
        <f>IF(((B913="80+")+0+(OR(D913="1.5-2.0",D913="&gt;=2.0")))&gt;=2,1,0)</f>
        <v/>
      </c>
      <c r="K913" s="32">
        <f>INDEX(Parameters!$B$31:$E$31,MATCH(I913,Parameters!$B$30:$E$30,0))</f>
        <v/>
      </c>
      <c r="L913" s="33">
        <f>K913*INDEX(Parameters!$B$84:$E$84,MATCH(I913,Parameters!$B$30:$E$30,0))/100*IF($F913="yes",Parameters!$C$49,Parameters!$B$49)</f>
        <v/>
      </c>
      <c r="M913" s="33">
        <f>K913*INDEX(Parameters!$B$85:$E$85,MATCH(I913,Parameters!$B$30:$E$30,0))/100*IF($F913="yes",Parameters!$C$49,Parameters!$B$49)</f>
        <v/>
      </c>
      <c r="N913" s="33">
        <f>K913*INDEX(Parameters!$B$86:$E$86,MATCH(I913,Parameters!$B$30:$E$30,0))/100*IF($F913="yes",Parameters!$C$49,Parameters!$B$49)</f>
        <v/>
      </c>
      <c r="O913" s="33">
        <f>K913*INDEX(Parameters!$B$87:$E$87,MATCH(I913,Parameters!$B$30:$E$30,0))/100*IF($F913="yes",Parameters!$C$49,Parameters!$B$49)</f>
        <v/>
      </c>
      <c r="P913" s="33">
        <f>K913*INDEX(Parameters!$B$88:$E$88,MATCH(I913,Parameters!$B$30:$E$30,0))/100*IF($F913="yes",Parameters!$C$49,Parameters!$B$49)</f>
        <v/>
      </c>
      <c r="Q913" s="33">
        <f>K913*INDEX(Parameters!$B$89:$E$89,MATCH(I913,Parameters!$B$30:$E$30,0))/100*IF($F913="yes",Parameters!$C$49,Parameters!$B$49)</f>
        <v/>
      </c>
      <c r="R913" s="33">
        <f>K913*INDEX(Parameters!$B$90:$E$90,MATCH(I913,Parameters!$B$30:$E$30,0))/100*IF($F913="yes",Parameters!$C$49,Parameters!$B$49)</f>
        <v/>
      </c>
      <c r="S913" s="33">
        <f>K913*INDEX(Parameters!$B$91:$E$91,MATCH(I913,Parameters!$B$30:$E$30,0))/100*IF($F913="yes",Parameters!$C$49,Parameters!$B$49)</f>
        <v/>
      </c>
      <c r="T913" s="33">
        <f>K913*INDEX(Parameters!$B$92:$E$92,MATCH(I913,Parameters!$B$30:$E$30,0))/100*IF($F913="yes",Parameters!$C$49,Parameters!$B$49)</f>
        <v/>
      </c>
      <c r="U913" s="33">
        <f>INDEX(Parameters!$B$32:$E$32,MATCH(I913,Parameters!$B$30:$E$30,0))*Parameters!$B$36/100*IF($F913="yes",Parameters!$E$49,Parameters!$D$49)</f>
        <v/>
      </c>
      <c r="V913" s="33">
        <f>U913*INDEX(Parameters!$B$99:$E$99,MATCH(I913,Parameters!$B$30:$E$30,0))</f>
        <v/>
      </c>
      <c r="W913" s="33">
        <f>U913*INDEX(Parameters!$B$100:$E$100,MATCH(I913,Parameters!$B$30:$E$30,0))</f>
        <v/>
      </c>
      <c r="X913" s="33">
        <f>U913*INDEX(Parameters!$B$101:$E$101,MATCH(I913,Parameters!$B$30:$E$30,0))</f>
        <v/>
      </c>
      <c r="Y913" s="33">
        <f>U913*INDEX(Parameters!$B$102:$E$102,MATCH(I913,Parameters!$B$30:$E$30,0))</f>
        <v/>
      </c>
      <c r="Z913" s="33">
        <f>U913*INDEX(Parameters!$B$103:$E$103,MATCH(I913,Parameters!$B$30:$E$30,0))</f>
        <v/>
      </c>
      <c r="AA913" s="33">
        <f>U913*INDEX(Parameters!$B$104:$E$104,MATCH(I913,Parameters!$B$30:$E$30,0))</f>
        <v/>
      </c>
      <c r="AB913" s="33">
        <f>U913*Parameters!$B$39</f>
        <v/>
      </c>
      <c r="AC913" s="7">
        <f>J913</f>
        <v/>
      </c>
      <c r="AD913" s="7">
        <f>IF(J913=1,Parameters!$B$40,Parameters!$B$41)</f>
        <v/>
      </c>
      <c r="AE913" s="33">
        <f>AC913*O913+(1-AC913)*L913</f>
        <v/>
      </c>
      <c r="AF913" s="33">
        <f>AC913*P913+(1-AC913)*M913</f>
        <v/>
      </c>
      <c r="AG913" s="33">
        <f>AC913*Q913+(1-AC913)*N913</f>
        <v/>
      </c>
      <c r="AH913" s="33">
        <f>AD913*O913+(1-AD913)*L913</f>
        <v/>
      </c>
      <c r="AI913" s="33">
        <f>AD913*P913+(1-AD913)*M913</f>
        <v/>
      </c>
      <c r="AJ913" s="33">
        <f>AD913*Q913+(1-AD913)*N913</f>
        <v/>
      </c>
      <c r="AK913" s="33">
        <f>AC913*V913+(1-AC913)*U913</f>
        <v/>
      </c>
      <c r="AL913" s="33">
        <f>AC913*W913+(1-AC913)*U913</f>
        <v/>
      </c>
      <c r="AM913" s="33">
        <f>AC913*X913+(1-AC913)*U913</f>
        <v/>
      </c>
      <c r="AN913" s="33">
        <f>AD913*V913+(1-AD913)*U913</f>
        <v/>
      </c>
      <c r="AO913" s="33">
        <f>AD913*W913+(1-AD913)*U913</f>
        <v/>
      </c>
      <c r="AP913" s="33">
        <f>AD913*X913+(1-AD913)*U913</f>
        <v/>
      </c>
      <c r="AQ913" s="7">
        <f>IF(OR(Scenario!$B$5="Any",Scenario!$B$5=A913),1,0)</f>
        <v/>
      </c>
      <c r="AR913" s="7">
        <f>IF(OR(Scenario!$B$6="Any",Scenario!$B$6=B913),1,0)</f>
        <v/>
      </c>
      <c r="AS913" s="7">
        <f>IF(OR(Scenario!$B$7="Any",Scenario!$B$7=C913),1,0)</f>
        <v/>
      </c>
      <c r="AT913" s="7">
        <f>IF(OR(Scenario!$B$8="Any",Scenario!$B$8=D913),1,0)</f>
        <v/>
      </c>
      <c r="AU913" s="7">
        <f>IF(OR(Scenario!$B$9="Any",Scenario!$B$9=E913),1,0)</f>
        <v/>
      </c>
      <c r="AV913" s="7">
        <f>IF(OR(Scenario!$B$10="Any",Scenario!$B$10=F913),1,0)</f>
        <v/>
      </c>
      <c r="AW913" s="7">
        <f>G913*AQ913*AR913*AS913*AT913*AU913*AV913</f>
        <v/>
      </c>
      <c r="AX913" s="7">
        <f>IF(Scenario!$B$11="mean",L913,IF(Scenario!$B$11="5th pct",M913,N913))</f>
        <v/>
      </c>
      <c r="AY913" s="7">
        <f>IF(Scenario!$B$11="mean",O913,IF(Scenario!$B$11="5th pct",P913,Q913))</f>
        <v/>
      </c>
      <c r="AZ913" s="7">
        <f>IF(Scenario!$B$11="mean",R913,IF(Scenario!$B$11="5th pct",S913,T913))</f>
        <v/>
      </c>
      <c r="BA913" s="7">
        <f>IF(Scenario!$B$11="mean",AE913,IF(Scenario!$B$11="5th pct",AF913,AG913))</f>
        <v/>
      </c>
      <c r="BB913" s="7">
        <f>IF(Scenario!$B$11="mean",AH913,IF(Scenario!$B$11="5th pct",AI913,AJ913))</f>
        <v/>
      </c>
      <c r="BC913" s="7">
        <f>U913</f>
        <v/>
      </c>
      <c r="BD913" s="7">
        <f>IF(Scenario!$B$11="mean",V913,IF(Scenario!$B$11="5th pct",W913,X913))</f>
        <v/>
      </c>
      <c r="BE913" s="7">
        <f>IF(Scenario!$B$11="mean",Y913,IF(Scenario!$B$11="5th pct",Z913,AA913))</f>
        <v/>
      </c>
      <c r="BF913" s="7">
        <f>IF(Scenario!$B$11="mean",AK913,IF(Scenario!$B$11="5th pct",AL913,AM913))</f>
        <v/>
      </c>
      <c r="BG913" s="7">
        <f>IF(Scenario!$B$11="mean",AN913,IF(Scenario!$B$11="5th pct",AO913,AP913))</f>
        <v/>
      </c>
    </row>
    <row r="914">
      <c r="A914" t="inlineStr">
        <is>
          <t>M</t>
        </is>
      </c>
      <c r="B914" t="inlineStr">
        <is>
          <t>75-79</t>
        </is>
      </c>
      <c r="C914" t="inlineStr">
        <is>
          <t>176-198</t>
        </is>
      </c>
      <c r="D914" t="inlineStr">
        <is>
          <t>1.5-2.0</t>
        </is>
      </c>
      <c r="E914" t="inlineStr">
        <is>
          <t>subclinical</t>
        </is>
      </c>
      <c r="F914" t="inlineStr">
        <is>
          <t>no</t>
        </is>
      </c>
      <c r="G914" s="26">
        <f>Parameters!$B$6*Parameters!$B$8*Parameters!$F$11/SUM(Parameters!$B$11:$G$11)*Parameters!$J$21*Parameters!$B$50*(1-Parameters!$B$46)</f>
        <v/>
      </c>
      <c r="H914" s="27">
        <f>(140-Parameters!$C$25)*Parameters!$F$26*0.45359237*1/(72*Parameters!$D$27)</f>
        <v/>
      </c>
      <c r="I914">
        <f>IF(H914&gt;80,"&gt;80",IF(H914&gt;50,"50-80",IF(H914&gt;=25,"25-50","&lt;25")))</f>
        <v/>
      </c>
      <c r="J914">
        <f>IF(((B914="80+")+0+(OR(D914="1.5-2.0",D914="&gt;=2.0")))&gt;=2,1,0)</f>
        <v/>
      </c>
      <c r="K914" s="28">
        <f>INDEX(Parameters!$B$31:$E$31,MATCH(I914,Parameters!$B$30:$E$30,0))</f>
        <v/>
      </c>
      <c r="L914" s="29">
        <f>K914*INDEX(Parameters!$B$57:$E$57,MATCH(I914,Parameters!$B$30:$E$30,0))/100*IF($F914="yes",Parameters!$C$49,Parameters!$B$49)</f>
        <v/>
      </c>
      <c r="M914" s="29">
        <f>K914*INDEX(Parameters!$B$58:$E$58,MATCH(I914,Parameters!$B$30:$E$30,0))/100*IF($F914="yes",Parameters!$C$49,Parameters!$B$49)</f>
        <v/>
      </c>
      <c r="N914" s="29">
        <f>K914*INDEX(Parameters!$B$59:$E$59,MATCH(I914,Parameters!$B$30:$E$30,0))/100*IF($F914="yes",Parameters!$C$49,Parameters!$B$49)</f>
        <v/>
      </c>
      <c r="O914" s="29">
        <f>K914*INDEX(Parameters!$B$60:$E$60,MATCH(I914,Parameters!$B$30:$E$30,0))/100*IF($F914="yes",Parameters!$C$49,Parameters!$B$49)</f>
        <v/>
      </c>
      <c r="P914" s="29">
        <f>K914*INDEX(Parameters!$B$61:$E$61,MATCH(I914,Parameters!$B$30:$E$30,0))/100*IF($F914="yes",Parameters!$C$49,Parameters!$B$49)</f>
        <v/>
      </c>
      <c r="Q914" s="29">
        <f>K914*INDEX(Parameters!$B$62:$E$62,MATCH(I914,Parameters!$B$30:$E$30,0))/100*IF($F914="yes",Parameters!$C$49,Parameters!$B$49)</f>
        <v/>
      </c>
      <c r="R914" s="29">
        <f>K914*INDEX(Parameters!$B$63:$E$63,MATCH(I914,Parameters!$B$30:$E$30,0))/100*IF($F914="yes",Parameters!$C$49,Parameters!$B$49)</f>
        <v/>
      </c>
      <c r="S914" s="29">
        <f>K914*INDEX(Parameters!$B$64:$E$64,MATCH(I914,Parameters!$B$30:$E$30,0))/100*IF($F914="yes",Parameters!$C$49,Parameters!$B$49)</f>
        <v/>
      </c>
      <c r="T914" s="29">
        <f>K914*INDEX(Parameters!$B$65:$E$65,MATCH(I914,Parameters!$B$30:$E$30,0))/100*IF($F914="yes",Parameters!$C$49,Parameters!$B$49)</f>
        <v/>
      </c>
      <c r="U914" s="29">
        <f>INDEX(Parameters!$B$32:$E$32,MATCH(I914,Parameters!$B$30:$E$30,0))*Parameters!$B$36/100*IF($F914="yes",Parameters!$E$49,Parameters!$D$49)</f>
        <v/>
      </c>
      <c r="V914" s="29">
        <f>U914*INDEX(Parameters!$B$99:$E$99,MATCH(I914,Parameters!$B$30:$E$30,0))</f>
        <v/>
      </c>
      <c r="W914" s="29">
        <f>U914*INDEX(Parameters!$B$100:$E$100,MATCH(I914,Parameters!$B$30:$E$30,0))</f>
        <v/>
      </c>
      <c r="X914" s="29">
        <f>U914*INDEX(Parameters!$B$101:$E$101,MATCH(I914,Parameters!$B$30:$E$30,0))</f>
        <v/>
      </c>
      <c r="Y914" s="29">
        <f>U914*INDEX(Parameters!$B$102:$E$102,MATCH(I914,Parameters!$B$30:$E$30,0))</f>
        <v/>
      </c>
      <c r="Z914" s="29">
        <f>U914*INDEX(Parameters!$B$103:$E$103,MATCH(I914,Parameters!$B$30:$E$30,0))</f>
        <v/>
      </c>
      <c r="AA914" s="29">
        <f>U914*INDEX(Parameters!$B$104:$E$104,MATCH(I914,Parameters!$B$30:$E$30,0))</f>
        <v/>
      </c>
      <c r="AB914" s="29">
        <f>U914*Parameters!$B$39</f>
        <v/>
      </c>
      <c r="AC914">
        <f>J914</f>
        <v/>
      </c>
      <c r="AD914">
        <f>IF(J914=1,Parameters!$B$40,Parameters!$B$41)</f>
        <v/>
      </c>
      <c r="AE914" s="29">
        <f>AC914*O914+(1-AC914)*L914</f>
        <v/>
      </c>
      <c r="AF914" s="29">
        <f>AC914*P914+(1-AC914)*M914</f>
        <v/>
      </c>
      <c r="AG914" s="29">
        <f>AC914*Q914+(1-AC914)*N914</f>
        <v/>
      </c>
      <c r="AH914" s="29">
        <f>AD914*O914+(1-AD914)*L914</f>
        <v/>
      </c>
      <c r="AI914" s="29">
        <f>AD914*P914+(1-AD914)*M914</f>
        <v/>
      </c>
      <c r="AJ914" s="29">
        <f>AD914*Q914+(1-AD914)*N914</f>
        <v/>
      </c>
      <c r="AK914" s="29">
        <f>AC914*V914+(1-AC914)*U914</f>
        <v/>
      </c>
      <c r="AL914" s="29">
        <f>AC914*W914+(1-AC914)*U914</f>
        <v/>
      </c>
      <c r="AM914" s="29">
        <f>AC914*X914+(1-AC914)*U914</f>
        <v/>
      </c>
      <c r="AN914" s="29">
        <f>AD914*V914+(1-AD914)*U914</f>
        <v/>
      </c>
      <c r="AO914" s="29">
        <f>AD914*W914+(1-AD914)*U914</f>
        <v/>
      </c>
      <c r="AP914" s="29">
        <f>AD914*X914+(1-AD914)*U914</f>
        <v/>
      </c>
      <c r="AQ914">
        <f>IF(OR(Scenario!$B$5="Any",Scenario!$B$5=A914),1,0)</f>
        <v/>
      </c>
      <c r="AR914">
        <f>IF(OR(Scenario!$B$6="Any",Scenario!$B$6=B914),1,0)</f>
        <v/>
      </c>
      <c r="AS914">
        <f>IF(OR(Scenario!$B$7="Any",Scenario!$B$7=C914),1,0)</f>
        <v/>
      </c>
      <c r="AT914">
        <f>IF(OR(Scenario!$B$8="Any",Scenario!$B$8=D914),1,0)</f>
        <v/>
      </c>
      <c r="AU914">
        <f>IF(OR(Scenario!$B$9="Any",Scenario!$B$9=E914),1,0)</f>
        <v/>
      </c>
      <c r="AV914">
        <f>IF(OR(Scenario!$B$10="Any",Scenario!$B$10=F914),1,0)</f>
        <v/>
      </c>
      <c r="AW914">
        <f>G914*AQ914*AR914*AS914*AT914*AU914*AV914</f>
        <v/>
      </c>
      <c r="AX914">
        <f>IF(Scenario!$B$11="mean",L914,IF(Scenario!$B$11="5th pct",M914,N914))</f>
        <v/>
      </c>
      <c r="AY914">
        <f>IF(Scenario!$B$11="mean",O914,IF(Scenario!$B$11="5th pct",P914,Q914))</f>
        <v/>
      </c>
      <c r="AZ914">
        <f>IF(Scenario!$B$11="mean",R914,IF(Scenario!$B$11="5th pct",S914,T914))</f>
        <v/>
      </c>
      <c r="BA914">
        <f>IF(Scenario!$B$11="mean",AE914,IF(Scenario!$B$11="5th pct",AF914,AG914))</f>
        <v/>
      </c>
      <c r="BB914">
        <f>IF(Scenario!$B$11="mean",AH914,IF(Scenario!$B$11="5th pct",AI914,AJ914))</f>
        <v/>
      </c>
      <c r="BC914">
        <f>U914</f>
        <v/>
      </c>
      <c r="BD914">
        <f>IF(Scenario!$B$11="mean",V914,IF(Scenario!$B$11="5th pct",W914,X914))</f>
        <v/>
      </c>
      <c r="BE914">
        <f>IF(Scenario!$B$11="mean",Y914,IF(Scenario!$B$11="5th pct",Z914,AA914))</f>
        <v/>
      </c>
      <c r="BF914">
        <f>IF(Scenario!$B$11="mean",AK914,IF(Scenario!$B$11="5th pct",AL914,AM914))</f>
        <v/>
      </c>
      <c r="BG914">
        <f>IF(Scenario!$B$11="mean",AN914,IF(Scenario!$B$11="5th pct",AO914,AP914))</f>
        <v/>
      </c>
    </row>
    <row r="915">
      <c r="A915" s="7" t="inlineStr">
        <is>
          <t>M</t>
        </is>
      </c>
      <c r="B915" s="7" t="inlineStr">
        <is>
          <t>75-79</t>
        </is>
      </c>
      <c r="C915" s="7" t="inlineStr">
        <is>
          <t>176-198</t>
        </is>
      </c>
      <c r="D915" s="7" t="inlineStr">
        <is>
          <t>1.5-2.0</t>
        </is>
      </c>
      <c r="E915" s="7" t="inlineStr">
        <is>
          <t>subclinical</t>
        </is>
      </c>
      <c r="F915" s="7" t="inlineStr">
        <is>
          <t>yes</t>
        </is>
      </c>
      <c r="G915" s="30">
        <f>Parameters!$B$6*Parameters!$B$8*Parameters!$F$11/SUM(Parameters!$B$11:$G$11)*Parameters!$J$21*Parameters!$B$50*Parameters!$B$46</f>
        <v/>
      </c>
      <c r="H915" s="31">
        <f>(140-Parameters!$C$25)*Parameters!$F$26*0.45359237*1/(72*Parameters!$D$27)</f>
        <v/>
      </c>
      <c r="I915" s="7">
        <f>IF(H915&gt;80,"&gt;80",IF(H915&gt;50,"50-80",IF(H915&gt;=25,"25-50","&lt;25")))</f>
        <v/>
      </c>
      <c r="J915" s="7">
        <f>IF(((B915="80+")+0+(OR(D915="1.5-2.0",D915="&gt;=2.0")))&gt;=2,1,0)</f>
        <v/>
      </c>
      <c r="K915" s="32">
        <f>INDEX(Parameters!$B$31:$E$31,MATCH(I915,Parameters!$B$30:$E$30,0))</f>
        <v/>
      </c>
      <c r="L915" s="33">
        <f>K915*INDEX(Parameters!$B$57:$E$57,MATCH(I915,Parameters!$B$30:$E$30,0))/100*IF($F915="yes",Parameters!$C$49,Parameters!$B$49)</f>
        <v/>
      </c>
      <c r="M915" s="33">
        <f>K915*INDEX(Parameters!$B$58:$E$58,MATCH(I915,Parameters!$B$30:$E$30,0))/100*IF($F915="yes",Parameters!$C$49,Parameters!$B$49)</f>
        <v/>
      </c>
      <c r="N915" s="33">
        <f>K915*INDEX(Parameters!$B$59:$E$59,MATCH(I915,Parameters!$B$30:$E$30,0))/100*IF($F915="yes",Parameters!$C$49,Parameters!$B$49)</f>
        <v/>
      </c>
      <c r="O915" s="33">
        <f>K915*INDEX(Parameters!$B$60:$E$60,MATCH(I915,Parameters!$B$30:$E$30,0))/100*IF($F915="yes",Parameters!$C$49,Parameters!$B$49)</f>
        <v/>
      </c>
      <c r="P915" s="33">
        <f>K915*INDEX(Parameters!$B$61:$E$61,MATCH(I915,Parameters!$B$30:$E$30,0))/100*IF($F915="yes",Parameters!$C$49,Parameters!$B$49)</f>
        <v/>
      </c>
      <c r="Q915" s="33">
        <f>K915*INDEX(Parameters!$B$62:$E$62,MATCH(I915,Parameters!$B$30:$E$30,0))/100*IF($F915="yes",Parameters!$C$49,Parameters!$B$49)</f>
        <v/>
      </c>
      <c r="R915" s="33">
        <f>K915*INDEX(Parameters!$B$63:$E$63,MATCH(I915,Parameters!$B$30:$E$30,0))/100*IF($F915="yes",Parameters!$C$49,Parameters!$B$49)</f>
        <v/>
      </c>
      <c r="S915" s="33">
        <f>K915*INDEX(Parameters!$B$64:$E$64,MATCH(I915,Parameters!$B$30:$E$30,0))/100*IF($F915="yes",Parameters!$C$49,Parameters!$B$49)</f>
        <v/>
      </c>
      <c r="T915" s="33">
        <f>K915*INDEX(Parameters!$B$65:$E$65,MATCH(I915,Parameters!$B$30:$E$30,0))/100*IF($F915="yes",Parameters!$C$49,Parameters!$B$49)</f>
        <v/>
      </c>
      <c r="U915" s="33">
        <f>INDEX(Parameters!$B$32:$E$32,MATCH(I915,Parameters!$B$30:$E$30,0))*Parameters!$B$36/100*IF($F915="yes",Parameters!$E$49,Parameters!$D$49)</f>
        <v/>
      </c>
      <c r="V915" s="33">
        <f>U915*INDEX(Parameters!$B$99:$E$99,MATCH(I915,Parameters!$B$30:$E$30,0))</f>
        <v/>
      </c>
      <c r="W915" s="33">
        <f>U915*INDEX(Parameters!$B$100:$E$100,MATCH(I915,Parameters!$B$30:$E$30,0))</f>
        <v/>
      </c>
      <c r="X915" s="33">
        <f>U915*INDEX(Parameters!$B$101:$E$101,MATCH(I915,Parameters!$B$30:$E$30,0))</f>
        <v/>
      </c>
      <c r="Y915" s="33">
        <f>U915*INDEX(Parameters!$B$102:$E$102,MATCH(I915,Parameters!$B$30:$E$30,0))</f>
        <v/>
      </c>
      <c r="Z915" s="33">
        <f>U915*INDEX(Parameters!$B$103:$E$103,MATCH(I915,Parameters!$B$30:$E$30,0))</f>
        <v/>
      </c>
      <c r="AA915" s="33">
        <f>U915*INDEX(Parameters!$B$104:$E$104,MATCH(I915,Parameters!$B$30:$E$30,0))</f>
        <v/>
      </c>
      <c r="AB915" s="33">
        <f>U915*Parameters!$B$39</f>
        <v/>
      </c>
      <c r="AC915" s="7">
        <f>J915</f>
        <v/>
      </c>
      <c r="AD915" s="7">
        <f>IF(J915=1,Parameters!$B$40,Parameters!$B$41)</f>
        <v/>
      </c>
      <c r="AE915" s="33">
        <f>AC915*O915+(1-AC915)*L915</f>
        <v/>
      </c>
      <c r="AF915" s="33">
        <f>AC915*P915+(1-AC915)*M915</f>
        <v/>
      </c>
      <c r="AG915" s="33">
        <f>AC915*Q915+(1-AC915)*N915</f>
        <v/>
      </c>
      <c r="AH915" s="33">
        <f>AD915*O915+(1-AD915)*L915</f>
        <v/>
      </c>
      <c r="AI915" s="33">
        <f>AD915*P915+(1-AD915)*M915</f>
        <v/>
      </c>
      <c r="AJ915" s="33">
        <f>AD915*Q915+(1-AD915)*N915</f>
        <v/>
      </c>
      <c r="AK915" s="33">
        <f>AC915*V915+(1-AC915)*U915</f>
        <v/>
      </c>
      <c r="AL915" s="33">
        <f>AC915*W915+(1-AC915)*U915</f>
        <v/>
      </c>
      <c r="AM915" s="33">
        <f>AC915*X915+(1-AC915)*U915</f>
        <v/>
      </c>
      <c r="AN915" s="33">
        <f>AD915*V915+(1-AD915)*U915</f>
        <v/>
      </c>
      <c r="AO915" s="33">
        <f>AD915*W915+(1-AD915)*U915</f>
        <v/>
      </c>
      <c r="AP915" s="33">
        <f>AD915*X915+(1-AD915)*U915</f>
        <v/>
      </c>
      <c r="AQ915" s="7">
        <f>IF(OR(Scenario!$B$5="Any",Scenario!$B$5=A915),1,0)</f>
        <v/>
      </c>
      <c r="AR915" s="7">
        <f>IF(OR(Scenario!$B$6="Any",Scenario!$B$6=B915),1,0)</f>
        <v/>
      </c>
      <c r="AS915" s="7">
        <f>IF(OR(Scenario!$B$7="Any",Scenario!$B$7=C915),1,0)</f>
        <v/>
      </c>
      <c r="AT915" s="7">
        <f>IF(OR(Scenario!$B$8="Any",Scenario!$B$8=D915),1,0)</f>
        <v/>
      </c>
      <c r="AU915" s="7">
        <f>IF(OR(Scenario!$B$9="Any",Scenario!$B$9=E915),1,0)</f>
        <v/>
      </c>
      <c r="AV915" s="7">
        <f>IF(OR(Scenario!$B$10="Any",Scenario!$B$10=F915),1,0)</f>
        <v/>
      </c>
      <c r="AW915" s="7">
        <f>G915*AQ915*AR915*AS915*AT915*AU915*AV915</f>
        <v/>
      </c>
      <c r="AX915" s="7">
        <f>IF(Scenario!$B$11="mean",L915,IF(Scenario!$B$11="5th pct",M915,N915))</f>
        <v/>
      </c>
      <c r="AY915" s="7">
        <f>IF(Scenario!$B$11="mean",O915,IF(Scenario!$B$11="5th pct",P915,Q915))</f>
        <v/>
      </c>
      <c r="AZ915" s="7">
        <f>IF(Scenario!$B$11="mean",R915,IF(Scenario!$B$11="5th pct",S915,T915))</f>
        <v/>
      </c>
      <c r="BA915" s="7">
        <f>IF(Scenario!$B$11="mean",AE915,IF(Scenario!$B$11="5th pct",AF915,AG915))</f>
        <v/>
      </c>
      <c r="BB915" s="7">
        <f>IF(Scenario!$B$11="mean",AH915,IF(Scenario!$B$11="5th pct",AI915,AJ915))</f>
        <v/>
      </c>
      <c r="BC915" s="7">
        <f>U915</f>
        <v/>
      </c>
      <c r="BD915" s="7">
        <f>IF(Scenario!$B$11="mean",V915,IF(Scenario!$B$11="5th pct",W915,X915))</f>
        <v/>
      </c>
      <c r="BE915" s="7">
        <f>IF(Scenario!$B$11="mean",Y915,IF(Scenario!$B$11="5th pct",Z915,AA915))</f>
        <v/>
      </c>
      <c r="BF915" s="7">
        <f>IF(Scenario!$B$11="mean",AK915,IF(Scenario!$B$11="5th pct",AL915,AM915))</f>
        <v/>
      </c>
      <c r="BG915" s="7">
        <f>IF(Scenario!$B$11="mean",AN915,IF(Scenario!$B$11="5th pct",AO915,AP915))</f>
        <v/>
      </c>
    </row>
    <row r="916">
      <c r="A916" t="inlineStr">
        <is>
          <t>M</t>
        </is>
      </c>
      <c r="B916" t="inlineStr">
        <is>
          <t>75-79</t>
        </is>
      </c>
      <c r="C916" t="inlineStr">
        <is>
          <t>176-198</t>
        </is>
      </c>
      <c r="D916" t="inlineStr">
        <is>
          <t>1.5-2.0</t>
        </is>
      </c>
      <c r="E916" t="inlineStr">
        <is>
          <t>low parox</t>
        </is>
      </c>
      <c r="F916" t="inlineStr">
        <is>
          <t>no</t>
        </is>
      </c>
      <c r="G916" s="26">
        <f>Parameters!$B$6*Parameters!$B$8*Parameters!$F$11/SUM(Parameters!$B$11:$G$11)*Parameters!$J$21*Parameters!$B$51*(1-Parameters!$B$46)</f>
        <v/>
      </c>
      <c r="H916" s="27">
        <f>(140-Parameters!$C$25)*Parameters!$F$26*0.45359237*1/(72*Parameters!$D$27)</f>
        <v/>
      </c>
      <c r="I916">
        <f>IF(H916&gt;80,"&gt;80",IF(H916&gt;50,"50-80",IF(H916&gt;=25,"25-50","&lt;25")))</f>
        <v/>
      </c>
      <c r="J916">
        <f>IF(((B916="80+")+0+(OR(D916="1.5-2.0",D916="&gt;=2.0")))&gt;=2,1,0)</f>
        <v/>
      </c>
      <c r="K916" s="28">
        <f>INDEX(Parameters!$B$31:$E$31,MATCH(I916,Parameters!$B$30:$E$30,0))</f>
        <v/>
      </c>
      <c r="L916" s="29">
        <f>K916*INDEX(Parameters!$B$66:$E$66,MATCH(I916,Parameters!$B$30:$E$30,0))/100*IF($F916="yes",Parameters!$C$49,Parameters!$B$49)</f>
        <v/>
      </c>
      <c r="M916" s="29">
        <f>K916*INDEX(Parameters!$B$67:$E$67,MATCH(I916,Parameters!$B$30:$E$30,0))/100*IF($F916="yes",Parameters!$C$49,Parameters!$B$49)</f>
        <v/>
      </c>
      <c r="N916" s="29">
        <f>K916*INDEX(Parameters!$B$68:$E$68,MATCH(I916,Parameters!$B$30:$E$30,0))/100*IF($F916="yes",Parameters!$C$49,Parameters!$B$49)</f>
        <v/>
      </c>
      <c r="O916" s="29">
        <f>K916*INDEX(Parameters!$B$69:$E$69,MATCH(I916,Parameters!$B$30:$E$30,0))/100*IF($F916="yes",Parameters!$C$49,Parameters!$B$49)</f>
        <v/>
      </c>
      <c r="P916" s="29">
        <f>K916*INDEX(Parameters!$B$70:$E$70,MATCH(I916,Parameters!$B$30:$E$30,0))/100*IF($F916="yes",Parameters!$C$49,Parameters!$B$49)</f>
        <v/>
      </c>
      <c r="Q916" s="29">
        <f>K916*INDEX(Parameters!$B$71:$E$71,MATCH(I916,Parameters!$B$30:$E$30,0))/100*IF($F916="yes",Parameters!$C$49,Parameters!$B$49)</f>
        <v/>
      </c>
      <c r="R916" s="29">
        <f>K916*INDEX(Parameters!$B$72:$E$72,MATCH(I916,Parameters!$B$30:$E$30,0))/100*IF($F916="yes",Parameters!$C$49,Parameters!$B$49)</f>
        <v/>
      </c>
      <c r="S916" s="29">
        <f>K916*INDEX(Parameters!$B$73:$E$73,MATCH(I916,Parameters!$B$30:$E$30,0))/100*IF($F916="yes",Parameters!$C$49,Parameters!$B$49)</f>
        <v/>
      </c>
      <c r="T916" s="29">
        <f>K916*INDEX(Parameters!$B$74:$E$74,MATCH(I916,Parameters!$B$30:$E$30,0))/100*IF($F916="yes",Parameters!$C$49,Parameters!$B$49)</f>
        <v/>
      </c>
      <c r="U916" s="29">
        <f>INDEX(Parameters!$B$32:$E$32,MATCH(I916,Parameters!$B$30:$E$30,0))*Parameters!$B$36/100*IF($F916="yes",Parameters!$E$49,Parameters!$D$49)</f>
        <v/>
      </c>
      <c r="V916" s="29">
        <f>U916*INDEX(Parameters!$B$99:$E$99,MATCH(I916,Parameters!$B$30:$E$30,0))</f>
        <v/>
      </c>
      <c r="W916" s="29">
        <f>U916*INDEX(Parameters!$B$100:$E$100,MATCH(I916,Parameters!$B$30:$E$30,0))</f>
        <v/>
      </c>
      <c r="X916" s="29">
        <f>U916*INDEX(Parameters!$B$101:$E$101,MATCH(I916,Parameters!$B$30:$E$30,0))</f>
        <v/>
      </c>
      <c r="Y916" s="29">
        <f>U916*INDEX(Parameters!$B$102:$E$102,MATCH(I916,Parameters!$B$30:$E$30,0))</f>
        <v/>
      </c>
      <c r="Z916" s="29">
        <f>U916*INDEX(Parameters!$B$103:$E$103,MATCH(I916,Parameters!$B$30:$E$30,0))</f>
        <v/>
      </c>
      <c r="AA916" s="29">
        <f>U916*INDEX(Parameters!$B$104:$E$104,MATCH(I916,Parameters!$B$30:$E$30,0))</f>
        <v/>
      </c>
      <c r="AB916" s="29">
        <f>U916*Parameters!$B$39</f>
        <v/>
      </c>
      <c r="AC916">
        <f>J916</f>
        <v/>
      </c>
      <c r="AD916">
        <f>IF(J916=1,Parameters!$B$40,Parameters!$B$41)</f>
        <v/>
      </c>
      <c r="AE916" s="29">
        <f>AC916*O916+(1-AC916)*L916</f>
        <v/>
      </c>
      <c r="AF916" s="29">
        <f>AC916*P916+(1-AC916)*M916</f>
        <v/>
      </c>
      <c r="AG916" s="29">
        <f>AC916*Q916+(1-AC916)*N916</f>
        <v/>
      </c>
      <c r="AH916" s="29">
        <f>AD916*O916+(1-AD916)*L916</f>
        <v/>
      </c>
      <c r="AI916" s="29">
        <f>AD916*P916+(1-AD916)*M916</f>
        <v/>
      </c>
      <c r="AJ916" s="29">
        <f>AD916*Q916+(1-AD916)*N916</f>
        <v/>
      </c>
      <c r="AK916" s="29">
        <f>AC916*V916+(1-AC916)*U916</f>
        <v/>
      </c>
      <c r="AL916" s="29">
        <f>AC916*W916+(1-AC916)*U916</f>
        <v/>
      </c>
      <c r="AM916" s="29">
        <f>AC916*X916+(1-AC916)*U916</f>
        <v/>
      </c>
      <c r="AN916" s="29">
        <f>AD916*V916+(1-AD916)*U916</f>
        <v/>
      </c>
      <c r="AO916" s="29">
        <f>AD916*W916+(1-AD916)*U916</f>
        <v/>
      </c>
      <c r="AP916" s="29">
        <f>AD916*X916+(1-AD916)*U916</f>
        <v/>
      </c>
      <c r="AQ916">
        <f>IF(OR(Scenario!$B$5="Any",Scenario!$B$5=A916),1,0)</f>
        <v/>
      </c>
      <c r="AR916">
        <f>IF(OR(Scenario!$B$6="Any",Scenario!$B$6=B916),1,0)</f>
        <v/>
      </c>
      <c r="AS916">
        <f>IF(OR(Scenario!$B$7="Any",Scenario!$B$7=C916),1,0)</f>
        <v/>
      </c>
      <c r="AT916">
        <f>IF(OR(Scenario!$B$8="Any",Scenario!$B$8=D916),1,0)</f>
        <v/>
      </c>
      <c r="AU916">
        <f>IF(OR(Scenario!$B$9="Any",Scenario!$B$9=E916),1,0)</f>
        <v/>
      </c>
      <c r="AV916">
        <f>IF(OR(Scenario!$B$10="Any",Scenario!$B$10=F916),1,0)</f>
        <v/>
      </c>
      <c r="AW916">
        <f>G916*AQ916*AR916*AS916*AT916*AU916*AV916</f>
        <v/>
      </c>
      <c r="AX916">
        <f>IF(Scenario!$B$11="mean",L916,IF(Scenario!$B$11="5th pct",M916,N916))</f>
        <v/>
      </c>
      <c r="AY916">
        <f>IF(Scenario!$B$11="mean",O916,IF(Scenario!$B$11="5th pct",P916,Q916))</f>
        <v/>
      </c>
      <c r="AZ916">
        <f>IF(Scenario!$B$11="mean",R916,IF(Scenario!$B$11="5th pct",S916,T916))</f>
        <v/>
      </c>
      <c r="BA916">
        <f>IF(Scenario!$B$11="mean",AE916,IF(Scenario!$B$11="5th pct",AF916,AG916))</f>
        <v/>
      </c>
      <c r="BB916">
        <f>IF(Scenario!$B$11="mean",AH916,IF(Scenario!$B$11="5th pct",AI916,AJ916))</f>
        <v/>
      </c>
      <c r="BC916">
        <f>U916</f>
        <v/>
      </c>
      <c r="BD916">
        <f>IF(Scenario!$B$11="mean",V916,IF(Scenario!$B$11="5th pct",W916,X916))</f>
        <v/>
      </c>
      <c r="BE916">
        <f>IF(Scenario!$B$11="mean",Y916,IF(Scenario!$B$11="5th pct",Z916,AA916))</f>
        <v/>
      </c>
      <c r="BF916">
        <f>IF(Scenario!$B$11="mean",AK916,IF(Scenario!$B$11="5th pct",AL916,AM916))</f>
        <v/>
      </c>
      <c r="BG916">
        <f>IF(Scenario!$B$11="mean",AN916,IF(Scenario!$B$11="5th pct",AO916,AP916))</f>
        <v/>
      </c>
    </row>
    <row r="917">
      <c r="A917" s="7" t="inlineStr">
        <is>
          <t>M</t>
        </is>
      </c>
      <c r="B917" s="7" t="inlineStr">
        <is>
          <t>75-79</t>
        </is>
      </c>
      <c r="C917" s="7" t="inlineStr">
        <is>
          <t>176-198</t>
        </is>
      </c>
      <c r="D917" s="7" t="inlineStr">
        <is>
          <t>1.5-2.0</t>
        </is>
      </c>
      <c r="E917" s="7" t="inlineStr">
        <is>
          <t>low parox</t>
        </is>
      </c>
      <c r="F917" s="7" t="inlineStr">
        <is>
          <t>yes</t>
        </is>
      </c>
      <c r="G917" s="30">
        <f>Parameters!$B$6*Parameters!$B$8*Parameters!$F$11/SUM(Parameters!$B$11:$G$11)*Parameters!$J$21*Parameters!$B$51*Parameters!$B$46</f>
        <v/>
      </c>
      <c r="H917" s="31">
        <f>(140-Parameters!$C$25)*Parameters!$F$26*0.45359237*1/(72*Parameters!$D$27)</f>
        <v/>
      </c>
      <c r="I917" s="7">
        <f>IF(H917&gt;80,"&gt;80",IF(H917&gt;50,"50-80",IF(H917&gt;=25,"25-50","&lt;25")))</f>
        <v/>
      </c>
      <c r="J917" s="7">
        <f>IF(((B917="80+")+0+(OR(D917="1.5-2.0",D917="&gt;=2.0")))&gt;=2,1,0)</f>
        <v/>
      </c>
      <c r="K917" s="32">
        <f>INDEX(Parameters!$B$31:$E$31,MATCH(I917,Parameters!$B$30:$E$30,0))</f>
        <v/>
      </c>
      <c r="L917" s="33">
        <f>K917*INDEX(Parameters!$B$66:$E$66,MATCH(I917,Parameters!$B$30:$E$30,0))/100*IF($F917="yes",Parameters!$C$49,Parameters!$B$49)</f>
        <v/>
      </c>
      <c r="M917" s="33">
        <f>K917*INDEX(Parameters!$B$67:$E$67,MATCH(I917,Parameters!$B$30:$E$30,0))/100*IF($F917="yes",Parameters!$C$49,Parameters!$B$49)</f>
        <v/>
      </c>
      <c r="N917" s="33">
        <f>K917*INDEX(Parameters!$B$68:$E$68,MATCH(I917,Parameters!$B$30:$E$30,0))/100*IF($F917="yes",Parameters!$C$49,Parameters!$B$49)</f>
        <v/>
      </c>
      <c r="O917" s="33">
        <f>K917*INDEX(Parameters!$B$69:$E$69,MATCH(I917,Parameters!$B$30:$E$30,0))/100*IF($F917="yes",Parameters!$C$49,Parameters!$B$49)</f>
        <v/>
      </c>
      <c r="P917" s="33">
        <f>K917*INDEX(Parameters!$B$70:$E$70,MATCH(I917,Parameters!$B$30:$E$30,0))/100*IF($F917="yes",Parameters!$C$49,Parameters!$B$49)</f>
        <v/>
      </c>
      <c r="Q917" s="33">
        <f>K917*INDEX(Parameters!$B$71:$E$71,MATCH(I917,Parameters!$B$30:$E$30,0))/100*IF($F917="yes",Parameters!$C$49,Parameters!$B$49)</f>
        <v/>
      </c>
      <c r="R917" s="33">
        <f>K917*INDEX(Parameters!$B$72:$E$72,MATCH(I917,Parameters!$B$30:$E$30,0))/100*IF($F917="yes",Parameters!$C$49,Parameters!$B$49)</f>
        <v/>
      </c>
      <c r="S917" s="33">
        <f>K917*INDEX(Parameters!$B$73:$E$73,MATCH(I917,Parameters!$B$30:$E$30,0))/100*IF($F917="yes",Parameters!$C$49,Parameters!$B$49)</f>
        <v/>
      </c>
      <c r="T917" s="33">
        <f>K917*INDEX(Parameters!$B$74:$E$74,MATCH(I917,Parameters!$B$30:$E$30,0))/100*IF($F917="yes",Parameters!$C$49,Parameters!$B$49)</f>
        <v/>
      </c>
      <c r="U917" s="33">
        <f>INDEX(Parameters!$B$32:$E$32,MATCH(I917,Parameters!$B$30:$E$30,0))*Parameters!$B$36/100*IF($F917="yes",Parameters!$E$49,Parameters!$D$49)</f>
        <v/>
      </c>
      <c r="V917" s="33">
        <f>U917*INDEX(Parameters!$B$99:$E$99,MATCH(I917,Parameters!$B$30:$E$30,0))</f>
        <v/>
      </c>
      <c r="W917" s="33">
        <f>U917*INDEX(Parameters!$B$100:$E$100,MATCH(I917,Parameters!$B$30:$E$30,0))</f>
        <v/>
      </c>
      <c r="X917" s="33">
        <f>U917*INDEX(Parameters!$B$101:$E$101,MATCH(I917,Parameters!$B$30:$E$30,0))</f>
        <v/>
      </c>
      <c r="Y917" s="33">
        <f>U917*INDEX(Parameters!$B$102:$E$102,MATCH(I917,Parameters!$B$30:$E$30,0))</f>
        <v/>
      </c>
      <c r="Z917" s="33">
        <f>U917*INDEX(Parameters!$B$103:$E$103,MATCH(I917,Parameters!$B$30:$E$30,0))</f>
        <v/>
      </c>
      <c r="AA917" s="33">
        <f>U917*INDEX(Parameters!$B$104:$E$104,MATCH(I917,Parameters!$B$30:$E$30,0))</f>
        <v/>
      </c>
      <c r="AB917" s="33">
        <f>U917*Parameters!$B$39</f>
        <v/>
      </c>
      <c r="AC917" s="7">
        <f>J917</f>
        <v/>
      </c>
      <c r="AD917" s="7">
        <f>IF(J917=1,Parameters!$B$40,Parameters!$B$41)</f>
        <v/>
      </c>
      <c r="AE917" s="33">
        <f>AC917*O917+(1-AC917)*L917</f>
        <v/>
      </c>
      <c r="AF917" s="33">
        <f>AC917*P917+(1-AC917)*M917</f>
        <v/>
      </c>
      <c r="AG917" s="33">
        <f>AC917*Q917+(1-AC917)*N917</f>
        <v/>
      </c>
      <c r="AH917" s="33">
        <f>AD917*O917+(1-AD917)*L917</f>
        <v/>
      </c>
      <c r="AI917" s="33">
        <f>AD917*P917+(1-AD917)*M917</f>
        <v/>
      </c>
      <c r="AJ917" s="33">
        <f>AD917*Q917+(1-AD917)*N917</f>
        <v/>
      </c>
      <c r="AK917" s="33">
        <f>AC917*V917+(1-AC917)*U917</f>
        <v/>
      </c>
      <c r="AL917" s="33">
        <f>AC917*W917+(1-AC917)*U917</f>
        <v/>
      </c>
      <c r="AM917" s="33">
        <f>AC917*X917+(1-AC917)*U917</f>
        <v/>
      </c>
      <c r="AN917" s="33">
        <f>AD917*V917+(1-AD917)*U917</f>
        <v/>
      </c>
      <c r="AO917" s="33">
        <f>AD917*W917+(1-AD917)*U917</f>
        <v/>
      </c>
      <c r="AP917" s="33">
        <f>AD917*X917+(1-AD917)*U917</f>
        <v/>
      </c>
      <c r="AQ917" s="7">
        <f>IF(OR(Scenario!$B$5="Any",Scenario!$B$5=A917),1,0)</f>
        <v/>
      </c>
      <c r="AR917" s="7">
        <f>IF(OR(Scenario!$B$6="Any",Scenario!$B$6=B917),1,0)</f>
        <v/>
      </c>
      <c r="AS917" s="7">
        <f>IF(OR(Scenario!$B$7="Any",Scenario!$B$7=C917),1,0)</f>
        <v/>
      </c>
      <c r="AT917" s="7">
        <f>IF(OR(Scenario!$B$8="Any",Scenario!$B$8=D917),1,0)</f>
        <v/>
      </c>
      <c r="AU917" s="7">
        <f>IF(OR(Scenario!$B$9="Any",Scenario!$B$9=E917),1,0)</f>
        <v/>
      </c>
      <c r="AV917" s="7">
        <f>IF(OR(Scenario!$B$10="Any",Scenario!$B$10=F917),1,0)</f>
        <v/>
      </c>
      <c r="AW917" s="7">
        <f>G917*AQ917*AR917*AS917*AT917*AU917*AV917</f>
        <v/>
      </c>
      <c r="AX917" s="7">
        <f>IF(Scenario!$B$11="mean",L917,IF(Scenario!$B$11="5th pct",M917,N917))</f>
        <v/>
      </c>
      <c r="AY917" s="7">
        <f>IF(Scenario!$B$11="mean",O917,IF(Scenario!$B$11="5th pct",P917,Q917))</f>
        <v/>
      </c>
      <c r="AZ917" s="7">
        <f>IF(Scenario!$B$11="mean",R917,IF(Scenario!$B$11="5th pct",S917,T917))</f>
        <v/>
      </c>
      <c r="BA917" s="7">
        <f>IF(Scenario!$B$11="mean",AE917,IF(Scenario!$B$11="5th pct",AF917,AG917))</f>
        <v/>
      </c>
      <c r="BB917" s="7">
        <f>IF(Scenario!$B$11="mean",AH917,IF(Scenario!$B$11="5th pct",AI917,AJ917))</f>
        <v/>
      </c>
      <c r="BC917" s="7">
        <f>U917</f>
        <v/>
      </c>
      <c r="BD917" s="7">
        <f>IF(Scenario!$B$11="mean",V917,IF(Scenario!$B$11="5th pct",W917,X917))</f>
        <v/>
      </c>
      <c r="BE917" s="7">
        <f>IF(Scenario!$B$11="mean",Y917,IF(Scenario!$B$11="5th pct",Z917,AA917))</f>
        <v/>
      </c>
      <c r="BF917" s="7">
        <f>IF(Scenario!$B$11="mean",AK917,IF(Scenario!$B$11="5th pct",AL917,AM917))</f>
        <v/>
      </c>
      <c r="BG917" s="7">
        <f>IF(Scenario!$B$11="mean",AN917,IF(Scenario!$B$11="5th pct",AO917,AP917))</f>
        <v/>
      </c>
    </row>
    <row r="918">
      <c r="A918" t="inlineStr">
        <is>
          <t>M</t>
        </is>
      </c>
      <c r="B918" t="inlineStr">
        <is>
          <t>75-79</t>
        </is>
      </c>
      <c r="C918" t="inlineStr">
        <is>
          <t>176-198</t>
        </is>
      </c>
      <c r="D918" t="inlineStr">
        <is>
          <t>1.5-2.0</t>
        </is>
      </c>
      <c r="E918" t="inlineStr">
        <is>
          <t>high parox</t>
        </is>
      </c>
      <c r="F918" t="inlineStr">
        <is>
          <t>no</t>
        </is>
      </c>
      <c r="G918" s="26">
        <f>Parameters!$B$6*Parameters!$B$8*Parameters!$F$11/SUM(Parameters!$B$11:$G$11)*Parameters!$J$21*Parameters!$B$52*(1-Parameters!$B$46)</f>
        <v/>
      </c>
      <c r="H918" s="27">
        <f>(140-Parameters!$C$25)*Parameters!$F$26*0.45359237*1/(72*Parameters!$D$27)</f>
        <v/>
      </c>
      <c r="I918">
        <f>IF(H918&gt;80,"&gt;80",IF(H918&gt;50,"50-80",IF(H918&gt;=25,"25-50","&lt;25")))</f>
        <v/>
      </c>
      <c r="J918">
        <f>IF(((B918="80+")+0+(OR(D918="1.5-2.0",D918="&gt;=2.0")))&gt;=2,1,0)</f>
        <v/>
      </c>
      <c r="K918" s="28">
        <f>INDEX(Parameters!$B$31:$E$31,MATCH(I918,Parameters!$B$30:$E$30,0))</f>
        <v/>
      </c>
      <c r="L918" s="29">
        <f>K918*INDEX(Parameters!$B$75:$E$75,MATCH(I918,Parameters!$B$30:$E$30,0))/100*IF($F918="yes",Parameters!$C$49,Parameters!$B$49)</f>
        <v/>
      </c>
      <c r="M918" s="29">
        <f>K918*INDEX(Parameters!$B$76:$E$76,MATCH(I918,Parameters!$B$30:$E$30,0))/100*IF($F918="yes",Parameters!$C$49,Parameters!$B$49)</f>
        <v/>
      </c>
      <c r="N918" s="29">
        <f>K918*INDEX(Parameters!$B$77:$E$77,MATCH(I918,Parameters!$B$30:$E$30,0))/100*IF($F918="yes",Parameters!$C$49,Parameters!$B$49)</f>
        <v/>
      </c>
      <c r="O918" s="29">
        <f>K918*INDEX(Parameters!$B$78:$E$78,MATCH(I918,Parameters!$B$30:$E$30,0))/100*IF($F918="yes",Parameters!$C$49,Parameters!$B$49)</f>
        <v/>
      </c>
      <c r="P918" s="29">
        <f>K918*INDEX(Parameters!$B$79:$E$79,MATCH(I918,Parameters!$B$30:$E$30,0))/100*IF($F918="yes",Parameters!$C$49,Parameters!$B$49)</f>
        <v/>
      </c>
      <c r="Q918" s="29">
        <f>K918*INDEX(Parameters!$B$80:$E$80,MATCH(I918,Parameters!$B$30:$E$30,0))/100*IF($F918="yes",Parameters!$C$49,Parameters!$B$49)</f>
        <v/>
      </c>
      <c r="R918" s="29">
        <f>K918*INDEX(Parameters!$B$81:$E$81,MATCH(I918,Parameters!$B$30:$E$30,0))/100*IF($F918="yes",Parameters!$C$49,Parameters!$B$49)</f>
        <v/>
      </c>
      <c r="S918" s="29">
        <f>K918*INDEX(Parameters!$B$82:$E$82,MATCH(I918,Parameters!$B$30:$E$30,0))/100*IF($F918="yes",Parameters!$C$49,Parameters!$B$49)</f>
        <v/>
      </c>
      <c r="T918" s="29">
        <f>K918*INDEX(Parameters!$B$83:$E$83,MATCH(I918,Parameters!$B$30:$E$30,0))/100*IF($F918="yes",Parameters!$C$49,Parameters!$B$49)</f>
        <v/>
      </c>
      <c r="U918" s="29">
        <f>INDEX(Parameters!$B$32:$E$32,MATCH(I918,Parameters!$B$30:$E$30,0))*Parameters!$B$36/100*IF($F918="yes",Parameters!$E$49,Parameters!$D$49)</f>
        <v/>
      </c>
      <c r="V918" s="29">
        <f>U918*INDEX(Parameters!$B$99:$E$99,MATCH(I918,Parameters!$B$30:$E$30,0))</f>
        <v/>
      </c>
      <c r="W918" s="29">
        <f>U918*INDEX(Parameters!$B$100:$E$100,MATCH(I918,Parameters!$B$30:$E$30,0))</f>
        <v/>
      </c>
      <c r="X918" s="29">
        <f>U918*INDEX(Parameters!$B$101:$E$101,MATCH(I918,Parameters!$B$30:$E$30,0))</f>
        <v/>
      </c>
      <c r="Y918" s="29">
        <f>U918*INDEX(Parameters!$B$102:$E$102,MATCH(I918,Parameters!$B$30:$E$30,0))</f>
        <v/>
      </c>
      <c r="Z918" s="29">
        <f>U918*INDEX(Parameters!$B$103:$E$103,MATCH(I918,Parameters!$B$30:$E$30,0))</f>
        <v/>
      </c>
      <c r="AA918" s="29">
        <f>U918*INDEX(Parameters!$B$104:$E$104,MATCH(I918,Parameters!$B$30:$E$30,0))</f>
        <v/>
      </c>
      <c r="AB918" s="29">
        <f>U918*Parameters!$B$39</f>
        <v/>
      </c>
      <c r="AC918">
        <f>J918</f>
        <v/>
      </c>
      <c r="AD918">
        <f>IF(J918=1,Parameters!$B$40,Parameters!$B$41)</f>
        <v/>
      </c>
      <c r="AE918" s="29">
        <f>AC918*O918+(1-AC918)*L918</f>
        <v/>
      </c>
      <c r="AF918" s="29">
        <f>AC918*P918+(1-AC918)*M918</f>
        <v/>
      </c>
      <c r="AG918" s="29">
        <f>AC918*Q918+(1-AC918)*N918</f>
        <v/>
      </c>
      <c r="AH918" s="29">
        <f>AD918*O918+(1-AD918)*L918</f>
        <v/>
      </c>
      <c r="AI918" s="29">
        <f>AD918*P918+(1-AD918)*M918</f>
        <v/>
      </c>
      <c r="AJ918" s="29">
        <f>AD918*Q918+(1-AD918)*N918</f>
        <v/>
      </c>
      <c r="AK918" s="29">
        <f>AC918*V918+(1-AC918)*U918</f>
        <v/>
      </c>
      <c r="AL918" s="29">
        <f>AC918*W918+(1-AC918)*U918</f>
        <v/>
      </c>
      <c r="AM918" s="29">
        <f>AC918*X918+(1-AC918)*U918</f>
        <v/>
      </c>
      <c r="AN918" s="29">
        <f>AD918*V918+(1-AD918)*U918</f>
        <v/>
      </c>
      <c r="AO918" s="29">
        <f>AD918*W918+(1-AD918)*U918</f>
        <v/>
      </c>
      <c r="AP918" s="29">
        <f>AD918*X918+(1-AD918)*U918</f>
        <v/>
      </c>
      <c r="AQ918">
        <f>IF(OR(Scenario!$B$5="Any",Scenario!$B$5=A918),1,0)</f>
        <v/>
      </c>
      <c r="AR918">
        <f>IF(OR(Scenario!$B$6="Any",Scenario!$B$6=B918),1,0)</f>
        <v/>
      </c>
      <c r="AS918">
        <f>IF(OR(Scenario!$B$7="Any",Scenario!$B$7=C918),1,0)</f>
        <v/>
      </c>
      <c r="AT918">
        <f>IF(OR(Scenario!$B$8="Any",Scenario!$B$8=D918),1,0)</f>
        <v/>
      </c>
      <c r="AU918">
        <f>IF(OR(Scenario!$B$9="Any",Scenario!$B$9=E918),1,0)</f>
        <v/>
      </c>
      <c r="AV918">
        <f>IF(OR(Scenario!$B$10="Any",Scenario!$B$10=F918),1,0)</f>
        <v/>
      </c>
      <c r="AW918">
        <f>G918*AQ918*AR918*AS918*AT918*AU918*AV918</f>
        <v/>
      </c>
      <c r="AX918">
        <f>IF(Scenario!$B$11="mean",L918,IF(Scenario!$B$11="5th pct",M918,N918))</f>
        <v/>
      </c>
      <c r="AY918">
        <f>IF(Scenario!$B$11="mean",O918,IF(Scenario!$B$11="5th pct",P918,Q918))</f>
        <v/>
      </c>
      <c r="AZ918">
        <f>IF(Scenario!$B$11="mean",R918,IF(Scenario!$B$11="5th pct",S918,T918))</f>
        <v/>
      </c>
      <c r="BA918">
        <f>IF(Scenario!$B$11="mean",AE918,IF(Scenario!$B$11="5th pct",AF918,AG918))</f>
        <v/>
      </c>
      <c r="BB918">
        <f>IF(Scenario!$B$11="mean",AH918,IF(Scenario!$B$11="5th pct",AI918,AJ918))</f>
        <v/>
      </c>
      <c r="BC918">
        <f>U918</f>
        <v/>
      </c>
      <c r="BD918">
        <f>IF(Scenario!$B$11="mean",V918,IF(Scenario!$B$11="5th pct",W918,X918))</f>
        <v/>
      </c>
      <c r="BE918">
        <f>IF(Scenario!$B$11="mean",Y918,IF(Scenario!$B$11="5th pct",Z918,AA918))</f>
        <v/>
      </c>
      <c r="BF918">
        <f>IF(Scenario!$B$11="mean",AK918,IF(Scenario!$B$11="5th pct",AL918,AM918))</f>
        <v/>
      </c>
      <c r="BG918">
        <f>IF(Scenario!$B$11="mean",AN918,IF(Scenario!$B$11="5th pct",AO918,AP918))</f>
        <v/>
      </c>
    </row>
    <row r="919">
      <c r="A919" s="7" t="inlineStr">
        <is>
          <t>M</t>
        </is>
      </c>
      <c r="B919" s="7" t="inlineStr">
        <is>
          <t>75-79</t>
        </is>
      </c>
      <c r="C919" s="7" t="inlineStr">
        <is>
          <t>176-198</t>
        </is>
      </c>
      <c r="D919" s="7" t="inlineStr">
        <is>
          <t>1.5-2.0</t>
        </is>
      </c>
      <c r="E919" s="7" t="inlineStr">
        <is>
          <t>high parox</t>
        </is>
      </c>
      <c r="F919" s="7" t="inlineStr">
        <is>
          <t>yes</t>
        </is>
      </c>
      <c r="G919" s="30">
        <f>Parameters!$B$6*Parameters!$B$8*Parameters!$F$11/SUM(Parameters!$B$11:$G$11)*Parameters!$J$21*Parameters!$B$52*Parameters!$B$46</f>
        <v/>
      </c>
      <c r="H919" s="31">
        <f>(140-Parameters!$C$25)*Parameters!$F$26*0.45359237*1/(72*Parameters!$D$27)</f>
        <v/>
      </c>
      <c r="I919" s="7">
        <f>IF(H919&gt;80,"&gt;80",IF(H919&gt;50,"50-80",IF(H919&gt;=25,"25-50","&lt;25")))</f>
        <v/>
      </c>
      <c r="J919" s="7">
        <f>IF(((B919="80+")+0+(OR(D919="1.5-2.0",D919="&gt;=2.0")))&gt;=2,1,0)</f>
        <v/>
      </c>
      <c r="K919" s="32">
        <f>INDEX(Parameters!$B$31:$E$31,MATCH(I919,Parameters!$B$30:$E$30,0))</f>
        <v/>
      </c>
      <c r="L919" s="33">
        <f>K919*INDEX(Parameters!$B$75:$E$75,MATCH(I919,Parameters!$B$30:$E$30,0))/100*IF($F919="yes",Parameters!$C$49,Parameters!$B$49)</f>
        <v/>
      </c>
      <c r="M919" s="33">
        <f>K919*INDEX(Parameters!$B$76:$E$76,MATCH(I919,Parameters!$B$30:$E$30,0))/100*IF($F919="yes",Parameters!$C$49,Parameters!$B$49)</f>
        <v/>
      </c>
      <c r="N919" s="33">
        <f>K919*INDEX(Parameters!$B$77:$E$77,MATCH(I919,Parameters!$B$30:$E$30,0))/100*IF($F919="yes",Parameters!$C$49,Parameters!$B$49)</f>
        <v/>
      </c>
      <c r="O919" s="33">
        <f>K919*INDEX(Parameters!$B$78:$E$78,MATCH(I919,Parameters!$B$30:$E$30,0))/100*IF($F919="yes",Parameters!$C$49,Parameters!$B$49)</f>
        <v/>
      </c>
      <c r="P919" s="33">
        <f>K919*INDEX(Parameters!$B$79:$E$79,MATCH(I919,Parameters!$B$30:$E$30,0))/100*IF($F919="yes",Parameters!$C$49,Parameters!$B$49)</f>
        <v/>
      </c>
      <c r="Q919" s="33">
        <f>K919*INDEX(Parameters!$B$80:$E$80,MATCH(I919,Parameters!$B$30:$E$30,0))/100*IF($F919="yes",Parameters!$C$49,Parameters!$B$49)</f>
        <v/>
      </c>
      <c r="R919" s="33">
        <f>K919*INDEX(Parameters!$B$81:$E$81,MATCH(I919,Parameters!$B$30:$E$30,0))/100*IF($F919="yes",Parameters!$C$49,Parameters!$B$49)</f>
        <v/>
      </c>
      <c r="S919" s="33">
        <f>K919*INDEX(Parameters!$B$82:$E$82,MATCH(I919,Parameters!$B$30:$E$30,0))/100*IF($F919="yes",Parameters!$C$49,Parameters!$B$49)</f>
        <v/>
      </c>
      <c r="T919" s="33">
        <f>K919*INDEX(Parameters!$B$83:$E$83,MATCH(I919,Parameters!$B$30:$E$30,0))/100*IF($F919="yes",Parameters!$C$49,Parameters!$B$49)</f>
        <v/>
      </c>
      <c r="U919" s="33">
        <f>INDEX(Parameters!$B$32:$E$32,MATCH(I919,Parameters!$B$30:$E$30,0))*Parameters!$B$36/100*IF($F919="yes",Parameters!$E$49,Parameters!$D$49)</f>
        <v/>
      </c>
      <c r="V919" s="33">
        <f>U919*INDEX(Parameters!$B$99:$E$99,MATCH(I919,Parameters!$B$30:$E$30,0))</f>
        <v/>
      </c>
      <c r="W919" s="33">
        <f>U919*INDEX(Parameters!$B$100:$E$100,MATCH(I919,Parameters!$B$30:$E$30,0))</f>
        <v/>
      </c>
      <c r="X919" s="33">
        <f>U919*INDEX(Parameters!$B$101:$E$101,MATCH(I919,Parameters!$B$30:$E$30,0))</f>
        <v/>
      </c>
      <c r="Y919" s="33">
        <f>U919*INDEX(Parameters!$B$102:$E$102,MATCH(I919,Parameters!$B$30:$E$30,0))</f>
        <v/>
      </c>
      <c r="Z919" s="33">
        <f>U919*INDEX(Parameters!$B$103:$E$103,MATCH(I919,Parameters!$B$30:$E$30,0))</f>
        <v/>
      </c>
      <c r="AA919" s="33">
        <f>U919*INDEX(Parameters!$B$104:$E$104,MATCH(I919,Parameters!$B$30:$E$30,0))</f>
        <v/>
      </c>
      <c r="AB919" s="33">
        <f>U919*Parameters!$B$39</f>
        <v/>
      </c>
      <c r="AC919" s="7">
        <f>J919</f>
        <v/>
      </c>
      <c r="AD919" s="7">
        <f>IF(J919=1,Parameters!$B$40,Parameters!$B$41)</f>
        <v/>
      </c>
      <c r="AE919" s="33">
        <f>AC919*O919+(1-AC919)*L919</f>
        <v/>
      </c>
      <c r="AF919" s="33">
        <f>AC919*P919+(1-AC919)*M919</f>
        <v/>
      </c>
      <c r="AG919" s="33">
        <f>AC919*Q919+(1-AC919)*N919</f>
        <v/>
      </c>
      <c r="AH919" s="33">
        <f>AD919*O919+(1-AD919)*L919</f>
        <v/>
      </c>
      <c r="AI919" s="33">
        <f>AD919*P919+(1-AD919)*M919</f>
        <v/>
      </c>
      <c r="AJ919" s="33">
        <f>AD919*Q919+(1-AD919)*N919</f>
        <v/>
      </c>
      <c r="AK919" s="33">
        <f>AC919*V919+(1-AC919)*U919</f>
        <v/>
      </c>
      <c r="AL919" s="33">
        <f>AC919*W919+(1-AC919)*U919</f>
        <v/>
      </c>
      <c r="AM919" s="33">
        <f>AC919*X919+(1-AC919)*U919</f>
        <v/>
      </c>
      <c r="AN919" s="33">
        <f>AD919*V919+(1-AD919)*U919</f>
        <v/>
      </c>
      <c r="AO919" s="33">
        <f>AD919*W919+(1-AD919)*U919</f>
        <v/>
      </c>
      <c r="AP919" s="33">
        <f>AD919*X919+(1-AD919)*U919</f>
        <v/>
      </c>
      <c r="AQ919" s="7">
        <f>IF(OR(Scenario!$B$5="Any",Scenario!$B$5=A919),1,0)</f>
        <v/>
      </c>
      <c r="AR919" s="7">
        <f>IF(OR(Scenario!$B$6="Any",Scenario!$B$6=B919),1,0)</f>
        <v/>
      </c>
      <c r="AS919" s="7">
        <f>IF(OR(Scenario!$B$7="Any",Scenario!$B$7=C919),1,0)</f>
        <v/>
      </c>
      <c r="AT919" s="7">
        <f>IF(OR(Scenario!$B$8="Any",Scenario!$B$8=D919),1,0)</f>
        <v/>
      </c>
      <c r="AU919" s="7">
        <f>IF(OR(Scenario!$B$9="Any",Scenario!$B$9=E919),1,0)</f>
        <v/>
      </c>
      <c r="AV919" s="7">
        <f>IF(OR(Scenario!$B$10="Any",Scenario!$B$10=F919),1,0)</f>
        <v/>
      </c>
      <c r="AW919" s="7">
        <f>G919*AQ919*AR919*AS919*AT919*AU919*AV919</f>
        <v/>
      </c>
      <c r="AX919" s="7">
        <f>IF(Scenario!$B$11="mean",L919,IF(Scenario!$B$11="5th pct",M919,N919))</f>
        <v/>
      </c>
      <c r="AY919" s="7">
        <f>IF(Scenario!$B$11="mean",O919,IF(Scenario!$B$11="5th pct",P919,Q919))</f>
        <v/>
      </c>
      <c r="AZ919" s="7">
        <f>IF(Scenario!$B$11="mean",R919,IF(Scenario!$B$11="5th pct",S919,T919))</f>
        <v/>
      </c>
      <c r="BA919" s="7">
        <f>IF(Scenario!$B$11="mean",AE919,IF(Scenario!$B$11="5th pct",AF919,AG919))</f>
        <v/>
      </c>
      <c r="BB919" s="7">
        <f>IF(Scenario!$B$11="mean",AH919,IF(Scenario!$B$11="5th pct",AI919,AJ919))</f>
        <v/>
      </c>
      <c r="BC919" s="7">
        <f>U919</f>
        <v/>
      </c>
      <c r="BD919" s="7">
        <f>IF(Scenario!$B$11="mean",V919,IF(Scenario!$B$11="5th pct",W919,X919))</f>
        <v/>
      </c>
      <c r="BE919" s="7">
        <f>IF(Scenario!$B$11="mean",Y919,IF(Scenario!$B$11="5th pct",Z919,AA919))</f>
        <v/>
      </c>
      <c r="BF919" s="7">
        <f>IF(Scenario!$B$11="mean",AK919,IF(Scenario!$B$11="5th pct",AL919,AM919))</f>
        <v/>
      </c>
      <c r="BG919" s="7">
        <f>IF(Scenario!$B$11="mean",AN919,IF(Scenario!$B$11="5th pct",AO919,AP919))</f>
        <v/>
      </c>
    </row>
    <row r="920">
      <c r="A920" t="inlineStr">
        <is>
          <t>M</t>
        </is>
      </c>
      <c r="B920" t="inlineStr">
        <is>
          <t>75-79</t>
        </is>
      </c>
      <c r="C920" t="inlineStr">
        <is>
          <t>176-198</t>
        </is>
      </c>
      <c r="D920" t="inlineStr">
        <is>
          <t>1.5-2.0</t>
        </is>
      </c>
      <c r="E920" t="inlineStr">
        <is>
          <t>persistent</t>
        </is>
      </c>
      <c r="F920" t="inlineStr">
        <is>
          <t>no</t>
        </is>
      </c>
      <c r="G920" s="26">
        <f>Parameters!$B$6*Parameters!$B$8*Parameters!$F$11/SUM(Parameters!$B$11:$G$11)*Parameters!$J$21*Parameters!$B$53*(1-Parameters!$B$46)</f>
        <v/>
      </c>
      <c r="H920" s="27">
        <f>(140-Parameters!$C$25)*Parameters!$F$26*0.45359237*1/(72*Parameters!$D$27)</f>
        <v/>
      </c>
      <c r="I920">
        <f>IF(H920&gt;80,"&gt;80",IF(H920&gt;50,"50-80",IF(H920&gt;=25,"25-50","&lt;25")))</f>
        <v/>
      </c>
      <c r="J920">
        <f>IF(((B920="80+")+0+(OR(D920="1.5-2.0",D920="&gt;=2.0")))&gt;=2,1,0)</f>
        <v/>
      </c>
      <c r="K920" s="28">
        <f>INDEX(Parameters!$B$31:$E$31,MATCH(I920,Parameters!$B$30:$E$30,0))</f>
        <v/>
      </c>
      <c r="L920" s="29">
        <f>K920*INDEX(Parameters!$B$84:$E$84,MATCH(I920,Parameters!$B$30:$E$30,0))/100*IF($F920="yes",Parameters!$C$49,Parameters!$B$49)</f>
        <v/>
      </c>
      <c r="M920" s="29">
        <f>K920*INDEX(Parameters!$B$85:$E$85,MATCH(I920,Parameters!$B$30:$E$30,0))/100*IF($F920="yes",Parameters!$C$49,Parameters!$B$49)</f>
        <v/>
      </c>
      <c r="N920" s="29">
        <f>K920*INDEX(Parameters!$B$86:$E$86,MATCH(I920,Parameters!$B$30:$E$30,0))/100*IF($F920="yes",Parameters!$C$49,Parameters!$B$49)</f>
        <v/>
      </c>
      <c r="O920" s="29">
        <f>K920*INDEX(Parameters!$B$87:$E$87,MATCH(I920,Parameters!$B$30:$E$30,0))/100*IF($F920="yes",Parameters!$C$49,Parameters!$B$49)</f>
        <v/>
      </c>
      <c r="P920" s="29">
        <f>K920*INDEX(Parameters!$B$88:$E$88,MATCH(I920,Parameters!$B$30:$E$30,0))/100*IF($F920="yes",Parameters!$C$49,Parameters!$B$49)</f>
        <v/>
      </c>
      <c r="Q920" s="29">
        <f>K920*INDEX(Parameters!$B$89:$E$89,MATCH(I920,Parameters!$B$30:$E$30,0))/100*IF($F920="yes",Parameters!$C$49,Parameters!$B$49)</f>
        <v/>
      </c>
      <c r="R920" s="29">
        <f>K920*INDEX(Parameters!$B$90:$E$90,MATCH(I920,Parameters!$B$30:$E$30,0))/100*IF($F920="yes",Parameters!$C$49,Parameters!$B$49)</f>
        <v/>
      </c>
      <c r="S920" s="29">
        <f>K920*INDEX(Parameters!$B$91:$E$91,MATCH(I920,Parameters!$B$30:$E$30,0))/100*IF($F920="yes",Parameters!$C$49,Parameters!$B$49)</f>
        <v/>
      </c>
      <c r="T920" s="29">
        <f>K920*INDEX(Parameters!$B$92:$E$92,MATCH(I920,Parameters!$B$30:$E$30,0))/100*IF($F920="yes",Parameters!$C$49,Parameters!$B$49)</f>
        <v/>
      </c>
      <c r="U920" s="29">
        <f>INDEX(Parameters!$B$32:$E$32,MATCH(I920,Parameters!$B$30:$E$30,0))*Parameters!$B$36/100*IF($F920="yes",Parameters!$E$49,Parameters!$D$49)</f>
        <v/>
      </c>
      <c r="V920" s="29">
        <f>U920*INDEX(Parameters!$B$99:$E$99,MATCH(I920,Parameters!$B$30:$E$30,0))</f>
        <v/>
      </c>
      <c r="W920" s="29">
        <f>U920*INDEX(Parameters!$B$100:$E$100,MATCH(I920,Parameters!$B$30:$E$30,0))</f>
        <v/>
      </c>
      <c r="X920" s="29">
        <f>U920*INDEX(Parameters!$B$101:$E$101,MATCH(I920,Parameters!$B$30:$E$30,0))</f>
        <v/>
      </c>
      <c r="Y920" s="29">
        <f>U920*INDEX(Parameters!$B$102:$E$102,MATCH(I920,Parameters!$B$30:$E$30,0))</f>
        <v/>
      </c>
      <c r="Z920" s="29">
        <f>U920*INDEX(Parameters!$B$103:$E$103,MATCH(I920,Parameters!$B$30:$E$30,0))</f>
        <v/>
      </c>
      <c r="AA920" s="29">
        <f>U920*INDEX(Parameters!$B$104:$E$104,MATCH(I920,Parameters!$B$30:$E$30,0))</f>
        <v/>
      </c>
      <c r="AB920" s="29">
        <f>U920*Parameters!$B$39</f>
        <v/>
      </c>
      <c r="AC920">
        <f>J920</f>
        <v/>
      </c>
      <c r="AD920">
        <f>IF(J920=1,Parameters!$B$40,Parameters!$B$41)</f>
        <v/>
      </c>
      <c r="AE920" s="29">
        <f>AC920*O920+(1-AC920)*L920</f>
        <v/>
      </c>
      <c r="AF920" s="29">
        <f>AC920*P920+(1-AC920)*M920</f>
        <v/>
      </c>
      <c r="AG920" s="29">
        <f>AC920*Q920+(1-AC920)*N920</f>
        <v/>
      </c>
      <c r="AH920" s="29">
        <f>AD920*O920+(1-AD920)*L920</f>
        <v/>
      </c>
      <c r="AI920" s="29">
        <f>AD920*P920+(1-AD920)*M920</f>
        <v/>
      </c>
      <c r="AJ920" s="29">
        <f>AD920*Q920+(1-AD920)*N920</f>
        <v/>
      </c>
      <c r="AK920" s="29">
        <f>AC920*V920+(1-AC920)*U920</f>
        <v/>
      </c>
      <c r="AL920" s="29">
        <f>AC920*W920+(1-AC920)*U920</f>
        <v/>
      </c>
      <c r="AM920" s="29">
        <f>AC920*X920+(1-AC920)*U920</f>
        <v/>
      </c>
      <c r="AN920" s="29">
        <f>AD920*V920+(1-AD920)*U920</f>
        <v/>
      </c>
      <c r="AO920" s="29">
        <f>AD920*W920+(1-AD920)*U920</f>
        <v/>
      </c>
      <c r="AP920" s="29">
        <f>AD920*X920+(1-AD920)*U920</f>
        <v/>
      </c>
      <c r="AQ920">
        <f>IF(OR(Scenario!$B$5="Any",Scenario!$B$5=A920),1,0)</f>
        <v/>
      </c>
      <c r="AR920">
        <f>IF(OR(Scenario!$B$6="Any",Scenario!$B$6=B920),1,0)</f>
        <v/>
      </c>
      <c r="AS920">
        <f>IF(OR(Scenario!$B$7="Any",Scenario!$B$7=C920),1,0)</f>
        <v/>
      </c>
      <c r="AT920">
        <f>IF(OR(Scenario!$B$8="Any",Scenario!$B$8=D920),1,0)</f>
        <v/>
      </c>
      <c r="AU920">
        <f>IF(OR(Scenario!$B$9="Any",Scenario!$B$9=E920),1,0)</f>
        <v/>
      </c>
      <c r="AV920">
        <f>IF(OR(Scenario!$B$10="Any",Scenario!$B$10=F920),1,0)</f>
        <v/>
      </c>
      <c r="AW920">
        <f>G920*AQ920*AR920*AS920*AT920*AU920*AV920</f>
        <v/>
      </c>
      <c r="AX920">
        <f>IF(Scenario!$B$11="mean",L920,IF(Scenario!$B$11="5th pct",M920,N920))</f>
        <v/>
      </c>
      <c r="AY920">
        <f>IF(Scenario!$B$11="mean",O920,IF(Scenario!$B$11="5th pct",P920,Q920))</f>
        <v/>
      </c>
      <c r="AZ920">
        <f>IF(Scenario!$B$11="mean",R920,IF(Scenario!$B$11="5th pct",S920,T920))</f>
        <v/>
      </c>
      <c r="BA920">
        <f>IF(Scenario!$B$11="mean",AE920,IF(Scenario!$B$11="5th pct",AF920,AG920))</f>
        <v/>
      </c>
      <c r="BB920">
        <f>IF(Scenario!$B$11="mean",AH920,IF(Scenario!$B$11="5th pct",AI920,AJ920))</f>
        <v/>
      </c>
      <c r="BC920">
        <f>U920</f>
        <v/>
      </c>
      <c r="BD920">
        <f>IF(Scenario!$B$11="mean",V920,IF(Scenario!$B$11="5th pct",W920,X920))</f>
        <v/>
      </c>
      <c r="BE920">
        <f>IF(Scenario!$B$11="mean",Y920,IF(Scenario!$B$11="5th pct",Z920,AA920))</f>
        <v/>
      </c>
      <c r="BF920">
        <f>IF(Scenario!$B$11="mean",AK920,IF(Scenario!$B$11="5th pct",AL920,AM920))</f>
        <v/>
      </c>
      <c r="BG920">
        <f>IF(Scenario!$B$11="mean",AN920,IF(Scenario!$B$11="5th pct",AO920,AP920))</f>
        <v/>
      </c>
    </row>
    <row r="921">
      <c r="A921" s="7" t="inlineStr">
        <is>
          <t>M</t>
        </is>
      </c>
      <c r="B921" s="7" t="inlineStr">
        <is>
          <t>75-79</t>
        </is>
      </c>
      <c r="C921" s="7" t="inlineStr">
        <is>
          <t>176-198</t>
        </is>
      </c>
      <c r="D921" s="7" t="inlineStr">
        <is>
          <t>1.5-2.0</t>
        </is>
      </c>
      <c r="E921" s="7" t="inlineStr">
        <is>
          <t>persistent</t>
        </is>
      </c>
      <c r="F921" s="7" t="inlineStr">
        <is>
          <t>yes</t>
        </is>
      </c>
      <c r="G921" s="30">
        <f>Parameters!$B$6*Parameters!$B$8*Parameters!$F$11/SUM(Parameters!$B$11:$G$11)*Parameters!$J$21*Parameters!$B$53*Parameters!$B$46</f>
        <v/>
      </c>
      <c r="H921" s="31">
        <f>(140-Parameters!$C$25)*Parameters!$F$26*0.45359237*1/(72*Parameters!$D$27)</f>
        <v/>
      </c>
      <c r="I921" s="7">
        <f>IF(H921&gt;80,"&gt;80",IF(H921&gt;50,"50-80",IF(H921&gt;=25,"25-50","&lt;25")))</f>
        <v/>
      </c>
      <c r="J921" s="7">
        <f>IF(((B921="80+")+0+(OR(D921="1.5-2.0",D921="&gt;=2.0")))&gt;=2,1,0)</f>
        <v/>
      </c>
      <c r="K921" s="32">
        <f>INDEX(Parameters!$B$31:$E$31,MATCH(I921,Parameters!$B$30:$E$30,0))</f>
        <v/>
      </c>
      <c r="L921" s="33">
        <f>K921*INDEX(Parameters!$B$84:$E$84,MATCH(I921,Parameters!$B$30:$E$30,0))/100*IF($F921="yes",Parameters!$C$49,Parameters!$B$49)</f>
        <v/>
      </c>
      <c r="M921" s="33">
        <f>K921*INDEX(Parameters!$B$85:$E$85,MATCH(I921,Parameters!$B$30:$E$30,0))/100*IF($F921="yes",Parameters!$C$49,Parameters!$B$49)</f>
        <v/>
      </c>
      <c r="N921" s="33">
        <f>K921*INDEX(Parameters!$B$86:$E$86,MATCH(I921,Parameters!$B$30:$E$30,0))/100*IF($F921="yes",Parameters!$C$49,Parameters!$B$49)</f>
        <v/>
      </c>
      <c r="O921" s="33">
        <f>K921*INDEX(Parameters!$B$87:$E$87,MATCH(I921,Parameters!$B$30:$E$30,0))/100*IF($F921="yes",Parameters!$C$49,Parameters!$B$49)</f>
        <v/>
      </c>
      <c r="P921" s="33">
        <f>K921*INDEX(Parameters!$B$88:$E$88,MATCH(I921,Parameters!$B$30:$E$30,0))/100*IF($F921="yes",Parameters!$C$49,Parameters!$B$49)</f>
        <v/>
      </c>
      <c r="Q921" s="33">
        <f>K921*INDEX(Parameters!$B$89:$E$89,MATCH(I921,Parameters!$B$30:$E$30,0))/100*IF($F921="yes",Parameters!$C$49,Parameters!$B$49)</f>
        <v/>
      </c>
      <c r="R921" s="33">
        <f>K921*INDEX(Parameters!$B$90:$E$90,MATCH(I921,Parameters!$B$30:$E$30,0))/100*IF($F921="yes",Parameters!$C$49,Parameters!$B$49)</f>
        <v/>
      </c>
      <c r="S921" s="33">
        <f>K921*INDEX(Parameters!$B$91:$E$91,MATCH(I921,Parameters!$B$30:$E$30,0))/100*IF($F921="yes",Parameters!$C$49,Parameters!$B$49)</f>
        <v/>
      </c>
      <c r="T921" s="33">
        <f>K921*INDEX(Parameters!$B$92:$E$92,MATCH(I921,Parameters!$B$30:$E$30,0))/100*IF($F921="yes",Parameters!$C$49,Parameters!$B$49)</f>
        <v/>
      </c>
      <c r="U921" s="33">
        <f>INDEX(Parameters!$B$32:$E$32,MATCH(I921,Parameters!$B$30:$E$30,0))*Parameters!$B$36/100*IF($F921="yes",Parameters!$E$49,Parameters!$D$49)</f>
        <v/>
      </c>
      <c r="V921" s="33">
        <f>U921*INDEX(Parameters!$B$99:$E$99,MATCH(I921,Parameters!$B$30:$E$30,0))</f>
        <v/>
      </c>
      <c r="W921" s="33">
        <f>U921*INDEX(Parameters!$B$100:$E$100,MATCH(I921,Parameters!$B$30:$E$30,0))</f>
        <v/>
      </c>
      <c r="X921" s="33">
        <f>U921*INDEX(Parameters!$B$101:$E$101,MATCH(I921,Parameters!$B$30:$E$30,0))</f>
        <v/>
      </c>
      <c r="Y921" s="33">
        <f>U921*INDEX(Parameters!$B$102:$E$102,MATCH(I921,Parameters!$B$30:$E$30,0))</f>
        <v/>
      </c>
      <c r="Z921" s="33">
        <f>U921*INDEX(Parameters!$B$103:$E$103,MATCH(I921,Parameters!$B$30:$E$30,0))</f>
        <v/>
      </c>
      <c r="AA921" s="33">
        <f>U921*INDEX(Parameters!$B$104:$E$104,MATCH(I921,Parameters!$B$30:$E$30,0))</f>
        <v/>
      </c>
      <c r="AB921" s="33">
        <f>U921*Parameters!$B$39</f>
        <v/>
      </c>
      <c r="AC921" s="7">
        <f>J921</f>
        <v/>
      </c>
      <c r="AD921" s="7">
        <f>IF(J921=1,Parameters!$B$40,Parameters!$B$41)</f>
        <v/>
      </c>
      <c r="AE921" s="33">
        <f>AC921*O921+(1-AC921)*L921</f>
        <v/>
      </c>
      <c r="AF921" s="33">
        <f>AC921*P921+(1-AC921)*M921</f>
        <v/>
      </c>
      <c r="AG921" s="33">
        <f>AC921*Q921+(1-AC921)*N921</f>
        <v/>
      </c>
      <c r="AH921" s="33">
        <f>AD921*O921+(1-AD921)*L921</f>
        <v/>
      </c>
      <c r="AI921" s="33">
        <f>AD921*P921+(1-AD921)*M921</f>
        <v/>
      </c>
      <c r="AJ921" s="33">
        <f>AD921*Q921+(1-AD921)*N921</f>
        <v/>
      </c>
      <c r="AK921" s="33">
        <f>AC921*V921+(1-AC921)*U921</f>
        <v/>
      </c>
      <c r="AL921" s="33">
        <f>AC921*W921+(1-AC921)*U921</f>
        <v/>
      </c>
      <c r="AM921" s="33">
        <f>AC921*X921+(1-AC921)*U921</f>
        <v/>
      </c>
      <c r="AN921" s="33">
        <f>AD921*V921+(1-AD921)*U921</f>
        <v/>
      </c>
      <c r="AO921" s="33">
        <f>AD921*W921+(1-AD921)*U921</f>
        <v/>
      </c>
      <c r="AP921" s="33">
        <f>AD921*X921+(1-AD921)*U921</f>
        <v/>
      </c>
      <c r="AQ921" s="7">
        <f>IF(OR(Scenario!$B$5="Any",Scenario!$B$5=A921),1,0)</f>
        <v/>
      </c>
      <c r="AR921" s="7">
        <f>IF(OR(Scenario!$B$6="Any",Scenario!$B$6=B921),1,0)</f>
        <v/>
      </c>
      <c r="AS921" s="7">
        <f>IF(OR(Scenario!$B$7="Any",Scenario!$B$7=C921),1,0)</f>
        <v/>
      </c>
      <c r="AT921" s="7">
        <f>IF(OR(Scenario!$B$8="Any",Scenario!$B$8=D921),1,0)</f>
        <v/>
      </c>
      <c r="AU921" s="7">
        <f>IF(OR(Scenario!$B$9="Any",Scenario!$B$9=E921),1,0)</f>
        <v/>
      </c>
      <c r="AV921" s="7">
        <f>IF(OR(Scenario!$B$10="Any",Scenario!$B$10=F921),1,0)</f>
        <v/>
      </c>
      <c r="AW921" s="7">
        <f>G921*AQ921*AR921*AS921*AT921*AU921*AV921</f>
        <v/>
      </c>
      <c r="AX921" s="7">
        <f>IF(Scenario!$B$11="mean",L921,IF(Scenario!$B$11="5th pct",M921,N921))</f>
        <v/>
      </c>
      <c r="AY921" s="7">
        <f>IF(Scenario!$B$11="mean",O921,IF(Scenario!$B$11="5th pct",P921,Q921))</f>
        <v/>
      </c>
      <c r="AZ921" s="7">
        <f>IF(Scenario!$B$11="mean",R921,IF(Scenario!$B$11="5th pct",S921,T921))</f>
        <v/>
      </c>
      <c r="BA921" s="7">
        <f>IF(Scenario!$B$11="mean",AE921,IF(Scenario!$B$11="5th pct",AF921,AG921))</f>
        <v/>
      </c>
      <c r="BB921" s="7">
        <f>IF(Scenario!$B$11="mean",AH921,IF(Scenario!$B$11="5th pct",AI921,AJ921))</f>
        <v/>
      </c>
      <c r="BC921" s="7">
        <f>U921</f>
        <v/>
      </c>
      <c r="BD921" s="7">
        <f>IF(Scenario!$B$11="mean",V921,IF(Scenario!$B$11="5th pct",W921,X921))</f>
        <v/>
      </c>
      <c r="BE921" s="7">
        <f>IF(Scenario!$B$11="mean",Y921,IF(Scenario!$B$11="5th pct",Z921,AA921))</f>
        <v/>
      </c>
      <c r="BF921" s="7">
        <f>IF(Scenario!$B$11="mean",AK921,IF(Scenario!$B$11="5th pct",AL921,AM921))</f>
        <v/>
      </c>
      <c r="BG921" s="7">
        <f>IF(Scenario!$B$11="mean",AN921,IF(Scenario!$B$11="5th pct",AO921,AP921))</f>
        <v/>
      </c>
    </row>
    <row r="922">
      <c r="A922" t="inlineStr">
        <is>
          <t>M</t>
        </is>
      </c>
      <c r="B922" t="inlineStr">
        <is>
          <t>75-79</t>
        </is>
      </c>
      <c r="C922" t="inlineStr">
        <is>
          <t>176-198</t>
        </is>
      </c>
      <c r="D922" t="inlineStr">
        <is>
          <t>&gt;=2.0</t>
        </is>
      </c>
      <c r="E922" t="inlineStr">
        <is>
          <t>subclinical</t>
        </is>
      </c>
      <c r="F922" t="inlineStr">
        <is>
          <t>no</t>
        </is>
      </c>
      <c r="G922" s="26">
        <f>Parameters!$B$6*Parameters!$B$8*Parameters!$F$11/SUM(Parameters!$B$11:$G$11)*Parameters!$K$21*Parameters!$B$50*(1-Parameters!$B$46)</f>
        <v/>
      </c>
      <c r="H922" s="27">
        <f>(140-Parameters!$C$25)*Parameters!$F$26*0.45359237*1/(72*Parameters!$E$27)</f>
        <v/>
      </c>
      <c r="I922">
        <f>IF(H922&gt;80,"&gt;80",IF(H922&gt;50,"50-80",IF(H922&gt;=25,"25-50","&lt;25")))</f>
        <v/>
      </c>
      <c r="J922">
        <f>IF(((B922="80+")+0+(OR(D922="1.5-2.0",D922="&gt;=2.0")))&gt;=2,1,0)</f>
        <v/>
      </c>
      <c r="K922" s="28">
        <f>INDEX(Parameters!$B$31:$E$31,MATCH(I922,Parameters!$B$30:$E$30,0))</f>
        <v/>
      </c>
      <c r="L922" s="29">
        <f>K922*INDEX(Parameters!$B$57:$E$57,MATCH(I922,Parameters!$B$30:$E$30,0))/100*IF($F922="yes",Parameters!$C$49,Parameters!$B$49)</f>
        <v/>
      </c>
      <c r="M922" s="29">
        <f>K922*INDEX(Parameters!$B$58:$E$58,MATCH(I922,Parameters!$B$30:$E$30,0))/100*IF($F922="yes",Parameters!$C$49,Parameters!$B$49)</f>
        <v/>
      </c>
      <c r="N922" s="29">
        <f>K922*INDEX(Parameters!$B$59:$E$59,MATCH(I922,Parameters!$B$30:$E$30,0))/100*IF($F922="yes",Parameters!$C$49,Parameters!$B$49)</f>
        <v/>
      </c>
      <c r="O922" s="29">
        <f>K922*INDEX(Parameters!$B$60:$E$60,MATCH(I922,Parameters!$B$30:$E$30,0))/100*IF($F922="yes",Parameters!$C$49,Parameters!$B$49)</f>
        <v/>
      </c>
      <c r="P922" s="29">
        <f>K922*INDEX(Parameters!$B$61:$E$61,MATCH(I922,Parameters!$B$30:$E$30,0))/100*IF($F922="yes",Parameters!$C$49,Parameters!$B$49)</f>
        <v/>
      </c>
      <c r="Q922" s="29">
        <f>K922*INDEX(Parameters!$B$62:$E$62,MATCH(I922,Parameters!$B$30:$E$30,0))/100*IF($F922="yes",Parameters!$C$49,Parameters!$B$49)</f>
        <v/>
      </c>
      <c r="R922" s="29">
        <f>K922*INDEX(Parameters!$B$63:$E$63,MATCH(I922,Parameters!$B$30:$E$30,0))/100*IF($F922="yes",Parameters!$C$49,Parameters!$B$49)</f>
        <v/>
      </c>
      <c r="S922" s="29">
        <f>K922*INDEX(Parameters!$B$64:$E$64,MATCH(I922,Parameters!$B$30:$E$30,0))/100*IF($F922="yes",Parameters!$C$49,Parameters!$B$49)</f>
        <v/>
      </c>
      <c r="T922" s="29">
        <f>K922*INDEX(Parameters!$B$65:$E$65,MATCH(I922,Parameters!$B$30:$E$30,0))/100*IF($F922="yes",Parameters!$C$49,Parameters!$B$49)</f>
        <v/>
      </c>
      <c r="U922" s="29">
        <f>INDEX(Parameters!$B$32:$E$32,MATCH(I922,Parameters!$B$30:$E$30,0))*Parameters!$B$36/100*IF($F922="yes",Parameters!$E$49,Parameters!$D$49)</f>
        <v/>
      </c>
      <c r="V922" s="29">
        <f>U922*INDEX(Parameters!$B$99:$E$99,MATCH(I922,Parameters!$B$30:$E$30,0))</f>
        <v/>
      </c>
      <c r="W922" s="29">
        <f>U922*INDEX(Parameters!$B$100:$E$100,MATCH(I922,Parameters!$B$30:$E$30,0))</f>
        <v/>
      </c>
      <c r="X922" s="29">
        <f>U922*INDEX(Parameters!$B$101:$E$101,MATCH(I922,Parameters!$B$30:$E$30,0))</f>
        <v/>
      </c>
      <c r="Y922" s="29">
        <f>U922*INDEX(Parameters!$B$102:$E$102,MATCH(I922,Parameters!$B$30:$E$30,0))</f>
        <v/>
      </c>
      <c r="Z922" s="29">
        <f>U922*INDEX(Parameters!$B$103:$E$103,MATCH(I922,Parameters!$B$30:$E$30,0))</f>
        <v/>
      </c>
      <c r="AA922" s="29">
        <f>U922*INDEX(Parameters!$B$104:$E$104,MATCH(I922,Parameters!$B$30:$E$30,0))</f>
        <v/>
      </c>
      <c r="AB922" s="29">
        <f>U922*Parameters!$B$39</f>
        <v/>
      </c>
      <c r="AC922">
        <f>J922</f>
        <v/>
      </c>
      <c r="AD922">
        <f>IF(J922=1,Parameters!$B$40,Parameters!$B$41)</f>
        <v/>
      </c>
      <c r="AE922" s="29">
        <f>AC922*O922+(1-AC922)*L922</f>
        <v/>
      </c>
      <c r="AF922" s="29">
        <f>AC922*P922+(1-AC922)*M922</f>
        <v/>
      </c>
      <c r="AG922" s="29">
        <f>AC922*Q922+(1-AC922)*N922</f>
        <v/>
      </c>
      <c r="AH922" s="29">
        <f>AD922*O922+(1-AD922)*L922</f>
        <v/>
      </c>
      <c r="AI922" s="29">
        <f>AD922*P922+(1-AD922)*M922</f>
        <v/>
      </c>
      <c r="AJ922" s="29">
        <f>AD922*Q922+(1-AD922)*N922</f>
        <v/>
      </c>
      <c r="AK922" s="29">
        <f>AC922*V922+(1-AC922)*U922</f>
        <v/>
      </c>
      <c r="AL922" s="29">
        <f>AC922*W922+(1-AC922)*U922</f>
        <v/>
      </c>
      <c r="AM922" s="29">
        <f>AC922*X922+(1-AC922)*U922</f>
        <v/>
      </c>
      <c r="AN922" s="29">
        <f>AD922*V922+(1-AD922)*U922</f>
        <v/>
      </c>
      <c r="AO922" s="29">
        <f>AD922*W922+(1-AD922)*U922</f>
        <v/>
      </c>
      <c r="AP922" s="29">
        <f>AD922*X922+(1-AD922)*U922</f>
        <v/>
      </c>
      <c r="AQ922">
        <f>IF(OR(Scenario!$B$5="Any",Scenario!$B$5=A922),1,0)</f>
        <v/>
      </c>
      <c r="AR922">
        <f>IF(OR(Scenario!$B$6="Any",Scenario!$B$6=B922),1,0)</f>
        <v/>
      </c>
      <c r="AS922">
        <f>IF(OR(Scenario!$B$7="Any",Scenario!$B$7=C922),1,0)</f>
        <v/>
      </c>
      <c r="AT922">
        <f>IF(OR(Scenario!$B$8="Any",Scenario!$B$8=D922),1,0)</f>
        <v/>
      </c>
      <c r="AU922">
        <f>IF(OR(Scenario!$B$9="Any",Scenario!$B$9=E922),1,0)</f>
        <v/>
      </c>
      <c r="AV922">
        <f>IF(OR(Scenario!$B$10="Any",Scenario!$B$10=F922),1,0)</f>
        <v/>
      </c>
      <c r="AW922">
        <f>G922*AQ922*AR922*AS922*AT922*AU922*AV922</f>
        <v/>
      </c>
      <c r="AX922">
        <f>IF(Scenario!$B$11="mean",L922,IF(Scenario!$B$11="5th pct",M922,N922))</f>
        <v/>
      </c>
      <c r="AY922">
        <f>IF(Scenario!$B$11="mean",O922,IF(Scenario!$B$11="5th pct",P922,Q922))</f>
        <v/>
      </c>
      <c r="AZ922">
        <f>IF(Scenario!$B$11="mean",R922,IF(Scenario!$B$11="5th pct",S922,T922))</f>
        <v/>
      </c>
      <c r="BA922">
        <f>IF(Scenario!$B$11="mean",AE922,IF(Scenario!$B$11="5th pct",AF922,AG922))</f>
        <v/>
      </c>
      <c r="BB922">
        <f>IF(Scenario!$B$11="mean",AH922,IF(Scenario!$B$11="5th pct",AI922,AJ922))</f>
        <v/>
      </c>
      <c r="BC922">
        <f>U922</f>
        <v/>
      </c>
      <c r="BD922">
        <f>IF(Scenario!$B$11="mean",V922,IF(Scenario!$B$11="5th pct",W922,X922))</f>
        <v/>
      </c>
      <c r="BE922">
        <f>IF(Scenario!$B$11="mean",Y922,IF(Scenario!$B$11="5th pct",Z922,AA922))</f>
        <v/>
      </c>
      <c r="BF922">
        <f>IF(Scenario!$B$11="mean",AK922,IF(Scenario!$B$11="5th pct",AL922,AM922))</f>
        <v/>
      </c>
      <c r="BG922">
        <f>IF(Scenario!$B$11="mean",AN922,IF(Scenario!$B$11="5th pct",AO922,AP922))</f>
        <v/>
      </c>
    </row>
    <row r="923">
      <c r="A923" s="7" t="inlineStr">
        <is>
          <t>M</t>
        </is>
      </c>
      <c r="B923" s="7" t="inlineStr">
        <is>
          <t>75-79</t>
        </is>
      </c>
      <c r="C923" s="7" t="inlineStr">
        <is>
          <t>176-198</t>
        </is>
      </c>
      <c r="D923" s="7" t="inlineStr">
        <is>
          <t>&gt;=2.0</t>
        </is>
      </c>
      <c r="E923" s="7" t="inlineStr">
        <is>
          <t>subclinical</t>
        </is>
      </c>
      <c r="F923" s="7" t="inlineStr">
        <is>
          <t>yes</t>
        </is>
      </c>
      <c r="G923" s="30">
        <f>Parameters!$B$6*Parameters!$B$8*Parameters!$F$11/SUM(Parameters!$B$11:$G$11)*Parameters!$K$21*Parameters!$B$50*Parameters!$B$46</f>
        <v/>
      </c>
      <c r="H923" s="31">
        <f>(140-Parameters!$C$25)*Parameters!$F$26*0.45359237*1/(72*Parameters!$E$27)</f>
        <v/>
      </c>
      <c r="I923" s="7">
        <f>IF(H923&gt;80,"&gt;80",IF(H923&gt;50,"50-80",IF(H923&gt;=25,"25-50","&lt;25")))</f>
        <v/>
      </c>
      <c r="J923" s="7">
        <f>IF(((B923="80+")+0+(OR(D923="1.5-2.0",D923="&gt;=2.0")))&gt;=2,1,0)</f>
        <v/>
      </c>
      <c r="K923" s="32">
        <f>INDEX(Parameters!$B$31:$E$31,MATCH(I923,Parameters!$B$30:$E$30,0))</f>
        <v/>
      </c>
      <c r="L923" s="33">
        <f>K923*INDEX(Parameters!$B$57:$E$57,MATCH(I923,Parameters!$B$30:$E$30,0))/100*IF($F923="yes",Parameters!$C$49,Parameters!$B$49)</f>
        <v/>
      </c>
      <c r="M923" s="33">
        <f>K923*INDEX(Parameters!$B$58:$E$58,MATCH(I923,Parameters!$B$30:$E$30,0))/100*IF($F923="yes",Parameters!$C$49,Parameters!$B$49)</f>
        <v/>
      </c>
      <c r="N923" s="33">
        <f>K923*INDEX(Parameters!$B$59:$E$59,MATCH(I923,Parameters!$B$30:$E$30,0))/100*IF($F923="yes",Parameters!$C$49,Parameters!$B$49)</f>
        <v/>
      </c>
      <c r="O923" s="33">
        <f>K923*INDEX(Parameters!$B$60:$E$60,MATCH(I923,Parameters!$B$30:$E$30,0))/100*IF($F923="yes",Parameters!$C$49,Parameters!$B$49)</f>
        <v/>
      </c>
      <c r="P923" s="33">
        <f>K923*INDEX(Parameters!$B$61:$E$61,MATCH(I923,Parameters!$B$30:$E$30,0))/100*IF($F923="yes",Parameters!$C$49,Parameters!$B$49)</f>
        <v/>
      </c>
      <c r="Q923" s="33">
        <f>K923*INDEX(Parameters!$B$62:$E$62,MATCH(I923,Parameters!$B$30:$E$30,0))/100*IF($F923="yes",Parameters!$C$49,Parameters!$B$49)</f>
        <v/>
      </c>
      <c r="R923" s="33">
        <f>K923*INDEX(Parameters!$B$63:$E$63,MATCH(I923,Parameters!$B$30:$E$30,0))/100*IF($F923="yes",Parameters!$C$49,Parameters!$B$49)</f>
        <v/>
      </c>
      <c r="S923" s="33">
        <f>K923*INDEX(Parameters!$B$64:$E$64,MATCH(I923,Parameters!$B$30:$E$30,0))/100*IF($F923="yes",Parameters!$C$49,Parameters!$B$49)</f>
        <v/>
      </c>
      <c r="T923" s="33">
        <f>K923*INDEX(Parameters!$B$65:$E$65,MATCH(I923,Parameters!$B$30:$E$30,0))/100*IF($F923="yes",Parameters!$C$49,Parameters!$B$49)</f>
        <v/>
      </c>
      <c r="U923" s="33">
        <f>INDEX(Parameters!$B$32:$E$32,MATCH(I923,Parameters!$B$30:$E$30,0))*Parameters!$B$36/100*IF($F923="yes",Parameters!$E$49,Parameters!$D$49)</f>
        <v/>
      </c>
      <c r="V923" s="33">
        <f>U923*INDEX(Parameters!$B$99:$E$99,MATCH(I923,Parameters!$B$30:$E$30,0))</f>
        <v/>
      </c>
      <c r="W923" s="33">
        <f>U923*INDEX(Parameters!$B$100:$E$100,MATCH(I923,Parameters!$B$30:$E$30,0))</f>
        <v/>
      </c>
      <c r="X923" s="33">
        <f>U923*INDEX(Parameters!$B$101:$E$101,MATCH(I923,Parameters!$B$30:$E$30,0))</f>
        <v/>
      </c>
      <c r="Y923" s="33">
        <f>U923*INDEX(Parameters!$B$102:$E$102,MATCH(I923,Parameters!$B$30:$E$30,0))</f>
        <v/>
      </c>
      <c r="Z923" s="33">
        <f>U923*INDEX(Parameters!$B$103:$E$103,MATCH(I923,Parameters!$B$30:$E$30,0))</f>
        <v/>
      </c>
      <c r="AA923" s="33">
        <f>U923*INDEX(Parameters!$B$104:$E$104,MATCH(I923,Parameters!$B$30:$E$30,0))</f>
        <v/>
      </c>
      <c r="AB923" s="33">
        <f>U923*Parameters!$B$39</f>
        <v/>
      </c>
      <c r="AC923" s="7">
        <f>J923</f>
        <v/>
      </c>
      <c r="AD923" s="7">
        <f>IF(J923=1,Parameters!$B$40,Parameters!$B$41)</f>
        <v/>
      </c>
      <c r="AE923" s="33">
        <f>AC923*O923+(1-AC923)*L923</f>
        <v/>
      </c>
      <c r="AF923" s="33">
        <f>AC923*P923+(1-AC923)*M923</f>
        <v/>
      </c>
      <c r="AG923" s="33">
        <f>AC923*Q923+(1-AC923)*N923</f>
        <v/>
      </c>
      <c r="AH923" s="33">
        <f>AD923*O923+(1-AD923)*L923</f>
        <v/>
      </c>
      <c r="AI923" s="33">
        <f>AD923*P923+(1-AD923)*M923</f>
        <v/>
      </c>
      <c r="AJ923" s="33">
        <f>AD923*Q923+(1-AD923)*N923</f>
        <v/>
      </c>
      <c r="AK923" s="33">
        <f>AC923*V923+(1-AC923)*U923</f>
        <v/>
      </c>
      <c r="AL923" s="33">
        <f>AC923*W923+(1-AC923)*U923</f>
        <v/>
      </c>
      <c r="AM923" s="33">
        <f>AC923*X923+(1-AC923)*U923</f>
        <v/>
      </c>
      <c r="AN923" s="33">
        <f>AD923*V923+(1-AD923)*U923</f>
        <v/>
      </c>
      <c r="AO923" s="33">
        <f>AD923*W923+(1-AD923)*U923</f>
        <v/>
      </c>
      <c r="AP923" s="33">
        <f>AD923*X923+(1-AD923)*U923</f>
        <v/>
      </c>
      <c r="AQ923" s="7">
        <f>IF(OR(Scenario!$B$5="Any",Scenario!$B$5=A923),1,0)</f>
        <v/>
      </c>
      <c r="AR923" s="7">
        <f>IF(OR(Scenario!$B$6="Any",Scenario!$B$6=B923),1,0)</f>
        <v/>
      </c>
      <c r="AS923" s="7">
        <f>IF(OR(Scenario!$B$7="Any",Scenario!$B$7=C923),1,0)</f>
        <v/>
      </c>
      <c r="AT923" s="7">
        <f>IF(OR(Scenario!$B$8="Any",Scenario!$B$8=D923),1,0)</f>
        <v/>
      </c>
      <c r="AU923" s="7">
        <f>IF(OR(Scenario!$B$9="Any",Scenario!$B$9=E923),1,0)</f>
        <v/>
      </c>
      <c r="AV923" s="7">
        <f>IF(OR(Scenario!$B$10="Any",Scenario!$B$10=F923),1,0)</f>
        <v/>
      </c>
      <c r="AW923" s="7">
        <f>G923*AQ923*AR923*AS923*AT923*AU923*AV923</f>
        <v/>
      </c>
      <c r="AX923" s="7">
        <f>IF(Scenario!$B$11="mean",L923,IF(Scenario!$B$11="5th pct",M923,N923))</f>
        <v/>
      </c>
      <c r="AY923" s="7">
        <f>IF(Scenario!$B$11="mean",O923,IF(Scenario!$B$11="5th pct",P923,Q923))</f>
        <v/>
      </c>
      <c r="AZ923" s="7">
        <f>IF(Scenario!$B$11="mean",R923,IF(Scenario!$B$11="5th pct",S923,T923))</f>
        <v/>
      </c>
      <c r="BA923" s="7">
        <f>IF(Scenario!$B$11="mean",AE923,IF(Scenario!$B$11="5th pct",AF923,AG923))</f>
        <v/>
      </c>
      <c r="BB923" s="7">
        <f>IF(Scenario!$B$11="mean",AH923,IF(Scenario!$B$11="5th pct",AI923,AJ923))</f>
        <v/>
      </c>
      <c r="BC923" s="7">
        <f>U923</f>
        <v/>
      </c>
      <c r="BD923" s="7">
        <f>IF(Scenario!$B$11="mean",V923,IF(Scenario!$B$11="5th pct",W923,X923))</f>
        <v/>
      </c>
      <c r="BE923" s="7">
        <f>IF(Scenario!$B$11="mean",Y923,IF(Scenario!$B$11="5th pct",Z923,AA923))</f>
        <v/>
      </c>
      <c r="BF923" s="7">
        <f>IF(Scenario!$B$11="mean",AK923,IF(Scenario!$B$11="5th pct",AL923,AM923))</f>
        <v/>
      </c>
      <c r="BG923" s="7">
        <f>IF(Scenario!$B$11="mean",AN923,IF(Scenario!$B$11="5th pct",AO923,AP923))</f>
        <v/>
      </c>
    </row>
    <row r="924">
      <c r="A924" t="inlineStr">
        <is>
          <t>M</t>
        </is>
      </c>
      <c r="B924" t="inlineStr">
        <is>
          <t>75-79</t>
        </is>
      </c>
      <c r="C924" t="inlineStr">
        <is>
          <t>176-198</t>
        </is>
      </c>
      <c r="D924" t="inlineStr">
        <is>
          <t>&gt;=2.0</t>
        </is>
      </c>
      <c r="E924" t="inlineStr">
        <is>
          <t>low parox</t>
        </is>
      </c>
      <c r="F924" t="inlineStr">
        <is>
          <t>no</t>
        </is>
      </c>
      <c r="G924" s="26">
        <f>Parameters!$B$6*Parameters!$B$8*Parameters!$F$11/SUM(Parameters!$B$11:$G$11)*Parameters!$K$21*Parameters!$B$51*(1-Parameters!$B$46)</f>
        <v/>
      </c>
      <c r="H924" s="27">
        <f>(140-Parameters!$C$25)*Parameters!$F$26*0.45359237*1/(72*Parameters!$E$27)</f>
        <v/>
      </c>
      <c r="I924">
        <f>IF(H924&gt;80,"&gt;80",IF(H924&gt;50,"50-80",IF(H924&gt;=25,"25-50","&lt;25")))</f>
        <v/>
      </c>
      <c r="J924">
        <f>IF(((B924="80+")+0+(OR(D924="1.5-2.0",D924="&gt;=2.0")))&gt;=2,1,0)</f>
        <v/>
      </c>
      <c r="K924" s="28">
        <f>INDEX(Parameters!$B$31:$E$31,MATCH(I924,Parameters!$B$30:$E$30,0))</f>
        <v/>
      </c>
      <c r="L924" s="29">
        <f>K924*INDEX(Parameters!$B$66:$E$66,MATCH(I924,Parameters!$B$30:$E$30,0))/100*IF($F924="yes",Parameters!$C$49,Parameters!$B$49)</f>
        <v/>
      </c>
      <c r="M924" s="29">
        <f>K924*INDEX(Parameters!$B$67:$E$67,MATCH(I924,Parameters!$B$30:$E$30,0))/100*IF($F924="yes",Parameters!$C$49,Parameters!$B$49)</f>
        <v/>
      </c>
      <c r="N924" s="29">
        <f>K924*INDEX(Parameters!$B$68:$E$68,MATCH(I924,Parameters!$B$30:$E$30,0))/100*IF($F924="yes",Parameters!$C$49,Parameters!$B$49)</f>
        <v/>
      </c>
      <c r="O924" s="29">
        <f>K924*INDEX(Parameters!$B$69:$E$69,MATCH(I924,Parameters!$B$30:$E$30,0))/100*IF($F924="yes",Parameters!$C$49,Parameters!$B$49)</f>
        <v/>
      </c>
      <c r="P924" s="29">
        <f>K924*INDEX(Parameters!$B$70:$E$70,MATCH(I924,Parameters!$B$30:$E$30,0))/100*IF($F924="yes",Parameters!$C$49,Parameters!$B$49)</f>
        <v/>
      </c>
      <c r="Q924" s="29">
        <f>K924*INDEX(Parameters!$B$71:$E$71,MATCH(I924,Parameters!$B$30:$E$30,0))/100*IF($F924="yes",Parameters!$C$49,Parameters!$B$49)</f>
        <v/>
      </c>
      <c r="R924" s="29">
        <f>K924*INDEX(Parameters!$B$72:$E$72,MATCH(I924,Parameters!$B$30:$E$30,0))/100*IF($F924="yes",Parameters!$C$49,Parameters!$B$49)</f>
        <v/>
      </c>
      <c r="S924" s="29">
        <f>K924*INDEX(Parameters!$B$73:$E$73,MATCH(I924,Parameters!$B$30:$E$30,0))/100*IF($F924="yes",Parameters!$C$49,Parameters!$B$49)</f>
        <v/>
      </c>
      <c r="T924" s="29">
        <f>K924*INDEX(Parameters!$B$74:$E$74,MATCH(I924,Parameters!$B$30:$E$30,0))/100*IF($F924="yes",Parameters!$C$49,Parameters!$B$49)</f>
        <v/>
      </c>
      <c r="U924" s="29">
        <f>INDEX(Parameters!$B$32:$E$32,MATCH(I924,Parameters!$B$30:$E$30,0))*Parameters!$B$36/100*IF($F924="yes",Parameters!$E$49,Parameters!$D$49)</f>
        <v/>
      </c>
      <c r="V924" s="29">
        <f>U924*INDEX(Parameters!$B$99:$E$99,MATCH(I924,Parameters!$B$30:$E$30,0))</f>
        <v/>
      </c>
      <c r="W924" s="29">
        <f>U924*INDEX(Parameters!$B$100:$E$100,MATCH(I924,Parameters!$B$30:$E$30,0))</f>
        <v/>
      </c>
      <c r="X924" s="29">
        <f>U924*INDEX(Parameters!$B$101:$E$101,MATCH(I924,Parameters!$B$30:$E$30,0))</f>
        <v/>
      </c>
      <c r="Y924" s="29">
        <f>U924*INDEX(Parameters!$B$102:$E$102,MATCH(I924,Parameters!$B$30:$E$30,0))</f>
        <v/>
      </c>
      <c r="Z924" s="29">
        <f>U924*INDEX(Parameters!$B$103:$E$103,MATCH(I924,Parameters!$B$30:$E$30,0))</f>
        <v/>
      </c>
      <c r="AA924" s="29">
        <f>U924*INDEX(Parameters!$B$104:$E$104,MATCH(I924,Parameters!$B$30:$E$30,0))</f>
        <v/>
      </c>
      <c r="AB924" s="29">
        <f>U924*Parameters!$B$39</f>
        <v/>
      </c>
      <c r="AC924">
        <f>J924</f>
        <v/>
      </c>
      <c r="AD924">
        <f>IF(J924=1,Parameters!$B$40,Parameters!$B$41)</f>
        <v/>
      </c>
      <c r="AE924" s="29">
        <f>AC924*O924+(1-AC924)*L924</f>
        <v/>
      </c>
      <c r="AF924" s="29">
        <f>AC924*P924+(1-AC924)*M924</f>
        <v/>
      </c>
      <c r="AG924" s="29">
        <f>AC924*Q924+(1-AC924)*N924</f>
        <v/>
      </c>
      <c r="AH924" s="29">
        <f>AD924*O924+(1-AD924)*L924</f>
        <v/>
      </c>
      <c r="AI924" s="29">
        <f>AD924*P924+(1-AD924)*M924</f>
        <v/>
      </c>
      <c r="AJ924" s="29">
        <f>AD924*Q924+(1-AD924)*N924</f>
        <v/>
      </c>
      <c r="AK924" s="29">
        <f>AC924*V924+(1-AC924)*U924</f>
        <v/>
      </c>
      <c r="AL924" s="29">
        <f>AC924*W924+(1-AC924)*U924</f>
        <v/>
      </c>
      <c r="AM924" s="29">
        <f>AC924*X924+(1-AC924)*U924</f>
        <v/>
      </c>
      <c r="AN924" s="29">
        <f>AD924*V924+(1-AD924)*U924</f>
        <v/>
      </c>
      <c r="AO924" s="29">
        <f>AD924*W924+(1-AD924)*U924</f>
        <v/>
      </c>
      <c r="AP924" s="29">
        <f>AD924*X924+(1-AD924)*U924</f>
        <v/>
      </c>
      <c r="AQ924">
        <f>IF(OR(Scenario!$B$5="Any",Scenario!$B$5=A924),1,0)</f>
        <v/>
      </c>
      <c r="AR924">
        <f>IF(OR(Scenario!$B$6="Any",Scenario!$B$6=B924),1,0)</f>
        <v/>
      </c>
      <c r="AS924">
        <f>IF(OR(Scenario!$B$7="Any",Scenario!$B$7=C924),1,0)</f>
        <v/>
      </c>
      <c r="AT924">
        <f>IF(OR(Scenario!$B$8="Any",Scenario!$B$8=D924),1,0)</f>
        <v/>
      </c>
      <c r="AU924">
        <f>IF(OR(Scenario!$B$9="Any",Scenario!$B$9=E924),1,0)</f>
        <v/>
      </c>
      <c r="AV924">
        <f>IF(OR(Scenario!$B$10="Any",Scenario!$B$10=F924),1,0)</f>
        <v/>
      </c>
      <c r="AW924">
        <f>G924*AQ924*AR924*AS924*AT924*AU924*AV924</f>
        <v/>
      </c>
      <c r="AX924">
        <f>IF(Scenario!$B$11="mean",L924,IF(Scenario!$B$11="5th pct",M924,N924))</f>
        <v/>
      </c>
      <c r="AY924">
        <f>IF(Scenario!$B$11="mean",O924,IF(Scenario!$B$11="5th pct",P924,Q924))</f>
        <v/>
      </c>
      <c r="AZ924">
        <f>IF(Scenario!$B$11="mean",R924,IF(Scenario!$B$11="5th pct",S924,T924))</f>
        <v/>
      </c>
      <c r="BA924">
        <f>IF(Scenario!$B$11="mean",AE924,IF(Scenario!$B$11="5th pct",AF924,AG924))</f>
        <v/>
      </c>
      <c r="BB924">
        <f>IF(Scenario!$B$11="mean",AH924,IF(Scenario!$B$11="5th pct",AI924,AJ924))</f>
        <v/>
      </c>
      <c r="BC924">
        <f>U924</f>
        <v/>
      </c>
      <c r="BD924">
        <f>IF(Scenario!$B$11="mean",V924,IF(Scenario!$B$11="5th pct",W924,X924))</f>
        <v/>
      </c>
      <c r="BE924">
        <f>IF(Scenario!$B$11="mean",Y924,IF(Scenario!$B$11="5th pct",Z924,AA924))</f>
        <v/>
      </c>
      <c r="BF924">
        <f>IF(Scenario!$B$11="mean",AK924,IF(Scenario!$B$11="5th pct",AL924,AM924))</f>
        <v/>
      </c>
      <c r="BG924">
        <f>IF(Scenario!$B$11="mean",AN924,IF(Scenario!$B$11="5th pct",AO924,AP924))</f>
        <v/>
      </c>
    </row>
    <row r="925">
      <c r="A925" s="7" t="inlineStr">
        <is>
          <t>M</t>
        </is>
      </c>
      <c r="B925" s="7" t="inlineStr">
        <is>
          <t>75-79</t>
        </is>
      </c>
      <c r="C925" s="7" t="inlineStr">
        <is>
          <t>176-198</t>
        </is>
      </c>
      <c r="D925" s="7" t="inlineStr">
        <is>
          <t>&gt;=2.0</t>
        </is>
      </c>
      <c r="E925" s="7" t="inlineStr">
        <is>
          <t>low parox</t>
        </is>
      </c>
      <c r="F925" s="7" t="inlineStr">
        <is>
          <t>yes</t>
        </is>
      </c>
      <c r="G925" s="30">
        <f>Parameters!$B$6*Parameters!$B$8*Parameters!$F$11/SUM(Parameters!$B$11:$G$11)*Parameters!$K$21*Parameters!$B$51*Parameters!$B$46</f>
        <v/>
      </c>
      <c r="H925" s="31">
        <f>(140-Parameters!$C$25)*Parameters!$F$26*0.45359237*1/(72*Parameters!$E$27)</f>
        <v/>
      </c>
      <c r="I925" s="7">
        <f>IF(H925&gt;80,"&gt;80",IF(H925&gt;50,"50-80",IF(H925&gt;=25,"25-50","&lt;25")))</f>
        <v/>
      </c>
      <c r="J925" s="7">
        <f>IF(((B925="80+")+0+(OR(D925="1.5-2.0",D925="&gt;=2.0")))&gt;=2,1,0)</f>
        <v/>
      </c>
      <c r="K925" s="32">
        <f>INDEX(Parameters!$B$31:$E$31,MATCH(I925,Parameters!$B$30:$E$30,0))</f>
        <v/>
      </c>
      <c r="L925" s="33">
        <f>K925*INDEX(Parameters!$B$66:$E$66,MATCH(I925,Parameters!$B$30:$E$30,0))/100*IF($F925="yes",Parameters!$C$49,Parameters!$B$49)</f>
        <v/>
      </c>
      <c r="M925" s="33">
        <f>K925*INDEX(Parameters!$B$67:$E$67,MATCH(I925,Parameters!$B$30:$E$30,0))/100*IF($F925="yes",Parameters!$C$49,Parameters!$B$49)</f>
        <v/>
      </c>
      <c r="N925" s="33">
        <f>K925*INDEX(Parameters!$B$68:$E$68,MATCH(I925,Parameters!$B$30:$E$30,0))/100*IF($F925="yes",Parameters!$C$49,Parameters!$B$49)</f>
        <v/>
      </c>
      <c r="O925" s="33">
        <f>K925*INDEX(Parameters!$B$69:$E$69,MATCH(I925,Parameters!$B$30:$E$30,0))/100*IF($F925="yes",Parameters!$C$49,Parameters!$B$49)</f>
        <v/>
      </c>
      <c r="P925" s="33">
        <f>K925*INDEX(Parameters!$B$70:$E$70,MATCH(I925,Parameters!$B$30:$E$30,0))/100*IF($F925="yes",Parameters!$C$49,Parameters!$B$49)</f>
        <v/>
      </c>
      <c r="Q925" s="33">
        <f>K925*INDEX(Parameters!$B$71:$E$71,MATCH(I925,Parameters!$B$30:$E$30,0))/100*IF($F925="yes",Parameters!$C$49,Parameters!$B$49)</f>
        <v/>
      </c>
      <c r="R925" s="33">
        <f>K925*INDEX(Parameters!$B$72:$E$72,MATCH(I925,Parameters!$B$30:$E$30,0))/100*IF($F925="yes",Parameters!$C$49,Parameters!$B$49)</f>
        <v/>
      </c>
      <c r="S925" s="33">
        <f>K925*INDEX(Parameters!$B$73:$E$73,MATCH(I925,Parameters!$B$30:$E$30,0))/100*IF($F925="yes",Parameters!$C$49,Parameters!$B$49)</f>
        <v/>
      </c>
      <c r="T925" s="33">
        <f>K925*INDEX(Parameters!$B$74:$E$74,MATCH(I925,Parameters!$B$30:$E$30,0))/100*IF($F925="yes",Parameters!$C$49,Parameters!$B$49)</f>
        <v/>
      </c>
      <c r="U925" s="33">
        <f>INDEX(Parameters!$B$32:$E$32,MATCH(I925,Parameters!$B$30:$E$30,0))*Parameters!$B$36/100*IF($F925="yes",Parameters!$E$49,Parameters!$D$49)</f>
        <v/>
      </c>
      <c r="V925" s="33">
        <f>U925*INDEX(Parameters!$B$99:$E$99,MATCH(I925,Parameters!$B$30:$E$30,0))</f>
        <v/>
      </c>
      <c r="W925" s="33">
        <f>U925*INDEX(Parameters!$B$100:$E$100,MATCH(I925,Parameters!$B$30:$E$30,0))</f>
        <v/>
      </c>
      <c r="X925" s="33">
        <f>U925*INDEX(Parameters!$B$101:$E$101,MATCH(I925,Parameters!$B$30:$E$30,0))</f>
        <v/>
      </c>
      <c r="Y925" s="33">
        <f>U925*INDEX(Parameters!$B$102:$E$102,MATCH(I925,Parameters!$B$30:$E$30,0))</f>
        <v/>
      </c>
      <c r="Z925" s="33">
        <f>U925*INDEX(Parameters!$B$103:$E$103,MATCH(I925,Parameters!$B$30:$E$30,0))</f>
        <v/>
      </c>
      <c r="AA925" s="33">
        <f>U925*INDEX(Parameters!$B$104:$E$104,MATCH(I925,Parameters!$B$30:$E$30,0))</f>
        <v/>
      </c>
      <c r="AB925" s="33">
        <f>U925*Parameters!$B$39</f>
        <v/>
      </c>
      <c r="AC925" s="7">
        <f>J925</f>
        <v/>
      </c>
      <c r="AD925" s="7">
        <f>IF(J925=1,Parameters!$B$40,Parameters!$B$41)</f>
        <v/>
      </c>
      <c r="AE925" s="33">
        <f>AC925*O925+(1-AC925)*L925</f>
        <v/>
      </c>
      <c r="AF925" s="33">
        <f>AC925*P925+(1-AC925)*M925</f>
        <v/>
      </c>
      <c r="AG925" s="33">
        <f>AC925*Q925+(1-AC925)*N925</f>
        <v/>
      </c>
      <c r="AH925" s="33">
        <f>AD925*O925+(1-AD925)*L925</f>
        <v/>
      </c>
      <c r="AI925" s="33">
        <f>AD925*P925+(1-AD925)*M925</f>
        <v/>
      </c>
      <c r="AJ925" s="33">
        <f>AD925*Q925+(1-AD925)*N925</f>
        <v/>
      </c>
      <c r="AK925" s="33">
        <f>AC925*V925+(1-AC925)*U925</f>
        <v/>
      </c>
      <c r="AL925" s="33">
        <f>AC925*W925+(1-AC925)*U925</f>
        <v/>
      </c>
      <c r="AM925" s="33">
        <f>AC925*X925+(1-AC925)*U925</f>
        <v/>
      </c>
      <c r="AN925" s="33">
        <f>AD925*V925+(1-AD925)*U925</f>
        <v/>
      </c>
      <c r="AO925" s="33">
        <f>AD925*W925+(1-AD925)*U925</f>
        <v/>
      </c>
      <c r="AP925" s="33">
        <f>AD925*X925+(1-AD925)*U925</f>
        <v/>
      </c>
      <c r="AQ925" s="7">
        <f>IF(OR(Scenario!$B$5="Any",Scenario!$B$5=A925),1,0)</f>
        <v/>
      </c>
      <c r="AR925" s="7">
        <f>IF(OR(Scenario!$B$6="Any",Scenario!$B$6=B925),1,0)</f>
        <v/>
      </c>
      <c r="AS925" s="7">
        <f>IF(OR(Scenario!$B$7="Any",Scenario!$B$7=C925),1,0)</f>
        <v/>
      </c>
      <c r="AT925" s="7">
        <f>IF(OR(Scenario!$B$8="Any",Scenario!$B$8=D925),1,0)</f>
        <v/>
      </c>
      <c r="AU925" s="7">
        <f>IF(OR(Scenario!$B$9="Any",Scenario!$B$9=E925),1,0)</f>
        <v/>
      </c>
      <c r="AV925" s="7">
        <f>IF(OR(Scenario!$B$10="Any",Scenario!$B$10=F925),1,0)</f>
        <v/>
      </c>
      <c r="AW925" s="7">
        <f>G925*AQ925*AR925*AS925*AT925*AU925*AV925</f>
        <v/>
      </c>
      <c r="AX925" s="7">
        <f>IF(Scenario!$B$11="mean",L925,IF(Scenario!$B$11="5th pct",M925,N925))</f>
        <v/>
      </c>
      <c r="AY925" s="7">
        <f>IF(Scenario!$B$11="mean",O925,IF(Scenario!$B$11="5th pct",P925,Q925))</f>
        <v/>
      </c>
      <c r="AZ925" s="7">
        <f>IF(Scenario!$B$11="mean",R925,IF(Scenario!$B$11="5th pct",S925,T925))</f>
        <v/>
      </c>
      <c r="BA925" s="7">
        <f>IF(Scenario!$B$11="mean",AE925,IF(Scenario!$B$11="5th pct",AF925,AG925))</f>
        <v/>
      </c>
      <c r="BB925" s="7">
        <f>IF(Scenario!$B$11="mean",AH925,IF(Scenario!$B$11="5th pct",AI925,AJ925))</f>
        <v/>
      </c>
      <c r="BC925" s="7">
        <f>U925</f>
        <v/>
      </c>
      <c r="BD925" s="7">
        <f>IF(Scenario!$B$11="mean",V925,IF(Scenario!$B$11="5th pct",W925,X925))</f>
        <v/>
      </c>
      <c r="BE925" s="7">
        <f>IF(Scenario!$B$11="mean",Y925,IF(Scenario!$B$11="5th pct",Z925,AA925))</f>
        <v/>
      </c>
      <c r="BF925" s="7">
        <f>IF(Scenario!$B$11="mean",AK925,IF(Scenario!$B$11="5th pct",AL925,AM925))</f>
        <v/>
      </c>
      <c r="BG925" s="7">
        <f>IF(Scenario!$B$11="mean",AN925,IF(Scenario!$B$11="5th pct",AO925,AP925))</f>
        <v/>
      </c>
    </row>
    <row r="926">
      <c r="A926" t="inlineStr">
        <is>
          <t>M</t>
        </is>
      </c>
      <c r="B926" t="inlineStr">
        <is>
          <t>75-79</t>
        </is>
      </c>
      <c r="C926" t="inlineStr">
        <is>
          <t>176-198</t>
        </is>
      </c>
      <c r="D926" t="inlineStr">
        <is>
          <t>&gt;=2.0</t>
        </is>
      </c>
      <c r="E926" t="inlineStr">
        <is>
          <t>high parox</t>
        </is>
      </c>
      <c r="F926" t="inlineStr">
        <is>
          <t>no</t>
        </is>
      </c>
      <c r="G926" s="26">
        <f>Parameters!$B$6*Parameters!$B$8*Parameters!$F$11/SUM(Parameters!$B$11:$G$11)*Parameters!$K$21*Parameters!$B$52*(1-Parameters!$B$46)</f>
        <v/>
      </c>
      <c r="H926" s="27">
        <f>(140-Parameters!$C$25)*Parameters!$F$26*0.45359237*1/(72*Parameters!$E$27)</f>
        <v/>
      </c>
      <c r="I926">
        <f>IF(H926&gt;80,"&gt;80",IF(H926&gt;50,"50-80",IF(H926&gt;=25,"25-50","&lt;25")))</f>
        <v/>
      </c>
      <c r="J926">
        <f>IF(((B926="80+")+0+(OR(D926="1.5-2.0",D926="&gt;=2.0")))&gt;=2,1,0)</f>
        <v/>
      </c>
      <c r="K926" s="28">
        <f>INDEX(Parameters!$B$31:$E$31,MATCH(I926,Parameters!$B$30:$E$30,0))</f>
        <v/>
      </c>
      <c r="L926" s="29">
        <f>K926*INDEX(Parameters!$B$75:$E$75,MATCH(I926,Parameters!$B$30:$E$30,0))/100*IF($F926="yes",Parameters!$C$49,Parameters!$B$49)</f>
        <v/>
      </c>
      <c r="M926" s="29">
        <f>K926*INDEX(Parameters!$B$76:$E$76,MATCH(I926,Parameters!$B$30:$E$30,0))/100*IF($F926="yes",Parameters!$C$49,Parameters!$B$49)</f>
        <v/>
      </c>
      <c r="N926" s="29">
        <f>K926*INDEX(Parameters!$B$77:$E$77,MATCH(I926,Parameters!$B$30:$E$30,0))/100*IF($F926="yes",Parameters!$C$49,Parameters!$B$49)</f>
        <v/>
      </c>
      <c r="O926" s="29">
        <f>K926*INDEX(Parameters!$B$78:$E$78,MATCH(I926,Parameters!$B$30:$E$30,0))/100*IF($F926="yes",Parameters!$C$49,Parameters!$B$49)</f>
        <v/>
      </c>
      <c r="P926" s="29">
        <f>K926*INDEX(Parameters!$B$79:$E$79,MATCH(I926,Parameters!$B$30:$E$30,0))/100*IF($F926="yes",Parameters!$C$49,Parameters!$B$49)</f>
        <v/>
      </c>
      <c r="Q926" s="29">
        <f>K926*INDEX(Parameters!$B$80:$E$80,MATCH(I926,Parameters!$B$30:$E$30,0))/100*IF($F926="yes",Parameters!$C$49,Parameters!$B$49)</f>
        <v/>
      </c>
      <c r="R926" s="29">
        <f>K926*INDEX(Parameters!$B$81:$E$81,MATCH(I926,Parameters!$B$30:$E$30,0))/100*IF($F926="yes",Parameters!$C$49,Parameters!$B$49)</f>
        <v/>
      </c>
      <c r="S926" s="29">
        <f>K926*INDEX(Parameters!$B$82:$E$82,MATCH(I926,Parameters!$B$30:$E$30,0))/100*IF($F926="yes",Parameters!$C$49,Parameters!$B$49)</f>
        <v/>
      </c>
      <c r="T926" s="29">
        <f>K926*INDEX(Parameters!$B$83:$E$83,MATCH(I926,Parameters!$B$30:$E$30,0))/100*IF($F926="yes",Parameters!$C$49,Parameters!$B$49)</f>
        <v/>
      </c>
      <c r="U926" s="29">
        <f>INDEX(Parameters!$B$32:$E$32,MATCH(I926,Parameters!$B$30:$E$30,0))*Parameters!$B$36/100*IF($F926="yes",Parameters!$E$49,Parameters!$D$49)</f>
        <v/>
      </c>
      <c r="V926" s="29">
        <f>U926*INDEX(Parameters!$B$99:$E$99,MATCH(I926,Parameters!$B$30:$E$30,0))</f>
        <v/>
      </c>
      <c r="W926" s="29">
        <f>U926*INDEX(Parameters!$B$100:$E$100,MATCH(I926,Parameters!$B$30:$E$30,0))</f>
        <v/>
      </c>
      <c r="X926" s="29">
        <f>U926*INDEX(Parameters!$B$101:$E$101,MATCH(I926,Parameters!$B$30:$E$30,0))</f>
        <v/>
      </c>
      <c r="Y926" s="29">
        <f>U926*INDEX(Parameters!$B$102:$E$102,MATCH(I926,Parameters!$B$30:$E$30,0))</f>
        <v/>
      </c>
      <c r="Z926" s="29">
        <f>U926*INDEX(Parameters!$B$103:$E$103,MATCH(I926,Parameters!$B$30:$E$30,0))</f>
        <v/>
      </c>
      <c r="AA926" s="29">
        <f>U926*INDEX(Parameters!$B$104:$E$104,MATCH(I926,Parameters!$B$30:$E$30,0))</f>
        <v/>
      </c>
      <c r="AB926" s="29">
        <f>U926*Parameters!$B$39</f>
        <v/>
      </c>
      <c r="AC926">
        <f>J926</f>
        <v/>
      </c>
      <c r="AD926">
        <f>IF(J926=1,Parameters!$B$40,Parameters!$B$41)</f>
        <v/>
      </c>
      <c r="AE926" s="29">
        <f>AC926*O926+(1-AC926)*L926</f>
        <v/>
      </c>
      <c r="AF926" s="29">
        <f>AC926*P926+(1-AC926)*M926</f>
        <v/>
      </c>
      <c r="AG926" s="29">
        <f>AC926*Q926+(1-AC926)*N926</f>
        <v/>
      </c>
      <c r="AH926" s="29">
        <f>AD926*O926+(1-AD926)*L926</f>
        <v/>
      </c>
      <c r="AI926" s="29">
        <f>AD926*P926+(1-AD926)*M926</f>
        <v/>
      </c>
      <c r="AJ926" s="29">
        <f>AD926*Q926+(1-AD926)*N926</f>
        <v/>
      </c>
      <c r="AK926" s="29">
        <f>AC926*V926+(1-AC926)*U926</f>
        <v/>
      </c>
      <c r="AL926" s="29">
        <f>AC926*W926+(1-AC926)*U926</f>
        <v/>
      </c>
      <c r="AM926" s="29">
        <f>AC926*X926+(1-AC926)*U926</f>
        <v/>
      </c>
      <c r="AN926" s="29">
        <f>AD926*V926+(1-AD926)*U926</f>
        <v/>
      </c>
      <c r="AO926" s="29">
        <f>AD926*W926+(1-AD926)*U926</f>
        <v/>
      </c>
      <c r="AP926" s="29">
        <f>AD926*X926+(1-AD926)*U926</f>
        <v/>
      </c>
      <c r="AQ926">
        <f>IF(OR(Scenario!$B$5="Any",Scenario!$B$5=A926),1,0)</f>
        <v/>
      </c>
      <c r="AR926">
        <f>IF(OR(Scenario!$B$6="Any",Scenario!$B$6=B926),1,0)</f>
        <v/>
      </c>
      <c r="AS926">
        <f>IF(OR(Scenario!$B$7="Any",Scenario!$B$7=C926),1,0)</f>
        <v/>
      </c>
      <c r="AT926">
        <f>IF(OR(Scenario!$B$8="Any",Scenario!$B$8=D926),1,0)</f>
        <v/>
      </c>
      <c r="AU926">
        <f>IF(OR(Scenario!$B$9="Any",Scenario!$B$9=E926),1,0)</f>
        <v/>
      </c>
      <c r="AV926">
        <f>IF(OR(Scenario!$B$10="Any",Scenario!$B$10=F926),1,0)</f>
        <v/>
      </c>
      <c r="AW926">
        <f>G926*AQ926*AR926*AS926*AT926*AU926*AV926</f>
        <v/>
      </c>
      <c r="AX926">
        <f>IF(Scenario!$B$11="mean",L926,IF(Scenario!$B$11="5th pct",M926,N926))</f>
        <v/>
      </c>
      <c r="AY926">
        <f>IF(Scenario!$B$11="mean",O926,IF(Scenario!$B$11="5th pct",P926,Q926))</f>
        <v/>
      </c>
      <c r="AZ926">
        <f>IF(Scenario!$B$11="mean",R926,IF(Scenario!$B$11="5th pct",S926,T926))</f>
        <v/>
      </c>
      <c r="BA926">
        <f>IF(Scenario!$B$11="mean",AE926,IF(Scenario!$B$11="5th pct",AF926,AG926))</f>
        <v/>
      </c>
      <c r="BB926">
        <f>IF(Scenario!$B$11="mean",AH926,IF(Scenario!$B$11="5th pct",AI926,AJ926))</f>
        <v/>
      </c>
      <c r="BC926">
        <f>U926</f>
        <v/>
      </c>
      <c r="BD926">
        <f>IF(Scenario!$B$11="mean",V926,IF(Scenario!$B$11="5th pct",W926,X926))</f>
        <v/>
      </c>
      <c r="BE926">
        <f>IF(Scenario!$B$11="mean",Y926,IF(Scenario!$B$11="5th pct",Z926,AA926))</f>
        <v/>
      </c>
      <c r="BF926">
        <f>IF(Scenario!$B$11="mean",AK926,IF(Scenario!$B$11="5th pct",AL926,AM926))</f>
        <v/>
      </c>
      <c r="BG926">
        <f>IF(Scenario!$B$11="mean",AN926,IF(Scenario!$B$11="5th pct",AO926,AP926))</f>
        <v/>
      </c>
    </row>
    <row r="927">
      <c r="A927" s="7" t="inlineStr">
        <is>
          <t>M</t>
        </is>
      </c>
      <c r="B927" s="7" t="inlineStr">
        <is>
          <t>75-79</t>
        </is>
      </c>
      <c r="C927" s="7" t="inlineStr">
        <is>
          <t>176-198</t>
        </is>
      </c>
      <c r="D927" s="7" t="inlineStr">
        <is>
          <t>&gt;=2.0</t>
        </is>
      </c>
      <c r="E927" s="7" t="inlineStr">
        <is>
          <t>high parox</t>
        </is>
      </c>
      <c r="F927" s="7" t="inlineStr">
        <is>
          <t>yes</t>
        </is>
      </c>
      <c r="G927" s="30">
        <f>Parameters!$B$6*Parameters!$B$8*Parameters!$F$11/SUM(Parameters!$B$11:$G$11)*Parameters!$K$21*Parameters!$B$52*Parameters!$B$46</f>
        <v/>
      </c>
      <c r="H927" s="31">
        <f>(140-Parameters!$C$25)*Parameters!$F$26*0.45359237*1/(72*Parameters!$E$27)</f>
        <v/>
      </c>
      <c r="I927" s="7">
        <f>IF(H927&gt;80,"&gt;80",IF(H927&gt;50,"50-80",IF(H927&gt;=25,"25-50","&lt;25")))</f>
        <v/>
      </c>
      <c r="J927" s="7">
        <f>IF(((B927="80+")+0+(OR(D927="1.5-2.0",D927="&gt;=2.0")))&gt;=2,1,0)</f>
        <v/>
      </c>
      <c r="K927" s="32">
        <f>INDEX(Parameters!$B$31:$E$31,MATCH(I927,Parameters!$B$30:$E$30,0))</f>
        <v/>
      </c>
      <c r="L927" s="33">
        <f>K927*INDEX(Parameters!$B$75:$E$75,MATCH(I927,Parameters!$B$30:$E$30,0))/100*IF($F927="yes",Parameters!$C$49,Parameters!$B$49)</f>
        <v/>
      </c>
      <c r="M927" s="33">
        <f>K927*INDEX(Parameters!$B$76:$E$76,MATCH(I927,Parameters!$B$30:$E$30,0))/100*IF($F927="yes",Parameters!$C$49,Parameters!$B$49)</f>
        <v/>
      </c>
      <c r="N927" s="33">
        <f>K927*INDEX(Parameters!$B$77:$E$77,MATCH(I927,Parameters!$B$30:$E$30,0))/100*IF($F927="yes",Parameters!$C$49,Parameters!$B$49)</f>
        <v/>
      </c>
      <c r="O927" s="33">
        <f>K927*INDEX(Parameters!$B$78:$E$78,MATCH(I927,Parameters!$B$30:$E$30,0))/100*IF($F927="yes",Parameters!$C$49,Parameters!$B$49)</f>
        <v/>
      </c>
      <c r="P927" s="33">
        <f>K927*INDEX(Parameters!$B$79:$E$79,MATCH(I927,Parameters!$B$30:$E$30,0))/100*IF($F927="yes",Parameters!$C$49,Parameters!$B$49)</f>
        <v/>
      </c>
      <c r="Q927" s="33">
        <f>K927*INDEX(Parameters!$B$80:$E$80,MATCH(I927,Parameters!$B$30:$E$30,0))/100*IF($F927="yes",Parameters!$C$49,Parameters!$B$49)</f>
        <v/>
      </c>
      <c r="R927" s="33">
        <f>K927*INDEX(Parameters!$B$81:$E$81,MATCH(I927,Parameters!$B$30:$E$30,0))/100*IF($F927="yes",Parameters!$C$49,Parameters!$B$49)</f>
        <v/>
      </c>
      <c r="S927" s="33">
        <f>K927*INDEX(Parameters!$B$82:$E$82,MATCH(I927,Parameters!$B$30:$E$30,0))/100*IF($F927="yes",Parameters!$C$49,Parameters!$B$49)</f>
        <v/>
      </c>
      <c r="T927" s="33">
        <f>K927*INDEX(Parameters!$B$83:$E$83,MATCH(I927,Parameters!$B$30:$E$30,0))/100*IF($F927="yes",Parameters!$C$49,Parameters!$B$49)</f>
        <v/>
      </c>
      <c r="U927" s="33">
        <f>INDEX(Parameters!$B$32:$E$32,MATCH(I927,Parameters!$B$30:$E$30,0))*Parameters!$B$36/100*IF($F927="yes",Parameters!$E$49,Parameters!$D$49)</f>
        <v/>
      </c>
      <c r="V927" s="33">
        <f>U927*INDEX(Parameters!$B$99:$E$99,MATCH(I927,Parameters!$B$30:$E$30,0))</f>
        <v/>
      </c>
      <c r="W927" s="33">
        <f>U927*INDEX(Parameters!$B$100:$E$100,MATCH(I927,Parameters!$B$30:$E$30,0))</f>
        <v/>
      </c>
      <c r="X927" s="33">
        <f>U927*INDEX(Parameters!$B$101:$E$101,MATCH(I927,Parameters!$B$30:$E$30,0))</f>
        <v/>
      </c>
      <c r="Y927" s="33">
        <f>U927*INDEX(Parameters!$B$102:$E$102,MATCH(I927,Parameters!$B$30:$E$30,0))</f>
        <v/>
      </c>
      <c r="Z927" s="33">
        <f>U927*INDEX(Parameters!$B$103:$E$103,MATCH(I927,Parameters!$B$30:$E$30,0))</f>
        <v/>
      </c>
      <c r="AA927" s="33">
        <f>U927*INDEX(Parameters!$B$104:$E$104,MATCH(I927,Parameters!$B$30:$E$30,0))</f>
        <v/>
      </c>
      <c r="AB927" s="33">
        <f>U927*Parameters!$B$39</f>
        <v/>
      </c>
      <c r="AC927" s="7">
        <f>J927</f>
        <v/>
      </c>
      <c r="AD927" s="7">
        <f>IF(J927=1,Parameters!$B$40,Parameters!$B$41)</f>
        <v/>
      </c>
      <c r="AE927" s="33">
        <f>AC927*O927+(1-AC927)*L927</f>
        <v/>
      </c>
      <c r="AF927" s="33">
        <f>AC927*P927+(1-AC927)*M927</f>
        <v/>
      </c>
      <c r="AG927" s="33">
        <f>AC927*Q927+(1-AC927)*N927</f>
        <v/>
      </c>
      <c r="AH927" s="33">
        <f>AD927*O927+(1-AD927)*L927</f>
        <v/>
      </c>
      <c r="AI927" s="33">
        <f>AD927*P927+(1-AD927)*M927</f>
        <v/>
      </c>
      <c r="AJ927" s="33">
        <f>AD927*Q927+(1-AD927)*N927</f>
        <v/>
      </c>
      <c r="AK927" s="33">
        <f>AC927*V927+(1-AC927)*U927</f>
        <v/>
      </c>
      <c r="AL927" s="33">
        <f>AC927*W927+(1-AC927)*U927</f>
        <v/>
      </c>
      <c r="AM927" s="33">
        <f>AC927*X927+(1-AC927)*U927</f>
        <v/>
      </c>
      <c r="AN927" s="33">
        <f>AD927*V927+(1-AD927)*U927</f>
        <v/>
      </c>
      <c r="AO927" s="33">
        <f>AD927*W927+(1-AD927)*U927</f>
        <v/>
      </c>
      <c r="AP927" s="33">
        <f>AD927*X927+(1-AD927)*U927</f>
        <v/>
      </c>
      <c r="AQ927" s="7">
        <f>IF(OR(Scenario!$B$5="Any",Scenario!$B$5=A927),1,0)</f>
        <v/>
      </c>
      <c r="AR927" s="7">
        <f>IF(OR(Scenario!$B$6="Any",Scenario!$B$6=B927),1,0)</f>
        <v/>
      </c>
      <c r="AS927" s="7">
        <f>IF(OR(Scenario!$B$7="Any",Scenario!$B$7=C927),1,0)</f>
        <v/>
      </c>
      <c r="AT927" s="7">
        <f>IF(OR(Scenario!$B$8="Any",Scenario!$B$8=D927),1,0)</f>
        <v/>
      </c>
      <c r="AU927" s="7">
        <f>IF(OR(Scenario!$B$9="Any",Scenario!$B$9=E927),1,0)</f>
        <v/>
      </c>
      <c r="AV927" s="7">
        <f>IF(OR(Scenario!$B$10="Any",Scenario!$B$10=F927),1,0)</f>
        <v/>
      </c>
      <c r="AW927" s="7">
        <f>G927*AQ927*AR927*AS927*AT927*AU927*AV927</f>
        <v/>
      </c>
      <c r="AX927" s="7">
        <f>IF(Scenario!$B$11="mean",L927,IF(Scenario!$B$11="5th pct",M927,N927))</f>
        <v/>
      </c>
      <c r="AY927" s="7">
        <f>IF(Scenario!$B$11="mean",O927,IF(Scenario!$B$11="5th pct",P927,Q927))</f>
        <v/>
      </c>
      <c r="AZ927" s="7">
        <f>IF(Scenario!$B$11="mean",R927,IF(Scenario!$B$11="5th pct",S927,T927))</f>
        <v/>
      </c>
      <c r="BA927" s="7">
        <f>IF(Scenario!$B$11="mean",AE927,IF(Scenario!$B$11="5th pct",AF927,AG927))</f>
        <v/>
      </c>
      <c r="BB927" s="7">
        <f>IF(Scenario!$B$11="mean",AH927,IF(Scenario!$B$11="5th pct",AI927,AJ927))</f>
        <v/>
      </c>
      <c r="BC927" s="7">
        <f>U927</f>
        <v/>
      </c>
      <c r="BD927" s="7">
        <f>IF(Scenario!$B$11="mean",V927,IF(Scenario!$B$11="5th pct",W927,X927))</f>
        <v/>
      </c>
      <c r="BE927" s="7">
        <f>IF(Scenario!$B$11="mean",Y927,IF(Scenario!$B$11="5th pct",Z927,AA927))</f>
        <v/>
      </c>
      <c r="BF927" s="7">
        <f>IF(Scenario!$B$11="mean",AK927,IF(Scenario!$B$11="5th pct",AL927,AM927))</f>
        <v/>
      </c>
      <c r="BG927" s="7">
        <f>IF(Scenario!$B$11="mean",AN927,IF(Scenario!$B$11="5th pct",AO927,AP927))</f>
        <v/>
      </c>
    </row>
    <row r="928">
      <c r="A928" t="inlineStr">
        <is>
          <t>M</t>
        </is>
      </c>
      <c r="B928" t="inlineStr">
        <is>
          <t>75-79</t>
        </is>
      </c>
      <c r="C928" t="inlineStr">
        <is>
          <t>176-198</t>
        </is>
      </c>
      <c r="D928" t="inlineStr">
        <is>
          <t>&gt;=2.0</t>
        </is>
      </c>
      <c r="E928" t="inlineStr">
        <is>
          <t>persistent</t>
        </is>
      </c>
      <c r="F928" t="inlineStr">
        <is>
          <t>no</t>
        </is>
      </c>
      <c r="G928" s="26">
        <f>Parameters!$B$6*Parameters!$B$8*Parameters!$F$11/SUM(Parameters!$B$11:$G$11)*Parameters!$K$21*Parameters!$B$53*(1-Parameters!$B$46)</f>
        <v/>
      </c>
      <c r="H928" s="27">
        <f>(140-Parameters!$C$25)*Parameters!$F$26*0.45359237*1/(72*Parameters!$E$27)</f>
        <v/>
      </c>
      <c r="I928">
        <f>IF(H928&gt;80,"&gt;80",IF(H928&gt;50,"50-80",IF(H928&gt;=25,"25-50","&lt;25")))</f>
        <v/>
      </c>
      <c r="J928">
        <f>IF(((B928="80+")+0+(OR(D928="1.5-2.0",D928="&gt;=2.0")))&gt;=2,1,0)</f>
        <v/>
      </c>
      <c r="K928" s="28">
        <f>INDEX(Parameters!$B$31:$E$31,MATCH(I928,Parameters!$B$30:$E$30,0))</f>
        <v/>
      </c>
      <c r="L928" s="29">
        <f>K928*INDEX(Parameters!$B$84:$E$84,MATCH(I928,Parameters!$B$30:$E$30,0))/100*IF($F928="yes",Parameters!$C$49,Parameters!$B$49)</f>
        <v/>
      </c>
      <c r="M928" s="29">
        <f>K928*INDEX(Parameters!$B$85:$E$85,MATCH(I928,Parameters!$B$30:$E$30,0))/100*IF($F928="yes",Parameters!$C$49,Parameters!$B$49)</f>
        <v/>
      </c>
      <c r="N928" s="29">
        <f>K928*INDEX(Parameters!$B$86:$E$86,MATCH(I928,Parameters!$B$30:$E$30,0))/100*IF($F928="yes",Parameters!$C$49,Parameters!$B$49)</f>
        <v/>
      </c>
      <c r="O928" s="29">
        <f>K928*INDEX(Parameters!$B$87:$E$87,MATCH(I928,Parameters!$B$30:$E$30,0))/100*IF($F928="yes",Parameters!$C$49,Parameters!$B$49)</f>
        <v/>
      </c>
      <c r="P928" s="29">
        <f>K928*INDEX(Parameters!$B$88:$E$88,MATCH(I928,Parameters!$B$30:$E$30,0))/100*IF($F928="yes",Parameters!$C$49,Parameters!$B$49)</f>
        <v/>
      </c>
      <c r="Q928" s="29">
        <f>K928*INDEX(Parameters!$B$89:$E$89,MATCH(I928,Parameters!$B$30:$E$30,0))/100*IF($F928="yes",Parameters!$C$49,Parameters!$B$49)</f>
        <v/>
      </c>
      <c r="R928" s="29">
        <f>K928*INDEX(Parameters!$B$90:$E$90,MATCH(I928,Parameters!$B$30:$E$30,0))/100*IF($F928="yes",Parameters!$C$49,Parameters!$B$49)</f>
        <v/>
      </c>
      <c r="S928" s="29">
        <f>K928*INDEX(Parameters!$B$91:$E$91,MATCH(I928,Parameters!$B$30:$E$30,0))/100*IF($F928="yes",Parameters!$C$49,Parameters!$B$49)</f>
        <v/>
      </c>
      <c r="T928" s="29">
        <f>K928*INDEX(Parameters!$B$92:$E$92,MATCH(I928,Parameters!$B$30:$E$30,0))/100*IF($F928="yes",Parameters!$C$49,Parameters!$B$49)</f>
        <v/>
      </c>
      <c r="U928" s="29">
        <f>INDEX(Parameters!$B$32:$E$32,MATCH(I928,Parameters!$B$30:$E$30,0))*Parameters!$B$36/100*IF($F928="yes",Parameters!$E$49,Parameters!$D$49)</f>
        <v/>
      </c>
      <c r="V928" s="29">
        <f>U928*INDEX(Parameters!$B$99:$E$99,MATCH(I928,Parameters!$B$30:$E$30,0))</f>
        <v/>
      </c>
      <c r="W928" s="29">
        <f>U928*INDEX(Parameters!$B$100:$E$100,MATCH(I928,Parameters!$B$30:$E$30,0))</f>
        <v/>
      </c>
      <c r="X928" s="29">
        <f>U928*INDEX(Parameters!$B$101:$E$101,MATCH(I928,Parameters!$B$30:$E$30,0))</f>
        <v/>
      </c>
      <c r="Y928" s="29">
        <f>U928*INDEX(Parameters!$B$102:$E$102,MATCH(I928,Parameters!$B$30:$E$30,0))</f>
        <v/>
      </c>
      <c r="Z928" s="29">
        <f>U928*INDEX(Parameters!$B$103:$E$103,MATCH(I928,Parameters!$B$30:$E$30,0))</f>
        <v/>
      </c>
      <c r="AA928" s="29">
        <f>U928*INDEX(Parameters!$B$104:$E$104,MATCH(I928,Parameters!$B$30:$E$30,0))</f>
        <v/>
      </c>
      <c r="AB928" s="29">
        <f>U928*Parameters!$B$39</f>
        <v/>
      </c>
      <c r="AC928">
        <f>J928</f>
        <v/>
      </c>
      <c r="AD928">
        <f>IF(J928=1,Parameters!$B$40,Parameters!$B$41)</f>
        <v/>
      </c>
      <c r="AE928" s="29">
        <f>AC928*O928+(1-AC928)*L928</f>
        <v/>
      </c>
      <c r="AF928" s="29">
        <f>AC928*P928+(1-AC928)*M928</f>
        <v/>
      </c>
      <c r="AG928" s="29">
        <f>AC928*Q928+(1-AC928)*N928</f>
        <v/>
      </c>
      <c r="AH928" s="29">
        <f>AD928*O928+(1-AD928)*L928</f>
        <v/>
      </c>
      <c r="AI928" s="29">
        <f>AD928*P928+(1-AD928)*M928</f>
        <v/>
      </c>
      <c r="AJ928" s="29">
        <f>AD928*Q928+(1-AD928)*N928</f>
        <v/>
      </c>
      <c r="AK928" s="29">
        <f>AC928*V928+(1-AC928)*U928</f>
        <v/>
      </c>
      <c r="AL928" s="29">
        <f>AC928*W928+(1-AC928)*U928</f>
        <v/>
      </c>
      <c r="AM928" s="29">
        <f>AC928*X928+(1-AC928)*U928</f>
        <v/>
      </c>
      <c r="AN928" s="29">
        <f>AD928*V928+(1-AD928)*U928</f>
        <v/>
      </c>
      <c r="AO928" s="29">
        <f>AD928*W928+(1-AD928)*U928</f>
        <v/>
      </c>
      <c r="AP928" s="29">
        <f>AD928*X928+(1-AD928)*U928</f>
        <v/>
      </c>
      <c r="AQ928">
        <f>IF(OR(Scenario!$B$5="Any",Scenario!$B$5=A928),1,0)</f>
        <v/>
      </c>
      <c r="AR928">
        <f>IF(OR(Scenario!$B$6="Any",Scenario!$B$6=B928),1,0)</f>
        <v/>
      </c>
      <c r="AS928">
        <f>IF(OR(Scenario!$B$7="Any",Scenario!$B$7=C928),1,0)</f>
        <v/>
      </c>
      <c r="AT928">
        <f>IF(OR(Scenario!$B$8="Any",Scenario!$B$8=D928),1,0)</f>
        <v/>
      </c>
      <c r="AU928">
        <f>IF(OR(Scenario!$B$9="Any",Scenario!$B$9=E928),1,0)</f>
        <v/>
      </c>
      <c r="AV928">
        <f>IF(OR(Scenario!$B$10="Any",Scenario!$B$10=F928),1,0)</f>
        <v/>
      </c>
      <c r="AW928">
        <f>G928*AQ928*AR928*AS928*AT928*AU928*AV928</f>
        <v/>
      </c>
      <c r="AX928">
        <f>IF(Scenario!$B$11="mean",L928,IF(Scenario!$B$11="5th pct",M928,N928))</f>
        <v/>
      </c>
      <c r="AY928">
        <f>IF(Scenario!$B$11="mean",O928,IF(Scenario!$B$11="5th pct",P928,Q928))</f>
        <v/>
      </c>
      <c r="AZ928">
        <f>IF(Scenario!$B$11="mean",R928,IF(Scenario!$B$11="5th pct",S928,T928))</f>
        <v/>
      </c>
      <c r="BA928">
        <f>IF(Scenario!$B$11="mean",AE928,IF(Scenario!$B$11="5th pct",AF928,AG928))</f>
        <v/>
      </c>
      <c r="BB928">
        <f>IF(Scenario!$B$11="mean",AH928,IF(Scenario!$B$11="5th pct",AI928,AJ928))</f>
        <v/>
      </c>
      <c r="BC928">
        <f>U928</f>
        <v/>
      </c>
      <c r="BD928">
        <f>IF(Scenario!$B$11="mean",V928,IF(Scenario!$B$11="5th pct",W928,X928))</f>
        <v/>
      </c>
      <c r="BE928">
        <f>IF(Scenario!$B$11="mean",Y928,IF(Scenario!$B$11="5th pct",Z928,AA928))</f>
        <v/>
      </c>
      <c r="BF928">
        <f>IF(Scenario!$B$11="mean",AK928,IF(Scenario!$B$11="5th pct",AL928,AM928))</f>
        <v/>
      </c>
      <c r="BG928">
        <f>IF(Scenario!$B$11="mean",AN928,IF(Scenario!$B$11="5th pct",AO928,AP928))</f>
        <v/>
      </c>
    </row>
    <row r="929">
      <c r="A929" s="7" t="inlineStr">
        <is>
          <t>M</t>
        </is>
      </c>
      <c r="B929" s="7" t="inlineStr">
        <is>
          <t>75-79</t>
        </is>
      </c>
      <c r="C929" s="7" t="inlineStr">
        <is>
          <t>176-198</t>
        </is>
      </c>
      <c r="D929" s="7" t="inlineStr">
        <is>
          <t>&gt;=2.0</t>
        </is>
      </c>
      <c r="E929" s="7" t="inlineStr">
        <is>
          <t>persistent</t>
        </is>
      </c>
      <c r="F929" s="7" t="inlineStr">
        <is>
          <t>yes</t>
        </is>
      </c>
      <c r="G929" s="30">
        <f>Parameters!$B$6*Parameters!$B$8*Parameters!$F$11/SUM(Parameters!$B$11:$G$11)*Parameters!$K$21*Parameters!$B$53*Parameters!$B$46</f>
        <v/>
      </c>
      <c r="H929" s="31">
        <f>(140-Parameters!$C$25)*Parameters!$F$26*0.45359237*1/(72*Parameters!$E$27)</f>
        <v/>
      </c>
      <c r="I929" s="7">
        <f>IF(H929&gt;80,"&gt;80",IF(H929&gt;50,"50-80",IF(H929&gt;=25,"25-50","&lt;25")))</f>
        <v/>
      </c>
      <c r="J929" s="7">
        <f>IF(((B929="80+")+0+(OR(D929="1.5-2.0",D929="&gt;=2.0")))&gt;=2,1,0)</f>
        <v/>
      </c>
      <c r="K929" s="32">
        <f>INDEX(Parameters!$B$31:$E$31,MATCH(I929,Parameters!$B$30:$E$30,0))</f>
        <v/>
      </c>
      <c r="L929" s="33">
        <f>K929*INDEX(Parameters!$B$84:$E$84,MATCH(I929,Parameters!$B$30:$E$30,0))/100*IF($F929="yes",Parameters!$C$49,Parameters!$B$49)</f>
        <v/>
      </c>
      <c r="M929" s="33">
        <f>K929*INDEX(Parameters!$B$85:$E$85,MATCH(I929,Parameters!$B$30:$E$30,0))/100*IF($F929="yes",Parameters!$C$49,Parameters!$B$49)</f>
        <v/>
      </c>
      <c r="N929" s="33">
        <f>K929*INDEX(Parameters!$B$86:$E$86,MATCH(I929,Parameters!$B$30:$E$30,0))/100*IF($F929="yes",Parameters!$C$49,Parameters!$B$49)</f>
        <v/>
      </c>
      <c r="O929" s="33">
        <f>K929*INDEX(Parameters!$B$87:$E$87,MATCH(I929,Parameters!$B$30:$E$30,0))/100*IF($F929="yes",Parameters!$C$49,Parameters!$B$49)</f>
        <v/>
      </c>
      <c r="P929" s="33">
        <f>K929*INDEX(Parameters!$B$88:$E$88,MATCH(I929,Parameters!$B$30:$E$30,0))/100*IF($F929="yes",Parameters!$C$49,Parameters!$B$49)</f>
        <v/>
      </c>
      <c r="Q929" s="33">
        <f>K929*INDEX(Parameters!$B$89:$E$89,MATCH(I929,Parameters!$B$30:$E$30,0))/100*IF($F929="yes",Parameters!$C$49,Parameters!$B$49)</f>
        <v/>
      </c>
      <c r="R929" s="33">
        <f>K929*INDEX(Parameters!$B$90:$E$90,MATCH(I929,Parameters!$B$30:$E$30,0))/100*IF($F929="yes",Parameters!$C$49,Parameters!$B$49)</f>
        <v/>
      </c>
      <c r="S929" s="33">
        <f>K929*INDEX(Parameters!$B$91:$E$91,MATCH(I929,Parameters!$B$30:$E$30,0))/100*IF($F929="yes",Parameters!$C$49,Parameters!$B$49)</f>
        <v/>
      </c>
      <c r="T929" s="33">
        <f>K929*INDEX(Parameters!$B$92:$E$92,MATCH(I929,Parameters!$B$30:$E$30,0))/100*IF($F929="yes",Parameters!$C$49,Parameters!$B$49)</f>
        <v/>
      </c>
      <c r="U929" s="33">
        <f>INDEX(Parameters!$B$32:$E$32,MATCH(I929,Parameters!$B$30:$E$30,0))*Parameters!$B$36/100*IF($F929="yes",Parameters!$E$49,Parameters!$D$49)</f>
        <v/>
      </c>
      <c r="V929" s="33">
        <f>U929*INDEX(Parameters!$B$99:$E$99,MATCH(I929,Parameters!$B$30:$E$30,0))</f>
        <v/>
      </c>
      <c r="W929" s="33">
        <f>U929*INDEX(Parameters!$B$100:$E$100,MATCH(I929,Parameters!$B$30:$E$30,0))</f>
        <v/>
      </c>
      <c r="X929" s="33">
        <f>U929*INDEX(Parameters!$B$101:$E$101,MATCH(I929,Parameters!$B$30:$E$30,0))</f>
        <v/>
      </c>
      <c r="Y929" s="33">
        <f>U929*INDEX(Parameters!$B$102:$E$102,MATCH(I929,Parameters!$B$30:$E$30,0))</f>
        <v/>
      </c>
      <c r="Z929" s="33">
        <f>U929*INDEX(Parameters!$B$103:$E$103,MATCH(I929,Parameters!$B$30:$E$30,0))</f>
        <v/>
      </c>
      <c r="AA929" s="33">
        <f>U929*INDEX(Parameters!$B$104:$E$104,MATCH(I929,Parameters!$B$30:$E$30,0))</f>
        <v/>
      </c>
      <c r="AB929" s="33">
        <f>U929*Parameters!$B$39</f>
        <v/>
      </c>
      <c r="AC929" s="7">
        <f>J929</f>
        <v/>
      </c>
      <c r="AD929" s="7">
        <f>IF(J929=1,Parameters!$B$40,Parameters!$B$41)</f>
        <v/>
      </c>
      <c r="AE929" s="33">
        <f>AC929*O929+(1-AC929)*L929</f>
        <v/>
      </c>
      <c r="AF929" s="33">
        <f>AC929*P929+(1-AC929)*M929</f>
        <v/>
      </c>
      <c r="AG929" s="33">
        <f>AC929*Q929+(1-AC929)*N929</f>
        <v/>
      </c>
      <c r="AH929" s="33">
        <f>AD929*O929+(1-AD929)*L929</f>
        <v/>
      </c>
      <c r="AI929" s="33">
        <f>AD929*P929+(1-AD929)*M929</f>
        <v/>
      </c>
      <c r="AJ929" s="33">
        <f>AD929*Q929+(1-AD929)*N929</f>
        <v/>
      </c>
      <c r="AK929" s="33">
        <f>AC929*V929+(1-AC929)*U929</f>
        <v/>
      </c>
      <c r="AL929" s="33">
        <f>AC929*W929+(1-AC929)*U929</f>
        <v/>
      </c>
      <c r="AM929" s="33">
        <f>AC929*X929+(1-AC929)*U929</f>
        <v/>
      </c>
      <c r="AN929" s="33">
        <f>AD929*V929+(1-AD929)*U929</f>
        <v/>
      </c>
      <c r="AO929" s="33">
        <f>AD929*W929+(1-AD929)*U929</f>
        <v/>
      </c>
      <c r="AP929" s="33">
        <f>AD929*X929+(1-AD929)*U929</f>
        <v/>
      </c>
      <c r="AQ929" s="7">
        <f>IF(OR(Scenario!$B$5="Any",Scenario!$B$5=A929),1,0)</f>
        <v/>
      </c>
      <c r="AR929" s="7">
        <f>IF(OR(Scenario!$B$6="Any",Scenario!$B$6=B929),1,0)</f>
        <v/>
      </c>
      <c r="AS929" s="7">
        <f>IF(OR(Scenario!$B$7="Any",Scenario!$B$7=C929),1,0)</f>
        <v/>
      </c>
      <c r="AT929" s="7">
        <f>IF(OR(Scenario!$B$8="Any",Scenario!$B$8=D929),1,0)</f>
        <v/>
      </c>
      <c r="AU929" s="7">
        <f>IF(OR(Scenario!$B$9="Any",Scenario!$B$9=E929),1,0)</f>
        <v/>
      </c>
      <c r="AV929" s="7">
        <f>IF(OR(Scenario!$B$10="Any",Scenario!$B$10=F929),1,0)</f>
        <v/>
      </c>
      <c r="AW929" s="7">
        <f>G929*AQ929*AR929*AS929*AT929*AU929*AV929</f>
        <v/>
      </c>
      <c r="AX929" s="7">
        <f>IF(Scenario!$B$11="mean",L929,IF(Scenario!$B$11="5th pct",M929,N929))</f>
        <v/>
      </c>
      <c r="AY929" s="7">
        <f>IF(Scenario!$B$11="mean",O929,IF(Scenario!$B$11="5th pct",P929,Q929))</f>
        <v/>
      </c>
      <c r="AZ929" s="7">
        <f>IF(Scenario!$B$11="mean",R929,IF(Scenario!$B$11="5th pct",S929,T929))</f>
        <v/>
      </c>
      <c r="BA929" s="7">
        <f>IF(Scenario!$B$11="mean",AE929,IF(Scenario!$B$11="5th pct",AF929,AG929))</f>
        <v/>
      </c>
      <c r="BB929" s="7">
        <f>IF(Scenario!$B$11="mean",AH929,IF(Scenario!$B$11="5th pct",AI929,AJ929))</f>
        <v/>
      </c>
      <c r="BC929" s="7">
        <f>U929</f>
        <v/>
      </c>
      <c r="BD929" s="7">
        <f>IF(Scenario!$B$11="mean",V929,IF(Scenario!$B$11="5th pct",W929,X929))</f>
        <v/>
      </c>
      <c r="BE929" s="7">
        <f>IF(Scenario!$B$11="mean",Y929,IF(Scenario!$B$11="5th pct",Z929,AA929))</f>
        <v/>
      </c>
      <c r="BF929" s="7">
        <f>IF(Scenario!$B$11="mean",AK929,IF(Scenario!$B$11="5th pct",AL929,AM929))</f>
        <v/>
      </c>
      <c r="BG929" s="7">
        <f>IF(Scenario!$B$11="mean",AN929,IF(Scenario!$B$11="5th pct",AO929,AP929))</f>
        <v/>
      </c>
    </row>
    <row r="930">
      <c r="A930" t="inlineStr">
        <is>
          <t>M</t>
        </is>
      </c>
      <c r="B930" t="inlineStr">
        <is>
          <t>75-79</t>
        </is>
      </c>
      <c r="C930" t="inlineStr">
        <is>
          <t>&gt;198</t>
        </is>
      </c>
      <c r="D930" t="inlineStr">
        <is>
          <t>&lt;1.0</t>
        </is>
      </c>
      <c r="E930" t="inlineStr">
        <is>
          <t>subclinical</t>
        </is>
      </c>
      <c r="F930" t="inlineStr">
        <is>
          <t>no</t>
        </is>
      </c>
      <c r="G930" s="26">
        <f>Parameters!$B$6*Parameters!$B$8*Parameters!$G$11/SUM(Parameters!$B$11:$G$11)*Parameters!$H$21*Parameters!$B$50*(1-Parameters!$B$46)</f>
        <v/>
      </c>
      <c r="H930" s="27">
        <f>(140-Parameters!$C$25)*Parameters!$G$26*0.45359237*1/(72*Parameters!$B$27)</f>
        <v/>
      </c>
      <c r="I930">
        <f>IF(H930&gt;80,"&gt;80",IF(H930&gt;50,"50-80",IF(H930&gt;=25,"25-50","&lt;25")))</f>
        <v/>
      </c>
      <c r="J930">
        <f>IF(((B930="80+")+0+(OR(D930="1.5-2.0",D930="&gt;=2.0")))&gt;=2,1,0)</f>
        <v/>
      </c>
      <c r="K930" s="28">
        <f>INDEX(Parameters!$B$31:$E$31,MATCH(I930,Parameters!$B$30:$E$30,0))</f>
        <v/>
      </c>
      <c r="L930" s="29">
        <f>K930*INDEX(Parameters!$B$57:$E$57,MATCH(I930,Parameters!$B$30:$E$30,0))/100*IF($F930="yes",Parameters!$C$49,Parameters!$B$49)</f>
        <v/>
      </c>
      <c r="M930" s="29">
        <f>K930*INDEX(Parameters!$B$58:$E$58,MATCH(I930,Parameters!$B$30:$E$30,0))/100*IF($F930="yes",Parameters!$C$49,Parameters!$B$49)</f>
        <v/>
      </c>
      <c r="N930" s="29">
        <f>K930*INDEX(Parameters!$B$59:$E$59,MATCH(I930,Parameters!$B$30:$E$30,0))/100*IF($F930="yes",Parameters!$C$49,Parameters!$B$49)</f>
        <v/>
      </c>
      <c r="O930" s="29">
        <f>K930*INDEX(Parameters!$B$60:$E$60,MATCH(I930,Parameters!$B$30:$E$30,0))/100*IF($F930="yes",Parameters!$C$49,Parameters!$B$49)</f>
        <v/>
      </c>
      <c r="P930" s="29">
        <f>K930*INDEX(Parameters!$B$61:$E$61,MATCH(I930,Parameters!$B$30:$E$30,0))/100*IF($F930="yes",Parameters!$C$49,Parameters!$B$49)</f>
        <v/>
      </c>
      <c r="Q930" s="29">
        <f>K930*INDEX(Parameters!$B$62:$E$62,MATCH(I930,Parameters!$B$30:$E$30,0))/100*IF($F930="yes",Parameters!$C$49,Parameters!$B$49)</f>
        <v/>
      </c>
      <c r="R930" s="29">
        <f>K930*INDEX(Parameters!$B$63:$E$63,MATCH(I930,Parameters!$B$30:$E$30,0))/100*IF($F930="yes",Parameters!$C$49,Parameters!$B$49)</f>
        <v/>
      </c>
      <c r="S930" s="29">
        <f>K930*INDEX(Parameters!$B$64:$E$64,MATCH(I930,Parameters!$B$30:$E$30,0))/100*IF($F930="yes",Parameters!$C$49,Parameters!$B$49)</f>
        <v/>
      </c>
      <c r="T930" s="29">
        <f>K930*INDEX(Parameters!$B$65:$E$65,MATCH(I930,Parameters!$B$30:$E$30,0))/100*IF($F930="yes",Parameters!$C$49,Parameters!$B$49)</f>
        <v/>
      </c>
      <c r="U930" s="29">
        <f>INDEX(Parameters!$B$32:$E$32,MATCH(I930,Parameters!$B$30:$E$30,0))*Parameters!$B$36/100*IF($F930="yes",Parameters!$E$49,Parameters!$D$49)</f>
        <v/>
      </c>
      <c r="V930" s="29">
        <f>U930*INDEX(Parameters!$B$99:$E$99,MATCH(I930,Parameters!$B$30:$E$30,0))</f>
        <v/>
      </c>
      <c r="W930" s="29">
        <f>U930*INDEX(Parameters!$B$100:$E$100,MATCH(I930,Parameters!$B$30:$E$30,0))</f>
        <v/>
      </c>
      <c r="X930" s="29">
        <f>U930*INDEX(Parameters!$B$101:$E$101,MATCH(I930,Parameters!$B$30:$E$30,0))</f>
        <v/>
      </c>
      <c r="Y930" s="29">
        <f>U930*INDEX(Parameters!$B$102:$E$102,MATCH(I930,Parameters!$B$30:$E$30,0))</f>
        <v/>
      </c>
      <c r="Z930" s="29">
        <f>U930*INDEX(Parameters!$B$103:$E$103,MATCH(I930,Parameters!$B$30:$E$30,0))</f>
        <v/>
      </c>
      <c r="AA930" s="29">
        <f>U930*INDEX(Parameters!$B$104:$E$104,MATCH(I930,Parameters!$B$30:$E$30,0))</f>
        <v/>
      </c>
      <c r="AB930" s="29">
        <f>U930*Parameters!$B$39</f>
        <v/>
      </c>
      <c r="AC930">
        <f>J930</f>
        <v/>
      </c>
      <c r="AD930">
        <f>IF(J930=1,Parameters!$B$40,Parameters!$B$41)</f>
        <v/>
      </c>
      <c r="AE930" s="29">
        <f>AC930*O930+(1-AC930)*L930</f>
        <v/>
      </c>
      <c r="AF930" s="29">
        <f>AC930*P930+(1-AC930)*M930</f>
        <v/>
      </c>
      <c r="AG930" s="29">
        <f>AC930*Q930+(1-AC930)*N930</f>
        <v/>
      </c>
      <c r="AH930" s="29">
        <f>AD930*O930+(1-AD930)*L930</f>
        <v/>
      </c>
      <c r="AI930" s="29">
        <f>AD930*P930+(1-AD930)*M930</f>
        <v/>
      </c>
      <c r="AJ930" s="29">
        <f>AD930*Q930+(1-AD930)*N930</f>
        <v/>
      </c>
      <c r="AK930" s="29">
        <f>AC930*V930+(1-AC930)*U930</f>
        <v/>
      </c>
      <c r="AL930" s="29">
        <f>AC930*W930+(1-AC930)*U930</f>
        <v/>
      </c>
      <c r="AM930" s="29">
        <f>AC930*X930+(1-AC930)*U930</f>
        <v/>
      </c>
      <c r="AN930" s="29">
        <f>AD930*V930+(1-AD930)*U930</f>
        <v/>
      </c>
      <c r="AO930" s="29">
        <f>AD930*W930+(1-AD930)*U930</f>
        <v/>
      </c>
      <c r="AP930" s="29">
        <f>AD930*X930+(1-AD930)*U930</f>
        <v/>
      </c>
      <c r="AQ930">
        <f>IF(OR(Scenario!$B$5="Any",Scenario!$B$5=A930),1,0)</f>
        <v/>
      </c>
      <c r="AR930">
        <f>IF(OR(Scenario!$B$6="Any",Scenario!$B$6=B930),1,0)</f>
        <v/>
      </c>
      <c r="AS930">
        <f>IF(OR(Scenario!$B$7="Any",Scenario!$B$7=C930),1,0)</f>
        <v/>
      </c>
      <c r="AT930">
        <f>IF(OR(Scenario!$B$8="Any",Scenario!$B$8=D930),1,0)</f>
        <v/>
      </c>
      <c r="AU930">
        <f>IF(OR(Scenario!$B$9="Any",Scenario!$B$9=E930),1,0)</f>
        <v/>
      </c>
      <c r="AV930">
        <f>IF(OR(Scenario!$B$10="Any",Scenario!$B$10=F930),1,0)</f>
        <v/>
      </c>
      <c r="AW930">
        <f>G930*AQ930*AR930*AS930*AT930*AU930*AV930</f>
        <v/>
      </c>
      <c r="AX930">
        <f>IF(Scenario!$B$11="mean",L930,IF(Scenario!$B$11="5th pct",M930,N930))</f>
        <v/>
      </c>
      <c r="AY930">
        <f>IF(Scenario!$B$11="mean",O930,IF(Scenario!$B$11="5th pct",P930,Q930))</f>
        <v/>
      </c>
      <c r="AZ930">
        <f>IF(Scenario!$B$11="mean",R930,IF(Scenario!$B$11="5th pct",S930,T930))</f>
        <v/>
      </c>
      <c r="BA930">
        <f>IF(Scenario!$B$11="mean",AE930,IF(Scenario!$B$11="5th pct",AF930,AG930))</f>
        <v/>
      </c>
      <c r="BB930">
        <f>IF(Scenario!$B$11="mean",AH930,IF(Scenario!$B$11="5th pct",AI930,AJ930))</f>
        <v/>
      </c>
      <c r="BC930">
        <f>U930</f>
        <v/>
      </c>
      <c r="BD930">
        <f>IF(Scenario!$B$11="mean",V930,IF(Scenario!$B$11="5th pct",W930,X930))</f>
        <v/>
      </c>
      <c r="BE930">
        <f>IF(Scenario!$B$11="mean",Y930,IF(Scenario!$B$11="5th pct",Z930,AA930))</f>
        <v/>
      </c>
      <c r="BF930">
        <f>IF(Scenario!$B$11="mean",AK930,IF(Scenario!$B$11="5th pct",AL930,AM930))</f>
        <v/>
      </c>
      <c r="BG930">
        <f>IF(Scenario!$B$11="mean",AN930,IF(Scenario!$B$11="5th pct",AO930,AP930))</f>
        <v/>
      </c>
    </row>
    <row r="931">
      <c r="A931" s="7" t="inlineStr">
        <is>
          <t>M</t>
        </is>
      </c>
      <c r="B931" s="7" t="inlineStr">
        <is>
          <t>75-79</t>
        </is>
      </c>
      <c r="C931" s="7" t="inlineStr">
        <is>
          <t>&gt;198</t>
        </is>
      </c>
      <c r="D931" s="7" t="inlineStr">
        <is>
          <t>&lt;1.0</t>
        </is>
      </c>
      <c r="E931" s="7" t="inlineStr">
        <is>
          <t>subclinical</t>
        </is>
      </c>
      <c r="F931" s="7" t="inlineStr">
        <is>
          <t>yes</t>
        </is>
      </c>
      <c r="G931" s="30">
        <f>Parameters!$B$6*Parameters!$B$8*Parameters!$G$11/SUM(Parameters!$B$11:$G$11)*Parameters!$H$21*Parameters!$B$50*Parameters!$B$46</f>
        <v/>
      </c>
      <c r="H931" s="31">
        <f>(140-Parameters!$C$25)*Parameters!$G$26*0.45359237*1/(72*Parameters!$B$27)</f>
        <v/>
      </c>
      <c r="I931" s="7">
        <f>IF(H931&gt;80,"&gt;80",IF(H931&gt;50,"50-80",IF(H931&gt;=25,"25-50","&lt;25")))</f>
        <v/>
      </c>
      <c r="J931" s="7">
        <f>IF(((B931="80+")+0+(OR(D931="1.5-2.0",D931="&gt;=2.0")))&gt;=2,1,0)</f>
        <v/>
      </c>
      <c r="K931" s="32">
        <f>INDEX(Parameters!$B$31:$E$31,MATCH(I931,Parameters!$B$30:$E$30,0))</f>
        <v/>
      </c>
      <c r="L931" s="33">
        <f>K931*INDEX(Parameters!$B$57:$E$57,MATCH(I931,Parameters!$B$30:$E$30,0))/100*IF($F931="yes",Parameters!$C$49,Parameters!$B$49)</f>
        <v/>
      </c>
      <c r="M931" s="33">
        <f>K931*INDEX(Parameters!$B$58:$E$58,MATCH(I931,Parameters!$B$30:$E$30,0))/100*IF($F931="yes",Parameters!$C$49,Parameters!$B$49)</f>
        <v/>
      </c>
      <c r="N931" s="33">
        <f>K931*INDEX(Parameters!$B$59:$E$59,MATCH(I931,Parameters!$B$30:$E$30,0))/100*IF($F931="yes",Parameters!$C$49,Parameters!$B$49)</f>
        <v/>
      </c>
      <c r="O931" s="33">
        <f>K931*INDEX(Parameters!$B$60:$E$60,MATCH(I931,Parameters!$B$30:$E$30,0))/100*IF($F931="yes",Parameters!$C$49,Parameters!$B$49)</f>
        <v/>
      </c>
      <c r="P931" s="33">
        <f>K931*INDEX(Parameters!$B$61:$E$61,MATCH(I931,Parameters!$B$30:$E$30,0))/100*IF($F931="yes",Parameters!$C$49,Parameters!$B$49)</f>
        <v/>
      </c>
      <c r="Q931" s="33">
        <f>K931*INDEX(Parameters!$B$62:$E$62,MATCH(I931,Parameters!$B$30:$E$30,0))/100*IF($F931="yes",Parameters!$C$49,Parameters!$B$49)</f>
        <v/>
      </c>
      <c r="R931" s="33">
        <f>K931*INDEX(Parameters!$B$63:$E$63,MATCH(I931,Parameters!$B$30:$E$30,0))/100*IF($F931="yes",Parameters!$C$49,Parameters!$B$49)</f>
        <v/>
      </c>
      <c r="S931" s="33">
        <f>K931*INDEX(Parameters!$B$64:$E$64,MATCH(I931,Parameters!$B$30:$E$30,0))/100*IF($F931="yes",Parameters!$C$49,Parameters!$B$49)</f>
        <v/>
      </c>
      <c r="T931" s="33">
        <f>K931*INDEX(Parameters!$B$65:$E$65,MATCH(I931,Parameters!$B$30:$E$30,0))/100*IF($F931="yes",Parameters!$C$49,Parameters!$B$49)</f>
        <v/>
      </c>
      <c r="U931" s="33">
        <f>INDEX(Parameters!$B$32:$E$32,MATCH(I931,Parameters!$B$30:$E$30,0))*Parameters!$B$36/100*IF($F931="yes",Parameters!$E$49,Parameters!$D$49)</f>
        <v/>
      </c>
      <c r="V931" s="33">
        <f>U931*INDEX(Parameters!$B$99:$E$99,MATCH(I931,Parameters!$B$30:$E$30,0))</f>
        <v/>
      </c>
      <c r="W931" s="33">
        <f>U931*INDEX(Parameters!$B$100:$E$100,MATCH(I931,Parameters!$B$30:$E$30,0))</f>
        <v/>
      </c>
      <c r="X931" s="33">
        <f>U931*INDEX(Parameters!$B$101:$E$101,MATCH(I931,Parameters!$B$30:$E$30,0))</f>
        <v/>
      </c>
      <c r="Y931" s="33">
        <f>U931*INDEX(Parameters!$B$102:$E$102,MATCH(I931,Parameters!$B$30:$E$30,0))</f>
        <v/>
      </c>
      <c r="Z931" s="33">
        <f>U931*INDEX(Parameters!$B$103:$E$103,MATCH(I931,Parameters!$B$30:$E$30,0))</f>
        <v/>
      </c>
      <c r="AA931" s="33">
        <f>U931*INDEX(Parameters!$B$104:$E$104,MATCH(I931,Parameters!$B$30:$E$30,0))</f>
        <v/>
      </c>
      <c r="AB931" s="33">
        <f>U931*Parameters!$B$39</f>
        <v/>
      </c>
      <c r="AC931" s="7">
        <f>J931</f>
        <v/>
      </c>
      <c r="AD931" s="7">
        <f>IF(J931=1,Parameters!$B$40,Parameters!$B$41)</f>
        <v/>
      </c>
      <c r="AE931" s="33">
        <f>AC931*O931+(1-AC931)*L931</f>
        <v/>
      </c>
      <c r="AF931" s="33">
        <f>AC931*P931+(1-AC931)*M931</f>
        <v/>
      </c>
      <c r="AG931" s="33">
        <f>AC931*Q931+(1-AC931)*N931</f>
        <v/>
      </c>
      <c r="AH931" s="33">
        <f>AD931*O931+(1-AD931)*L931</f>
        <v/>
      </c>
      <c r="AI931" s="33">
        <f>AD931*P931+(1-AD931)*M931</f>
        <v/>
      </c>
      <c r="AJ931" s="33">
        <f>AD931*Q931+(1-AD931)*N931</f>
        <v/>
      </c>
      <c r="AK931" s="33">
        <f>AC931*V931+(1-AC931)*U931</f>
        <v/>
      </c>
      <c r="AL931" s="33">
        <f>AC931*W931+(1-AC931)*U931</f>
        <v/>
      </c>
      <c r="AM931" s="33">
        <f>AC931*X931+(1-AC931)*U931</f>
        <v/>
      </c>
      <c r="AN931" s="33">
        <f>AD931*V931+(1-AD931)*U931</f>
        <v/>
      </c>
      <c r="AO931" s="33">
        <f>AD931*W931+(1-AD931)*U931</f>
        <v/>
      </c>
      <c r="AP931" s="33">
        <f>AD931*X931+(1-AD931)*U931</f>
        <v/>
      </c>
      <c r="AQ931" s="7">
        <f>IF(OR(Scenario!$B$5="Any",Scenario!$B$5=A931),1,0)</f>
        <v/>
      </c>
      <c r="AR931" s="7">
        <f>IF(OR(Scenario!$B$6="Any",Scenario!$B$6=B931),1,0)</f>
        <v/>
      </c>
      <c r="AS931" s="7">
        <f>IF(OR(Scenario!$B$7="Any",Scenario!$B$7=C931),1,0)</f>
        <v/>
      </c>
      <c r="AT931" s="7">
        <f>IF(OR(Scenario!$B$8="Any",Scenario!$B$8=D931),1,0)</f>
        <v/>
      </c>
      <c r="AU931" s="7">
        <f>IF(OR(Scenario!$B$9="Any",Scenario!$B$9=E931),1,0)</f>
        <v/>
      </c>
      <c r="AV931" s="7">
        <f>IF(OR(Scenario!$B$10="Any",Scenario!$B$10=F931),1,0)</f>
        <v/>
      </c>
      <c r="AW931" s="7">
        <f>G931*AQ931*AR931*AS931*AT931*AU931*AV931</f>
        <v/>
      </c>
      <c r="AX931" s="7">
        <f>IF(Scenario!$B$11="mean",L931,IF(Scenario!$B$11="5th pct",M931,N931))</f>
        <v/>
      </c>
      <c r="AY931" s="7">
        <f>IF(Scenario!$B$11="mean",O931,IF(Scenario!$B$11="5th pct",P931,Q931))</f>
        <v/>
      </c>
      <c r="AZ931" s="7">
        <f>IF(Scenario!$B$11="mean",R931,IF(Scenario!$B$11="5th pct",S931,T931))</f>
        <v/>
      </c>
      <c r="BA931" s="7">
        <f>IF(Scenario!$B$11="mean",AE931,IF(Scenario!$B$11="5th pct",AF931,AG931))</f>
        <v/>
      </c>
      <c r="BB931" s="7">
        <f>IF(Scenario!$B$11="mean",AH931,IF(Scenario!$B$11="5th pct",AI931,AJ931))</f>
        <v/>
      </c>
      <c r="BC931" s="7">
        <f>U931</f>
        <v/>
      </c>
      <c r="BD931" s="7">
        <f>IF(Scenario!$B$11="mean",V931,IF(Scenario!$B$11="5th pct",W931,X931))</f>
        <v/>
      </c>
      <c r="BE931" s="7">
        <f>IF(Scenario!$B$11="mean",Y931,IF(Scenario!$B$11="5th pct",Z931,AA931))</f>
        <v/>
      </c>
      <c r="BF931" s="7">
        <f>IF(Scenario!$B$11="mean",AK931,IF(Scenario!$B$11="5th pct",AL931,AM931))</f>
        <v/>
      </c>
      <c r="BG931" s="7">
        <f>IF(Scenario!$B$11="mean",AN931,IF(Scenario!$B$11="5th pct",AO931,AP931))</f>
        <v/>
      </c>
    </row>
    <row r="932">
      <c r="A932" t="inlineStr">
        <is>
          <t>M</t>
        </is>
      </c>
      <c r="B932" t="inlineStr">
        <is>
          <t>75-79</t>
        </is>
      </c>
      <c r="C932" t="inlineStr">
        <is>
          <t>&gt;198</t>
        </is>
      </c>
      <c r="D932" t="inlineStr">
        <is>
          <t>&lt;1.0</t>
        </is>
      </c>
      <c r="E932" t="inlineStr">
        <is>
          <t>low parox</t>
        </is>
      </c>
      <c r="F932" t="inlineStr">
        <is>
          <t>no</t>
        </is>
      </c>
      <c r="G932" s="26">
        <f>Parameters!$B$6*Parameters!$B$8*Parameters!$G$11/SUM(Parameters!$B$11:$G$11)*Parameters!$H$21*Parameters!$B$51*(1-Parameters!$B$46)</f>
        <v/>
      </c>
      <c r="H932" s="27">
        <f>(140-Parameters!$C$25)*Parameters!$G$26*0.45359237*1/(72*Parameters!$B$27)</f>
        <v/>
      </c>
      <c r="I932">
        <f>IF(H932&gt;80,"&gt;80",IF(H932&gt;50,"50-80",IF(H932&gt;=25,"25-50","&lt;25")))</f>
        <v/>
      </c>
      <c r="J932">
        <f>IF(((B932="80+")+0+(OR(D932="1.5-2.0",D932="&gt;=2.0")))&gt;=2,1,0)</f>
        <v/>
      </c>
      <c r="K932" s="28">
        <f>INDEX(Parameters!$B$31:$E$31,MATCH(I932,Parameters!$B$30:$E$30,0))</f>
        <v/>
      </c>
      <c r="L932" s="29">
        <f>K932*INDEX(Parameters!$B$66:$E$66,MATCH(I932,Parameters!$B$30:$E$30,0))/100*IF($F932="yes",Parameters!$C$49,Parameters!$B$49)</f>
        <v/>
      </c>
      <c r="M932" s="29">
        <f>K932*INDEX(Parameters!$B$67:$E$67,MATCH(I932,Parameters!$B$30:$E$30,0))/100*IF($F932="yes",Parameters!$C$49,Parameters!$B$49)</f>
        <v/>
      </c>
      <c r="N932" s="29">
        <f>K932*INDEX(Parameters!$B$68:$E$68,MATCH(I932,Parameters!$B$30:$E$30,0))/100*IF($F932="yes",Parameters!$C$49,Parameters!$B$49)</f>
        <v/>
      </c>
      <c r="O932" s="29">
        <f>K932*INDEX(Parameters!$B$69:$E$69,MATCH(I932,Parameters!$B$30:$E$30,0))/100*IF($F932="yes",Parameters!$C$49,Parameters!$B$49)</f>
        <v/>
      </c>
      <c r="P932" s="29">
        <f>K932*INDEX(Parameters!$B$70:$E$70,MATCH(I932,Parameters!$B$30:$E$30,0))/100*IF($F932="yes",Parameters!$C$49,Parameters!$B$49)</f>
        <v/>
      </c>
      <c r="Q932" s="29">
        <f>K932*INDEX(Parameters!$B$71:$E$71,MATCH(I932,Parameters!$B$30:$E$30,0))/100*IF($F932="yes",Parameters!$C$49,Parameters!$B$49)</f>
        <v/>
      </c>
      <c r="R932" s="29">
        <f>K932*INDEX(Parameters!$B$72:$E$72,MATCH(I932,Parameters!$B$30:$E$30,0))/100*IF($F932="yes",Parameters!$C$49,Parameters!$B$49)</f>
        <v/>
      </c>
      <c r="S932" s="29">
        <f>K932*INDEX(Parameters!$B$73:$E$73,MATCH(I932,Parameters!$B$30:$E$30,0))/100*IF($F932="yes",Parameters!$C$49,Parameters!$B$49)</f>
        <v/>
      </c>
      <c r="T932" s="29">
        <f>K932*INDEX(Parameters!$B$74:$E$74,MATCH(I932,Parameters!$B$30:$E$30,0))/100*IF($F932="yes",Parameters!$C$49,Parameters!$B$49)</f>
        <v/>
      </c>
      <c r="U932" s="29">
        <f>INDEX(Parameters!$B$32:$E$32,MATCH(I932,Parameters!$B$30:$E$30,0))*Parameters!$B$36/100*IF($F932="yes",Parameters!$E$49,Parameters!$D$49)</f>
        <v/>
      </c>
      <c r="V932" s="29">
        <f>U932*INDEX(Parameters!$B$99:$E$99,MATCH(I932,Parameters!$B$30:$E$30,0))</f>
        <v/>
      </c>
      <c r="W932" s="29">
        <f>U932*INDEX(Parameters!$B$100:$E$100,MATCH(I932,Parameters!$B$30:$E$30,0))</f>
        <v/>
      </c>
      <c r="X932" s="29">
        <f>U932*INDEX(Parameters!$B$101:$E$101,MATCH(I932,Parameters!$B$30:$E$30,0))</f>
        <v/>
      </c>
      <c r="Y932" s="29">
        <f>U932*INDEX(Parameters!$B$102:$E$102,MATCH(I932,Parameters!$B$30:$E$30,0))</f>
        <v/>
      </c>
      <c r="Z932" s="29">
        <f>U932*INDEX(Parameters!$B$103:$E$103,MATCH(I932,Parameters!$B$30:$E$30,0))</f>
        <v/>
      </c>
      <c r="AA932" s="29">
        <f>U932*INDEX(Parameters!$B$104:$E$104,MATCH(I932,Parameters!$B$30:$E$30,0))</f>
        <v/>
      </c>
      <c r="AB932" s="29">
        <f>U932*Parameters!$B$39</f>
        <v/>
      </c>
      <c r="AC932">
        <f>J932</f>
        <v/>
      </c>
      <c r="AD932">
        <f>IF(J932=1,Parameters!$B$40,Parameters!$B$41)</f>
        <v/>
      </c>
      <c r="AE932" s="29">
        <f>AC932*O932+(1-AC932)*L932</f>
        <v/>
      </c>
      <c r="AF932" s="29">
        <f>AC932*P932+(1-AC932)*M932</f>
        <v/>
      </c>
      <c r="AG932" s="29">
        <f>AC932*Q932+(1-AC932)*N932</f>
        <v/>
      </c>
      <c r="AH932" s="29">
        <f>AD932*O932+(1-AD932)*L932</f>
        <v/>
      </c>
      <c r="AI932" s="29">
        <f>AD932*P932+(1-AD932)*M932</f>
        <v/>
      </c>
      <c r="AJ932" s="29">
        <f>AD932*Q932+(1-AD932)*N932</f>
        <v/>
      </c>
      <c r="AK932" s="29">
        <f>AC932*V932+(1-AC932)*U932</f>
        <v/>
      </c>
      <c r="AL932" s="29">
        <f>AC932*W932+(1-AC932)*U932</f>
        <v/>
      </c>
      <c r="AM932" s="29">
        <f>AC932*X932+(1-AC932)*U932</f>
        <v/>
      </c>
      <c r="AN932" s="29">
        <f>AD932*V932+(1-AD932)*U932</f>
        <v/>
      </c>
      <c r="AO932" s="29">
        <f>AD932*W932+(1-AD932)*U932</f>
        <v/>
      </c>
      <c r="AP932" s="29">
        <f>AD932*X932+(1-AD932)*U932</f>
        <v/>
      </c>
      <c r="AQ932">
        <f>IF(OR(Scenario!$B$5="Any",Scenario!$B$5=A932),1,0)</f>
        <v/>
      </c>
      <c r="AR932">
        <f>IF(OR(Scenario!$B$6="Any",Scenario!$B$6=B932),1,0)</f>
        <v/>
      </c>
      <c r="AS932">
        <f>IF(OR(Scenario!$B$7="Any",Scenario!$B$7=C932),1,0)</f>
        <v/>
      </c>
      <c r="AT932">
        <f>IF(OR(Scenario!$B$8="Any",Scenario!$B$8=D932),1,0)</f>
        <v/>
      </c>
      <c r="AU932">
        <f>IF(OR(Scenario!$B$9="Any",Scenario!$B$9=E932),1,0)</f>
        <v/>
      </c>
      <c r="AV932">
        <f>IF(OR(Scenario!$B$10="Any",Scenario!$B$10=F932),1,0)</f>
        <v/>
      </c>
      <c r="AW932">
        <f>G932*AQ932*AR932*AS932*AT932*AU932*AV932</f>
        <v/>
      </c>
      <c r="AX932">
        <f>IF(Scenario!$B$11="mean",L932,IF(Scenario!$B$11="5th pct",M932,N932))</f>
        <v/>
      </c>
      <c r="AY932">
        <f>IF(Scenario!$B$11="mean",O932,IF(Scenario!$B$11="5th pct",P932,Q932))</f>
        <v/>
      </c>
      <c r="AZ932">
        <f>IF(Scenario!$B$11="mean",R932,IF(Scenario!$B$11="5th pct",S932,T932))</f>
        <v/>
      </c>
      <c r="BA932">
        <f>IF(Scenario!$B$11="mean",AE932,IF(Scenario!$B$11="5th pct",AF932,AG932))</f>
        <v/>
      </c>
      <c r="BB932">
        <f>IF(Scenario!$B$11="mean",AH932,IF(Scenario!$B$11="5th pct",AI932,AJ932))</f>
        <v/>
      </c>
      <c r="BC932">
        <f>U932</f>
        <v/>
      </c>
      <c r="BD932">
        <f>IF(Scenario!$B$11="mean",V932,IF(Scenario!$B$11="5th pct",W932,X932))</f>
        <v/>
      </c>
      <c r="BE932">
        <f>IF(Scenario!$B$11="mean",Y932,IF(Scenario!$B$11="5th pct",Z932,AA932))</f>
        <v/>
      </c>
      <c r="BF932">
        <f>IF(Scenario!$B$11="mean",AK932,IF(Scenario!$B$11="5th pct",AL932,AM932))</f>
        <v/>
      </c>
      <c r="BG932">
        <f>IF(Scenario!$B$11="mean",AN932,IF(Scenario!$B$11="5th pct",AO932,AP932))</f>
        <v/>
      </c>
    </row>
    <row r="933">
      <c r="A933" s="7" t="inlineStr">
        <is>
          <t>M</t>
        </is>
      </c>
      <c r="B933" s="7" t="inlineStr">
        <is>
          <t>75-79</t>
        </is>
      </c>
      <c r="C933" s="7" t="inlineStr">
        <is>
          <t>&gt;198</t>
        </is>
      </c>
      <c r="D933" s="7" t="inlineStr">
        <is>
          <t>&lt;1.0</t>
        </is>
      </c>
      <c r="E933" s="7" t="inlineStr">
        <is>
          <t>low parox</t>
        </is>
      </c>
      <c r="F933" s="7" t="inlineStr">
        <is>
          <t>yes</t>
        </is>
      </c>
      <c r="G933" s="30">
        <f>Parameters!$B$6*Parameters!$B$8*Parameters!$G$11/SUM(Parameters!$B$11:$G$11)*Parameters!$H$21*Parameters!$B$51*Parameters!$B$46</f>
        <v/>
      </c>
      <c r="H933" s="31">
        <f>(140-Parameters!$C$25)*Parameters!$G$26*0.45359237*1/(72*Parameters!$B$27)</f>
        <v/>
      </c>
      <c r="I933" s="7">
        <f>IF(H933&gt;80,"&gt;80",IF(H933&gt;50,"50-80",IF(H933&gt;=25,"25-50","&lt;25")))</f>
        <v/>
      </c>
      <c r="J933" s="7">
        <f>IF(((B933="80+")+0+(OR(D933="1.5-2.0",D933="&gt;=2.0")))&gt;=2,1,0)</f>
        <v/>
      </c>
      <c r="K933" s="32">
        <f>INDEX(Parameters!$B$31:$E$31,MATCH(I933,Parameters!$B$30:$E$30,0))</f>
        <v/>
      </c>
      <c r="L933" s="33">
        <f>K933*INDEX(Parameters!$B$66:$E$66,MATCH(I933,Parameters!$B$30:$E$30,0))/100*IF($F933="yes",Parameters!$C$49,Parameters!$B$49)</f>
        <v/>
      </c>
      <c r="M933" s="33">
        <f>K933*INDEX(Parameters!$B$67:$E$67,MATCH(I933,Parameters!$B$30:$E$30,0))/100*IF($F933="yes",Parameters!$C$49,Parameters!$B$49)</f>
        <v/>
      </c>
      <c r="N933" s="33">
        <f>K933*INDEX(Parameters!$B$68:$E$68,MATCH(I933,Parameters!$B$30:$E$30,0))/100*IF($F933="yes",Parameters!$C$49,Parameters!$B$49)</f>
        <v/>
      </c>
      <c r="O933" s="33">
        <f>K933*INDEX(Parameters!$B$69:$E$69,MATCH(I933,Parameters!$B$30:$E$30,0))/100*IF($F933="yes",Parameters!$C$49,Parameters!$B$49)</f>
        <v/>
      </c>
      <c r="P933" s="33">
        <f>K933*INDEX(Parameters!$B$70:$E$70,MATCH(I933,Parameters!$B$30:$E$30,0))/100*IF($F933="yes",Parameters!$C$49,Parameters!$B$49)</f>
        <v/>
      </c>
      <c r="Q933" s="33">
        <f>K933*INDEX(Parameters!$B$71:$E$71,MATCH(I933,Parameters!$B$30:$E$30,0))/100*IF($F933="yes",Parameters!$C$49,Parameters!$B$49)</f>
        <v/>
      </c>
      <c r="R933" s="33">
        <f>K933*INDEX(Parameters!$B$72:$E$72,MATCH(I933,Parameters!$B$30:$E$30,0))/100*IF($F933="yes",Parameters!$C$49,Parameters!$B$49)</f>
        <v/>
      </c>
      <c r="S933" s="33">
        <f>K933*INDEX(Parameters!$B$73:$E$73,MATCH(I933,Parameters!$B$30:$E$30,0))/100*IF($F933="yes",Parameters!$C$49,Parameters!$B$49)</f>
        <v/>
      </c>
      <c r="T933" s="33">
        <f>K933*INDEX(Parameters!$B$74:$E$74,MATCH(I933,Parameters!$B$30:$E$30,0))/100*IF($F933="yes",Parameters!$C$49,Parameters!$B$49)</f>
        <v/>
      </c>
      <c r="U933" s="33">
        <f>INDEX(Parameters!$B$32:$E$32,MATCH(I933,Parameters!$B$30:$E$30,0))*Parameters!$B$36/100*IF($F933="yes",Parameters!$E$49,Parameters!$D$49)</f>
        <v/>
      </c>
      <c r="V933" s="33">
        <f>U933*INDEX(Parameters!$B$99:$E$99,MATCH(I933,Parameters!$B$30:$E$30,0))</f>
        <v/>
      </c>
      <c r="W933" s="33">
        <f>U933*INDEX(Parameters!$B$100:$E$100,MATCH(I933,Parameters!$B$30:$E$30,0))</f>
        <v/>
      </c>
      <c r="X933" s="33">
        <f>U933*INDEX(Parameters!$B$101:$E$101,MATCH(I933,Parameters!$B$30:$E$30,0))</f>
        <v/>
      </c>
      <c r="Y933" s="33">
        <f>U933*INDEX(Parameters!$B$102:$E$102,MATCH(I933,Parameters!$B$30:$E$30,0))</f>
        <v/>
      </c>
      <c r="Z933" s="33">
        <f>U933*INDEX(Parameters!$B$103:$E$103,MATCH(I933,Parameters!$B$30:$E$30,0))</f>
        <v/>
      </c>
      <c r="AA933" s="33">
        <f>U933*INDEX(Parameters!$B$104:$E$104,MATCH(I933,Parameters!$B$30:$E$30,0))</f>
        <v/>
      </c>
      <c r="AB933" s="33">
        <f>U933*Parameters!$B$39</f>
        <v/>
      </c>
      <c r="AC933" s="7">
        <f>J933</f>
        <v/>
      </c>
      <c r="AD933" s="7">
        <f>IF(J933=1,Parameters!$B$40,Parameters!$B$41)</f>
        <v/>
      </c>
      <c r="AE933" s="33">
        <f>AC933*O933+(1-AC933)*L933</f>
        <v/>
      </c>
      <c r="AF933" s="33">
        <f>AC933*P933+(1-AC933)*M933</f>
        <v/>
      </c>
      <c r="AG933" s="33">
        <f>AC933*Q933+(1-AC933)*N933</f>
        <v/>
      </c>
      <c r="AH933" s="33">
        <f>AD933*O933+(1-AD933)*L933</f>
        <v/>
      </c>
      <c r="AI933" s="33">
        <f>AD933*P933+(1-AD933)*M933</f>
        <v/>
      </c>
      <c r="AJ933" s="33">
        <f>AD933*Q933+(1-AD933)*N933</f>
        <v/>
      </c>
      <c r="AK933" s="33">
        <f>AC933*V933+(1-AC933)*U933</f>
        <v/>
      </c>
      <c r="AL933" s="33">
        <f>AC933*W933+(1-AC933)*U933</f>
        <v/>
      </c>
      <c r="AM933" s="33">
        <f>AC933*X933+(1-AC933)*U933</f>
        <v/>
      </c>
      <c r="AN933" s="33">
        <f>AD933*V933+(1-AD933)*U933</f>
        <v/>
      </c>
      <c r="AO933" s="33">
        <f>AD933*W933+(1-AD933)*U933</f>
        <v/>
      </c>
      <c r="AP933" s="33">
        <f>AD933*X933+(1-AD933)*U933</f>
        <v/>
      </c>
      <c r="AQ933" s="7">
        <f>IF(OR(Scenario!$B$5="Any",Scenario!$B$5=A933),1,0)</f>
        <v/>
      </c>
      <c r="AR933" s="7">
        <f>IF(OR(Scenario!$B$6="Any",Scenario!$B$6=B933),1,0)</f>
        <v/>
      </c>
      <c r="AS933" s="7">
        <f>IF(OR(Scenario!$B$7="Any",Scenario!$B$7=C933),1,0)</f>
        <v/>
      </c>
      <c r="AT933" s="7">
        <f>IF(OR(Scenario!$B$8="Any",Scenario!$B$8=D933),1,0)</f>
        <v/>
      </c>
      <c r="AU933" s="7">
        <f>IF(OR(Scenario!$B$9="Any",Scenario!$B$9=E933),1,0)</f>
        <v/>
      </c>
      <c r="AV933" s="7">
        <f>IF(OR(Scenario!$B$10="Any",Scenario!$B$10=F933),1,0)</f>
        <v/>
      </c>
      <c r="AW933" s="7">
        <f>G933*AQ933*AR933*AS933*AT933*AU933*AV933</f>
        <v/>
      </c>
      <c r="AX933" s="7">
        <f>IF(Scenario!$B$11="mean",L933,IF(Scenario!$B$11="5th pct",M933,N933))</f>
        <v/>
      </c>
      <c r="AY933" s="7">
        <f>IF(Scenario!$B$11="mean",O933,IF(Scenario!$B$11="5th pct",P933,Q933))</f>
        <v/>
      </c>
      <c r="AZ933" s="7">
        <f>IF(Scenario!$B$11="mean",R933,IF(Scenario!$B$11="5th pct",S933,T933))</f>
        <v/>
      </c>
      <c r="BA933" s="7">
        <f>IF(Scenario!$B$11="mean",AE933,IF(Scenario!$B$11="5th pct",AF933,AG933))</f>
        <v/>
      </c>
      <c r="BB933" s="7">
        <f>IF(Scenario!$B$11="mean",AH933,IF(Scenario!$B$11="5th pct",AI933,AJ933))</f>
        <v/>
      </c>
      <c r="BC933" s="7">
        <f>U933</f>
        <v/>
      </c>
      <c r="BD933" s="7">
        <f>IF(Scenario!$B$11="mean",V933,IF(Scenario!$B$11="5th pct",W933,X933))</f>
        <v/>
      </c>
      <c r="BE933" s="7">
        <f>IF(Scenario!$B$11="mean",Y933,IF(Scenario!$B$11="5th pct",Z933,AA933))</f>
        <v/>
      </c>
      <c r="BF933" s="7">
        <f>IF(Scenario!$B$11="mean",AK933,IF(Scenario!$B$11="5th pct",AL933,AM933))</f>
        <v/>
      </c>
      <c r="BG933" s="7">
        <f>IF(Scenario!$B$11="mean",AN933,IF(Scenario!$B$11="5th pct",AO933,AP933))</f>
        <v/>
      </c>
    </row>
    <row r="934">
      <c r="A934" t="inlineStr">
        <is>
          <t>M</t>
        </is>
      </c>
      <c r="B934" t="inlineStr">
        <is>
          <t>75-79</t>
        </is>
      </c>
      <c r="C934" t="inlineStr">
        <is>
          <t>&gt;198</t>
        </is>
      </c>
      <c r="D934" t="inlineStr">
        <is>
          <t>&lt;1.0</t>
        </is>
      </c>
      <c r="E934" t="inlineStr">
        <is>
          <t>high parox</t>
        </is>
      </c>
      <c r="F934" t="inlineStr">
        <is>
          <t>no</t>
        </is>
      </c>
      <c r="G934" s="26">
        <f>Parameters!$B$6*Parameters!$B$8*Parameters!$G$11/SUM(Parameters!$B$11:$G$11)*Parameters!$H$21*Parameters!$B$52*(1-Parameters!$B$46)</f>
        <v/>
      </c>
      <c r="H934" s="27">
        <f>(140-Parameters!$C$25)*Parameters!$G$26*0.45359237*1/(72*Parameters!$B$27)</f>
        <v/>
      </c>
      <c r="I934">
        <f>IF(H934&gt;80,"&gt;80",IF(H934&gt;50,"50-80",IF(H934&gt;=25,"25-50","&lt;25")))</f>
        <v/>
      </c>
      <c r="J934">
        <f>IF(((B934="80+")+0+(OR(D934="1.5-2.0",D934="&gt;=2.0")))&gt;=2,1,0)</f>
        <v/>
      </c>
      <c r="K934" s="28">
        <f>INDEX(Parameters!$B$31:$E$31,MATCH(I934,Parameters!$B$30:$E$30,0))</f>
        <v/>
      </c>
      <c r="L934" s="29">
        <f>K934*INDEX(Parameters!$B$75:$E$75,MATCH(I934,Parameters!$B$30:$E$30,0))/100*IF($F934="yes",Parameters!$C$49,Parameters!$B$49)</f>
        <v/>
      </c>
      <c r="M934" s="29">
        <f>K934*INDEX(Parameters!$B$76:$E$76,MATCH(I934,Parameters!$B$30:$E$30,0))/100*IF($F934="yes",Parameters!$C$49,Parameters!$B$49)</f>
        <v/>
      </c>
      <c r="N934" s="29">
        <f>K934*INDEX(Parameters!$B$77:$E$77,MATCH(I934,Parameters!$B$30:$E$30,0))/100*IF($F934="yes",Parameters!$C$49,Parameters!$B$49)</f>
        <v/>
      </c>
      <c r="O934" s="29">
        <f>K934*INDEX(Parameters!$B$78:$E$78,MATCH(I934,Parameters!$B$30:$E$30,0))/100*IF($F934="yes",Parameters!$C$49,Parameters!$B$49)</f>
        <v/>
      </c>
      <c r="P934" s="29">
        <f>K934*INDEX(Parameters!$B$79:$E$79,MATCH(I934,Parameters!$B$30:$E$30,0))/100*IF($F934="yes",Parameters!$C$49,Parameters!$B$49)</f>
        <v/>
      </c>
      <c r="Q934" s="29">
        <f>K934*INDEX(Parameters!$B$80:$E$80,MATCH(I934,Parameters!$B$30:$E$30,0))/100*IF($F934="yes",Parameters!$C$49,Parameters!$B$49)</f>
        <v/>
      </c>
      <c r="R934" s="29">
        <f>K934*INDEX(Parameters!$B$81:$E$81,MATCH(I934,Parameters!$B$30:$E$30,0))/100*IF($F934="yes",Parameters!$C$49,Parameters!$B$49)</f>
        <v/>
      </c>
      <c r="S934" s="29">
        <f>K934*INDEX(Parameters!$B$82:$E$82,MATCH(I934,Parameters!$B$30:$E$30,0))/100*IF($F934="yes",Parameters!$C$49,Parameters!$B$49)</f>
        <v/>
      </c>
      <c r="T934" s="29">
        <f>K934*INDEX(Parameters!$B$83:$E$83,MATCH(I934,Parameters!$B$30:$E$30,0))/100*IF($F934="yes",Parameters!$C$49,Parameters!$B$49)</f>
        <v/>
      </c>
      <c r="U934" s="29">
        <f>INDEX(Parameters!$B$32:$E$32,MATCH(I934,Parameters!$B$30:$E$30,0))*Parameters!$B$36/100*IF($F934="yes",Parameters!$E$49,Parameters!$D$49)</f>
        <v/>
      </c>
      <c r="V934" s="29">
        <f>U934*INDEX(Parameters!$B$99:$E$99,MATCH(I934,Parameters!$B$30:$E$30,0))</f>
        <v/>
      </c>
      <c r="W934" s="29">
        <f>U934*INDEX(Parameters!$B$100:$E$100,MATCH(I934,Parameters!$B$30:$E$30,0))</f>
        <v/>
      </c>
      <c r="X934" s="29">
        <f>U934*INDEX(Parameters!$B$101:$E$101,MATCH(I934,Parameters!$B$30:$E$30,0))</f>
        <v/>
      </c>
      <c r="Y934" s="29">
        <f>U934*INDEX(Parameters!$B$102:$E$102,MATCH(I934,Parameters!$B$30:$E$30,0))</f>
        <v/>
      </c>
      <c r="Z934" s="29">
        <f>U934*INDEX(Parameters!$B$103:$E$103,MATCH(I934,Parameters!$B$30:$E$30,0))</f>
        <v/>
      </c>
      <c r="AA934" s="29">
        <f>U934*INDEX(Parameters!$B$104:$E$104,MATCH(I934,Parameters!$B$30:$E$30,0))</f>
        <v/>
      </c>
      <c r="AB934" s="29">
        <f>U934*Parameters!$B$39</f>
        <v/>
      </c>
      <c r="AC934">
        <f>J934</f>
        <v/>
      </c>
      <c r="AD934">
        <f>IF(J934=1,Parameters!$B$40,Parameters!$B$41)</f>
        <v/>
      </c>
      <c r="AE934" s="29">
        <f>AC934*O934+(1-AC934)*L934</f>
        <v/>
      </c>
      <c r="AF934" s="29">
        <f>AC934*P934+(1-AC934)*M934</f>
        <v/>
      </c>
      <c r="AG934" s="29">
        <f>AC934*Q934+(1-AC934)*N934</f>
        <v/>
      </c>
      <c r="AH934" s="29">
        <f>AD934*O934+(1-AD934)*L934</f>
        <v/>
      </c>
      <c r="AI934" s="29">
        <f>AD934*P934+(1-AD934)*M934</f>
        <v/>
      </c>
      <c r="AJ934" s="29">
        <f>AD934*Q934+(1-AD934)*N934</f>
        <v/>
      </c>
      <c r="AK934" s="29">
        <f>AC934*V934+(1-AC934)*U934</f>
        <v/>
      </c>
      <c r="AL934" s="29">
        <f>AC934*W934+(1-AC934)*U934</f>
        <v/>
      </c>
      <c r="AM934" s="29">
        <f>AC934*X934+(1-AC934)*U934</f>
        <v/>
      </c>
      <c r="AN934" s="29">
        <f>AD934*V934+(1-AD934)*U934</f>
        <v/>
      </c>
      <c r="AO934" s="29">
        <f>AD934*W934+(1-AD934)*U934</f>
        <v/>
      </c>
      <c r="AP934" s="29">
        <f>AD934*X934+(1-AD934)*U934</f>
        <v/>
      </c>
      <c r="AQ934">
        <f>IF(OR(Scenario!$B$5="Any",Scenario!$B$5=A934),1,0)</f>
        <v/>
      </c>
      <c r="AR934">
        <f>IF(OR(Scenario!$B$6="Any",Scenario!$B$6=B934),1,0)</f>
        <v/>
      </c>
      <c r="AS934">
        <f>IF(OR(Scenario!$B$7="Any",Scenario!$B$7=C934),1,0)</f>
        <v/>
      </c>
      <c r="AT934">
        <f>IF(OR(Scenario!$B$8="Any",Scenario!$B$8=D934),1,0)</f>
        <v/>
      </c>
      <c r="AU934">
        <f>IF(OR(Scenario!$B$9="Any",Scenario!$B$9=E934),1,0)</f>
        <v/>
      </c>
      <c r="AV934">
        <f>IF(OR(Scenario!$B$10="Any",Scenario!$B$10=F934),1,0)</f>
        <v/>
      </c>
      <c r="AW934">
        <f>G934*AQ934*AR934*AS934*AT934*AU934*AV934</f>
        <v/>
      </c>
      <c r="AX934">
        <f>IF(Scenario!$B$11="mean",L934,IF(Scenario!$B$11="5th pct",M934,N934))</f>
        <v/>
      </c>
      <c r="AY934">
        <f>IF(Scenario!$B$11="mean",O934,IF(Scenario!$B$11="5th pct",P934,Q934))</f>
        <v/>
      </c>
      <c r="AZ934">
        <f>IF(Scenario!$B$11="mean",R934,IF(Scenario!$B$11="5th pct",S934,T934))</f>
        <v/>
      </c>
      <c r="BA934">
        <f>IF(Scenario!$B$11="mean",AE934,IF(Scenario!$B$11="5th pct",AF934,AG934))</f>
        <v/>
      </c>
      <c r="BB934">
        <f>IF(Scenario!$B$11="mean",AH934,IF(Scenario!$B$11="5th pct",AI934,AJ934))</f>
        <v/>
      </c>
      <c r="BC934">
        <f>U934</f>
        <v/>
      </c>
      <c r="BD934">
        <f>IF(Scenario!$B$11="mean",V934,IF(Scenario!$B$11="5th pct",W934,X934))</f>
        <v/>
      </c>
      <c r="BE934">
        <f>IF(Scenario!$B$11="mean",Y934,IF(Scenario!$B$11="5th pct",Z934,AA934))</f>
        <v/>
      </c>
      <c r="BF934">
        <f>IF(Scenario!$B$11="mean",AK934,IF(Scenario!$B$11="5th pct",AL934,AM934))</f>
        <v/>
      </c>
      <c r="BG934">
        <f>IF(Scenario!$B$11="mean",AN934,IF(Scenario!$B$11="5th pct",AO934,AP934))</f>
        <v/>
      </c>
    </row>
    <row r="935">
      <c r="A935" s="7" t="inlineStr">
        <is>
          <t>M</t>
        </is>
      </c>
      <c r="B935" s="7" t="inlineStr">
        <is>
          <t>75-79</t>
        </is>
      </c>
      <c r="C935" s="7" t="inlineStr">
        <is>
          <t>&gt;198</t>
        </is>
      </c>
      <c r="D935" s="7" t="inlineStr">
        <is>
          <t>&lt;1.0</t>
        </is>
      </c>
      <c r="E935" s="7" t="inlineStr">
        <is>
          <t>high parox</t>
        </is>
      </c>
      <c r="F935" s="7" t="inlineStr">
        <is>
          <t>yes</t>
        </is>
      </c>
      <c r="G935" s="30">
        <f>Parameters!$B$6*Parameters!$B$8*Parameters!$G$11/SUM(Parameters!$B$11:$G$11)*Parameters!$H$21*Parameters!$B$52*Parameters!$B$46</f>
        <v/>
      </c>
      <c r="H935" s="31">
        <f>(140-Parameters!$C$25)*Parameters!$G$26*0.45359237*1/(72*Parameters!$B$27)</f>
        <v/>
      </c>
      <c r="I935" s="7">
        <f>IF(H935&gt;80,"&gt;80",IF(H935&gt;50,"50-80",IF(H935&gt;=25,"25-50","&lt;25")))</f>
        <v/>
      </c>
      <c r="J935" s="7">
        <f>IF(((B935="80+")+0+(OR(D935="1.5-2.0",D935="&gt;=2.0")))&gt;=2,1,0)</f>
        <v/>
      </c>
      <c r="K935" s="32">
        <f>INDEX(Parameters!$B$31:$E$31,MATCH(I935,Parameters!$B$30:$E$30,0))</f>
        <v/>
      </c>
      <c r="L935" s="33">
        <f>K935*INDEX(Parameters!$B$75:$E$75,MATCH(I935,Parameters!$B$30:$E$30,0))/100*IF($F935="yes",Parameters!$C$49,Parameters!$B$49)</f>
        <v/>
      </c>
      <c r="M935" s="33">
        <f>K935*INDEX(Parameters!$B$76:$E$76,MATCH(I935,Parameters!$B$30:$E$30,0))/100*IF($F935="yes",Parameters!$C$49,Parameters!$B$49)</f>
        <v/>
      </c>
      <c r="N935" s="33">
        <f>K935*INDEX(Parameters!$B$77:$E$77,MATCH(I935,Parameters!$B$30:$E$30,0))/100*IF($F935="yes",Parameters!$C$49,Parameters!$B$49)</f>
        <v/>
      </c>
      <c r="O935" s="33">
        <f>K935*INDEX(Parameters!$B$78:$E$78,MATCH(I935,Parameters!$B$30:$E$30,0))/100*IF($F935="yes",Parameters!$C$49,Parameters!$B$49)</f>
        <v/>
      </c>
      <c r="P935" s="33">
        <f>K935*INDEX(Parameters!$B$79:$E$79,MATCH(I935,Parameters!$B$30:$E$30,0))/100*IF($F935="yes",Parameters!$C$49,Parameters!$B$49)</f>
        <v/>
      </c>
      <c r="Q935" s="33">
        <f>K935*INDEX(Parameters!$B$80:$E$80,MATCH(I935,Parameters!$B$30:$E$30,0))/100*IF($F935="yes",Parameters!$C$49,Parameters!$B$49)</f>
        <v/>
      </c>
      <c r="R935" s="33">
        <f>K935*INDEX(Parameters!$B$81:$E$81,MATCH(I935,Parameters!$B$30:$E$30,0))/100*IF($F935="yes",Parameters!$C$49,Parameters!$B$49)</f>
        <v/>
      </c>
      <c r="S935" s="33">
        <f>K935*INDEX(Parameters!$B$82:$E$82,MATCH(I935,Parameters!$B$30:$E$30,0))/100*IF($F935="yes",Parameters!$C$49,Parameters!$B$49)</f>
        <v/>
      </c>
      <c r="T935" s="33">
        <f>K935*INDEX(Parameters!$B$83:$E$83,MATCH(I935,Parameters!$B$30:$E$30,0))/100*IF($F935="yes",Parameters!$C$49,Parameters!$B$49)</f>
        <v/>
      </c>
      <c r="U935" s="33">
        <f>INDEX(Parameters!$B$32:$E$32,MATCH(I935,Parameters!$B$30:$E$30,0))*Parameters!$B$36/100*IF($F935="yes",Parameters!$E$49,Parameters!$D$49)</f>
        <v/>
      </c>
      <c r="V935" s="33">
        <f>U935*INDEX(Parameters!$B$99:$E$99,MATCH(I935,Parameters!$B$30:$E$30,0))</f>
        <v/>
      </c>
      <c r="W935" s="33">
        <f>U935*INDEX(Parameters!$B$100:$E$100,MATCH(I935,Parameters!$B$30:$E$30,0))</f>
        <v/>
      </c>
      <c r="X935" s="33">
        <f>U935*INDEX(Parameters!$B$101:$E$101,MATCH(I935,Parameters!$B$30:$E$30,0))</f>
        <v/>
      </c>
      <c r="Y935" s="33">
        <f>U935*INDEX(Parameters!$B$102:$E$102,MATCH(I935,Parameters!$B$30:$E$30,0))</f>
        <v/>
      </c>
      <c r="Z935" s="33">
        <f>U935*INDEX(Parameters!$B$103:$E$103,MATCH(I935,Parameters!$B$30:$E$30,0))</f>
        <v/>
      </c>
      <c r="AA935" s="33">
        <f>U935*INDEX(Parameters!$B$104:$E$104,MATCH(I935,Parameters!$B$30:$E$30,0))</f>
        <v/>
      </c>
      <c r="AB935" s="33">
        <f>U935*Parameters!$B$39</f>
        <v/>
      </c>
      <c r="AC935" s="7">
        <f>J935</f>
        <v/>
      </c>
      <c r="AD935" s="7">
        <f>IF(J935=1,Parameters!$B$40,Parameters!$B$41)</f>
        <v/>
      </c>
      <c r="AE935" s="33">
        <f>AC935*O935+(1-AC935)*L935</f>
        <v/>
      </c>
      <c r="AF935" s="33">
        <f>AC935*P935+(1-AC935)*M935</f>
        <v/>
      </c>
      <c r="AG935" s="33">
        <f>AC935*Q935+(1-AC935)*N935</f>
        <v/>
      </c>
      <c r="AH935" s="33">
        <f>AD935*O935+(1-AD935)*L935</f>
        <v/>
      </c>
      <c r="AI935" s="33">
        <f>AD935*P935+(1-AD935)*M935</f>
        <v/>
      </c>
      <c r="AJ935" s="33">
        <f>AD935*Q935+(1-AD935)*N935</f>
        <v/>
      </c>
      <c r="AK935" s="33">
        <f>AC935*V935+(1-AC935)*U935</f>
        <v/>
      </c>
      <c r="AL935" s="33">
        <f>AC935*W935+(1-AC935)*U935</f>
        <v/>
      </c>
      <c r="AM935" s="33">
        <f>AC935*X935+(1-AC935)*U935</f>
        <v/>
      </c>
      <c r="AN935" s="33">
        <f>AD935*V935+(1-AD935)*U935</f>
        <v/>
      </c>
      <c r="AO935" s="33">
        <f>AD935*W935+(1-AD935)*U935</f>
        <v/>
      </c>
      <c r="AP935" s="33">
        <f>AD935*X935+(1-AD935)*U935</f>
        <v/>
      </c>
      <c r="AQ935" s="7">
        <f>IF(OR(Scenario!$B$5="Any",Scenario!$B$5=A935),1,0)</f>
        <v/>
      </c>
      <c r="AR935" s="7">
        <f>IF(OR(Scenario!$B$6="Any",Scenario!$B$6=B935),1,0)</f>
        <v/>
      </c>
      <c r="AS935" s="7">
        <f>IF(OR(Scenario!$B$7="Any",Scenario!$B$7=C935),1,0)</f>
        <v/>
      </c>
      <c r="AT935" s="7">
        <f>IF(OR(Scenario!$B$8="Any",Scenario!$B$8=D935),1,0)</f>
        <v/>
      </c>
      <c r="AU935" s="7">
        <f>IF(OR(Scenario!$B$9="Any",Scenario!$B$9=E935),1,0)</f>
        <v/>
      </c>
      <c r="AV935" s="7">
        <f>IF(OR(Scenario!$B$10="Any",Scenario!$B$10=F935),1,0)</f>
        <v/>
      </c>
      <c r="AW935" s="7">
        <f>G935*AQ935*AR935*AS935*AT935*AU935*AV935</f>
        <v/>
      </c>
      <c r="AX935" s="7">
        <f>IF(Scenario!$B$11="mean",L935,IF(Scenario!$B$11="5th pct",M935,N935))</f>
        <v/>
      </c>
      <c r="AY935" s="7">
        <f>IF(Scenario!$B$11="mean",O935,IF(Scenario!$B$11="5th pct",P935,Q935))</f>
        <v/>
      </c>
      <c r="AZ935" s="7">
        <f>IF(Scenario!$B$11="mean",R935,IF(Scenario!$B$11="5th pct",S935,T935))</f>
        <v/>
      </c>
      <c r="BA935" s="7">
        <f>IF(Scenario!$B$11="mean",AE935,IF(Scenario!$B$11="5th pct",AF935,AG935))</f>
        <v/>
      </c>
      <c r="BB935" s="7">
        <f>IF(Scenario!$B$11="mean",AH935,IF(Scenario!$B$11="5th pct",AI935,AJ935))</f>
        <v/>
      </c>
      <c r="BC935" s="7">
        <f>U935</f>
        <v/>
      </c>
      <c r="BD935" s="7">
        <f>IF(Scenario!$B$11="mean",V935,IF(Scenario!$B$11="5th pct",W935,X935))</f>
        <v/>
      </c>
      <c r="BE935" s="7">
        <f>IF(Scenario!$B$11="mean",Y935,IF(Scenario!$B$11="5th pct",Z935,AA935))</f>
        <v/>
      </c>
      <c r="BF935" s="7">
        <f>IF(Scenario!$B$11="mean",AK935,IF(Scenario!$B$11="5th pct",AL935,AM935))</f>
        <v/>
      </c>
      <c r="BG935" s="7">
        <f>IF(Scenario!$B$11="mean",AN935,IF(Scenario!$B$11="5th pct",AO935,AP935))</f>
        <v/>
      </c>
    </row>
    <row r="936">
      <c r="A936" t="inlineStr">
        <is>
          <t>M</t>
        </is>
      </c>
      <c r="B936" t="inlineStr">
        <is>
          <t>75-79</t>
        </is>
      </c>
      <c r="C936" t="inlineStr">
        <is>
          <t>&gt;198</t>
        </is>
      </c>
      <c r="D936" t="inlineStr">
        <is>
          <t>&lt;1.0</t>
        </is>
      </c>
      <c r="E936" t="inlineStr">
        <is>
          <t>persistent</t>
        </is>
      </c>
      <c r="F936" t="inlineStr">
        <is>
          <t>no</t>
        </is>
      </c>
      <c r="G936" s="26">
        <f>Parameters!$B$6*Parameters!$B$8*Parameters!$G$11/SUM(Parameters!$B$11:$G$11)*Parameters!$H$21*Parameters!$B$53*(1-Parameters!$B$46)</f>
        <v/>
      </c>
      <c r="H936" s="27">
        <f>(140-Parameters!$C$25)*Parameters!$G$26*0.45359237*1/(72*Parameters!$B$27)</f>
        <v/>
      </c>
      <c r="I936">
        <f>IF(H936&gt;80,"&gt;80",IF(H936&gt;50,"50-80",IF(H936&gt;=25,"25-50","&lt;25")))</f>
        <v/>
      </c>
      <c r="J936">
        <f>IF(((B936="80+")+0+(OR(D936="1.5-2.0",D936="&gt;=2.0")))&gt;=2,1,0)</f>
        <v/>
      </c>
      <c r="K936" s="28">
        <f>INDEX(Parameters!$B$31:$E$31,MATCH(I936,Parameters!$B$30:$E$30,0))</f>
        <v/>
      </c>
      <c r="L936" s="29">
        <f>K936*INDEX(Parameters!$B$84:$E$84,MATCH(I936,Parameters!$B$30:$E$30,0))/100*IF($F936="yes",Parameters!$C$49,Parameters!$B$49)</f>
        <v/>
      </c>
      <c r="M936" s="29">
        <f>K936*INDEX(Parameters!$B$85:$E$85,MATCH(I936,Parameters!$B$30:$E$30,0))/100*IF($F936="yes",Parameters!$C$49,Parameters!$B$49)</f>
        <v/>
      </c>
      <c r="N936" s="29">
        <f>K936*INDEX(Parameters!$B$86:$E$86,MATCH(I936,Parameters!$B$30:$E$30,0))/100*IF($F936="yes",Parameters!$C$49,Parameters!$B$49)</f>
        <v/>
      </c>
      <c r="O936" s="29">
        <f>K936*INDEX(Parameters!$B$87:$E$87,MATCH(I936,Parameters!$B$30:$E$30,0))/100*IF($F936="yes",Parameters!$C$49,Parameters!$B$49)</f>
        <v/>
      </c>
      <c r="P936" s="29">
        <f>K936*INDEX(Parameters!$B$88:$E$88,MATCH(I936,Parameters!$B$30:$E$30,0))/100*IF($F936="yes",Parameters!$C$49,Parameters!$B$49)</f>
        <v/>
      </c>
      <c r="Q936" s="29">
        <f>K936*INDEX(Parameters!$B$89:$E$89,MATCH(I936,Parameters!$B$30:$E$30,0))/100*IF($F936="yes",Parameters!$C$49,Parameters!$B$49)</f>
        <v/>
      </c>
      <c r="R936" s="29">
        <f>K936*INDEX(Parameters!$B$90:$E$90,MATCH(I936,Parameters!$B$30:$E$30,0))/100*IF($F936="yes",Parameters!$C$49,Parameters!$B$49)</f>
        <v/>
      </c>
      <c r="S936" s="29">
        <f>K936*INDEX(Parameters!$B$91:$E$91,MATCH(I936,Parameters!$B$30:$E$30,0))/100*IF($F936="yes",Parameters!$C$49,Parameters!$B$49)</f>
        <v/>
      </c>
      <c r="T936" s="29">
        <f>K936*INDEX(Parameters!$B$92:$E$92,MATCH(I936,Parameters!$B$30:$E$30,0))/100*IF($F936="yes",Parameters!$C$49,Parameters!$B$49)</f>
        <v/>
      </c>
      <c r="U936" s="29">
        <f>INDEX(Parameters!$B$32:$E$32,MATCH(I936,Parameters!$B$30:$E$30,0))*Parameters!$B$36/100*IF($F936="yes",Parameters!$E$49,Parameters!$D$49)</f>
        <v/>
      </c>
      <c r="V936" s="29">
        <f>U936*INDEX(Parameters!$B$99:$E$99,MATCH(I936,Parameters!$B$30:$E$30,0))</f>
        <v/>
      </c>
      <c r="W936" s="29">
        <f>U936*INDEX(Parameters!$B$100:$E$100,MATCH(I936,Parameters!$B$30:$E$30,0))</f>
        <v/>
      </c>
      <c r="X936" s="29">
        <f>U936*INDEX(Parameters!$B$101:$E$101,MATCH(I936,Parameters!$B$30:$E$30,0))</f>
        <v/>
      </c>
      <c r="Y936" s="29">
        <f>U936*INDEX(Parameters!$B$102:$E$102,MATCH(I936,Parameters!$B$30:$E$30,0))</f>
        <v/>
      </c>
      <c r="Z936" s="29">
        <f>U936*INDEX(Parameters!$B$103:$E$103,MATCH(I936,Parameters!$B$30:$E$30,0))</f>
        <v/>
      </c>
      <c r="AA936" s="29">
        <f>U936*INDEX(Parameters!$B$104:$E$104,MATCH(I936,Parameters!$B$30:$E$30,0))</f>
        <v/>
      </c>
      <c r="AB936" s="29">
        <f>U936*Parameters!$B$39</f>
        <v/>
      </c>
      <c r="AC936">
        <f>J936</f>
        <v/>
      </c>
      <c r="AD936">
        <f>IF(J936=1,Parameters!$B$40,Parameters!$B$41)</f>
        <v/>
      </c>
      <c r="AE936" s="29">
        <f>AC936*O936+(1-AC936)*L936</f>
        <v/>
      </c>
      <c r="AF936" s="29">
        <f>AC936*P936+(1-AC936)*M936</f>
        <v/>
      </c>
      <c r="AG936" s="29">
        <f>AC936*Q936+(1-AC936)*N936</f>
        <v/>
      </c>
      <c r="AH936" s="29">
        <f>AD936*O936+(1-AD936)*L936</f>
        <v/>
      </c>
      <c r="AI936" s="29">
        <f>AD936*P936+(1-AD936)*M936</f>
        <v/>
      </c>
      <c r="AJ936" s="29">
        <f>AD936*Q936+(1-AD936)*N936</f>
        <v/>
      </c>
      <c r="AK936" s="29">
        <f>AC936*V936+(1-AC936)*U936</f>
        <v/>
      </c>
      <c r="AL936" s="29">
        <f>AC936*W936+(1-AC936)*U936</f>
        <v/>
      </c>
      <c r="AM936" s="29">
        <f>AC936*X936+(1-AC936)*U936</f>
        <v/>
      </c>
      <c r="AN936" s="29">
        <f>AD936*V936+(1-AD936)*U936</f>
        <v/>
      </c>
      <c r="AO936" s="29">
        <f>AD936*W936+(1-AD936)*U936</f>
        <v/>
      </c>
      <c r="AP936" s="29">
        <f>AD936*X936+(1-AD936)*U936</f>
        <v/>
      </c>
      <c r="AQ936">
        <f>IF(OR(Scenario!$B$5="Any",Scenario!$B$5=A936),1,0)</f>
        <v/>
      </c>
      <c r="AR936">
        <f>IF(OR(Scenario!$B$6="Any",Scenario!$B$6=B936),1,0)</f>
        <v/>
      </c>
      <c r="AS936">
        <f>IF(OR(Scenario!$B$7="Any",Scenario!$B$7=C936),1,0)</f>
        <v/>
      </c>
      <c r="AT936">
        <f>IF(OR(Scenario!$B$8="Any",Scenario!$B$8=D936),1,0)</f>
        <v/>
      </c>
      <c r="AU936">
        <f>IF(OR(Scenario!$B$9="Any",Scenario!$B$9=E936),1,0)</f>
        <v/>
      </c>
      <c r="AV936">
        <f>IF(OR(Scenario!$B$10="Any",Scenario!$B$10=F936),1,0)</f>
        <v/>
      </c>
      <c r="AW936">
        <f>G936*AQ936*AR936*AS936*AT936*AU936*AV936</f>
        <v/>
      </c>
      <c r="AX936">
        <f>IF(Scenario!$B$11="mean",L936,IF(Scenario!$B$11="5th pct",M936,N936))</f>
        <v/>
      </c>
      <c r="AY936">
        <f>IF(Scenario!$B$11="mean",O936,IF(Scenario!$B$11="5th pct",P936,Q936))</f>
        <v/>
      </c>
      <c r="AZ936">
        <f>IF(Scenario!$B$11="mean",R936,IF(Scenario!$B$11="5th pct",S936,T936))</f>
        <v/>
      </c>
      <c r="BA936">
        <f>IF(Scenario!$B$11="mean",AE936,IF(Scenario!$B$11="5th pct",AF936,AG936))</f>
        <v/>
      </c>
      <c r="BB936">
        <f>IF(Scenario!$B$11="mean",AH936,IF(Scenario!$B$11="5th pct",AI936,AJ936))</f>
        <v/>
      </c>
      <c r="BC936">
        <f>U936</f>
        <v/>
      </c>
      <c r="BD936">
        <f>IF(Scenario!$B$11="mean",V936,IF(Scenario!$B$11="5th pct",W936,X936))</f>
        <v/>
      </c>
      <c r="BE936">
        <f>IF(Scenario!$B$11="mean",Y936,IF(Scenario!$B$11="5th pct",Z936,AA936))</f>
        <v/>
      </c>
      <c r="BF936">
        <f>IF(Scenario!$B$11="mean",AK936,IF(Scenario!$B$11="5th pct",AL936,AM936))</f>
        <v/>
      </c>
      <c r="BG936">
        <f>IF(Scenario!$B$11="mean",AN936,IF(Scenario!$B$11="5th pct",AO936,AP936))</f>
        <v/>
      </c>
    </row>
    <row r="937">
      <c r="A937" s="7" t="inlineStr">
        <is>
          <t>M</t>
        </is>
      </c>
      <c r="B937" s="7" t="inlineStr">
        <is>
          <t>75-79</t>
        </is>
      </c>
      <c r="C937" s="7" t="inlineStr">
        <is>
          <t>&gt;198</t>
        </is>
      </c>
      <c r="D937" s="7" t="inlineStr">
        <is>
          <t>&lt;1.0</t>
        </is>
      </c>
      <c r="E937" s="7" t="inlineStr">
        <is>
          <t>persistent</t>
        </is>
      </c>
      <c r="F937" s="7" t="inlineStr">
        <is>
          <t>yes</t>
        </is>
      </c>
      <c r="G937" s="30">
        <f>Parameters!$B$6*Parameters!$B$8*Parameters!$G$11/SUM(Parameters!$B$11:$G$11)*Parameters!$H$21*Parameters!$B$53*Parameters!$B$46</f>
        <v/>
      </c>
      <c r="H937" s="31">
        <f>(140-Parameters!$C$25)*Parameters!$G$26*0.45359237*1/(72*Parameters!$B$27)</f>
        <v/>
      </c>
      <c r="I937" s="7">
        <f>IF(H937&gt;80,"&gt;80",IF(H937&gt;50,"50-80",IF(H937&gt;=25,"25-50","&lt;25")))</f>
        <v/>
      </c>
      <c r="J937" s="7">
        <f>IF(((B937="80+")+0+(OR(D937="1.5-2.0",D937="&gt;=2.0")))&gt;=2,1,0)</f>
        <v/>
      </c>
      <c r="K937" s="32">
        <f>INDEX(Parameters!$B$31:$E$31,MATCH(I937,Parameters!$B$30:$E$30,0))</f>
        <v/>
      </c>
      <c r="L937" s="33">
        <f>K937*INDEX(Parameters!$B$84:$E$84,MATCH(I937,Parameters!$B$30:$E$30,0))/100*IF($F937="yes",Parameters!$C$49,Parameters!$B$49)</f>
        <v/>
      </c>
      <c r="M937" s="33">
        <f>K937*INDEX(Parameters!$B$85:$E$85,MATCH(I937,Parameters!$B$30:$E$30,0))/100*IF($F937="yes",Parameters!$C$49,Parameters!$B$49)</f>
        <v/>
      </c>
      <c r="N937" s="33">
        <f>K937*INDEX(Parameters!$B$86:$E$86,MATCH(I937,Parameters!$B$30:$E$30,0))/100*IF($F937="yes",Parameters!$C$49,Parameters!$B$49)</f>
        <v/>
      </c>
      <c r="O937" s="33">
        <f>K937*INDEX(Parameters!$B$87:$E$87,MATCH(I937,Parameters!$B$30:$E$30,0))/100*IF($F937="yes",Parameters!$C$49,Parameters!$B$49)</f>
        <v/>
      </c>
      <c r="P937" s="33">
        <f>K937*INDEX(Parameters!$B$88:$E$88,MATCH(I937,Parameters!$B$30:$E$30,0))/100*IF($F937="yes",Parameters!$C$49,Parameters!$B$49)</f>
        <v/>
      </c>
      <c r="Q937" s="33">
        <f>K937*INDEX(Parameters!$B$89:$E$89,MATCH(I937,Parameters!$B$30:$E$30,0))/100*IF($F937="yes",Parameters!$C$49,Parameters!$B$49)</f>
        <v/>
      </c>
      <c r="R937" s="33">
        <f>K937*INDEX(Parameters!$B$90:$E$90,MATCH(I937,Parameters!$B$30:$E$30,0))/100*IF($F937="yes",Parameters!$C$49,Parameters!$B$49)</f>
        <v/>
      </c>
      <c r="S937" s="33">
        <f>K937*INDEX(Parameters!$B$91:$E$91,MATCH(I937,Parameters!$B$30:$E$30,0))/100*IF($F937="yes",Parameters!$C$49,Parameters!$B$49)</f>
        <v/>
      </c>
      <c r="T937" s="33">
        <f>K937*INDEX(Parameters!$B$92:$E$92,MATCH(I937,Parameters!$B$30:$E$30,0))/100*IF($F937="yes",Parameters!$C$49,Parameters!$B$49)</f>
        <v/>
      </c>
      <c r="U937" s="33">
        <f>INDEX(Parameters!$B$32:$E$32,MATCH(I937,Parameters!$B$30:$E$30,0))*Parameters!$B$36/100*IF($F937="yes",Parameters!$E$49,Parameters!$D$49)</f>
        <v/>
      </c>
      <c r="V937" s="33">
        <f>U937*INDEX(Parameters!$B$99:$E$99,MATCH(I937,Parameters!$B$30:$E$30,0))</f>
        <v/>
      </c>
      <c r="W937" s="33">
        <f>U937*INDEX(Parameters!$B$100:$E$100,MATCH(I937,Parameters!$B$30:$E$30,0))</f>
        <v/>
      </c>
      <c r="X937" s="33">
        <f>U937*INDEX(Parameters!$B$101:$E$101,MATCH(I937,Parameters!$B$30:$E$30,0))</f>
        <v/>
      </c>
      <c r="Y937" s="33">
        <f>U937*INDEX(Parameters!$B$102:$E$102,MATCH(I937,Parameters!$B$30:$E$30,0))</f>
        <v/>
      </c>
      <c r="Z937" s="33">
        <f>U937*INDEX(Parameters!$B$103:$E$103,MATCH(I937,Parameters!$B$30:$E$30,0))</f>
        <v/>
      </c>
      <c r="AA937" s="33">
        <f>U937*INDEX(Parameters!$B$104:$E$104,MATCH(I937,Parameters!$B$30:$E$30,0))</f>
        <v/>
      </c>
      <c r="AB937" s="33">
        <f>U937*Parameters!$B$39</f>
        <v/>
      </c>
      <c r="AC937" s="7">
        <f>J937</f>
        <v/>
      </c>
      <c r="AD937" s="7">
        <f>IF(J937=1,Parameters!$B$40,Parameters!$B$41)</f>
        <v/>
      </c>
      <c r="AE937" s="33">
        <f>AC937*O937+(1-AC937)*L937</f>
        <v/>
      </c>
      <c r="AF937" s="33">
        <f>AC937*P937+(1-AC937)*M937</f>
        <v/>
      </c>
      <c r="AG937" s="33">
        <f>AC937*Q937+(1-AC937)*N937</f>
        <v/>
      </c>
      <c r="AH937" s="33">
        <f>AD937*O937+(1-AD937)*L937</f>
        <v/>
      </c>
      <c r="AI937" s="33">
        <f>AD937*P937+(1-AD937)*M937</f>
        <v/>
      </c>
      <c r="AJ937" s="33">
        <f>AD937*Q937+(1-AD937)*N937</f>
        <v/>
      </c>
      <c r="AK937" s="33">
        <f>AC937*V937+(1-AC937)*U937</f>
        <v/>
      </c>
      <c r="AL937" s="33">
        <f>AC937*W937+(1-AC937)*U937</f>
        <v/>
      </c>
      <c r="AM937" s="33">
        <f>AC937*X937+(1-AC937)*U937</f>
        <v/>
      </c>
      <c r="AN937" s="33">
        <f>AD937*V937+(1-AD937)*U937</f>
        <v/>
      </c>
      <c r="AO937" s="33">
        <f>AD937*W937+(1-AD937)*U937</f>
        <v/>
      </c>
      <c r="AP937" s="33">
        <f>AD937*X937+(1-AD937)*U937</f>
        <v/>
      </c>
      <c r="AQ937" s="7">
        <f>IF(OR(Scenario!$B$5="Any",Scenario!$B$5=A937),1,0)</f>
        <v/>
      </c>
      <c r="AR937" s="7">
        <f>IF(OR(Scenario!$B$6="Any",Scenario!$B$6=B937),1,0)</f>
        <v/>
      </c>
      <c r="AS937" s="7">
        <f>IF(OR(Scenario!$B$7="Any",Scenario!$B$7=C937),1,0)</f>
        <v/>
      </c>
      <c r="AT937" s="7">
        <f>IF(OR(Scenario!$B$8="Any",Scenario!$B$8=D937),1,0)</f>
        <v/>
      </c>
      <c r="AU937" s="7">
        <f>IF(OR(Scenario!$B$9="Any",Scenario!$B$9=E937),1,0)</f>
        <v/>
      </c>
      <c r="AV937" s="7">
        <f>IF(OR(Scenario!$B$10="Any",Scenario!$B$10=F937),1,0)</f>
        <v/>
      </c>
      <c r="AW937" s="7">
        <f>G937*AQ937*AR937*AS937*AT937*AU937*AV937</f>
        <v/>
      </c>
      <c r="AX937" s="7">
        <f>IF(Scenario!$B$11="mean",L937,IF(Scenario!$B$11="5th pct",M937,N937))</f>
        <v/>
      </c>
      <c r="AY937" s="7">
        <f>IF(Scenario!$B$11="mean",O937,IF(Scenario!$B$11="5th pct",P937,Q937))</f>
        <v/>
      </c>
      <c r="AZ937" s="7">
        <f>IF(Scenario!$B$11="mean",R937,IF(Scenario!$B$11="5th pct",S937,T937))</f>
        <v/>
      </c>
      <c r="BA937" s="7">
        <f>IF(Scenario!$B$11="mean",AE937,IF(Scenario!$B$11="5th pct",AF937,AG937))</f>
        <v/>
      </c>
      <c r="BB937" s="7">
        <f>IF(Scenario!$B$11="mean",AH937,IF(Scenario!$B$11="5th pct",AI937,AJ937))</f>
        <v/>
      </c>
      <c r="BC937" s="7">
        <f>U937</f>
        <v/>
      </c>
      <c r="BD937" s="7">
        <f>IF(Scenario!$B$11="mean",V937,IF(Scenario!$B$11="5th pct",W937,X937))</f>
        <v/>
      </c>
      <c r="BE937" s="7">
        <f>IF(Scenario!$B$11="mean",Y937,IF(Scenario!$B$11="5th pct",Z937,AA937))</f>
        <v/>
      </c>
      <c r="BF937" s="7">
        <f>IF(Scenario!$B$11="mean",AK937,IF(Scenario!$B$11="5th pct",AL937,AM937))</f>
        <v/>
      </c>
      <c r="BG937" s="7">
        <f>IF(Scenario!$B$11="mean",AN937,IF(Scenario!$B$11="5th pct",AO937,AP937))</f>
        <v/>
      </c>
    </row>
    <row r="938">
      <c r="A938" t="inlineStr">
        <is>
          <t>M</t>
        </is>
      </c>
      <c r="B938" t="inlineStr">
        <is>
          <t>75-79</t>
        </is>
      </c>
      <c r="C938" t="inlineStr">
        <is>
          <t>&gt;198</t>
        </is>
      </c>
      <c r="D938" t="inlineStr">
        <is>
          <t>1.0-1.5</t>
        </is>
      </c>
      <c r="E938" t="inlineStr">
        <is>
          <t>subclinical</t>
        </is>
      </c>
      <c r="F938" t="inlineStr">
        <is>
          <t>no</t>
        </is>
      </c>
      <c r="G938" s="26">
        <f>Parameters!$B$6*Parameters!$B$8*Parameters!$G$11/SUM(Parameters!$B$11:$G$11)*Parameters!$I$21*Parameters!$B$50*(1-Parameters!$B$46)</f>
        <v/>
      </c>
      <c r="H938" s="27">
        <f>(140-Parameters!$C$25)*Parameters!$G$26*0.45359237*1/(72*Parameters!$C$27)</f>
        <v/>
      </c>
      <c r="I938">
        <f>IF(H938&gt;80,"&gt;80",IF(H938&gt;50,"50-80",IF(H938&gt;=25,"25-50","&lt;25")))</f>
        <v/>
      </c>
      <c r="J938">
        <f>IF(((B938="80+")+0+(OR(D938="1.5-2.0",D938="&gt;=2.0")))&gt;=2,1,0)</f>
        <v/>
      </c>
      <c r="K938" s="28">
        <f>INDEX(Parameters!$B$31:$E$31,MATCH(I938,Parameters!$B$30:$E$30,0))</f>
        <v/>
      </c>
      <c r="L938" s="29">
        <f>K938*INDEX(Parameters!$B$57:$E$57,MATCH(I938,Parameters!$B$30:$E$30,0))/100*IF($F938="yes",Parameters!$C$49,Parameters!$B$49)</f>
        <v/>
      </c>
      <c r="M938" s="29">
        <f>K938*INDEX(Parameters!$B$58:$E$58,MATCH(I938,Parameters!$B$30:$E$30,0))/100*IF($F938="yes",Parameters!$C$49,Parameters!$B$49)</f>
        <v/>
      </c>
      <c r="N938" s="29">
        <f>K938*INDEX(Parameters!$B$59:$E$59,MATCH(I938,Parameters!$B$30:$E$30,0))/100*IF($F938="yes",Parameters!$C$49,Parameters!$B$49)</f>
        <v/>
      </c>
      <c r="O938" s="29">
        <f>K938*INDEX(Parameters!$B$60:$E$60,MATCH(I938,Parameters!$B$30:$E$30,0))/100*IF($F938="yes",Parameters!$C$49,Parameters!$B$49)</f>
        <v/>
      </c>
      <c r="P938" s="29">
        <f>K938*INDEX(Parameters!$B$61:$E$61,MATCH(I938,Parameters!$B$30:$E$30,0))/100*IF($F938="yes",Parameters!$C$49,Parameters!$B$49)</f>
        <v/>
      </c>
      <c r="Q938" s="29">
        <f>K938*INDEX(Parameters!$B$62:$E$62,MATCH(I938,Parameters!$B$30:$E$30,0))/100*IF($F938="yes",Parameters!$C$49,Parameters!$B$49)</f>
        <v/>
      </c>
      <c r="R938" s="29">
        <f>K938*INDEX(Parameters!$B$63:$E$63,MATCH(I938,Parameters!$B$30:$E$30,0))/100*IF($F938="yes",Parameters!$C$49,Parameters!$B$49)</f>
        <v/>
      </c>
      <c r="S938" s="29">
        <f>K938*INDEX(Parameters!$B$64:$E$64,MATCH(I938,Parameters!$B$30:$E$30,0))/100*IF($F938="yes",Parameters!$C$49,Parameters!$B$49)</f>
        <v/>
      </c>
      <c r="T938" s="29">
        <f>K938*INDEX(Parameters!$B$65:$E$65,MATCH(I938,Parameters!$B$30:$E$30,0))/100*IF($F938="yes",Parameters!$C$49,Parameters!$B$49)</f>
        <v/>
      </c>
      <c r="U938" s="29">
        <f>INDEX(Parameters!$B$32:$E$32,MATCH(I938,Parameters!$B$30:$E$30,0))*Parameters!$B$36/100*IF($F938="yes",Parameters!$E$49,Parameters!$D$49)</f>
        <v/>
      </c>
      <c r="V938" s="29">
        <f>U938*INDEX(Parameters!$B$99:$E$99,MATCH(I938,Parameters!$B$30:$E$30,0))</f>
        <v/>
      </c>
      <c r="W938" s="29">
        <f>U938*INDEX(Parameters!$B$100:$E$100,MATCH(I938,Parameters!$B$30:$E$30,0))</f>
        <v/>
      </c>
      <c r="X938" s="29">
        <f>U938*INDEX(Parameters!$B$101:$E$101,MATCH(I938,Parameters!$B$30:$E$30,0))</f>
        <v/>
      </c>
      <c r="Y938" s="29">
        <f>U938*INDEX(Parameters!$B$102:$E$102,MATCH(I938,Parameters!$B$30:$E$30,0))</f>
        <v/>
      </c>
      <c r="Z938" s="29">
        <f>U938*INDEX(Parameters!$B$103:$E$103,MATCH(I938,Parameters!$B$30:$E$30,0))</f>
        <v/>
      </c>
      <c r="AA938" s="29">
        <f>U938*INDEX(Parameters!$B$104:$E$104,MATCH(I938,Parameters!$B$30:$E$30,0))</f>
        <v/>
      </c>
      <c r="AB938" s="29">
        <f>U938*Parameters!$B$39</f>
        <v/>
      </c>
      <c r="AC938">
        <f>J938</f>
        <v/>
      </c>
      <c r="AD938">
        <f>IF(J938=1,Parameters!$B$40,Parameters!$B$41)</f>
        <v/>
      </c>
      <c r="AE938" s="29">
        <f>AC938*O938+(1-AC938)*L938</f>
        <v/>
      </c>
      <c r="AF938" s="29">
        <f>AC938*P938+(1-AC938)*M938</f>
        <v/>
      </c>
      <c r="AG938" s="29">
        <f>AC938*Q938+(1-AC938)*N938</f>
        <v/>
      </c>
      <c r="AH938" s="29">
        <f>AD938*O938+(1-AD938)*L938</f>
        <v/>
      </c>
      <c r="AI938" s="29">
        <f>AD938*P938+(1-AD938)*M938</f>
        <v/>
      </c>
      <c r="AJ938" s="29">
        <f>AD938*Q938+(1-AD938)*N938</f>
        <v/>
      </c>
      <c r="AK938" s="29">
        <f>AC938*V938+(1-AC938)*U938</f>
        <v/>
      </c>
      <c r="AL938" s="29">
        <f>AC938*W938+(1-AC938)*U938</f>
        <v/>
      </c>
      <c r="AM938" s="29">
        <f>AC938*X938+(1-AC938)*U938</f>
        <v/>
      </c>
      <c r="AN938" s="29">
        <f>AD938*V938+(1-AD938)*U938</f>
        <v/>
      </c>
      <c r="AO938" s="29">
        <f>AD938*W938+(1-AD938)*U938</f>
        <v/>
      </c>
      <c r="AP938" s="29">
        <f>AD938*X938+(1-AD938)*U938</f>
        <v/>
      </c>
      <c r="AQ938">
        <f>IF(OR(Scenario!$B$5="Any",Scenario!$B$5=A938),1,0)</f>
        <v/>
      </c>
      <c r="AR938">
        <f>IF(OR(Scenario!$B$6="Any",Scenario!$B$6=B938),1,0)</f>
        <v/>
      </c>
      <c r="AS938">
        <f>IF(OR(Scenario!$B$7="Any",Scenario!$B$7=C938),1,0)</f>
        <v/>
      </c>
      <c r="AT938">
        <f>IF(OR(Scenario!$B$8="Any",Scenario!$B$8=D938),1,0)</f>
        <v/>
      </c>
      <c r="AU938">
        <f>IF(OR(Scenario!$B$9="Any",Scenario!$B$9=E938),1,0)</f>
        <v/>
      </c>
      <c r="AV938">
        <f>IF(OR(Scenario!$B$10="Any",Scenario!$B$10=F938),1,0)</f>
        <v/>
      </c>
      <c r="AW938">
        <f>G938*AQ938*AR938*AS938*AT938*AU938*AV938</f>
        <v/>
      </c>
      <c r="AX938">
        <f>IF(Scenario!$B$11="mean",L938,IF(Scenario!$B$11="5th pct",M938,N938))</f>
        <v/>
      </c>
      <c r="AY938">
        <f>IF(Scenario!$B$11="mean",O938,IF(Scenario!$B$11="5th pct",P938,Q938))</f>
        <v/>
      </c>
      <c r="AZ938">
        <f>IF(Scenario!$B$11="mean",R938,IF(Scenario!$B$11="5th pct",S938,T938))</f>
        <v/>
      </c>
      <c r="BA938">
        <f>IF(Scenario!$B$11="mean",AE938,IF(Scenario!$B$11="5th pct",AF938,AG938))</f>
        <v/>
      </c>
      <c r="BB938">
        <f>IF(Scenario!$B$11="mean",AH938,IF(Scenario!$B$11="5th pct",AI938,AJ938))</f>
        <v/>
      </c>
      <c r="BC938">
        <f>U938</f>
        <v/>
      </c>
      <c r="BD938">
        <f>IF(Scenario!$B$11="mean",V938,IF(Scenario!$B$11="5th pct",W938,X938))</f>
        <v/>
      </c>
      <c r="BE938">
        <f>IF(Scenario!$B$11="mean",Y938,IF(Scenario!$B$11="5th pct",Z938,AA938))</f>
        <v/>
      </c>
      <c r="BF938">
        <f>IF(Scenario!$B$11="mean",AK938,IF(Scenario!$B$11="5th pct",AL938,AM938))</f>
        <v/>
      </c>
      <c r="BG938">
        <f>IF(Scenario!$B$11="mean",AN938,IF(Scenario!$B$11="5th pct",AO938,AP938))</f>
        <v/>
      </c>
    </row>
    <row r="939">
      <c r="A939" s="7" t="inlineStr">
        <is>
          <t>M</t>
        </is>
      </c>
      <c r="B939" s="7" t="inlineStr">
        <is>
          <t>75-79</t>
        </is>
      </c>
      <c r="C939" s="7" t="inlineStr">
        <is>
          <t>&gt;198</t>
        </is>
      </c>
      <c r="D939" s="7" t="inlineStr">
        <is>
          <t>1.0-1.5</t>
        </is>
      </c>
      <c r="E939" s="7" t="inlineStr">
        <is>
          <t>subclinical</t>
        </is>
      </c>
      <c r="F939" s="7" t="inlineStr">
        <is>
          <t>yes</t>
        </is>
      </c>
      <c r="G939" s="30">
        <f>Parameters!$B$6*Parameters!$B$8*Parameters!$G$11/SUM(Parameters!$B$11:$G$11)*Parameters!$I$21*Parameters!$B$50*Parameters!$B$46</f>
        <v/>
      </c>
      <c r="H939" s="31">
        <f>(140-Parameters!$C$25)*Parameters!$G$26*0.45359237*1/(72*Parameters!$C$27)</f>
        <v/>
      </c>
      <c r="I939" s="7">
        <f>IF(H939&gt;80,"&gt;80",IF(H939&gt;50,"50-80",IF(H939&gt;=25,"25-50","&lt;25")))</f>
        <v/>
      </c>
      <c r="J939" s="7">
        <f>IF(((B939="80+")+0+(OR(D939="1.5-2.0",D939="&gt;=2.0")))&gt;=2,1,0)</f>
        <v/>
      </c>
      <c r="K939" s="32">
        <f>INDEX(Parameters!$B$31:$E$31,MATCH(I939,Parameters!$B$30:$E$30,0))</f>
        <v/>
      </c>
      <c r="L939" s="33">
        <f>K939*INDEX(Parameters!$B$57:$E$57,MATCH(I939,Parameters!$B$30:$E$30,0))/100*IF($F939="yes",Parameters!$C$49,Parameters!$B$49)</f>
        <v/>
      </c>
      <c r="M939" s="33">
        <f>K939*INDEX(Parameters!$B$58:$E$58,MATCH(I939,Parameters!$B$30:$E$30,0))/100*IF($F939="yes",Parameters!$C$49,Parameters!$B$49)</f>
        <v/>
      </c>
      <c r="N939" s="33">
        <f>K939*INDEX(Parameters!$B$59:$E$59,MATCH(I939,Parameters!$B$30:$E$30,0))/100*IF($F939="yes",Parameters!$C$49,Parameters!$B$49)</f>
        <v/>
      </c>
      <c r="O939" s="33">
        <f>K939*INDEX(Parameters!$B$60:$E$60,MATCH(I939,Parameters!$B$30:$E$30,0))/100*IF($F939="yes",Parameters!$C$49,Parameters!$B$49)</f>
        <v/>
      </c>
      <c r="P939" s="33">
        <f>K939*INDEX(Parameters!$B$61:$E$61,MATCH(I939,Parameters!$B$30:$E$30,0))/100*IF($F939="yes",Parameters!$C$49,Parameters!$B$49)</f>
        <v/>
      </c>
      <c r="Q939" s="33">
        <f>K939*INDEX(Parameters!$B$62:$E$62,MATCH(I939,Parameters!$B$30:$E$30,0))/100*IF($F939="yes",Parameters!$C$49,Parameters!$B$49)</f>
        <v/>
      </c>
      <c r="R939" s="33">
        <f>K939*INDEX(Parameters!$B$63:$E$63,MATCH(I939,Parameters!$B$30:$E$30,0))/100*IF($F939="yes",Parameters!$C$49,Parameters!$B$49)</f>
        <v/>
      </c>
      <c r="S939" s="33">
        <f>K939*INDEX(Parameters!$B$64:$E$64,MATCH(I939,Parameters!$B$30:$E$30,0))/100*IF($F939="yes",Parameters!$C$49,Parameters!$B$49)</f>
        <v/>
      </c>
      <c r="T939" s="33">
        <f>K939*INDEX(Parameters!$B$65:$E$65,MATCH(I939,Parameters!$B$30:$E$30,0))/100*IF($F939="yes",Parameters!$C$49,Parameters!$B$49)</f>
        <v/>
      </c>
      <c r="U939" s="33">
        <f>INDEX(Parameters!$B$32:$E$32,MATCH(I939,Parameters!$B$30:$E$30,0))*Parameters!$B$36/100*IF($F939="yes",Parameters!$E$49,Parameters!$D$49)</f>
        <v/>
      </c>
      <c r="V939" s="33">
        <f>U939*INDEX(Parameters!$B$99:$E$99,MATCH(I939,Parameters!$B$30:$E$30,0))</f>
        <v/>
      </c>
      <c r="W939" s="33">
        <f>U939*INDEX(Parameters!$B$100:$E$100,MATCH(I939,Parameters!$B$30:$E$30,0))</f>
        <v/>
      </c>
      <c r="X939" s="33">
        <f>U939*INDEX(Parameters!$B$101:$E$101,MATCH(I939,Parameters!$B$30:$E$30,0))</f>
        <v/>
      </c>
      <c r="Y939" s="33">
        <f>U939*INDEX(Parameters!$B$102:$E$102,MATCH(I939,Parameters!$B$30:$E$30,0))</f>
        <v/>
      </c>
      <c r="Z939" s="33">
        <f>U939*INDEX(Parameters!$B$103:$E$103,MATCH(I939,Parameters!$B$30:$E$30,0))</f>
        <v/>
      </c>
      <c r="AA939" s="33">
        <f>U939*INDEX(Parameters!$B$104:$E$104,MATCH(I939,Parameters!$B$30:$E$30,0))</f>
        <v/>
      </c>
      <c r="AB939" s="33">
        <f>U939*Parameters!$B$39</f>
        <v/>
      </c>
      <c r="AC939" s="7">
        <f>J939</f>
        <v/>
      </c>
      <c r="AD939" s="7">
        <f>IF(J939=1,Parameters!$B$40,Parameters!$B$41)</f>
        <v/>
      </c>
      <c r="AE939" s="33">
        <f>AC939*O939+(1-AC939)*L939</f>
        <v/>
      </c>
      <c r="AF939" s="33">
        <f>AC939*P939+(1-AC939)*M939</f>
        <v/>
      </c>
      <c r="AG939" s="33">
        <f>AC939*Q939+(1-AC939)*N939</f>
        <v/>
      </c>
      <c r="AH939" s="33">
        <f>AD939*O939+(1-AD939)*L939</f>
        <v/>
      </c>
      <c r="AI939" s="33">
        <f>AD939*P939+(1-AD939)*M939</f>
        <v/>
      </c>
      <c r="AJ939" s="33">
        <f>AD939*Q939+(1-AD939)*N939</f>
        <v/>
      </c>
      <c r="AK939" s="33">
        <f>AC939*V939+(1-AC939)*U939</f>
        <v/>
      </c>
      <c r="AL939" s="33">
        <f>AC939*W939+(1-AC939)*U939</f>
        <v/>
      </c>
      <c r="AM939" s="33">
        <f>AC939*X939+(1-AC939)*U939</f>
        <v/>
      </c>
      <c r="AN939" s="33">
        <f>AD939*V939+(1-AD939)*U939</f>
        <v/>
      </c>
      <c r="AO939" s="33">
        <f>AD939*W939+(1-AD939)*U939</f>
        <v/>
      </c>
      <c r="AP939" s="33">
        <f>AD939*X939+(1-AD939)*U939</f>
        <v/>
      </c>
      <c r="AQ939" s="7">
        <f>IF(OR(Scenario!$B$5="Any",Scenario!$B$5=A939),1,0)</f>
        <v/>
      </c>
      <c r="AR939" s="7">
        <f>IF(OR(Scenario!$B$6="Any",Scenario!$B$6=B939),1,0)</f>
        <v/>
      </c>
      <c r="AS939" s="7">
        <f>IF(OR(Scenario!$B$7="Any",Scenario!$B$7=C939),1,0)</f>
        <v/>
      </c>
      <c r="AT939" s="7">
        <f>IF(OR(Scenario!$B$8="Any",Scenario!$B$8=D939),1,0)</f>
        <v/>
      </c>
      <c r="AU939" s="7">
        <f>IF(OR(Scenario!$B$9="Any",Scenario!$B$9=E939),1,0)</f>
        <v/>
      </c>
      <c r="AV939" s="7">
        <f>IF(OR(Scenario!$B$10="Any",Scenario!$B$10=F939),1,0)</f>
        <v/>
      </c>
      <c r="AW939" s="7">
        <f>G939*AQ939*AR939*AS939*AT939*AU939*AV939</f>
        <v/>
      </c>
      <c r="AX939" s="7">
        <f>IF(Scenario!$B$11="mean",L939,IF(Scenario!$B$11="5th pct",M939,N939))</f>
        <v/>
      </c>
      <c r="AY939" s="7">
        <f>IF(Scenario!$B$11="mean",O939,IF(Scenario!$B$11="5th pct",P939,Q939))</f>
        <v/>
      </c>
      <c r="AZ939" s="7">
        <f>IF(Scenario!$B$11="mean",R939,IF(Scenario!$B$11="5th pct",S939,T939))</f>
        <v/>
      </c>
      <c r="BA939" s="7">
        <f>IF(Scenario!$B$11="mean",AE939,IF(Scenario!$B$11="5th pct",AF939,AG939))</f>
        <v/>
      </c>
      <c r="BB939" s="7">
        <f>IF(Scenario!$B$11="mean",AH939,IF(Scenario!$B$11="5th pct",AI939,AJ939))</f>
        <v/>
      </c>
      <c r="BC939" s="7">
        <f>U939</f>
        <v/>
      </c>
      <c r="BD939" s="7">
        <f>IF(Scenario!$B$11="mean",V939,IF(Scenario!$B$11="5th pct",W939,X939))</f>
        <v/>
      </c>
      <c r="BE939" s="7">
        <f>IF(Scenario!$B$11="mean",Y939,IF(Scenario!$B$11="5th pct",Z939,AA939))</f>
        <v/>
      </c>
      <c r="BF939" s="7">
        <f>IF(Scenario!$B$11="mean",AK939,IF(Scenario!$B$11="5th pct",AL939,AM939))</f>
        <v/>
      </c>
      <c r="BG939" s="7">
        <f>IF(Scenario!$B$11="mean",AN939,IF(Scenario!$B$11="5th pct",AO939,AP939))</f>
        <v/>
      </c>
    </row>
    <row r="940">
      <c r="A940" t="inlineStr">
        <is>
          <t>M</t>
        </is>
      </c>
      <c r="B940" t="inlineStr">
        <is>
          <t>75-79</t>
        </is>
      </c>
      <c r="C940" t="inlineStr">
        <is>
          <t>&gt;198</t>
        </is>
      </c>
      <c r="D940" t="inlineStr">
        <is>
          <t>1.0-1.5</t>
        </is>
      </c>
      <c r="E940" t="inlineStr">
        <is>
          <t>low parox</t>
        </is>
      </c>
      <c r="F940" t="inlineStr">
        <is>
          <t>no</t>
        </is>
      </c>
      <c r="G940" s="26">
        <f>Parameters!$B$6*Parameters!$B$8*Parameters!$G$11/SUM(Parameters!$B$11:$G$11)*Parameters!$I$21*Parameters!$B$51*(1-Parameters!$B$46)</f>
        <v/>
      </c>
      <c r="H940" s="27">
        <f>(140-Parameters!$C$25)*Parameters!$G$26*0.45359237*1/(72*Parameters!$C$27)</f>
        <v/>
      </c>
      <c r="I940">
        <f>IF(H940&gt;80,"&gt;80",IF(H940&gt;50,"50-80",IF(H940&gt;=25,"25-50","&lt;25")))</f>
        <v/>
      </c>
      <c r="J940">
        <f>IF(((B940="80+")+0+(OR(D940="1.5-2.0",D940="&gt;=2.0")))&gt;=2,1,0)</f>
        <v/>
      </c>
      <c r="K940" s="28">
        <f>INDEX(Parameters!$B$31:$E$31,MATCH(I940,Parameters!$B$30:$E$30,0))</f>
        <v/>
      </c>
      <c r="L940" s="29">
        <f>K940*INDEX(Parameters!$B$66:$E$66,MATCH(I940,Parameters!$B$30:$E$30,0))/100*IF($F940="yes",Parameters!$C$49,Parameters!$B$49)</f>
        <v/>
      </c>
      <c r="M940" s="29">
        <f>K940*INDEX(Parameters!$B$67:$E$67,MATCH(I940,Parameters!$B$30:$E$30,0))/100*IF($F940="yes",Parameters!$C$49,Parameters!$B$49)</f>
        <v/>
      </c>
      <c r="N940" s="29">
        <f>K940*INDEX(Parameters!$B$68:$E$68,MATCH(I940,Parameters!$B$30:$E$30,0))/100*IF($F940="yes",Parameters!$C$49,Parameters!$B$49)</f>
        <v/>
      </c>
      <c r="O940" s="29">
        <f>K940*INDEX(Parameters!$B$69:$E$69,MATCH(I940,Parameters!$B$30:$E$30,0))/100*IF($F940="yes",Parameters!$C$49,Parameters!$B$49)</f>
        <v/>
      </c>
      <c r="P940" s="29">
        <f>K940*INDEX(Parameters!$B$70:$E$70,MATCH(I940,Parameters!$B$30:$E$30,0))/100*IF($F940="yes",Parameters!$C$49,Parameters!$B$49)</f>
        <v/>
      </c>
      <c r="Q940" s="29">
        <f>K940*INDEX(Parameters!$B$71:$E$71,MATCH(I940,Parameters!$B$30:$E$30,0))/100*IF($F940="yes",Parameters!$C$49,Parameters!$B$49)</f>
        <v/>
      </c>
      <c r="R940" s="29">
        <f>K940*INDEX(Parameters!$B$72:$E$72,MATCH(I940,Parameters!$B$30:$E$30,0))/100*IF($F940="yes",Parameters!$C$49,Parameters!$B$49)</f>
        <v/>
      </c>
      <c r="S940" s="29">
        <f>K940*INDEX(Parameters!$B$73:$E$73,MATCH(I940,Parameters!$B$30:$E$30,0))/100*IF($F940="yes",Parameters!$C$49,Parameters!$B$49)</f>
        <v/>
      </c>
      <c r="T940" s="29">
        <f>K940*INDEX(Parameters!$B$74:$E$74,MATCH(I940,Parameters!$B$30:$E$30,0))/100*IF($F940="yes",Parameters!$C$49,Parameters!$B$49)</f>
        <v/>
      </c>
      <c r="U940" s="29">
        <f>INDEX(Parameters!$B$32:$E$32,MATCH(I940,Parameters!$B$30:$E$30,0))*Parameters!$B$36/100*IF($F940="yes",Parameters!$E$49,Parameters!$D$49)</f>
        <v/>
      </c>
      <c r="V940" s="29">
        <f>U940*INDEX(Parameters!$B$99:$E$99,MATCH(I940,Parameters!$B$30:$E$30,0))</f>
        <v/>
      </c>
      <c r="W940" s="29">
        <f>U940*INDEX(Parameters!$B$100:$E$100,MATCH(I940,Parameters!$B$30:$E$30,0))</f>
        <v/>
      </c>
      <c r="X940" s="29">
        <f>U940*INDEX(Parameters!$B$101:$E$101,MATCH(I940,Parameters!$B$30:$E$30,0))</f>
        <v/>
      </c>
      <c r="Y940" s="29">
        <f>U940*INDEX(Parameters!$B$102:$E$102,MATCH(I940,Parameters!$B$30:$E$30,0))</f>
        <v/>
      </c>
      <c r="Z940" s="29">
        <f>U940*INDEX(Parameters!$B$103:$E$103,MATCH(I940,Parameters!$B$30:$E$30,0))</f>
        <v/>
      </c>
      <c r="AA940" s="29">
        <f>U940*INDEX(Parameters!$B$104:$E$104,MATCH(I940,Parameters!$B$30:$E$30,0))</f>
        <v/>
      </c>
      <c r="AB940" s="29">
        <f>U940*Parameters!$B$39</f>
        <v/>
      </c>
      <c r="AC940">
        <f>J940</f>
        <v/>
      </c>
      <c r="AD940">
        <f>IF(J940=1,Parameters!$B$40,Parameters!$B$41)</f>
        <v/>
      </c>
      <c r="AE940" s="29">
        <f>AC940*O940+(1-AC940)*L940</f>
        <v/>
      </c>
      <c r="AF940" s="29">
        <f>AC940*P940+(1-AC940)*M940</f>
        <v/>
      </c>
      <c r="AG940" s="29">
        <f>AC940*Q940+(1-AC940)*N940</f>
        <v/>
      </c>
      <c r="AH940" s="29">
        <f>AD940*O940+(1-AD940)*L940</f>
        <v/>
      </c>
      <c r="AI940" s="29">
        <f>AD940*P940+(1-AD940)*M940</f>
        <v/>
      </c>
      <c r="AJ940" s="29">
        <f>AD940*Q940+(1-AD940)*N940</f>
        <v/>
      </c>
      <c r="AK940" s="29">
        <f>AC940*V940+(1-AC940)*U940</f>
        <v/>
      </c>
      <c r="AL940" s="29">
        <f>AC940*W940+(1-AC940)*U940</f>
        <v/>
      </c>
      <c r="AM940" s="29">
        <f>AC940*X940+(1-AC940)*U940</f>
        <v/>
      </c>
      <c r="AN940" s="29">
        <f>AD940*V940+(1-AD940)*U940</f>
        <v/>
      </c>
      <c r="AO940" s="29">
        <f>AD940*W940+(1-AD940)*U940</f>
        <v/>
      </c>
      <c r="AP940" s="29">
        <f>AD940*X940+(1-AD940)*U940</f>
        <v/>
      </c>
      <c r="AQ940">
        <f>IF(OR(Scenario!$B$5="Any",Scenario!$B$5=A940),1,0)</f>
        <v/>
      </c>
      <c r="AR940">
        <f>IF(OR(Scenario!$B$6="Any",Scenario!$B$6=B940),1,0)</f>
        <v/>
      </c>
      <c r="AS940">
        <f>IF(OR(Scenario!$B$7="Any",Scenario!$B$7=C940),1,0)</f>
        <v/>
      </c>
      <c r="AT940">
        <f>IF(OR(Scenario!$B$8="Any",Scenario!$B$8=D940),1,0)</f>
        <v/>
      </c>
      <c r="AU940">
        <f>IF(OR(Scenario!$B$9="Any",Scenario!$B$9=E940),1,0)</f>
        <v/>
      </c>
      <c r="AV940">
        <f>IF(OR(Scenario!$B$10="Any",Scenario!$B$10=F940),1,0)</f>
        <v/>
      </c>
      <c r="AW940">
        <f>G940*AQ940*AR940*AS940*AT940*AU940*AV940</f>
        <v/>
      </c>
      <c r="AX940">
        <f>IF(Scenario!$B$11="mean",L940,IF(Scenario!$B$11="5th pct",M940,N940))</f>
        <v/>
      </c>
      <c r="AY940">
        <f>IF(Scenario!$B$11="mean",O940,IF(Scenario!$B$11="5th pct",P940,Q940))</f>
        <v/>
      </c>
      <c r="AZ940">
        <f>IF(Scenario!$B$11="mean",R940,IF(Scenario!$B$11="5th pct",S940,T940))</f>
        <v/>
      </c>
      <c r="BA940">
        <f>IF(Scenario!$B$11="mean",AE940,IF(Scenario!$B$11="5th pct",AF940,AG940))</f>
        <v/>
      </c>
      <c r="BB940">
        <f>IF(Scenario!$B$11="mean",AH940,IF(Scenario!$B$11="5th pct",AI940,AJ940))</f>
        <v/>
      </c>
      <c r="BC940">
        <f>U940</f>
        <v/>
      </c>
      <c r="BD940">
        <f>IF(Scenario!$B$11="mean",V940,IF(Scenario!$B$11="5th pct",W940,X940))</f>
        <v/>
      </c>
      <c r="BE940">
        <f>IF(Scenario!$B$11="mean",Y940,IF(Scenario!$B$11="5th pct",Z940,AA940))</f>
        <v/>
      </c>
      <c r="BF940">
        <f>IF(Scenario!$B$11="mean",AK940,IF(Scenario!$B$11="5th pct",AL940,AM940))</f>
        <v/>
      </c>
      <c r="BG940">
        <f>IF(Scenario!$B$11="mean",AN940,IF(Scenario!$B$11="5th pct",AO940,AP940))</f>
        <v/>
      </c>
    </row>
    <row r="941">
      <c r="A941" s="7" t="inlineStr">
        <is>
          <t>M</t>
        </is>
      </c>
      <c r="B941" s="7" t="inlineStr">
        <is>
          <t>75-79</t>
        </is>
      </c>
      <c r="C941" s="7" t="inlineStr">
        <is>
          <t>&gt;198</t>
        </is>
      </c>
      <c r="D941" s="7" t="inlineStr">
        <is>
          <t>1.0-1.5</t>
        </is>
      </c>
      <c r="E941" s="7" t="inlineStr">
        <is>
          <t>low parox</t>
        </is>
      </c>
      <c r="F941" s="7" t="inlineStr">
        <is>
          <t>yes</t>
        </is>
      </c>
      <c r="G941" s="30">
        <f>Parameters!$B$6*Parameters!$B$8*Parameters!$G$11/SUM(Parameters!$B$11:$G$11)*Parameters!$I$21*Parameters!$B$51*Parameters!$B$46</f>
        <v/>
      </c>
      <c r="H941" s="31">
        <f>(140-Parameters!$C$25)*Parameters!$G$26*0.45359237*1/(72*Parameters!$C$27)</f>
        <v/>
      </c>
      <c r="I941" s="7">
        <f>IF(H941&gt;80,"&gt;80",IF(H941&gt;50,"50-80",IF(H941&gt;=25,"25-50","&lt;25")))</f>
        <v/>
      </c>
      <c r="J941" s="7">
        <f>IF(((B941="80+")+0+(OR(D941="1.5-2.0",D941="&gt;=2.0")))&gt;=2,1,0)</f>
        <v/>
      </c>
      <c r="K941" s="32">
        <f>INDEX(Parameters!$B$31:$E$31,MATCH(I941,Parameters!$B$30:$E$30,0))</f>
        <v/>
      </c>
      <c r="L941" s="33">
        <f>K941*INDEX(Parameters!$B$66:$E$66,MATCH(I941,Parameters!$B$30:$E$30,0))/100*IF($F941="yes",Parameters!$C$49,Parameters!$B$49)</f>
        <v/>
      </c>
      <c r="M941" s="33">
        <f>K941*INDEX(Parameters!$B$67:$E$67,MATCH(I941,Parameters!$B$30:$E$30,0))/100*IF($F941="yes",Parameters!$C$49,Parameters!$B$49)</f>
        <v/>
      </c>
      <c r="N941" s="33">
        <f>K941*INDEX(Parameters!$B$68:$E$68,MATCH(I941,Parameters!$B$30:$E$30,0))/100*IF($F941="yes",Parameters!$C$49,Parameters!$B$49)</f>
        <v/>
      </c>
      <c r="O941" s="33">
        <f>K941*INDEX(Parameters!$B$69:$E$69,MATCH(I941,Parameters!$B$30:$E$30,0))/100*IF($F941="yes",Parameters!$C$49,Parameters!$B$49)</f>
        <v/>
      </c>
      <c r="P941" s="33">
        <f>K941*INDEX(Parameters!$B$70:$E$70,MATCH(I941,Parameters!$B$30:$E$30,0))/100*IF($F941="yes",Parameters!$C$49,Parameters!$B$49)</f>
        <v/>
      </c>
      <c r="Q941" s="33">
        <f>K941*INDEX(Parameters!$B$71:$E$71,MATCH(I941,Parameters!$B$30:$E$30,0))/100*IF($F941="yes",Parameters!$C$49,Parameters!$B$49)</f>
        <v/>
      </c>
      <c r="R941" s="33">
        <f>K941*INDEX(Parameters!$B$72:$E$72,MATCH(I941,Parameters!$B$30:$E$30,0))/100*IF($F941="yes",Parameters!$C$49,Parameters!$B$49)</f>
        <v/>
      </c>
      <c r="S941" s="33">
        <f>K941*INDEX(Parameters!$B$73:$E$73,MATCH(I941,Parameters!$B$30:$E$30,0))/100*IF($F941="yes",Parameters!$C$49,Parameters!$B$49)</f>
        <v/>
      </c>
      <c r="T941" s="33">
        <f>K941*INDEX(Parameters!$B$74:$E$74,MATCH(I941,Parameters!$B$30:$E$30,0))/100*IF($F941="yes",Parameters!$C$49,Parameters!$B$49)</f>
        <v/>
      </c>
      <c r="U941" s="33">
        <f>INDEX(Parameters!$B$32:$E$32,MATCH(I941,Parameters!$B$30:$E$30,0))*Parameters!$B$36/100*IF($F941="yes",Parameters!$E$49,Parameters!$D$49)</f>
        <v/>
      </c>
      <c r="V941" s="33">
        <f>U941*INDEX(Parameters!$B$99:$E$99,MATCH(I941,Parameters!$B$30:$E$30,0))</f>
        <v/>
      </c>
      <c r="W941" s="33">
        <f>U941*INDEX(Parameters!$B$100:$E$100,MATCH(I941,Parameters!$B$30:$E$30,0))</f>
        <v/>
      </c>
      <c r="X941" s="33">
        <f>U941*INDEX(Parameters!$B$101:$E$101,MATCH(I941,Parameters!$B$30:$E$30,0))</f>
        <v/>
      </c>
      <c r="Y941" s="33">
        <f>U941*INDEX(Parameters!$B$102:$E$102,MATCH(I941,Parameters!$B$30:$E$30,0))</f>
        <v/>
      </c>
      <c r="Z941" s="33">
        <f>U941*INDEX(Parameters!$B$103:$E$103,MATCH(I941,Parameters!$B$30:$E$30,0))</f>
        <v/>
      </c>
      <c r="AA941" s="33">
        <f>U941*INDEX(Parameters!$B$104:$E$104,MATCH(I941,Parameters!$B$30:$E$30,0))</f>
        <v/>
      </c>
      <c r="AB941" s="33">
        <f>U941*Parameters!$B$39</f>
        <v/>
      </c>
      <c r="AC941" s="7">
        <f>J941</f>
        <v/>
      </c>
      <c r="AD941" s="7">
        <f>IF(J941=1,Parameters!$B$40,Parameters!$B$41)</f>
        <v/>
      </c>
      <c r="AE941" s="33">
        <f>AC941*O941+(1-AC941)*L941</f>
        <v/>
      </c>
      <c r="AF941" s="33">
        <f>AC941*P941+(1-AC941)*M941</f>
        <v/>
      </c>
      <c r="AG941" s="33">
        <f>AC941*Q941+(1-AC941)*N941</f>
        <v/>
      </c>
      <c r="AH941" s="33">
        <f>AD941*O941+(1-AD941)*L941</f>
        <v/>
      </c>
      <c r="AI941" s="33">
        <f>AD941*P941+(1-AD941)*M941</f>
        <v/>
      </c>
      <c r="AJ941" s="33">
        <f>AD941*Q941+(1-AD941)*N941</f>
        <v/>
      </c>
      <c r="AK941" s="33">
        <f>AC941*V941+(1-AC941)*U941</f>
        <v/>
      </c>
      <c r="AL941" s="33">
        <f>AC941*W941+(1-AC941)*U941</f>
        <v/>
      </c>
      <c r="AM941" s="33">
        <f>AC941*X941+(1-AC941)*U941</f>
        <v/>
      </c>
      <c r="AN941" s="33">
        <f>AD941*V941+(1-AD941)*U941</f>
        <v/>
      </c>
      <c r="AO941" s="33">
        <f>AD941*W941+(1-AD941)*U941</f>
        <v/>
      </c>
      <c r="AP941" s="33">
        <f>AD941*X941+(1-AD941)*U941</f>
        <v/>
      </c>
      <c r="AQ941" s="7">
        <f>IF(OR(Scenario!$B$5="Any",Scenario!$B$5=A941),1,0)</f>
        <v/>
      </c>
      <c r="AR941" s="7">
        <f>IF(OR(Scenario!$B$6="Any",Scenario!$B$6=B941),1,0)</f>
        <v/>
      </c>
      <c r="AS941" s="7">
        <f>IF(OR(Scenario!$B$7="Any",Scenario!$B$7=C941),1,0)</f>
        <v/>
      </c>
      <c r="AT941" s="7">
        <f>IF(OR(Scenario!$B$8="Any",Scenario!$B$8=D941),1,0)</f>
        <v/>
      </c>
      <c r="AU941" s="7">
        <f>IF(OR(Scenario!$B$9="Any",Scenario!$B$9=E941),1,0)</f>
        <v/>
      </c>
      <c r="AV941" s="7">
        <f>IF(OR(Scenario!$B$10="Any",Scenario!$B$10=F941),1,0)</f>
        <v/>
      </c>
      <c r="AW941" s="7">
        <f>G941*AQ941*AR941*AS941*AT941*AU941*AV941</f>
        <v/>
      </c>
      <c r="AX941" s="7">
        <f>IF(Scenario!$B$11="mean",L941,IF(Scenario!$B$11="5th pct",M941,N941))</f>
        <v/>
      </c>
      <c r="AY941" s="7">
        <f>IF(Scenario!$B$11="mean",O941,IF(Scenario!$B$11="5th pct",P941,Q941))</f>
        <v/>
      </c>
      <c r="AZ941" s="7">
        <f>IF(Scenario!$B$11="mean",R941,IF(Scenario!$B$11="5th pct",S941,T941))</f>
        <v/>
      </c>
      <c r="BA941" s="7">
        <f>IF(Scenario!$B$11="mean",AE941,IF(Scenario!$B$11="5th pct",AF941,AG941))</f>
        <v/>
      </c>
      <c r="BB941" s="7">
        <f>IF(Scenario!$B$11="mean",AH941,IF(Scenario!$B$11="5th pct",AI941,AJ941))</f>
        <v/>
      </c>
      <c r="BC941" s="7">
        <f>U941</f>
        <v/>
      </c>
      <c r="BD941" s="7">
        <f>IF(Scenario!$B$11="mean",V941,IF(Scenario!$B$11="5th pct",W941,X941))</f>
        <v/>
      </c>
      <c r="BE941" s="7">
        <f>IF(Scenario!$B$11="mean",Y941,IF(Scenario!$B$11="5th pct",Z941,AA941))</f>
        <v/>
      </c>
      <c r="BF941" s="7">
        <f>IF(Scenario!$B$11="mean",AK941,IF(Scenario!$B$11="5th pct",AL941,AM941))</f>
        <v/>
      </c>
      <c r="BG941" s="7">
        <f>IF(Scenario!$B$11="mean",AN941,IF(Scenario!$B$11="5th pct",AO941,AP941))</f>
        <v/>
      </c>
    </row>
    <row r="942">
      <c r="A942" t="inlineStr">
        <is>
          <t>M</t>
        </is>
      </c>
      <c r="B942" t="inlineStr">
        <is>
          <t>75-79</t>
        </is>
      </c>
      <c r="C942" t="inlineStr">
        <is>
          <t>&gt;198</t>
        </is>
      </c>
      <c r="D942" t="inlineStr">
        <is>
          <t>1.0-1.5</t>
        </is>
      </c>
      <c r="E942" t="inlineStr">
        <is>
          <t>high parox</t>
        </is>
      </c>
      <c r="F942" t="inlineStr">
        <is>
          <t>no</t>
        </is>
      </c>
      <c r="G942" s="26">
        <f>Parameters!$B$6*Parameters!$B$8*Parameters!$G$11/SUM(Parameters!$B$11:$G$11)*Parameters!$I$21*Parameters!$B$52*(1-Parameters!$B$46)</f>
        <v/>
      </c>
      <c r="H942" s="27">
        <f>(140-Parameters!$C$25)*Parameters!$G$26*0.45359237*1/(72*Parameters!$C$27)</f>
        <v/>
      </c>
      <c r="I942">
        <f>IF(H942&gt;80,"&gt;80",IF(H942&gt;50,"50-80",IF(H942&gt;=25,"25-50","&lt;25")))</f>
        <v/>
      </c>
      <c r="J942">
        <f>IF(((B942="80+")+0+(OR(D942="1.5-2.0",D942="&gt;=2.0")))&gt;=2,1,0)</f>
        <v/>
      </c>
      <c r="K942" s="28">
        <f>INDEX(Parameters!$B$31:$E$31,MATCH(I942,Parameters!$B$30:$E$30,0))</f>
        <v/>
      </c>
      <c r="L942" s="29">
        <f>K942*INDEX(Parameters!$B$75:$E$75,MATCH(I942,Parameters!$B$30:$E$30,0))/100*IF($F942="yes",Parameters!$C$49,Parameters!$B$49)</f>
        <v/>
      </c>
      <c r="M942" s="29">
        <f>K942*INDEX(Parameters!$B$76:$E$76,MATCH(I942,Parameters!$B$30:$E$30,0))/100*IF($F942="yes",Parameters!$C$49,Parameters!$B$49)</f>
        <v/>
      </c>
      <c r="N942" s="29">
        <f>K942*INDEX(Parameters!$B$77:$E$77,MATCH(I942,Parameters!$B$30:$E$30,0))/100*IF($F942="yes",Parameters!$C$49,Parameters!$B$49)</f>
        <v/>
      </c>
      <c r="O942" s="29">
        <f>K942*INDEX(Parameters!$B$78:$E$78,MATCH(I942,Parameters!$B$30:$E$30,0))/100*IF($F942="yes",Parameters!$C$49,Parameters!$B$49)</f>
        <v/>
      </c>
      <c r="P942" s="29">
        <f>K942*INDEX(Parameters!$B$79:$E$79,MATCH(I942,Parameters!$B$30:$E$30,0))/100*IF($F942="yes",Parameters!$C$49,Parameters!$B$49)</f>
        <v/>
      </c>
      <c r="Q942" s="29">
        <f>K942*INDEX(Parameters!$B$80:$E$80,MATCH(I942,Parameters!$B$30:$E$30,0))/100*IF($F942="yes",Parameters!$C$49,Parameters!$B$49)</f>
        <v/>
      </c>
      <c r="R942" s="29">
        <f>K942*INDEX(Parameters!$B$81:$E$81,MATCH(I942,Parameters!$B$30:$E$30,0))/100*IF($F942="yes",Parameters!$C$49,Parameters!$B$49)</f>
        <v/>
      </c>
      <c r="S942" s="29">
        <f>K942*INDEX(Parameters!$B$82:$E$82,MATCH(I942,Parameters!$B$30:$E$30,0))/100*IF($F942="yes",Parameters!$C$49,Parameters!$B$49)</f>
        <v/>
      </c>
      <c r="T942" s="29">
        <f>K942*INDEX(Parameters!$B$83:$E$83,MATCH(I942,Parameters!$B$30:$E$30,0))/100*IF($F942="yes",Parameters!$C$49,Parameters!$B$49)</f>
        <v/>
      </c>
      <c r="U942" s="29">
        <f>INDEX(Parameters!$B$32:$E$32,MATCH(I942,Parameters!$B$30:$E$30,0))*Parameters!$B$36/100*IF($F942="yes",Parameters!$E$49,Parameters!$D$49)</f>
        <v/>
      </c>
      <c r="V942" s="29">
        <f>U942*INDEX(Parameters!$B$99:$E$99,MATCH(I942,Parameters!$B$30:$E$30,0))</f>
        <v/>
      </c>
      <c r="W942" s="29">
        <f>U942*INDEX(Parameters!$B$100:$E$100,MATCH(I942,Parameters!$B$30:$E$30,0))</f>
        <v/>
      </c>
      <c r="X942" s="29">
        <f>U942*INDEX(Parameters!$B$101:$E$101,MATCH(I942,Parameters!$B$30:$E$30,0))</f>
        <v/>
      </c>
      <c r="Y942" s="29">
        <f>U942*INDEX(Parameters!$B$102:$E$102,MATCH(I942,Parameters!$B$30:$E$30,0))</f>
        <v/>
      </c>
      <c r="Z942" s="29">
        <f>U942*INDEX(Parameters!$B$103:$E$103,MATCH(I942,Parameters!$B$30:$E$30,0))</f>
        <v/>
      </c>
      <c r="AA942" s="29">
        <f>U942*INDEX(Parameters!$B$104:$E$104,MATCH(I942,Parameters!$B$30:$E$30,0))</f>
        <v/>
      </c>
      <c r="AB942" s="29">
        <f>U942*Parameters!$B$39</f>
        <v/>
      </c>
      <c r="AC942">
        <f>J942</f>
        <v/>
      </c>
      <c r="AD942">
        <f>IF(J942=1,Parameters!$B$40,Parameters!$B$41)</f>
        <v/>
      </c>
      <c r="AE942" s="29">
        <f>AC942*O942+(1-AC942)*L942</f>
        <v/>
      </c>
      <c r="AF942" s="29">
        <f>AC942*P942+(1-AC942)*M942</f>
        <v/>
      </c>
      <c r="AG942" s="29">
        <f>AC942*Q942+(1-AC942)*N942</f>
        <v/>
      </c>
      <c r="AH942" s="29">
        <f>AD942*O942+(1-AD942)*L942</f>
        <v/>
      </c>
      <c r="AI942" s="29">
        <f>AD942*P942+(1-AD942)*M942</f>
        <v/>
      </c>
      <c r="AJ942" s="29">
        <f>AD942*Q942+(1-AD942)*N942</f>
        <v/>
      </c>
      <c r="AK942" s="29">
        <f>AC942*V942+(1-AC942)*U942</f>
        <v/>
      </c>
      <c r="AL942" s="29">
        <f>AC942*W942+(1-AC942)*U942</f>
        <v/>
      </c>
      <c r="AM942" s="29">
        <f>AC942*X942+(1-AC942)*U942</f>
        <v/>
      </c>
      <c r="AN942" s="29">
        <f>AD942*V942+(1-AD942)*U942</f>
        <v/>
      </c>
      <c r="AO942" s="29">
        <f>AD942*W942+(1-AD942)*U942</f>
        <v/>
      </c>
      <c r="AP942" s="29">
        <f>AD942*X942+(1-AD942)*U942</f>
        <v/>
      </c>
      <c r="AQ942">
        <f>IF(OR(Scenario!$B$5="Any",Scenario!$B$5=A942),1,0)</f>
        <v/>
      </c>
      <c r="AR942">
        <f>IF(OR(Scenario!$B$6="Any",Scenario!$B$6=B942),1,0)</f>
        <v/>
      </c>
      <c r="AS942">
        <f>IF(OR(Scenario!$B$7="Any",Scenario!$B$7=C942),1,0)</f>
        <v/>
      </c>
      <c r="AT942">
        <f>IF(OR(Scenario!$B$8="Any",Scenario!$B$8=D942),1,0)</f>
        <v/>
      </c>
      <c r="AU942">
        <f>IF(OR(Scenario!$B$9="Any",Scenario!$B$9=E942),1,0)</f>
        <v/>
      </c>
      <c r="AV942">
        <f>IF(OR(Scenario!$B$10="Any",Scenario!$B$10=F942),1,0)</f>
        <v/>
      </c>
      <c r="AW942">
        <f>G942*AQ942*AR942*AS942*AT942*AU942*AV942</f>
        <v/>
      </c>
      <c r="AX942">
        <f>IF(Scenario!$B$11="mean",L942,IF(Scenario!$B$11="5th pct",M942,N942))</f>
        <v/>
      </c>
      <c r="AY942">
        <f>IF(Scenario!$B$11="mean",O942,IF(Scenario!$B$11="5th pct",P942,Q942))</f>
        <v/>
      </c>
      <c r="AZ942">
        <f>IF(Scenario!$B$11="mean",R942,IF(Scenario!$B$11="5th pct",S942,T942))</f>
        <v/>
      </c>
      <c r="BA942">
        <f>IF(Scenario!$B$11="mean",AE942,IF(Scenario!$B$11="5th pct",AF942,AG942))</f>
        <v/>
      </c>
      <c r="BB942">
        <f>IF(Scenario!$B$11="mean",AH942,IF(Scenario!$B$11="5th pct",AI942,AJ942))</f>
        <v/>
      </c>
      <c r="BC942">
        <f>U942</f>
        <v/>
      </c>
      <c r="BD942">
        <f>IF(Scenario!$B$11="mean",V942,IF(Scenario!$B$11="5th pct",W942,X942))</f>
        <v/>
      </c>
      <c r="BE942">
        <f>IF(Scenario!$B$11="mean",Y942,IF(Scenario!$B$11="5th pct",Z942,AA942))</f>
        <v/>
      </c>
      <c r="BF942">
        <f>IF(Scenario!$B$11="mean",AK942,IF(Scenario!$B$11="5th pct",AL942,AM942))</f>
        <v/>
      </c>
      <c r="BG942">
        <f>IF(Scenario!$B$11="mean",AN942,IF(Scenario!$B$11="5th pct",AO942,AP942))</f>
        <v/>
      </c>
    </row>
    <row r="943">
      <c r="A943" s="7" t="inlineStr">
        <is>
          <t>M</t>
        </is>
      </c>
      <c r="B943" s="7" t="inlineStr">
        <is>
          <t>75-79</t>
        </is>
      </c>
      <c r="C943" s="7" t="inlineStr">
        <is>
          <t>&gt;198</t>
        </is>
      </c>
      <c r="D943" s="7" t="inlineStr">
        <is>
          <t>1.0-1.5</t>
        </is>
      </c>
      <c r="E943" s="7" t="inlineStr">
        <is>
          <t>high parox</t>
        </is>
      </c>
      <c r="F943" s="7" t="inlineStr">
        <is>
          <t>yes</t>
        </is>
      </c>
      <c r="G943" s="30">
        <f>Parameters!$B$6*Parameters!$B$8*Parameters!$G$11/SUM(Parameters!$B$11:$G$11)*Parameters!$I$21*Parameters!$B$52*Parameters!$B$46</f>
        <v/>
      </c>
      <c r="H943" s="31">
        <f>(140-Parameters!$C$25)*Parameters!$G$26*0.45359237*1/(72*Parameters!$C$27)</f>
        <v/>
      </c>
      <c r="I943" s="7">
        <f>IF(H943&gt;80,"&gt;80",IF(H943&gt;50,"50-80",IF(H943&gt;=25,"25-50","&lt;25")))</f>
        <v/>
      </c>
      <c r="J943" s="7">
        <f>IF(((B943="80+")+0+(OR(D943="1.5-2.0",D943="&gt;=2.0")))&gt;=2,1,0)</f>
        <v/>
      </c>
      <c r="K943" s="32">
        <f>INDEX(Parameters!$B$31:$E$31,MATCH(I943,Parameters!$B$30:$E$30,0))</f>
        <v/>
      </c>
      <c r="L943" s="33">
        <f>K943*INDEX(Parameters!$B$75:$E$75,MATCH(I943,Parameters!$B$30:$E$30,0))/100*IF($F943="yes",Parameters!$C$49,Parameters!$B$49)</f>
        <v/>
      </c>
      <c r="M943" s="33">
        <f>K943*INDEX(Parameters!$B$76:$E$76,MATCH(I943,Parameters!$B$30:$E$30,0))/100*IF($F943="yes",Parameters!$C$49,Parameters!$B$49)</f>
        <v/>
      </c>
      <c r="N943" s="33">
        <f>K943*INDEX(Parameters!$B$77:$E$77,MATCH(I943,Parameters!$B$30:$E$30,0))/100*IF($F943="yes",Parameters!$C$49,Parameters!$B$49)</f>
        <v/>
      </c>
      <c r="O943" s="33">
        <f>K943*INDEX(Parameters!$B$78:$E$78,MATCH(I943,Parameters!$B$30:$E$30,0))/100*IF($F943="yes",Parameters!$C$49,Parameters!$B$49)</f>
        <v/>
      </c>
      <c r="P943" s="33">
        <f>K943*INDEX(Parameters!$B$79:$E$79,MATCH(I943,Parameters!$B$30:$E$30,0))/100*IF($F943="yes",Parameters!$C$49,Parameters!$B$49)</f>
        <v/>
      </c>
      <c r="Q943" s="33">
        <f>K943*INDEX(Parameters!$B$80:$E$80,MATCH(I943,Parameters!$B$30:$E$30,0))/100*IF($F943="yes",Parameters!$C$49,Parameters!$B$49)</f>
        <v/>
      </c>
      <c r="R943" s="33">
        <f>K943*INDEX(Parameters!$B$81:$E$81,MATCH(I943,Parameters!$B$30:$E$30,0))/100*IF($F943="yes",Parameters!$C$49,Parameters!$B$49)</f>
        <v/>
      </c>
      <c r="S943" s="33">
        <f>K943*INDEX(Parameters!$B$82:$E$82,MATCH(I943,Parameters!$B$30:$E$30,0))/100*IF($F943="yes",Parameters!$C$49,Parameters!$B$49)</f>
        <v/>
      </c>
      <c r="T943" s="33">
        <f>K943*INDEX(Parameters!$B$83:$E$83,MATCH(I943,Parameters!$B$30:$E$30,0))/100*IF($F943="yes",Parameters!$C$49,Parameters!$B$49)</f>
        <v/>
      </c>
      <c r="U943" s="33">
        <f>INDEX(Parameters!$B$32:$E$32,MATCH(I943,Parameters!$B$30:$E$30,0))*Parameters!$B$36/100*IF($F943="yes",Parameters!$E$49,Parameters!$D$49)</f>
        <v/>
      </c>
      <c r="V943" s="33">
        <f>U943*INDEX(Parameters!$B$99:$E$99,MATCH(I943,Parameters!$B$30:$E$30,0))</f>
        <v/>
      </c>
      <c r="W943" s="33">
        <f>U943*INDEX(Parameters!$B$100:$E$100,MATCH(I943,Parameters!$B$30:$E$30,0))</f>
        <v/>
      </c>
      <c r="X943" s="33">
        <f>U943*INDEX(Parameters!$B$101:$E$101,MATCH(I943,Parameters!$B$30:$E$30,0))</f>
        <v/>
      </c>
      <c r="Y943" s="33">
        <f>U943*INDEX(Parameters!$B$102:$E$102,MATCH(I943,Parameters!$B$30:$E$30,0))</f>
        <v/>
      </c>
      <c r="Z943" s="33">
        <f>U943*INDEX(Parameters!$B$103:$E$103,MATCH(I943,Parameters!$B$30:$E$30,0))</f>
        <v/>
      </c>
      <c r="AA943" s="33">
        <f>U943*INDEX(Parameters!$B$104:$E$104,MATCH(I943,Parameters!$B$30:$E$30,0))</f>
        <v/>
      </c>
      <c r="AB943" s="33">
        <f>U943*Parameters!$B$39</f>
        <v/>
      </c>
      <c r="AC943" s="7">
        <f>J943</f>
        <v/>
      </c>
      <c r="AD943" s="7">
        <f>IF(J943=1,Parameters!$B$40,Parameters!$B$41)</f>
        <v/>
      </c>
      <c r="AE943" s="33">
        <f>AC943*O943+(1-AC943)*L943</f>
        <v/>
      </c>
      <c r="AF943" s="33">
        <f>AC943*P943+(1-AC943)*M943</f>
        <v/>
      </c>
      <c r="AG943" s="33">
        <f>AC943*Q943+(1-AC943)*N943</f>
        <v/>
      </c>
      <c r="AH943" s="33">
        <f>AD943*O943+(1-AD943)*L943</f>
        <v/>
      </c>
      <c r="AI943" s="33">
        <f>AD943*P943+(1-AD943)*M943</f>
        <v/>
      </c>
      <c r="AJ943" s="33">
        <f>AD943*Q943+(1-AD943)*N943</f>
        <v/>
      </c>
      <c r="AK943" s="33">
        <f>AC943*V943+(1-AC943)*U943</f>
        <v/>
      </c>
      <c r="AL943" s="33">
        <f>AC943*W943+(1-AC943)*U943</f>
        <v/>
      </c>
      <c r="AM943" s="33">
        <f>AC943*X943+(1-AC943)*U943</f>
        <v/>
      </c>
      <c r="AN943" s="33">
        <f>AD943*V943+(1-AD943)*U943</f>
        <v/>
      </c>
      <c r="AO943" s="33">
        <f>AD943*W943+(1-AD943)*U943</f>
        <v/>
      </c>
      <c r="AP943" s="33">
        <f>AD943*X943+(1-AD943)*U943</f>
        <v/>
      </c>
      <c r="AQ943" s="7">
        <f>IF(OR(Scenario!$B$5="Any",Scenario!$B$5=A943),1,0)</f>
        <v/>
      </c>
      <c r="AR943" s="7">
        <f>IF(OR(Scenario!$B$6="Any",Scenario!$B$6=B943),1,0)</f>
        <v/>
      </c>
      <c r="AS943" s="7">
        <f>IF(OR(Scenario!$B$7="Any",Scenario!$B$7=C943),1,0)</f>
        <v/>
      </c>
      <c r="AT943" s="7">
        <f>IF(OR(Scenario!$B$8="Any",Scenario!$B$8=D943),1,0)</f>
        <v/>
      </c>
      <c r="AU943" s="7">
        <f>IF(OR(Scenario!$B$9="Any",Scenario!$B$9=E943),1,0)</f>
        <v/>
      </c>
      <c r="AV943" s="7">
        <f>IF(OR(Scenario!$B$10="Any",Scenario!$B$10=F943),1,0)</f>
        <v/>
      </c>
      <c r="AW943" s="7">
        <f>G943*AQ943*AR943*AS943*AT943*AU943*AV943</f>
        <v/>
      </c>
      <c r="AX943" s="7">
        <f>IF(Scenario!$B$11="mean",L943,IF(Scenario!$B$11="5th pct",M943,N943))</f>
        <v/>
      </c>
      <c r="AY943" s="7">
        <f>IF(Scenario!$B$11="mean",O943,IF(Scenario!$B$11="5th pct",P943,Q943))</f>
        <v/>
      </c>
      <c r="AZ943" s="7">
        <f>IF(Scenario!$B$11="mean",R943,IF(Scenario!$B$11="5th pct",S943,T943))</f>
        <v/>
      </c>
      <c r="BA943" s="7">
        <f>IF(Scenario!$B$11="mean",AE943,IF(Scenario!$B$11="5th pct",AF943,AG943))</f>
        <v/>
      </c>
      <c r="BB943" s="7">
        <f>IF(Scenario!$B$11="mean",AH943,IF(Scenario!$B$11="5th pct",AI943,AJ943))</f>
        <v/>
      </c>
      <c r="BC943" s="7">
        <f>U943</f>
        <v/>
      </c>
      <c r="BD943" s="7">
        <f>IF(Scenario!$B$11="mean",V943,IF(Scenario!$B$11="5th pct",W943,X943))</f>
        <v/>
      </c>
      <c r="BE943" s="7">
        <f>IF(Scenario!$B$11="mean",Y943,IF(Scenario!$B$11="5th pct",Z943,AA943))</f>
        <v/>
      </c>
      <c r="BF943" s="7">
        <f>IF(Scenario!$B$11="mean",AK943,IF(Scenario!$B$11="5th pct",AL943,AM943))</f>
        <v/>
      </c>
      <c r="BG943" s="7">
        <f>IF(Scenario!$B$11="mean",AN943,IF(Scenario!$B$11="5th pct",AO943,AP943))</f>
        <v/>
      </c>
    </row>
    <row r="944">
      <c r="A944" t="inlineStr">
        <is>
          <t>M</t>
        </is>
      </c>
      <c r="B944" t="inlineStr">
        <is>
          <t>75-79</t>
        </is>
      </c>
      <c r="C944" t="inlineStr">
        <is>
          <t>&gt;198</t>
        </is>
      </c>
      <c r="D944" t="inlineStr">
        <is>
          <t>1.0-1.5</t>
        </is>
      </c>
      <c r="E944" t="inlineStr">
        <is>
          <t>persistent</t>
        </is>
      </c>
      <c r="F944" t="inlineStr">
        <is>
          <t>no</t>
        </is>
      </c>
      <c r="G944" s="26">
        <f>Parameters!$B$6*Parameters!$B$8*Parameters!$G$11/SUM(Parameters!$B$11:$G$11)*Parameters!$I$21*Parameters!$B$53*(1-Parameters!$B$46)</f>
        <v/>
      </c>
      <c r="H944" s="27">
        <f>(140-Parameters!$C$25)*Parameters!$G$26*0.45359237*1/(72*Parameters!$C$27)</f>
        <v/>
      </c>
      <c r="I944">
        <f>IF(H944&gt;80,"&gt;80",IF(H944&gt;50,"50-80",IF(H944&gt;=25,"25-50","&lt;25")))</f>
        <v/>
      </c>
      <c r="J944">
        <f>IF(((B944="80+")+0+(OR(D944="1.5-2.0",D944="&gt;=2.0")))&gt;=2,1,0)</f>
        <v/>
      </c>
      <c r="K944" s="28">
        <f>INDEX(Parameters!$B$31:$E$31,MATCH(I944,Parameters!$B$30:$E$30,0))</f>
        <v/>
      </c>
      <c r="L944" s="29">
        <f>K944*INDEX(Parameters!$B$84:$E$84,MATCH(I944,Parameters!$B$30:$E$30,0))/100*IF($F944="yes",Parameters!$C$49,Parameters!$B$49)</f>
        <v/>
      </c>
      <c r="M944" s="29">
        <f>K944*INDEX(Parameters!$B$85:$E$85,MATCH(I944,Parameters!$B$30:$E$30,0))/100*IF($F944="yes",Parameters!$C$49,Parameters!$B$49)</f>
        <v/>
      </c>
      <c r="N944" s="29">
        <f>K944*INDEX(Parameters!$B$86:$E$86,MATCH(I944,Parameters!$B$30:$E$30,0))/100*IF($F944="yes",Parameters!$C$49,Parameters!$B$49)</f>
        <v/>
      </c>
      <c r="O944" s="29">
        <f>K944*INDEX(Parameters!$B$87:$E$87,MATCH(I944,Parameters!$B$30:$E$30,0))/100*IF($F944="yes",Parameters!$C$49,Parameters!$B$49)</f>
        <v/>
      </c>
      <c r="P944" s="29">
        <f>K944*INDEX(Parameters!$B$88:$E$88,MATCH(I944,Parameters!$B$30:$E$30,0))/100*IF($F944="yes",Parameters!$C$49,Parameters!$B$49)</f>
        <v/>
      </c>
      <c r="Q944" s="29">
        <f>K944*INDEX(Parameters!$B$89:$E$89,MATCH(I944,Parameters!$B$30:$E$30,0))/100*IF($F944="yes",Parameters!$C$49,Parameters!$B$49)</f>
        <v/>
      </c>
      <c r="R944" s="29">
        <f>K944*INDEX(Parameters!$B$90:$E$90,MATCH(I944,Parameters!$B$30:$E$30,0))/100*IF($F944="yes",Parameters!$C$49,Parameters!$B$49)</f>
        <v/>
      </c>
      <c r="S944" s="29">
        <f>K944*INDEX(Parameters!$B$91:$E$91,MATCH(I944,Parameters!$B$30:$E$30,0))/100*IF($F944="yes",Parameters!$C$49,Parameters!$B$49)</f>
        <v/>
      </c>
      <c r="T944" s="29">
        <f>K944*INDEX(Parameters!$B$92:$E$92,MATCH(I944,Parameters!$B$30:$E$30,0))/100*IF($F944="yes",Parameters!$C$49,Parameters!$B$49)</f>
        <v/>
      </c>
      <c r="U944" s="29">
        <f>INDEX(Parameters!$B$32:$E$32,MATCH(I944,Parameters!$B$30:$E$30,0))*Parameters!$B$36/100*IF($F944="yes",Parameters!$E$49,Parameters!$D$49)</f>
        <v/>
      </c>
      <c r="V944" s="29">
        <f>U944*INDEX(Parameters!$B$99:$E$99,MATCH(I944,Parameters!$B$30:$E$30,0))</f>
        <v/>
      </c>
      <c r="W944" s="29">
        <f>U944*INDEX(Parameters!$B$100:$E$100,MATCH(I944,Parameters!$B$30:$E$30,0))</f>
        <v/>
      </c>
      <c r="X944" s="29">
        <f>U944*INDEX(Parameters!$B$101:$E$101,MATCH(I944,Parameters!$B$30:$E$30,0))</f>
        <v/>
      </c>
      <c r="Y944" s="29">
        <f>U944*INDEX(Parameters!$B$102:$E$102,MATCH(I944,Parameters!$B$30:$E$30,0))</f>
        <v/>
      </c>
      <c r="Z944" s="29">
        <f>U944*INDEX(Parameters!$B$103:$E$103,MATCH(I944,Parameters!$B$30:$E$30,0))</f>
        <v/>
      </c>
      <c r="AA944" s="29">
        <f>U944*INDEX(Parameters!$B$104:$E$104,MATCH(I944,Parameters!$B$30:$E$30,0))</f>
        <v/>
      </c>
      <c r="AB944" s="29">
        <f>U944*Parameters!$B$39</f>
        <v/>
      </c>
      <c r="AC944">
        <f>J944</f>
        <v/>
      </c>
      <c r="AD944">
        <f>IF(J944=1,Parameters!$B$40,Parameters!$B$41)</f>
        <v/>
      </c>
      <c r="AE944" s="29">
        <f>AC944*O944+(1-AC944)*L944</f>
        <v/>
      </c>
      <c r="AF944" s="29">
        <f>AC944*P944+(1-AC944)*M944</f>
        <v/>
      </c>
      <c r="AG944" s="29">
        <f>AC944*Q944+(1-AC944)*N944</f>
        <v/>
      </c>
      <c r="AH944" s="29">
        <f>AD944*O944+(1-AD944)*L944</f>
        <v/>
      </c>
      <c r="AI944" s="29">
        <f>AD944*P944+(1-AD944)*M944</f>
        <v/>
      </c>
      <c r="AJ944" s="29">
        <f>AD944*Q944+(1-AD944)*N944</f>
        <v/>
      </c>
      <c r="AK944" s="29">
        <f>AC944*V944+(1-AC944)*U944</f>
        <v/>
      </c>
      <c r="AL944" s="29">
        <f>AC944*W944+(1-AC944)*U944</f>
        <v/>
      </c>
      <c r="AM944" s="29">
        <f>AC944*X944+(1-AC944)*U944</f>
        <v/>
      </c>
      <c r="AN944" s="29">
        <f>AD944*V944+(1-AD944)*U944</f>
        <v/>
      </c>
      <c r="AO944" s="29">
        <f>AD944*W944+(1-AD944)*U944</f>
        <v/>
      </c>
      <c r="AP944" s="29">
        <f>AD944*X944+(1-AD944)*U944</f>
        <v/>
      </c>
      <c r="AQ944">
        <f>IF(OR(Scenario!$B$5="Any",Scenario!$B$5=A944),1,0)</f>
        <v/>
      </c>
      <c r="AR944">
        <f>IF(OR(Scenario!$B$6="Any",Scenario!$B$6=B944),1,0)</f>
        <v/>
      </c>
      <c r="AS944">
        <f>IF(OR(Scenario!$B$7="Any",Scenario!$B$7=C944),1,0)</f>
        <v/>
      </c>
      <c r="AT944">
        <f>IF(OR(Scenario!$B$8="Any",Scenario!$B$8=D944),1,0)</f>
        <v/>
      </c>
      <c r="AU944">
        <f>IF(OR(Scenario!$B$9="Any",Scenario!$B$9=E944),1,0)</f>
        <v/>
      </c>
      <c r="AV944">
        <f>IF(OR(Scenario!$B$10="Any",Scenario!$B$10=F944),1,0)</f>
        <v/>
      </c>
      <c r="AW944">
        <f>G944*AQ944*AR944*AS944*AT944*AU944*AV944</f>
        <v/>
      </c>
      <c r="AX944">
        <f>IF(Scenario!$B$11="mean",L944,IF(Scenario!$B$11="5th pct",M944,N944))</f>
        <v/>
      </c>
      <c r="AY944">
        <f>IF(Scenario!$B$11="mean",O944,IF(Scenario!$B$11="5th pct",P944,Q944))</f>
        <v/>
      </c>
      <c r="AZ944">
        <f>IF(Scenario!$B$11="mean",R944,IF(Scenario!$B$11="5th pct",S944,T944))</f>
        <v/>
      </c>
      <c r="BA944">
        <f>IF(Scenario!$B$11="mean",AE944,IF(Scenario!$B$11="5th pct",AF944,AG944))</f>
        <v/>
      </c>
      <c r="BB944">
        <f>IF(Scenario!$B$11="mean",AH944,IF(Scenario!$B$11="5th pct",AI944,AJ944))</f>
        <v/>
      </c>
      <c r="BC944">
        <f>U944</f>
        <v/>
      </c>
      <c r="BD944">
        <f>IF(Scenario!$B$11="mean",V944,IF(Scenario!$B$11="5th pct",W944,X944))</f>
        <v/>
      </c>
      <c r="BE944">
        <f>IF(Scenario!$B$11="mean",Y944,IF(Scenario!$B$11="5th pct",Z944,AA944))</f>
        <v/>
      </c>
      <c r="BF944">
        <f>IF(Scenario!$B$11="mean",AK944,IF(Scenario!$B$11="5th pct",AL944,AM944))</f>
        <v/>
      </c>
      <c r="BG944">
        <f>IF(Scenario!$B$11="mean",AN944,IF(Scenario!$B$11="5th pct",AO944,AP944))</f>
        <v/>
      </c>
    </row>
    <row r="945">
      <c r="A945" s="7" t="inlineStr">
        <is>
          <t>M</t>
        </is>
      </c>
      <c r="B945" s="7" t="inlineStr">
        <is>
          <t>75-79</t>
        </is>
      </c>
      <c r="C945" s="7" t="inlineStr">
        <is>
          <t>&gt;198</t>
        </is>
      </c>
      <c r="D945" s="7" t="inlineStr">
        <is>
          <t>1.0-1.5</t>
        </is>
      </c>
      <c r="E945" s="7" t="inlineStr">
        <is>
          <t>persistent</t>
        </is>
      </c>
      <c r="F945" s="7" t="inlineStr">
        <is>
          <t>yes</t>
        </is>
      </c>
      <c r="G945" s="30">
        <f>Parameters!$B$6*Parameters!$B$8*Parameters!$G$11/SUM(Parameters!$B$11:$G$11)*Parameters!$I$21*Parameters!$B$53*Parameters!$B$46</f>
        <v/>
      </c>
      <c r="H945" s="31">
        <f>(140-Parameters!$C$25)*Parameters!$G$26*0.45359237*1/(72*Parameters!$C$27)</f>
        <v/>
      </c>
      <c r="I945" s="7">
        <f>IF(H945&gt;80,"&gt;80",IF(H945&gt;50,"50-80",IF(H945&gt;=25,"25-50","&lt;25")))</f>
        <v/>
      </c>
      <c r="J945" s="7">
        <f>IF(((B945="80+")+0+(OR(D945="1.5-2.0",D945="&gt;=2.0")))&gt;=2,1,0)</f>
        <v/>
      </c>
      <c r="K945" s="32">
        <f>INDEX(Parameters!$B$31:$E$31,MATCH(I945,Parameters!$B$30:$E$30,0))</f>
        <v/>
      </c>
      <c r="L945" s="33">
        <f>K945*INDEX(Parameters!$B$84:$E$84,MATCH(I945,Parameters!$B$30:$E$30,0))/100*IF($F945="yes",Parameters!$C$49,Parameters!$B$49)</f>
        <v/>
      </c>
      <c r="M945" s="33">
        <f>K945*INDEX(Parameters!$B$85:$E$85,MATCH(I945,Parameters!$B$30:$E$30,0))/100*IF($F945="yes",Parameters!$C$49,Parameters!$B$49)</f>
        <v/>
      </c>
      <c r="N945" s="33">
        <f>K945*INDEX(Parameters!$B$86:$E$86,MATCH(I945,Parameters!$B$30:$E$30,0))/100*IF($F945="yes",Parameters!$C$49,Parameters!$B$49)</f>
        <v/>
      </c>
      <c r="O945" s="33">
        <f>K945*INDEX(Parameters!$B$87:$E$87,MATCH(I945,Parameters!$B$30:$E$30,0))/100*IF($F945="yes",Parameters!$C$49,Parameters!$B$49)</f>
        <v/>
      </c>
      <c r="P945" s="33">
        <f>K945*INDEX(Parameters!$B$88:$E$88,MATCH(I945,Parameters!$B$30:$E$30,0))/100*IF($F945="yes",Parameters!$C$49,Parameters!$B$49)</f>
        <v/>
      </c>
      <c r="Q945" s="33">
        <f>K945*INDEX(Parameters!$B$89:$E$89,MATCH(I945,Parameters!$B$30:$E$30,0))/100*IF($F945="yes",Parameters!$C$49,Parameters!$B$49)</f>
        <v/>
      </c>
      <c r="R945" s="33">
        <f>K945*INDEX(Parameters!$B$90:$E$90,MATCH(I945,Parameters!$B$30:$E$30,0))/100*IF($F945="yes",Parameters!$C$49,Parameters!$B$49)</f>
        <v/>
      </c>
      <c r="S945" s="33">
        <f>K945*INDEX(Parameters!$B$91:$E$91,MATCH(I945,Parameters!$B$30:$E$30,0))/100*IF($F945="yes",Parameters!$C$49,Parameters!$B$49)</f>
        <v/>
      </c>
      <c r="T945" s="33">
        <f>K945*INDEX(Parameters!$B$92:$E$92,MATCH(I945,Parameters!$B$30:$E$30,0))/100*IF($F945="yes",Parameters!$C$49,Parameters!$B$49)</f>
        <v/>
      </c>
      <c r="U945" s="33">
        <f>INDEX(Parameters!$B$32:$E$32,MATCH(I945,Parameters!$B$30:$E$30,0))*Parameters!$B$36/100*IF($F945="yes",Parameters!$E$49,Parameters!$D$49)</f>
        <v/>
      </c>
      <c r="V945" s="33">
        <f>U945*INDEX(Parameters!$B$99:$E$99,MATCH(I945,Parameters!$B$30:$E$30,0))</f>
        <v/>
      </c>
      <c r="W945" s="33">
        <f>U945*INDEX(Parameters!$B$100:$E$100,MATCH(I945,Parameters!$B$30:$E$30,0))</f>
        <v/>
      </c>
      <c r="X945" s="33">
        <f>U945*INDEX(Parameters!$B$101:$E$101,MATCH(I945,Parameters!$B$30:$E$30,0))</f>
        <v/>
      </c>
      <c r="Y945" s="33">
        <f>U945*INDEX(Parameters!$B$102:$E$102,MATCH(I945,Parameters!$B$30:$E$30,0))</f>
        <v/>
      </c>
      <c r="Z945" s="33">
        <f>U945*INDEX(Parameters!$B$103:$E$103,MATCH(I945,Parameters!$B$30:$E$30,0))</f>
        <v/>
      </c>
      <c r="AA945" s="33">
        <f>U945*INDEX(Parameters!$B$104:$E$104,MATCH(I945,Parameters!$B$30:$E$30,0))</f>
        <v/>
      </c>
      <c r="AB945" s="33">
        <f>U945*Parameters!$B$39</f>
        <v/>
      </c>
      <c r="AC945" s="7">
        <f>J945</f>
        <v/>
      </c>
      <c r="AD945" s="7">
        <f>IF(J945=1,Parameters!$B$40,Parameters!$B$41)</f>
        <v/>
      </c>
      <c r="AE945" s="33">
        <f>AC945*O945+(1-AC945)*L945</f>
        <v/>
      </c>
      <c r="AF945" s="33">
        <f>AC945*P945+(1-AC945)*M945</f>
        <v/>
      </c>
      <c r="AG945" s="33">
        <f>AC945*Q945+(1-AC945)*N945</f>
        <v/>
      </c>
      <c r="AH945" s="33">
        <f>AD945*O945+(1-AD945)*L945</f>
        <v/>
      </c>
      <c r="AI945" s="33">
        <f>AD945*P945+(1-AD945)*M945</f>
        <v/>
      </c>
      <c r="AJ945" s="33">
        <f>AD945*Q945+(1-AD945)*N945</f>
        <v/>
      </c>
      <c r="AK945" s="33">
        <f>AC945*V945+(1-AC945)*U945</f>
        <v/>
      </c>
      <c r="AL945" s="33">
        <f>AC945*W945+(1-AC945)*U945</f>
        <v/>
      </c>
      <c r="AM945" s="33">
        <f>AC945*X945+(1-AC945)*U945</f>
        <v/>
      </c>
      <c r="AN945" s="33">
        <f>AD945*V945+(1-AD945)*U945</f>
        <v/>
      </c>
      <c r="AO945" s="33">
        <f>AD945*W945+(1-AD945)*U945</f>
        <v/>
      </c>
      <c r="AP945" s="33">
        <f>AD945*X945+(1-AD945)*U945</f>
        <v/>
      </c>
      <c r="AQ945" s="7">
        <f>IF(OR(Scenario!$B$5="Any",Scenario!$B$5=A945),1,0)</f>
        <v/>
      </c>
      <c r="AR945" s="7">
        <f>IF(OR(Scenario!$B$6="Any",Scenario!$B$6=B945),1,0)</f>
        <v/>
      </c>
      <c r="AS945" s="7">
        <f>IF(OR(Scenario!$B$7="Any",Scenario!$B$7=C945),1,0)</f>
        <v/>
      </c>
      <c r="AT945" s="7">
        <f>IF(OR(Scenario!$B$8="Any",Scenario!$B$8=D945),1,0)</f>
        <v/>
      </c>
      <c r="AU945" s="7">
        <f>IF(OR(Scenario!$B$9="Any",Scenario!$B$9=E945),1,0)</f>
        <v/>
      </c>
      <c r="AV945" s="7">
        <f>IF(OR(Scenario!$B$10="Any",Scenario!$B$10=F945),1,0)</f>
        <v/>
      </c>
      <c r="AW945" s="7">
        <f>G945*AQ945*AR945*AS945*AT945*AU945*AV945</f>
        <v/>
      </c>
      <c r="AX945" s="7">
        <f>IF(Scenario!$B$11="mean",L945,IF(Scenario!$B$11="5th pct",M945,N945))</f>
        <v/>
      </c>
      <c r="AY945" s="7">
        <f>IF(Scenario!$B$11="mean",O945,IF(Scenario!$B$11="5th pct",P945,Q945))</f>
        <v/>
      </c>
      <c r="AZ945" s="7">
        <f>IF(Scenario!$B$11="mean",R945,IF(Scenario!$B$11="5th pct",S945,T945))</f>
        <v/>
      </c>
      <c r="BA945" s="7">
        <f>IF(Scenario!$B$11="mean",AE945,IF(Scenario!$B$11="5th pct",AF945,AG945))</f>
        <v/>
      </c>
      <c r="BB945" s="7">
        <f>IF(Scenario!$B$11="mean",AH945,IF(Scenario!$B$11="5th pct",AI945,AJ945))</f>
        <v/>
      </c>
      <c r="BC945" s="7">
        <f>U945</f>
        <v/>
      </c>
      <c r="BD945" s="7">
        <f>IF(Scenario!$B$11="mean",V945,IF(Scenario!$B$11="5th pct",W945,X945))</f>
        <v/>
      </c>
      <c r="BE945" s="7">
        <f>IF(Scenario!$B$11="mean",Y945,IF(Scenario!$B$11="5th pct",Z945,AA945))</f>
        <v/>
      </c>
      <c r="BF945" s="7">
        <f>IF(Scenario!$B$11="mean",AK945,IF(Scenario!$B$11="5th pct",AL945,AM945))</f>
        <v/>
      </c>
      <c r="BG945" s="7">
        <f>IF(Scenario!$B$11="mean",AN945,IF(Scenario!$B$11="5th pct",AO945,AP945))</f>
        <v/>
      </c>
    </row>
    <row r="946">
      <c r="A946" t="inlineStr">
        <is>
          <t>M</t>
        </is>
      </c>
      <c r="B946" t="inlineStr">
        <is>
          <t>75-79</t>
        </is>
      </c>
      <c r="C946" t="inlineStr">
        <is>
          <t>&gt;198</t>
        </is>
      </c>
      <c r="D946" t="inlineStr">
        <is>
          <t>1.5-2.0</t>
        </is>
      </c>
      <c r="E946" t="inlineStr">
        <is>
          <t>subclinical</t>
        </is>
      </c>
      <c r="F946" t="inlineStr">
        <is>
          <t>no</t>
        </is>
      </c>
      <c r="G946" s="26">
        <f>Parameters!$B$6*Parameters!$B$8*Parameters!$G$11/SUM(Parameters!$B$11:$G$11)*Parameters!$J$21*Parameters!$B$50*(1-Parameters!$B$46)</f>
        <v/>
      </c>
      <c r="H946" s="27">
        <f>(140-Parameters!$C$25)*Parameters!$G$26*0.45359237*1/(72*Parameters!$D$27)</f>
        <v/>
      </c>
      <c r="I946">
        <f>IF(H946&gt;80,"&gt;80",IF(H946&gt;50,"50-80",IF(H946&gt;=25,"25-50","&lt;25")))</f>
        <v/>
      </c>
      <c r="J946">
        <f>IF(((B946="80+")+0+(OR(D946="1.5-2.0",D946="&gt;=2.0")))&gt;=2,1,0)</f>
        <v/>
      </c>
      <c r="K946" s="28">
        <f>INDEX(Parameters!$B$31:$E$31,MATCH(I946,Parameters!$B$30:$E$30,0))</f>
        <v/>
      </c>
      <c r="L946" s="29">
        <f>K946*INDEX(Parameters!$B$57:$E$57,MATCH(I946,Parameters!$B$30:$E$30,0))/100*IF($F946="yes",Parameters!$C$49,Parameters!$B$49)</f>
        <v/>
      </c>
      <c r="M946" s="29">
        <f>K946*INDEX(Parameters!$B$58:$E$58,MATCH(I946,Parameters!$B$30:$E$30,0))/100*IF($F946="yes",Parameters!$C$49,Parameters!$B$49)</f>
        <v/>
      </c>
      <c r="N946" s="29">
        <f>K946*INDEX(Parameters!$B$59:$E$59,MATCH(I946,Parameters!$B$30:$E$30,0))/100*IF($F946="yes",Parameters!$C$49,Parameters!$B$49)</f>
        <v/>
      </c>
      <c r="O946" s="29">
        <f>K946*INDEX(Parameters!$B$60:$E$60,MATCH(I946,Parameters!$B$30:$E$30,0))/100*IF($F946="yes",Parameters!$C$49,Parameters!$B$49)</f>
        <v/>
      </c>
      <c r="P946" s="29">
        <f>K946*INDEX(Parameters!$B$61:$E$61,MATCH(I946,Parameters!$B$30:$E$30,0))/100*IF($F946="yes",Parameters!$C$49,Parameters!$B$49)</f>
        <v/>
      </c>
      <c r="Q946" s="29">
        <f>K946*INDEX(Parameters!$B$62:$E$62,MATCH(I946,Parameters!$B$30:$E$30,0))/100*IF($F946="yes",Parameters!$C$49,Parameters!$B$49)</f>
        <v/>
      </c>
      <c r="R946" s="29">
        <f>K946*INDEX(Parameters!$B$63:$E$63,MATCH(I946,Parameters!$B$30:$E$30,0))/100*IF($F946="yes",Parameters!$C$49,Parameters!$B$49)</f>
        <v/>
      </c>
      <c r="S946" s="29">
        <f>K946*INDEX(Parameters!$B$64:$E$64,MATCH(I946,Parameters!$B$30:$E$30,0))/100*IF($F946="yes",Parameters!$C$49,Parameters!$B$49)</f>
        <v/>
      </c>
      <c r="T946" s="29">
        <f>K946*INDEX(Parameters!$B$65:$E$65,MATCH(I946,Parameters!$B$30:$E$30,0))/100*IF($F946="yes",Parameters!$C$49,Parameters!$B$49)</f>
        <v/>
      </c>
      <c r="U946" s="29">
        <f>INDEX(Parameters!$B$32:$E$32,MATCH(I946,Parameters!$B$30:$E$30,0))*Parameters!$B$36/100*IF($F946="yes",Parameters!$E$49,Parameters!$D$49)</f>
        <v/>
      </c>
      <c r="V946" s="29">
        <f>U946*INDEX(Parameters!$B$99:$E$99,MATCH(I946,Parameters!$B$30:$E$30,0))</f>
        <v/>
      </c>
      <c r="W946" s="29">
        <f>U946*INDEX(Parameters!$B$100:$E$100,MATCH(I946,Parameters!$B$30:$E$30,0))</f>
        <v/>
      </c>
      <c r="X946" s="29">
        <f>U946*INDEX(Parameters!$B$101:$E$101,MATCH(I946,Parameters!$B$30:$E$30,0))</f>
        <v/>
      </c>
      <c r="Y946" s="29">
        <f>U946*INDEX(Parameters!$B$102:$E$102,MATCH(I946,Parameters!$B$30:$E$30,0))</f>
        <v/>
      </c>
      <c r="Z946" s="29">
        <f>U946*INDEX(Parameters!$B$103:$E$103,MATCH(I946,Parameters!$B$30:$E$30,0))</f>
        <v/>
      </c>
      <c r="AA946" s="29">
        <f>U946*INDEX(Parameters!$B$104:$E$104,MATCH(I946,Parameters!$B$30:$E$30,0))</f>
        <v/>
      </c>
      <c r="AB946" s="29">
        <f>U946*Parameters!$B$39</f>
        <v/>
      </c>
      <c r="AC946">
        <f>J946</f>
        <v/>
      </c>
      <c r="AD946">
        <f>IF(J946=1,Parameters!$B$40,Parameters!$B$41)</f>
        <v/>
      </c>
      <c r="AE946" s="29">
        <f>AC946*O946+(1-AC946)*L946</f>
        <v/>
      </c>
      <c r="AF946" s="29">
        <f>AC946*P946+(1-AC946)*M946</f>
        <v/>
      </c>
      <c r="AG946" s="29">
        <f>AC946*Q946+(1-AC946)*N946</f>
        <v/>
      </c>
      <c r="AH946" s="29">
        <f>AD946*O946+(1-AD946)*L946</f>
        <v/>
      </c>
      <c r="AI946" s="29">
        <f>AD946*P946+(1-AD946)*M946</f>
        <v/>
      </c>
      <c r="AJ946" s="29">
        <f>AD946*Q946+(1-AD946)*N946</f>
        <v/>
      </c>
      <c r="AK946" s="29">
        <f>AC946*V946+(1-AC946)*U946</f>
        <v/>
      </c>
      <c r="AL946" s="29">
        <f>AC946*W946+(1-AC946)*U946</f>
        <v/>
      </c>
      <c r="AM946" s="29">
        <f>AC946*X946+(1-AC946)*U946</f>
        <v/>
      </c>
      <c r="AN946" s="29">
        <f>AD946*V946+(1-AD946)*U946</f>
        <v/>
      </c>
      <c r="AO946" s="29">
        <f>AD946*W946+(1-AD946)*U946</f>
        <v/>
      </c>
      <c r="AP946" s="29">
        <f>AD946*X946+(1-AD946)*U946</f>
        <v/>
      </c>
      <c r="AQ946">
        <f>IF(OR(Scenario!$B$5="Any",Scenario!$B$5=A946),1,0)</f>
        <v/>
      </c>
      <c r="AR946">
        <f>IF(OR(Scenario!$B$6="Any",Scenario!$B$6=B946),1,0)</f>
        <v/>
      </c>
      <c r="AS946">
        <f>IF(OR(Scenario!$B$7="Any",Scenario!$B$7=C946),1,0)</f>
        <v/>
      </c>
      <c r="AT946">
        <f>IF(OR(Scenario!$B$8="Any",Scenario!$B$8=D946),1,0)</f>
        <v/>
      </c>
      <c r="AU946">
        <f>IF(OR(Scenario!$B$9="Any",Scenario!$B$9=E946),1,0)</f>
        <v/>
      </c>
      <c r="AV946">
        <f>IF(OR(Scenario!$B$10="Any",Scenario!$B$10=F946),1,0)</f>
        <v/>
      </c>
      <c r="AW946">
        <f>G946*AQ946*AR946*AS946*AT946*AU946*AV946</f>
        <v/>
      </c>
      <c r="AX946">
        <f>IF(Scenario!$B$11="mean",L946,IF(Scenario!$B$11="5th pct",M946,N946))</f>
        <v/>
      </c>
      <c r="AY946">
        <f>IF(Scenario!$B$11="mean",O946,IF(Scenario!$B$11="5th pct",P946,Q946))</f>
        <v/>
      </c>
      <c r="AZ946">
        <f>IF(Scenario!$B$11="mean",R946,IF(Scenario!$B$11="5th pct",S946,T946))</f>
        <v/>
      </c>
      <c r="BA946">
        <f>IF(Scenario!$B$11="mean",AE946,IF(Scenario!$B$11="5th pct",AF946,AG946))</f>
        <v/>
      </c>
      <c r="BB946">
        <f>IF(Scenario!$B$11="mean",AH946,IF(Scenario!$B$11="5th pct",AI946,AJ946))</f>
        <v/>
      </c>
      <c r="BC946">
        <f>U946</f>
        <v/>
      </c>
      <c r="BD946">
        <f>IF(Scenario!$B$11="mean",V946,IF(Scenario!$B$11="5th pct",W946,X946))</f>
        <v/>
      </c>
      <c r="BE946">
        <f>IF(Scenario!$B$11="mean",Y946,IF(Scenario!$B$11="5th pct",Z946,AA946))</f>
        <v/>
      </c>
      <c r="BF946">
        <f>IF(Scenario!$B$11="mean",AK946,IF(Scenario!$B$11="5th pct",AL946,AM946))</f>
        <v/>
      </c>
      <c r="BG946">
        <f>IF(Scenario!$B$11="mean",AN946,IF(Scenario!$B$11="5th pct",AO946,AP946))</f>
        <v/>
      </c>
    </row>
    <row r="947">
      <c r="A947" s="7" t="inlineStr">
        <is>
          <t>M</t>
        </is>
      </c>
      <c r="B947" s="7" t="inlineStr">
        <is>
          <t>75-79</t>
        </is>
      </c>
      <c r="C947" s="7" t="inlineStr">
        <is>
          <t>&gt;198</t>
        </is>
      </c>
      <c r="D947" s="7" t="inlineStr">
        <is>
          <t>1.5-2.0</t>
        </is>
      </c>
      <c r="E947" s="7" t="inlineStr">
        <is>
          <t>subclinical</t>
        </is>
      </c>
      <c r="F947" s="7" t="inlineStr">
        <is>
          <t>yes</t>
        </is>
      </c>
      <c r="G947" s="30">
        <f>Parameters!$B$6*Parameters!$B$8*Parameters!$G$11/SUM(Parameters!$B$11:$G$11)*Parameters!$J$21*Parameters!$B$50*Parameters!$B$46</f>
        <v/>
      </c>
      <c r="H947" s="31">
        <f>(140-Parameters!$C$25)*Parameters!$G$26*0.45359237*1/(72*Parameters!$D$27)</f>
        <v/>
      </c>
      <c r="I947" s="7">
        <f>IF(H947&gt;80,"&gt;80",IF(H947&gt;50,"50-80",IF(H947&gt;=25,"25-50","&lt;25")))</f>
        <v/>
      </c>
      <c r="J947" s="7">
        <f>IF(((B947="80+")+0+(OR(D947="1.5-2.0",D947="&gt;=2.0")))&gt;=2,1,0)</f>
        <v/>
      </c>
      <c r="K947" s="32">
        <f>INDEX(Parameters!$B$31:$E$31,MATCH(I947,Parameters!$B$30:$E$30,0))</f>
        <v/>
      </c>
      <c r="L947" s="33">
        <f>K947*INDEX(Parameters!$B$57:$E$57,MATCH(I947,Parameters!$B$30:$E$30,0))/100*IF($F947="yes",Parameters!$C$49,Parameters!$B$49)</f>
        <v/>
      </c>
      <c r="M947" s="33">
        <f>K947*INDEX(Parameters!$B$58:$E$58,MATCH(I947,Parameters!$B$30:$E$30,0))/100*IF($F947="yes",Parameters!$C$49,Parameters!$B$49)</f>
        <v/>
      </c>
      <c r="N947" s="33">
        <f>K947*INDEX(Parameters!$B$59:$E$59,MATCH(I947,Parameters!$B$30:$E$30,0))/100*IF($F947="yes",Parameters!$C$49,Parameters!$B$49)</f>
        <v/>
      </c>
      <c r="O947" s="33">
        <f>K947*INDEX(Parameters!$B$60:$E$60,MATCH(I947,Parameters!$B$30:$E$30,0))/100*IF($F947="yes",Parameters!$C$49,Parameters!$B$49)</f>
        <v/>
      </c>
      <c r="P947" s="33">
        <f>K947*INDEX(Parameters!$B$61:$E$61,MATCH(I947,Parameters!$B$30:$E$30,0))/100*IF($F947="yes",Parameters!$C$49,Parameters!$B$49)</f>
        <v/>
      </c>
      <c r="Q947" s="33">
        <f>K947*INDEX(Parameters!$B$62:$E$62,MATCH(I947,Parameters!$B$30:$E$30,0))/100*IF($F947="yes",Parameters!$C$49,Parameters!$B$49)</f>
        <v/>
      </c>
      <c r="R947" s="33">
        <f>K947*INDEX(Parameters!$B$63:$E$63,MATCH(I947,Parameters!$B$30:$E$30,0))/100*IF($F947="yes",Parameters!$C$49,Parameters!$B$49)</f>
        <v/>
      </c>
      <c r="S947" s="33">
        <f>K947*INDEX(Parameters!$B$64:$E$64,MATCH(I947,Parameters!$B$30:$E$30,0))/100*IF($F947="yes",Parameters!$C$49,Parameters!$B$49)</f>
        <v/>
      </c>
      <c r="T947" s="33">
        <f>K947*INDEX(Parameters!$B$65:$E$65,MATCH(I947,Parameters!$B$30:$E$30,0))/100*IF($F947="yes",Parameters!$C$49,Parameters!$B$49)</f>
        <v/>
      </c>
      <c r="U947" s="33">
        <f>INDEX(Parameters!$B$32:$E$32,MATCH(I947,Parameters!$B$30:$E$30,0))*Parameters!$B$36/100*IF($F947="yes",Parameters!$E$49,Parameters!$D$49)</f>
        <v/>
      </c>
      <c r="V947" s="33">
        <f>U947*INDEX(Parameters!$B$99:$E$99,MATCH(I947,Parameters!$B$30:$E$30,0))</f>
        <v/>
      </c>
      <c r="W947" s="33">
        <f>U947*INDEX(Parameters!$B$100:$E$100,MATCH(I947,Parameters!$B$30:$E$30,0))</f>
        <v/>
      </c>
      <c r="X947" s="33">
        <f>U947*INDEX(Parameters!$B$101:$E$101,MATCH(I947,Parameters!$B$30:$E$30,0))</f>
        <v/>
      </c>
      <c r="Y947" s="33">
        <f>U947*INDEX(Parameters!$B$102:$E$102,MATCH(I947,Parameters!$B$30:$E$30,0))</f>
        <v/>
      </c>
      <c r="Z947" s="33">
        <f>U947*INDEX(Parameters!$B$103:$E$103,MATCH(I947,Parameters!$B$30:$E$30,0))</f>
        <v/>
      </c>
      <c r="AA947" s="33">
        <f>U947*INDEX(Parameters!$B$104:$E$104,MATCH(I947,Parameters!$B$30:$E$30,0))</f>
        <v/>
      </c>
      <c r="AB947" s="33">
        <f>U947*Parameters!$B$39</f>
        <v/>
      </c>
      <c r="AC947" s="7">
        <f>J947</f>
        <v/>
      </c>
      <c r="AD947" s="7">
        <f>IF(J947=1,Parameters!$B$40,Parameters!$B$41)</f>
        <v/>
      </c>
      <c r="AE947" s="33">
        <f>AC947*O947+(1-AC947)*L947</f>
        <v/>
      </c>
      <c r="AF947" s="33">
        <f>AC947*P947+(1-AC947)*M947</f>
        <v/>
      </c>
      <c r="AG947" s="33">
        <f>AC947*Q947+(1-AC947)*N947</f>
        <v/>
      </c>
      <c r="AH947" s="33">
        <f>AD947*O947+(1-AD947)*L947</f>
        <v/>
      </c>
      <c r="AI947" s="33">
        <f>AD947*P947+(1-AD947)*M947</f>
        <v/>
      </c>
      <c r="AJ947" s="33">
        <f>AD947*Q947+(1-AD947)*N947</f>
        <v/>
      </c>
      <c r="AK947" s="33">
        <f>AC947*V947+(1-AC947)*U947</f>
        <v/>
      </c>
      <c r="AL947" s="33">
        <f>AC947*W947+(1-AC947)*U947</f>
        <v/>
      </c>
      <c r="AM947" s="33">
        <f>AC947*X947+(1-AC947)*U947</f>
        <v/>
      </c>
      <c r="AN947" s="33">
        <f>AD947*V947+(1-AD947)*U947</f>
        <v/>
      </c>
      <c r="AO947" s="33">
        <f>AD947*W947+(1-AD947)*U947</f>
        <v/>
      </c>
      <c r="AP947" s="33">
        <f>AD947*X947+(1-AD947)*U947</f>
        <v/>
      </c>
      <c r="AQ947" s="7">
        <f>IF(OR(Scenario!$B$5="Any",Scenario!$B$5=A947),1,0)</f>
        <v/>
      </c>
      <c r="AR947" s="7">
        <f>IF(OR(Scenario!$B$6="Any",Scenario!$B$6=B947),1,0)</f>
        <v/>
      </c>
      <c r="AS947" s="7">
        <f>IF(OR(Scenario!$B$7="Any",Scenario!$B$7=C947),1,0)</f>
        <v/>
      </c>
      <c r="AT947" s="7">
        <f>IF(OR(Scenario!$B$8="Any",Scenario!$B$8=D947),1,0)</f>
        <v/>
      </c>
      <c r="AU947" s="7">
        <f>IF(OR(Scenario!$B$9="Any",Scenario!$B$9=E947),1,0)</f>
        <v/>
      </c>
      <c r="AV947" s="7">
        <f>IF(OR(Scenario!$B$10="Any",Scenario!$B$10=F947),1,0)</f>
        <v/>
      </c>
      <c r="AW947" s="7">
        <f>G947*AQ947*AR947*AS947*AT947*AU947*AV947</f>
        <v/>
      </c>
      <c r="AX947" s="7">
        <f>IF(Scenario!$B$11="mean",L947,IF(Scenario!$B$11="5th pct",M947,N947))</f>
        <v/>
      </c>
      <c r="AY947" s="7">
        <f>IF(Scenario!$B$11="mean",O947,IF(Scenario!$B$11="5th pct",P947,Q947))</f>
        <v/>
      </c>
      <c r="AZ947" s="7">
        <f>IF(Scenario!$B$11="mean",R947,IF(Scenario!$B$11="5th pct",S947,T947))</f>
        <v/>
      </c>
      <c r="BA947" s="7">
        <f>IF(Scenario!$B$11="mean",AE947,IF(Scenario!$B$11="5th pct",AF947,AG947))</f>
        <v/>
      </c>
      <c r="BB947" s="7">
        <f>IF(Scenario!$B$11="mean",AH947,IF(Scenario!$B$11="5th pct",AI947,AJ947))</f>
        <v/>
      </c>
      <c r="BC947" s="7">
        <f>U947</f>
        <v/>
      </c>
      <c r="BD947" s="7">
        <f>IF(Scenario!$B$11="mean",V947,IF(Scenario!$B$11="5th pct",W947,X947))</f>
        <v/>
      </c>
      <c r="BE947" s="7">
        <f>IF(Scenario!$B$11="mean",Y947,IF(Scenario!$B$11="5th pct",Z947,AA947))</f>
        <v/>
      </c>
      <c r="BF947" s="7">
        <f>IF(Scenario!$B$11="mean",AK947,IF(Scenario!$B$11="5th pct",AL947,AM947))</f>
        <v/>
      </c>
      <c r="BG947" s="7">
        <f>IF(Scenario!$B$11="mean",AN947,IF(Scenario!$B$11="5th pct",AO947,AP947))</f>
        <v/>
      </c>
    </row>
    <row r="948">
      <c r="A948" t="inlineStr">
        <is>
          <t>M</t>
        </is>
      </c>
      <c r="B948" t="inlineStr">
        <is>
          <t>75-79</t>
        </is>
      </c>
      <c r="C948" t="inlineStr">
        <is>
          <t>&gt;198</t>
        </is>
      </c>
      <c r="D948" t="inlineStr">
        <is>
          <t>1.5-2.0</t>
        </is>
      </c>
      <c r="E948" t="inlineStr">
        <is>
          <t>low parox</t>
        </is>
      </c>
      <c r="F948" t="inlineStr">
        <is>
          <t>no</t>
        </is>
      </c>
      <c r="G948" s="26">
        <f>Parameters!$B$6*Parameters!$B$8*Parameters!$G$11/SUM(Parameters!$B$11:$G$11)*Parameters!$J$21*Parameters!$B$51*(1-Parameters!$B$46)</f>
        <v/>
      </c>
      <c r="H948" s="27">
        <f>(140-Parameters!$C$25)*Parameters!$G$26*0.45359237*1/(72*Parameters!$D$27)</f>
        <v/>
      </c>
      <c r="I948">
        <f>IF(H948&gt;80,"&gt;80",IF(H948&gt;50,"50-80",IF(H948&gt;=25,"25-50","&lt;25")))</f>
        <v/>
      </c>
      <c r="J948">
        <f>IF(((B948="80+")+0+(OR(D948="1.5-2.0",D948="&gt;=2.0")))&gt;=2,1,0)</f>
        <v/>
      </c>
      <c r="K948" s="28">
        <f>INDEX(Parameters!$B$31:$E$31,MATCH(I948,Parameters!$B$30:$E$30,0))</f>
        <v/>
      </c>
      <c r="L948" s="29">
        <f>K948*INDEX(Parameters!$B$66:$E$66,MATCH(I948,Parameters!$B$30:$E$30,0))/100*IF($F948="yes",Parameters!$C$49,Parameters!$B$49)</f>
        <v/>
      </c>
      <c r="M948" s="29">
        <f>K948*INDEX(Parameters!$B$67:$E$67,MATCH(I948,Parameters!$B$30:$E$30,0))/100*IF($F948="yes",Parameters!$C$49,Parameters!$B$49)</f>
        <v/>
      </c>
      <c r="N948" s="29">
        <f>K948*INDEX(Parameters!$B$68:$E$68,MATCH(I948,Parameters!$B$30:$E$30,0))/100*IF($F948="yes",Parameters!$C$49,Parameters!$B$49)</f>
        <v/>
      </c>
      <c r="O948" s="29">
        <f>K948*INDEX(Parameters!$B$69:$E$69,MATCH(I948,Parameters!$B$30:$E$30,0))/100*IF($F948="yes",Parameters!$C$49,Parameters!$B$49)</f>
        <v/>
      </c>
      <c r="P948" s="29">
        <f>K948*INDEX(Parameters!$B$70:$E$70,MATCH(I948,Parameters!$B$30:$E$30,0))/100*IF($F948="yes",Parameters!$C$49,Parameters!$B$49)</f>
        <v/>
      </c>
      <c r="Q948" s="29">
        <f>K948*INDEX(Parameters!$B$71:$E$71,MATCH(I948,Parameters!$B$30:$E$30,0))/100*IF($F948="yes",Parameters!$C$49,Parameters!$B$49)</f>
        <v/>
      </c>
      <c r="R948" s="29">
        <f>K948*INDEX(Parameters!$B$72:$E$72,MATCH(I948,Parameters!$B$30:$E$30,0))/100*IF($F948="yes",Parameters!$C$49,Parameters!$B$49)</f>
        <v/>
      </c>
      <c r="S948" s="29">
        <f>K948*INDEX(Parameters!$B$73:$E$73,MATCH(I948,Parameters!$B$30:$E$30,0))/100*IF($F948="yes",Parameters!$C$49,Parameters!$B$49)</f>
        <v/>
      </c>
      <c r="T948" s="29">
        <f>K948*INDEX(Parameters!$B$74:$E$74,MATCH(I948,Parameters!$B$30:$E$30,0))/100*IF($F948="yes",Parameters!$C$49,Parameters!$B$49)</f>
        <v/>
      </c>
      <c r="U948" s="29">
        <f>INDEX(Parameters!$B$32:$E$32,MATCH(I948,Parameters!$B$30:$E$30,0))*Parameters!$B$36/100*IF($F948="yes",Parameters!$E$49,Parameters!$D$49)</f>
        <v/>
      </c>
      <c r="V948" s="29">
        <f>U948*INDEX(Parameters!$B$99:$E$99,MATCH(I948,Parameters!$B$30:$E$30,0))</f>
        <v/>
      </c>
      <c r="W948" s="29">
        <f>U948*INDEX(Parameters!$B$100:$E$100,MATCH(I948,Parameters!$B$30:$E$30,0))</f>
        <v/>
      </c>
      <c r="X948" s="29">
        <f>U948*INDEX(Parameters!$B$101:$E$101,MATCH(I948,Parameters!$B$30:$E$30,0))</f>
        <v/>
      </c>
      <c r="Y948" s="29">
        <f>U948*INDEX(Parameters!$B$102:$E$102,MATCH(I948,Parameters!$B$30:$E$30,0))</f>
        <v/>
      </c>
      <c r="Z948" s="29">
        <f>U948*INDEX(Parameters!$B$103:$E$103,MATCH(I948,Parameters!$B$30:$E$30,0))</f>
        <v/>
      </c>
      <c r="AA948" s="29">
        <f>U948*INDEX(Parameters!$B$104:$E$104,MATCH(I948,Parameters!$B$30:$E$30,0))</f>
        <v/>
      </c>
      <c r="AB948" s="29">
        <f>U948*Parameters!$B$39</f>
        <v/>
      </c>
      <c r="AC948">
        <f>J948</f>
        <v/>
      </c>
      <c r="AD948">
        <f>IF(J948=1,Parameters!$B$40,Parameters!$B$41)</f>
        <v/>
      </c>
      <c r="AE948" s="29">
        <f>AC948*O948+(1-AC948)*L948</f>
        <v/>
      </c>
      <c r="AF948" s="29">
        <f>AC948*P948+(1-AC948)*M948</f>
        <v/>
      </c>
      <c r="AG948" s="29">
        <f>AC948*Q948+(1-AC948)*N948</f>
        <v/>
      </c>
      <c r="AH948" s="29">
        <f>AD948*O948+(1-AD948)*L948</f>
        <v/>
      </c>
      <c r="AI948" s="29">
        <f>AD948*P948+(1-AD948)*M948</f>
        <v/>
      </c>
      <c r="AJ948" s="29">
        <f>AD948*Q948+(1-AD948)*N948</f>
        <v/>
      </c>
      <c r="AK948" s="29">
        <f>AC948*V948+(1-AC948)*U948</f>
        <v/>
      </c>
      <c r="AL948" s="29">
        <f>AC948*W948+(1-AC948)*U948</f>
        <v/>
      </c>
      <c r="AM948" s="29">
        <f>AC948*X948+(1-AC948)*U948</f>
        <v/>
      </c>
      <c r="AN948" s="29">
        <f>AD948*V948+(1-AD948)*U948</f>
        <v/>
      </c>
      <c r="AO948" s="29">
        <f>AD948*W948+(1-AD948)*U948</f>
        <v/>
      </c>
      <c r="AP948" s="29">
        <f>AD948*X948+(1-AD948)*U948</f>
        <v/>
      </c>
      <c r="AQ948">
        <f>IF(OR(Scenario!$B$5="Any",Scenario!$B$5=A948),1,0)</f>
        <v/>
      </c>
      <c r="AR948">
        <f>IF(OR(Scenario!$B$6="Any",Scenario!$B$6=B948),1,0)</f>
        <v/>
      </c>
      <c r="AS948">
        <f>IF(OR(Scenario!$B$7="Any",Scenario!$B$7=C948),1,0)</f>
        <v/>
      </c>
      <c r="AT948">
        <f>IF(OR(Scenario!$B$8="Any",Scenario!$B$8=D948),1,0)</f>
        <v/>
      </c>
      <c r="AU948">
        <f>IF(OR(Scenario!$B$9="Any",Scenario!$B$9=E948),1,0)</f>
        <v/>
      </c>
      <c r="AV948">
        <f>IF(OR(Scenario!$B$10="Any",Scenario!$B$10=F948),1,0)</f>
        <v/>
      </c>
      <c r="AW948">
        <f>G948*AQ948*AR948*AS948*AT948*AU948*AV948</f>
        <v/>
      </c>
      <c r="AX948">
        <f>IF(Scenario!$B$11="mean",L948,IF(Scenario!$B$11="5th pct",M948,N948))</f>
        <v/>
      </c>
      <c r="AY948">
        <f>IF(Scenario!$B$11="mean",O948,IF(Scenario!$B$11="5th pct",P948,Q948))</f>
        <v/>
      </c>
      <c r="AZ948">
        <f>IF(Scenario!$B$11="mean",R948,IF(Scenario!$B$11="5th pct",S948,T948))</f>
        <v/>
      </c>
      <c r="BA948">
        <f>IF(Scenario!$B$11="mean",AE948,IF(Scenario!$B$11="5th pct",AF948,AG948))</f>
        <v/>
      </c>
      <c r="BB948">
        <f>IF(Scenario!$B$11="mean",AH948,IF(Scenario!$B$11="5th pct",AI948,AJ948))</f>
        <v/>
      </c>
      <c r="BC948">
        <f>U948</f>
        <v/>
      </c>
      <c r="BD948">
        <f>IF(Scenario!$B$11="mean",V948,IF(Scenario!$B$11="5th pct",W948,X948))</f>
        <v/>
      </c>
      <c r="BE948">
        <f>IF(Scenario!$B$11="mean",Y948,IF(Scenario!$B$11="5th pct",Z948,AA948))</f>
        <v/>
      </c>
      <c r="BF948">
        <f>IF(Scenario!$B$11="mean",AK948,IF(Scenario!$B$11="5th pct",AL948,AM948))</f>
        <v/>
      </c>
      <c r="BG948">
        <f>IF(Scenario!$B$11="mean",AN948,IF(Scenario!$B$11="5th pct",AO948,AP948))</f>
        <v/>
      </c>
    </row>
    <row r="949">
      <c r="A949" s="7" t="inlineStr">
        <is>
          <t>M</t>
        </is>
      </c>
      <c r="B949" s="7" t="inlineStr">
        <is>
          <t>75-79</t>
        </is>
      </c>
      <c r="C949" s="7" t="inlineStr">
        <is>
          <t>&gt;198</t>
        </is>
      </c>
      <c r="D949" s="7" t="inlineStr">
        <is>
          <t>1.5-2.0</t>
        </is>
      </c>
      <c r="E949" s="7" t="inlineStr">
        <is>
          <t>low parox</t>
        </is>
      </c>
      <c r="F949" s="7" t="inlineStr">
        <is>
          <t>yes</t>
        </is>
      </c>
      <c r="G949" s="30">
        <f>Parameters!$B$6*Parameters!$B$8*Parameters!$G$11/SUM(Parameters!$B$11:$G$11)*Parameters!$J$21*Parameters!$B$51*Parameters!$B$46</f>
        <v/>
      </c>
      <c r="H949" s="31">
        <f>(140-Parameters!$C$25)*Parameters!$G$26*0.45359237*1/(72*Parameters!$D$27)</f>
        <v/>
      </c>
      <c r="I949" s="7">
        <f>IF(H949&gt;80,"&gt;80",IF(H949&gt;50,"50-80",IF(H949&gt;=25,"25-50","&lt;25")))</f>
        <v/>
      </c>
      <c r="J949" s="7">
        <f>IF(((B949="80+")+0+(OR(D949="1.5-2.0",D949="&gt;=2.0")))&gt;=2,1,0)</f>
        <v/>
      </c>
      <c r="K949" s="32">
        <f>INDEX(Parameters!$B$31:$E$31,MATCH(I949,Parameters!$B$30:$E$30,0))</f>
        <v/>
      </c>
      <c r="L949" s="33">
        <f>K949*INDEX(Parameters!$B$66:$E$66,MATCH(I949,Parameters!$B$30:$E$30,0))/100*IF($F949="yes",Parameters!$C$49,Parameters!$B$49)</f>
        <v/>
      </c>
      <c r="M949" s="33">
        <f>K949*INDEX(Parameters!$B$67:$E$67,MATCH(I949,Parameters!$B$30:$E$30,0))/100*IF($F949="yes",Parameters!$C$49,Parameters!$B$49)</f>
        <v/>
      </c>
      <c r="N949" s="33">
        <f>K949*INDEX(Parameters!$B$68:$E$68,MATCH(I949,Parameters!$B$30:$E$30,0))/100*IF($F949="yes",Parameters!$C$49,Parameters!$B$49)</f>
        <v/>
      </c>
      <c r="O949" s="33">
        <f>K949*INDEX(Parameters!$B$69:$E$69,MATCH(I949,Parameters!$B$30:$E$30,0))/100*IF($F949="yes",Parameters!$C$49,Parameters!$B$49)</f>
        <v/>
      </c>
      <c r="P949" s="33">
        <f>K949*INDEX(Parameters!$B$70:$E$70,MATCH(I949,Parameters!$B$30:$E$30,0))/100*IF($F949="yes",Parameters!$C$49,Parameters!$B$49)</f>
        <v/>
      </c>
      <c r="Q949" s="33">
        <f>K949*INDEX(Parameters!$B$71:$E$71,MATCH(I949,Parameters!$B$30:$E$30,0))/100*IF($F949="yes",Parameters!$C$49,Parameters!$B$49)</f>
        <v/>
      </c>
      <c r="R949" s="33">
        <f>K949*INDEX(Parameters!$B$72:$E$72,MATCH(I949,Parameters!$B$30:$E$30,0))/100*IF($F949="yes",Parameters!$C$49,Parameters!$B$49)</f>
        <v/>
      </c>
      <c r="S949" s="33">
        <f>K949*INDEX(Parameters!$B$73:$E$73,MATCH(I949,Parameters!$B$30:$E$30,0))/100*IF($F949="yes",Parameters!$C$49,Parameters!$B$49)</f>
        <v/>
      </c>
      <c r="T949" s="33">
        <f>K949*INDEX(Parameters!$B$74:$E$74,MATCH(I949,Parameters!$B$30:$E$30,0))/100*IF($F949="yes",Parameters!$C$49,Parameters!$B$49)</f>
        <v/>
      </c>
      <c r="U949" s="33">
        <f>INDEX(Parameters!$B$32:$E$32,MATCH(I949,Parameters!$B$30:$E$30,0))*Parameters!$B$36/100*IF($F949="yes",Parameters!$E$49,Parameters!$D$49)</f>
        <v/>
      </c>
      <c r="V949" s="33">
        <f>U949*INDEX(Parameters!$B$99:$E$99,MATCH(I949,Parameters!$B$30:$E$30,0))</f>
        <v/>
      </c>
      <c r="W949" s="33">
        <f>U949*INDEX(Parameters!$B$100:$E$100,MATCH(I949,Parameters!$B$30:$E$30,0))</f>
        <v/>
      </c>
      <c r="X949" s="33">
        <f>U949*INDEX(Parameters!$B$101:$E$101,MATCH(I949,Parameters!$B$30:$E$30,0))</f>
        <v/>
      </c>
      <c r="Y949" s="33">
        <f>U949*INDEX(Parameters!$B$102:$E$102,MATCH(I949,Parameters!$B$30:$E$30,0))</f>
        <v/>
      </c>
      <c r="Z949" s="33">
        <f>U949*INDEX(Parameters!$B$103:$E$103,MATCH(I949,Parameters!$B$30:$E$30,0))</f>
        <v/>
      </c>
      <c r="AA949" s="33">
        <f>U949*INDEX(Parameters!$B$104:$E$104,MATCH(I949,Parameters!$B$30:$E$30,0))</f>
        <v/>
      </c>
      <c r="AB949" s="33">
        <f>U949*Parameters!$B$39</f>
        <v/>
      </c>
      <c r="AC949" s="7">
        <f>J949</f>
        <v/>
      </c>
      <c r="AD949" s="7">
        <f>IF(J949=1,Parameters!$B$40,Parameters!$B$41)</f>
        <v/>
      </c>
      <c r="AE949" s="33">
        <f>AC949*O949+(1-AC949)*L949</f>
        <v/>
      </c>
      <c r="AF949" s="33">
        <f>AC949*P949+(1-AC949)*M949</f>
        <v/>
      </c>
      <c r="AG949" s="33">
        <f>AC949*Q949+(1-AC949)*N949</f>
        <v/>
      </c>
      <c r="AH949" s="33">
        <f>AD949*O949+(1-AD949)*L949</f>
        <v/>
      </c>
      <c r="AI949" s="33">
        <f>AD949*P949+(1-AD949)*M949</f>
        <v/>
      </c>
      <c r="AJ949" s="33">
        <f>AD949*Q949+(1-AD949)*N949</f>
        <v/>
      </c>
      <c r="AK949" s="33">
        <f>AC949*V949+(1-AC949)*U949</f>
        <v/>
      </c>
      <c r="AL949" s="33">
        <f>AC949*W949+(1-AC949)*U949</f>
        <v/>
      </c>
      <c r="AM949" s="33">
        <f>AC949*X949+(1-AC949)*U949</f>
        <v/>
      </c>
      <c r="AN949" s="33">
        <f>AD949*V949+(1-AD949)*U949</f>
        <v/>
      </c>
      <c r="AO949" s="33">
        <f>AD949*W949+(1-AD949)*U949</f>
        <v/>
      </c>
      <c r="AP949" s="33">
        <f>AD949*X949+(1-AD949)*U949</f>
        <v/>
      </c>
      <c r="AQ949" s="7">
        <f>IF(OR(Scenario!$B$5="Any",Scenario!$B$5=A949),1,0)</f>
        <v/>
      </c>
      <c r="AR949" s="7">
        <f>IF(OR(Scenario!$B$6="Any",Scenario!$B$6=B949),1,0)</f>
        <v/>
      </c>
      <c r="AS949" s="7">
        <f>IF(OR(Scenario!$B$7="Any",Scenario!$B$7=C949),1,0)</f>
        <v/>
      </c>
      <c r="AT949" s="7">
        <f>IF(OR(Scenario!$B$8="Any",Scenario!$B$8=D949),1,0)</f>
        <v/>
      </c>
      <c r="AU949" s="7">
        <f>IF(OR(Scenario!$B$9="Any",Scenario!$B$9=E949),1,0)</f>
        <v/>
      </c>
      <c r="AV949" s="7">
        <f>IF(OR(Scenario!$B$10="Any",Scenario!$B$10=F949),1,0)</f>
        <v/>
      </c>
      <c r="AW949" s="7">
        <f>G949*AQ949*AR949*AS949*AT949*AU949*AV949</f>
        <v/>
      </c>
      <c r="AX949" s="7">
        <f>IF(Scenario!$B$11="mean",L949,IF(Scenario!$B$11="5th pct",M949,N949))</f>
        <v/>
      </c>
      <c r="AY949" s="7">
        <f>IF(Scenario!$B$11="mean",O949,IF(Scenario!$B$11="5th pct",P949,Q949))</f>
        <v/>
      </c>
      <c r="AZ949" s="7">
        <f>IF(Scenario!$B$11="mean",R949,IF(Scenario!$B$11="5th pct",S949,T949))</f>
        <v/>
      </c>
      <c r="BA949" s="7">
        <f>IF(Scenario!$B$11="mean",AE949,IF(Scenario!$B$11="5th pct",AF949,AG949))</f>
        <v/>
      </c>
      <c r="BB949" s="7">
        <f>IF(Scenario!$B$11="mean",AH949,IF(Scenario!$B$11="5th pct",AI949,AJ949))</f>
        <v/>
      </c>
      <c r="BC949" s="7">
        <f>U949</f>
        <v/>
      </c>
      <c r="BD949" s="7">
        <f>IF(Scenario!$B$11="mean",V949,IF(Scenario!$B$11="5th pct",W949,X949))</f>
        <v/>
      </c>
      <c r="BE949" s="7">
        <f>IF(Scenario!$B$11="mean",Y949,IF(Scenario!$B$11="5th pct",Z949,AA949))</f>
        <v/>
      </c>
      <c r="BF949" s="7">
        <f>IF(Scenario!$B$11="mean",AK949,IF(Scenario!$B$11="5th pct",AL949,AM949))</f>
        <v/>
      </c>
      <c r="BG949" s="7">
        <f>IF(Scenario!$B$11="mean",AN949,IF(Scenario!$B$11="5th pct",AO949,AP949))</f>
        <v/>
      </c>
    </row>
    <row r="950">
      <c r="A950" t="inlineStr">
        <is>
          <t>M</t>
        </is>
      </c>
      <c r="B950" t="inlineStr">
        <is>
          <t>75-79</t>
        </is>
      </c>
      <c r="C950" t="inlineStr">
        <is>
          <t>&gt;198</t>
        </is>
      </c>
      <c r="D950" t="inlineStr">
        <is>
          <t>1.5-2.0</t>
        </is>
      </c>
      <c r="E950" t="inlineStr">
        <is>
          <t>high parox</t>
        </is>
      </c>
      <c r="F950" t="inlineStr">
        <is>
          <t>no</t>
        </is>
      </c>
      <c r="G950" s="26">
        <f>Parameters!$B$6*Parameters!$B$8*Parameters!$G$11/SUM(Parameters!$B$11:$G$11)*Parameters!$J$21*Parameters!$B$52*(1-Parameters!$B$46)</f>
        <v/>
      </c>
      <c r="H950" s="27">
        <f>(140-Parameters!$C$25)*Parameters!$G$26*0.45359237*1/(72*Parameters!$D$27)</f>
        <v/>
      </c>
      <c r="I950">
        <f>IF(H950&gt;80,"&gt;80",IF(H950&gt;50,"50-80",IF(H950&gt;=25,"25-50","&lt;25")))</f>
        <v/>
      </c>
      <c r="J950">
        <f>IF(((B950="80+")+0+(OR(D950="1.5-2.0",D950="&gt;=2.0")))&gt;=2,1,0)</f>
        <v/>
      </c>
      <c r="K950" s="28">
        <f>INDEX(Parameters!$B$31:$E$31,MATCH(I950,Parameters!$B$30:$E$30,0))</f>
        <v/>
      </c>
      <c r="L950" s="29">
        <f>K950*INDEX(Parameters!$B$75:$E$75,MATCH(I950,Parameters!$B$30:$E$30,0))/100*IF($F950="yes",Parameters!$C$49,Parameters!$B$49)</f>
        <v/>
      </c>
      <c r="M950" s="29">
        <f>K950*INDEX(Parameters!$B$76:$E$76,MATCH(I950,Parameters!$B$30:$E$30,0))/100*IF($F950="yes",Parameters!$C$49,Parameters!$B$49)</f>
        <v/>
      </c>
      <c r="N950" s="29">
        <f>K950*INDEX(Parameters!$B$77:$E$77,MATCH(I950,Parameters!$B$30:$E$30,0))/100*IF($F950="yes",Parameters!$C$49,Parameters!$B$49)</f>
        <v/>
      </c>
      <c r="O950" s="29">
        <f>K950*INDEX(Parameters!$B$78:$E$78,MATCH(I950,Parameters!$B$30:$E$30,0))/100*IF($F950="yes",Parameters!$C$49,Parameters!$B$49)</f>
        <v/>
      </c>
      <c r="P950" s="29">
        <f>K950*INDEX(Parameters!$B$79:$E$79,MATCH(I950,Parameters!$B$30:$E$30,0))/100*IF($F950="yes",Parameters!$C$49,Parameters!$B$49)</f>
        <v/>
      </c>
      <c r="Q950" s="29">
        <f>K950*INDEX(Parameters!$B$80:$E$80,MATCH(I950,Parameters!$B$30:$E$30,0))/100*IF($F950="yes",Parameters!$C$49,Parameters!$B$49)</f>
        <v/>
      </c>
      <c r="R950" s="29">
        <f>K950*INDEX(Parameters!$B$81:$E$81,MATCH(I950,Parameters!$B$30:$E$30,0))/100*IF($F950="yes",Parameters!$C$49,Parameters!$B$49)</f>
        <v/>
      </c>
      <c r="S950" s="29">
        <f>K950*INDEX(Parameters!$B$82:$E$82,MATCH(I950,Parameters!$B$30:$E$30,0))/100*IF($F950="yes",Parameters!$C$49,Parameters!$B$49)</f>
        <v/>
      </c>
      <c r="T950" s="29">
        <f>K950*INDEX(Parameters!$B$83:$E$83,MATCH(I950,Parameters!$B$30:$E$30,0))/100*IF($F950="yes",Parameters!$C$49,Parameters!$B$49)</f>
        <v/>
      </c>
      <c r="U950" s="29">
        <f>INDEX(Parameters!$B$32:$E$32,MATCH(I950,Parameters!$B$30:$E$30,0))*Parameters!$B$36/100*IF($F950="yes",Parameters!$E$49,Parameters!$D$49)</f>
        <v/>
      </c>
      <c r="V950" s="29">
        <f>U950*INDEX(Parameters!$B$99:$E$99,MATCH(I950,Parameters!$B$30:$E$30,0))</f>
        <v/>
      </c>
      <c r="W950" s="29">
        <f>U950*INDEX(Parameters!$B$100:$E$100,MATCH(I950,Parameters!$B$30:$E$30,0))</f>
        <v/>
      </c>
      <c r="X950" s="29">
        <f>U950*INDEX(Parameters!$B$101:$E$101,MATCH(I950,Parameters!$B$30:$E$30,0))</f>
        <v/>
      </c>
      <c r="Y950" s="29">
        <f>U950*INDEX(Parameters!$B$102:$E$102,MATCH(I950,Parameters!$B$30:$E$30,0))</f>
        <v/>
      </c>
      <c r="Z950" s="29">
        <f>U950*INDEX(Parameters!$B$103:$E$103,MATCH(I950,Parameters!$B$30:$E$30,0))</f>
        <v/>
      </c>
      <c r="AA950" s="29">
        <f>U950*INDEX(Parameters!$B$104:$E$104,MATCH(I950,Parameters!$B$30:$E$30,0))</f>
        <v/>
      </c>
      <c r="AB950" s="29">
        <f>U950*Parameters!$B$39</f>
        <v/>
      </c>
      <c r="AC950">
        <f>J950</f>
        <v/>
      </c>
      <c r="AD950">
        <f>IF(J950=1,Parameters!$B$40,Parameters!$B$41)</f>
        <v/>
      </c>
      <c r="AE950" s="29">
        <f>AC950*O950+(1-AC950)*L950</f>
        <v/>
      </c>
      <c r="AF950" s="29">
        <f>AC950*P950+(1-AC950)*M950</f>
        <v/>
      </c>
      <c r="AG950" s="29">
        <f>AC950*Q950+(1-AC950)*N950</f>
        <v/>
      </c>
      <c r="AH950" s="29">
        <f>AD950*O950+(1-AD950)*L950</f>
        <v/>
      </c>
      <c r="AI950" s="29">
        <f>AD950*P950+(1-AD950)*M950</f>
        <v/>
      </c>
      <c r="AJ950" s="29">
        <f>AD950*Q950+(1-AD950)*N950</f>
        <v/>
      </c>
      <c r="AK950" s="29">
        <f>AC950*V950+(1-AC950)*U950</f>
        <v/>
      </c>
      <c r="AL950" s="29">
        <f>AC950*W950+(1-AC950)*U950</f>
        <v/>
      </c>
      <c r="AM950" s="29">
        <f>AC950*X950+(1-AC950)*U950</f>
        <v/>
      </c>
      <c r="AN950" s="29">
        <f>AD950*V950+(1-AD950)*U950</f>
        <v/>
      </c>
      <c r="AO950" s="29">
        <f>AD950*W950+(1-AD950)*U950</f>
        <v/>
      </c>
      <c r="AP950" s="29">
        <f>AD950*X950+(1-AD950)*U950</f>
        <v/>
      </c>
      <c r="AQ950">
        <f>IF(OR(Scenario!$B$5="Any",Scenario!$B$5=A950),1,0)</f>
        <v/>
      </c>
      <c r="AR950">
        <f>IF(OR(Scenario!$B$6="Any",Scenario!$B$6=B950),1,0)</f>
        <v/>
      </c>
      <c r="AS950">
        <f>IF(OR(Scenario!$B$7="Any",Scenario!$B$7=C950),1,0)</f>
        <v/>
      </c>
      <c r="AT950">
        <f>IF(OR(Scenario!$B$8="Any",Scenario!$B$8=D950),1,0)</f>
        <v/>
      </c>
      <c r="AU950">
        <f>IF(OR(Scenario!$B$9="Any",Scenario!$B$9=E950),1,0)</f>
        <v/>
      </c>
      <c r="AV950">
        <f>IF(OR(Scenario!$B$10="Any",Scenario!$B$10=F950),1,0)</f>
        <v/>
      </c>
      <c r="AW950">
        <f>G950*AQ950*AR950*AS950*AT950*AU950*AV950</f>
        <v/>
      </c>
      <c r="AX950">
        <f>IF(Scenario!$B$11="mean",L950,IF(Scenario!$B$11="5th pct",M950,N950))</f>
        <v/>
      </c>
      <c r="AY950">
        <f>IF(Scenario!$B$11="mean",O950,IF(Scenario!$B$11="5th pct",P950,Q950))</f>
        <v/>
      </c>
      <c r="AZ950">
        <f>IF(Scenario!$B$11="mean",R950,IF(Scenario!$B$11="5th pct",S950,T950))</f>
        <v/>
      </c>
      <c r="BA950">
        <f>IF(Scenario!$B$11="mean",AE950,IF(Scenario!$B$11="5th pct",AF950,AG950))</f>
        <v/>
      </c>
      <c r="BB950">
        <f>IF(Scenario!$B$11="mean",AH950,IF(Scenario!$B$11="5th pct",AI950,AJ950))</f>
        <v/>
      </c>
      <c r="BC950">
        <f>U950</f>
        <v/>
      </c>
      <c r="BD950">
        <f>IF(Scenario!$B$11="mean",V950,IF(Scenario!$B$11="5th pct",W950,X950))</f>
        <v/>
      </c>
      <c r="BE950">
        <f>IF(Scenario!$B$11="mean",Y950,IF(Scenario!$B$11="5th pct",Z950,AA950))</f>
        <v/>
      </c>
      <c r="BF950">
        <f>IF(Scenario!$B$11="mean",AK950,IF(Scenario!$B$11="5th pct",AL950,AM950))</f>
        <v/>
      </c>
      <c r="BG950">
        <f>IF(Scenario!$B$11="mean",AN950,IF(Scenario!$B$11="5th pct",AO950,AP950))</f>
        <v/>
      </c>
    </row>
    <row r="951">
      <c r="A951" s="7" t="inlineStr">
        <is>
          <t>M</t>
        </is>
      </c>
      <c r="B951" s="7" t="inlineStr">
        <is>
          <t>75-79</t>
        </is>
      </c>
      <c r="C951" s="7" t="inlineStr">
        <is>
          <t>&gt;198</t>
        </is>
      </c>
      <c r="D951" s="7" t="inlineStr">
        <is>
          <t>1.5-2.0</t>
        </is>
      </c>
      <c r="E951" s="7" t="inlineStr">
        <is>
          <t>high parox</t>
        </is>
      </c>
      <c r="F951" s="7" t="inlineStr">
        <is>
          <t>yes</t>
        </is>
      </c>
      <c r="G951" s="30">
        <f>Parameters!$B$6*Parameters!$B$8*Parameters!$G$11/SUM(Parameters!$B$11:$G$11)*Parameters!$J$21*Parameters!$B$52*Parameters!$B$46</f>
        <v/>
      </c>
      <c r="H951" s="31">
        <f>(140-Parameters!$C$25)*Parameters!$G$26*0.45359237*1/(72*Parameters!$D$27)</f>
        <v/>
      </c>
      <c r="I951" s="7">
        <f>IF(H951&gt;80,"&gt;80",IF(H951&gt;50,"50-80",IF(H951&gt;=25,"25-50","&lt;25")))</f>
        <v/>
      </c>
      <c r="J951" s="7">
        <f>IF(((B951="80+")+0+(OR(D951="1.5-2.0",D951="&gt;=2.0")))&gt;=2,1,0)</f>
        <v/>
      </c>
      <c r="K951" s="32">
        <f>INDEX(Parameters!$B$31:$E$31,MATCH(I951,Parameters!$B$30:$E$30,0))</f>
        <v/>
      </c>
      <c r="L951" s="33">
        <f>K951*INDEX(Parameters!$B$75:$E$75,MATCH(I951,Parameters!$B$30:$E$30,0))/100*IF($F951="yes",Parameters!$C$49,Parameters!$B$49)</f>
        <v/>
      </c>
      <c r="M951" s="33">
        <f>K951*INDEX(Parameters!$B$76:$E$76,MATCH(I951,Parameters!$B$30:$E$30,0))/100*IF($F951="yes",Parameters!$C$49,Parameters!$B$49)</f>
        <v/>
      </c>
      <c r="N951" s="33">
        <f>K951*INDEX(Parameters!$B$77:$E$77,MATCH(I951,Parameters!$B$30:$E$30,0))/100*IF($F951="yes",Parameters!$C$49,Parameters!$B$49)</f>
        <v/>
      </c>
      <c r="O951" s="33">
        <f>K951*INDEX(Parameters!$B$78:$E$78,MATCH(I951,Parameters!$B$30:$E$30,0))/100*IF($F951="yes",Parameters!$C$49,Parameters!$B$49)</f>
        <v/>
      </c>
      <c r="P951" s="33">
        <f>K951*INDEX(Parameters!$B$79:$E$79,MATCH(I951,Parameters!$B$30:$E$30,0))/100*IF($F951="yes",Parameters!$C$49,Parameters!$B$49)</f>
        <v/>
      </c>
      <c r="Q951" s="33">
        <f>K951*INDEX(Parameters!$B$80:$E$80,MATCH(I951,Parameters!$B$30:$E$30,0))/100*IF($F951="yes",Parameters!$C$49,Parameters!$B$49)</f>
        <v/>
      </c>
      <c r="R951" s="33">
        <f>K951*INDEX(Parameters!$B$81:$E$81,MATCH(I951,Parameters!$B$30:$E$30,0))/100*IF($F951="yes",Parameters!$C$49,Parameters!$B$49)</f>
        <v/>
      </c>
      <c r="S951" s="33">
        <f>K951*INDEX(Parameters!$B$82:$E$82,MATCH(I951,Parameters!$B$30:$E$30,0))/100*IF($F951="yes",Parameters!$C$49,Parameters!$B$49)</f>
        <v/>
      </c>
      <c r="T951" s="33">
        <f>K951*INDEX(Parameters!$B$83:$E$83,MATCH(I951,Parameters!$B$30:$E$30,0))/100*IF($F951="yes",Parameters!$C$49,Parameters!$B$49)</f>
        <v/>
      </c>
      <c r="U951" s="33">
        <f>INDEX(Parameters!$B$32:$E$32,MATCH(I951,Parameters!$B$30:$E$30,0))*Parameters!$B$36/100*IF($F951="yes",Parameters!$E$49,Parameters!$D$49)</f>
        <v/>
      </c>
      <c r="V951" s="33">
        <f>U951*INDEX(Parameters!$B$99:$E$99,MATCH(I951,Parameters!$B$30:$E$30,0))</f>
        <v/>
      </c>
      <c r="W951" s="33">
        <f>U951*INDEX(Parameters!$B$100:$E$100,MATCH(I951,Parameters!$B$30:$E$30,0))</f>
        <v/>
      </c>
      <c r="X951" s="33">
        <f>U951*INDEX(Parameters!$B$101:$E$101,MATCH(I951,Parameters!$B$30:$E$30,0))</f>
        <v/>
      </c>
      <c r="Y951" s="33">
        <f>U951*INDEX(Parameters!$B$102:$E$102,MATCH(I951,Parameters!$B$30:$E$30,0))</f>
        <v/>
      </c>
      <c r="Z951" s="33">
        <f>U951*INDEX(Parameters!$B$103:$E$103,MATCH(I951,Parameters!$B$30:$E$30,0))</f>
        <v/>
      </c>
      <c r="AA951" s="33">
        <f>U951*INDEX(Parameters!$B$104:$E$104,MATCH(I951,Parameters!$B$30:$E$30,0))</f>
        <v/>
      </c>
      <c r="AB951" s="33">
        <f>U951*Parameters!$B$39</f>
        <v/>
      </c>
      <c r="AC951" s="7">
        <f>J951</f>
        <v/>
      </c>
      <c r="AD951" s="7">
        <f>IF(J951=1,Parameters!$B$40,Parameters!$B$41)</f>
        <v/>
      </c>
      <c r="AE951" s="33">
        <f>AC951*O951+(1-AC951)*L951</f>
        <v/>
      </c>
      <c r="AF951" s="33">
        <f>AC951*P951+(1-AC951)*M951</f>
        <v/>
      </c>
      <c r="AG951" s="33">
        <f>AC951*Q951+(1-AC951)*N951</f>
        <v/>
      </c>
      <c r="AH951" s="33">
        <f>AD951*O951+(1-AD951)*L951</f>
        <v/>
      </c>
      <c r="AI951" s="33">
        <f>AD951*P951+(1-AD951)*M951</f>
        <v/>
      </c>
      <c r="AJ951" s="33">
        <f>AD951*Q951+(1-AD951)*N951</f>
        <v/>
      </c>
      <c r="AK951" s="33">
        <f>AC951*V951+(1-AC951)*U951</f>
        <v/>
      </c>
      <c r="AL951" s="33">
        <f>AC951*W951+(1-AC951)*U951</f>
        <v/>
      </c>
      <c r="AM951" s="33">
        <f>AC951*X951+(1-AC951)*U951</f>
        <v/>
      </c>
      <c r="AN951" s="33">
        <f>AD951*V951+(1-AD951)*U951</f>
        <v/>
      </c>
      <c r="AO951" s="33">
        <f>AD951*W951+(1-AD951)*U951</f>
        <v/>
      </c>
      <c r="AP951" s="33">
        <f>AD951*X951+(1-AD951)*U951</f>
        <v/>
      </c>
      <c r="AQ951" s="7">
        <f>IF(OR(Scenario!$B$5="Any",Scenario!$B$5=A951),1,0)</f>
        <v/>
      </c>
      <c r="AR951" s="7">
        <f>IF(OR(Scenario!$B$6="Any",Scenario!$B$6=B951),1,0)</f>
        <v/>
      </c>
      <c r="AS951" s="7">
        <f>IF(OR(Scenario!$B$7="Any",Scenario!$B$7=C951),1,0)</f>
        <v/>
      </c>
      <c r="AT951" s="7">
        <f>IF(OR(Scenario!$B$8="Any",Scenario!$B$8=D951),1,0)</f>
        <v/>
      </c>
      <c r="AU951" s="7">
        <f>IF(OR(Scenario!$B$9="Any",Scenario!$B$9=E951),1,0)</f>
        <v/>
      </c>
      <c r="AV951" s="7">
        <f>IF(OR(Scenario!$B$10="Any",Scenario!$B$10=F951),1,0)</f>
        <v/>
      </c>
      <c r="AW951" s="7">
        <f>G951*AQ951*AR951*AS951*AT951*AU951*AV951</f>
        <v/>
      </c>
      <c r="AX951" s="7">
        <f>IF(Scenario!$B$11="mean",L951,IF(Scenario!$B$11="5th pct",M951,N951))</f>
        <v/>
      </c>
      <c r="AY951" s="7">
        <f>IF(Scenario!$B$11="mean",O951,IF(Scenario!$B$11="5th pct",P951,Q951))</f>
        <v/>
      </c>
      <c r="AZ951" s="7">
        <f>IF(Scenario!$B$11="mean",R951,IF(Scenario!$B$11="5th pct",S951,T951))</f>
        <v/>
      </c>
      <c r="BA951" s="7">
        <f>IF(Scenario!$B$11="mean",AE951,IF(Scenario!$B$11="5th pct",AF951,AG951))</f>
        <v/>
      </c>
      <c r="BB951" s="7">
        <f>IF(Scenario!$B$11="mean",AH951,IF(Scenario!$B$11="5th pct",AI951,AJ951))</f>
        <v/>
      </c>
      <c r="BC951" s="7">
        <f>U951</f>
        <v/>
      </c>
      <c r="BD951" s="7">
        <f>IF(Scenario!$B$11="mean",V951,IF(Scenario!$B$11="5th pct",W951,X951))</f>
        <v/>
      </c>
      <c r="BE951" s="7">
        <f>IF(Scenario!$B$11="mean",Y951,IF(Scenario!$B$11="5th pct",Z951,AA951))</f>
        <v/>
      </c>
      <c r="BF951" s="7">
        <f>IF(Scenario!$B$11="mean",AK951,IF(Scenario!$B$11="5th pct",AL951,AM951))</f>
        <v/>
      </c>
      <c r="BG951" s="7">
        <f>IF(Scenario!$B$11="mean",AN951,IF(Scenario!$B$11="5th pct",AO951,AP951))</f>
        <v/>
      </c>
    </row>
    <row r="952">
      <c r="A952" t="inlineStr">
        <is>
          <t>M</t>
        </is>
      </c>
      <c r="B952" t="inlineStr">
        <is>
          <t>75-79</t>
        </is>
      </c>
      <c r="C952" t="inlineStr">
        <is>
          <t>&gt;198</t>
        </is>
      </c>
      <c r="D952" t="inlineStr">
        <is>
          <t>1.5-2.0</t>
        </is>
      </c>
      <c r="E952" t="inlineStr">
        <is>
          <t>persistent</t>
        </is>
      </c>
      <c r="F952" t="inlineStr">
        <is>
          <t>no</t>
        </is>
      </c>
      <c r="G952" s="26">
        <f>Parameters!$B$6*Parameters!$B$8*Parameters!$G$11/SUM(Parameters!$B$11:$G$11)*Parameters!$J$21*Parameters!$B$53*(1-Parameters!$B$46)</f>
        <v/>
      </c>
      <c r="H952" s="27">
        <f>(140-Parameters!$C$25)*Parameters!$G$26*0.45359237*1/(72*Parameters!$D$27)</f>
        <v/>
      </c>
      <c r="I952">
        <f>IF(H952&gt;80,"&gt;80",IF(H952&gt;50,"50-80",IF(H952&gt;=25,"25-50","&lt;25")))</f>
        <v/>
      </c>
      <c r="J952">
        <f>IF(((B952="80+")+0+(OR(D952="1.5-2.0",D952="&gt;=2.0")))&gt;=2,1,0)</f>
        <v/>
      </c>
      <c r="K952" s="28">
        <f>INDEX(Parameters!$B$31:$E$31,MATCH(I952,Parameters!$B$30:$E$30,0))</f>
        <v/>
      </c>
      <c r="L952" s="29">
        <f>K952*INDEX(Parameters!$B$84:$E$84,MATCH(I952,Parameters!$B$30:$E$30,0))/100*IF($F952="yes",Parameters!$C$49,Parameters!$B$49)</f>
        <v/>
      </c>
      <c r="M952" s="29">
        <f>K952*INDEX(Parameters!$B$85:$E$85,MATCH(I952,Parameters!$B$30:$E$30,0))/100*IF($F952="yes",Parameters!$C$49,Parameters!$B$49)</f>
        <v/>
      </c>
      <c r="N952" s="29">
        <f>K952*INDEX(Parameters!$B$86:$E$86,MATCH(I952,Parameters!$B$30:$E$30,0))/100*IF($F952="yes",Parameters!$C$49,Parameters!$B$49)</f>
        <v/>
      </c>
      <c r="O952" s="29">
        <f>K952*INDEX(Parameters!$B$87:$E$87,MATCH(I952,Parameters!$B$30:$E$30,0))/100*IF($F952="yes",Parameters!$C$49,Parameters!$B$49)</f>
        <v/>
      </c>
      <c r="P952" s="29">
        <f>K952*INDEX(Parameters!$B$88:$E$88,MATCH(I952,Parameters!$B$30:$E$30,0))/100*IF($F952="yes",Parameters!$C$49,Parameters!$B$49)</f>
        <v/>
      </c>
      <c r="Q952" s="29">
        <f>K952*INDEX(Parameters!$B$89:$E$89,MATCH(I952,Parameters!$B$30:$E$30,0))/100*IF($F952="yes",Parameters!$C$49,Parameters!$B$49)</f>
        <v/>
      </c>
      <c r="R952" s="29">
        <f>K952*INDEX(Parameters!$B$90:$E$90,MATCH(I952,Parameters!$B$30:$E$30,0))/100*IF($F952="yes",Parameters!$C$49,Parameters!$B$49)</f>
        <v/>
      </c>
      <c r="S952" s="29">
        <f>K952*INDEX(Parameters!$B$91:$E$91,MATCH(I952,Parameters!$B$30:$E$30,0))/100*IF($F952="yes",Parameters!$C$49,Parameters!$B$49)</f>
        <v/>
      </c>
      <c r="T952" s="29">
        <f>K952*INDEX(Parameters!$B$92:$E$92,MATCH(I952,Parameters!$B$30:$E$30,0))/100*IF($F952="yes",Parameters!$C$49,Parameters!$B$49)</f>
        <v/>
      </c>
      <c r="U952" s="29">
        <f>INDEX(Parameters!$B$32:$E$32,MATCH(I952,Parameters!$B$30:$E$30,0))*Parameters!$B$36/100*IF($F952="yes",Parameters!$E$49,Parameters!$D$49)</f>
        <v/>
      </c>
      <c r="V952" s="29">
        <f>U952*INDEX(Parameters!$B$99:$E$99,MATCH(I952,Parameters!$B$30:$E$30,0))</f>
        <v/>
      </c>
      <c r="W952" s="29">
        <f>U952*INDEX(Parameters!$B$100:$E$100,MATCH(I952,Parameters!$B$30:$E$30,0))</f>
        <v/>
      </c>
      <c r="X952" s="29">
        <f>U952*INDEX(Parameters!$B$101:$E$101,MATCH(I952,Parameters!$B$30:$E$30,0))</f>
        <v/>
      </c>
      <c r="Y952" s="29">
        <f>U952*INDEX(Parameters!$B$102:$E$102,MATCH(I952,Parameters!$B$30:$E$30,0))</f>
        <v/>
      </c>
      <c r="Z952" s="29">
        <f>U952*INDEX(Parameters!$B$103:$E$103,MATCH(I952,Parameters!$B$30:$E$30,0))</f>
        <v/>
      </c>
      <c r="AA952" s="29">
        <f>U952*INDEX(Parameters!$B$104:$E$104,MATCH(I952,Parameters!$B$30:$E$30,0))</f>
        <v/>
      </c>
      <c r="AB952" s="29">
        <f>U952*Parameters!$B$39</f>
        <v/>
      </c>
      <c r="AC952">
        <f>J952</f>
        <v/>
      </c>
      <c r="AD952">
        <f>IF(J952=1,Parameters!$B$40,Parameters!$B$41)</f>
        <v/>
      </c>
      <c r="AE952" s="29">
        <f>AC952*O952+(1-AC952)*L952</f>
        <v/>
      </c>
      <c r="AF952" s="29">
        <f>AC952*P952+(1-AC952)*M952</f>
        <v/>
      </c>
      <c r="AG952" s="29">
        <f>AC952*Q952+(1-AC952)*N952</f>
        <v/>
      </c>
      <c r="AH952" s="29">
        <f>AD952*O952+(1-AD952)*L952</f>
        <v/>
      </c>
      <c r="AI952" s="29">
        <f>AD952*P952+(1-AD952)*M952</f>
        <v/>
      </c>
      <c r="AJ952" s="29">
        <f>AD952*Q952+(1-AD952)*N952</f>
        <v/>
      </c>
      <c r="AK952" s="29">
        <f>AC952*V952+(1-AC952)*U952</f>
        <v/>
      </c>
      <c r="AL952" s="29">
        <f>AC952*W952+(1-AC952)*U952</f>
        <v/>
      </c>
      <c r="AM952" s="29">
        <f>AC952*X952+(1-AC952)*U952</f>
        <v/>
      </c>
      <c r="AN952" s="29">
        <f>AD952*V952+(1-AD952)*U952</f>
        <v/>
      </c>
      <c r="AO952" s="29">
        <f>AD952*W952+(1-AD952)*U952</f>
        <v/>
      </c>
      <c r="AP952" s="29">
        <f>AD952*X952+(1-AD952)*U952</f>
        <v/>
      </c>
      <c r="AQ952">
        <f>IF(OR(Scenario!$B$5="Any",Scenario!$B$5=A952),1,0)</f>
        <v/>
      </c>
      <c r="AR952">
        <f>IF(OR(Scenario!$B$6="Any",Scenario!$B$6=B952),1,0)</f>
        <v/>
      </c>
      <c r="AS952">
        <f>IF(OR(Scenario!$B$7="Any",Scenario!$B$7=C952),1,0)</f>
        <v/>
      </c>
      <c r="AT952">
        <f>IF(OR(Scenario!$B$8="Any",Scenario!$B$8=D952),1,0)</f>
        <v/>
      </c>
      <c r="AU952">
        <f>IF(OR(Scenario!$B$9="Any",Scenario!$B$9=E952),1,0)</f>
        <v/>
      </c>
      <c r="AV952">
        <f>IF(OR(Scenario!$B$10="Any",Scenario!$B$10=F952),1,0)</f>
        <v/>
      </c>
      <c r="AW952">
        <f>G952*AQ952*AR952*AS952*AT952*AU952*AV952</f>
        <v/>
      </c>
      <c r="AX952">
        <f>IF(Scenario!$B$11="mean",L952,IF(Scenario!$B$11="5th pct",M952,N952))</f>
        <v/>
      </c>
      <c r="AY952">
        <f>IF(Scenario!$B$11="mean",O952,IF(Scenario!$B$11="5th pct",P952,Q952))</f>
        <v/>
      </c>
      <c r="AZ952">
        <f>IF(Scenario!$B$11="mean",R952,IF(Scenario!$B$11="5th pct",S952,T952))</f>
        <v/>
      </c>
      <c r="BA952">
        <f>IF(Scenario!$B$11="mean",AE952,IF(Scenario!$B$11="5th pct",AF952,AG952))</f>
        <v/>
      </c>
      <c r="BB952">
        <f>IF(Scenario!$B$11="mean",AH952,IF(Scenario!$B$11="5th pct",AI952,AJ952))</f>
        <v/>
      </c>
      <c r="BC952">
        <f>U952</f>
        <v/>
      </c>
      <c r="BD952">
        <f>IF(Scenario!$B$11="mean",V952,IF(Scenario!$B$11="5th pct",W952,X952))</f>
        <v/>
      </c>
      <c r="BE952">
        <f>IF(Scenario!$B$11="mean",Y952,IF(Scenario!$B$11="5th pct",Z952,AA952))</f>
        <v/>
      </c>
      <c r="BF952">
        <f>IF(Scenario!$B$11="mean",AK952,IF(Scenario!$B$11="5th pct",AL952,AM952))</f>
        <v/>
      </c>
      <c r="BG952">
        <f>IF(Scenario!$B$11="mean",AN952,IF(Scenario!$B$11="5th pct",AO952,AP952))</f>
        <v/>
      </c>
    </row>
    <row r="953">
      <c r="A953" s="7" t="inlineStr">
        <is>
          <t>M</t>
        </is>
      </c>
      <c r="B953" s="7" t="inlineStr">
        <is>
          <t>75-79</t>
        </is>
      </c>
      <c r="C953" s="7" t="inlineStr">
        <is>
          <t>&gt;198</t>
        </is>
      </c>
      <c r="D953" s="7" t="inlineStr">
        <is>
          <t>1.5-2.0</t>
        </is>
      </c>
      <c r="E953" s="7" t="inlineStr">
        <is>
          <t>persistent</t>
        </is>
      </c>
      <c r="F953" s="7" t="inlineStr">
        <is>
          <t>yes</t>
        </is>
      </c>
      <c r="G953" s="30">
        <f>Parameters!$B$6*Parameters!$B$8*Parameters!$G$11/SUM(Parameters!$B$11:$G$11)*Parameters!$J$21*Parameters!$B$53*Parameters!$B$46</f>
        <v/>
      </c>
      <c r="H953" s="31">
        <f>(140-Parameters!$C$25)*Parameters!$G$26*0.45359237*1/(72*Parameters!$D$27)</f>
        <v/>
      </c>
      <c r="I953" s="7">
        <f>IF(H953&gt;80,"&gt;80",IF(H953&gt;50,"50-80",IF(H953&gt;=25,"25-50","&lt;25")))</f>
        <v/>
      </c>
      <c r="J953" s="7">
        <f>IF(((B953="80+")+0+(OR(D953="1.5-2.0",D953="&gt;=2.0")))&gt;=2,1,0)</f>
        <v/>
      </c>
      <c r="K953" s="32">
        <f>INDEX(Parameters!$B$31:$E$31,MATCH(I953,Parameters!$B$30:$E$30,0))</f>
        <v/>
      </c>
      <c r="L953" s="33">
        <f>K953*INDEX(Parameters!$B$84:$E$84,MATCH(I953,Parameters!$B$30:$E$30,0))/100*IF($F953="yes",Parameters!$C$49,Parameters!$B$49)</f>
        <v/>
      </c>
      <c r="M953" s="33">
        <f>K953*INDEX(Parameters!$B$85:$E$85,MATCH(I953,Parameters!$B$30:$E$30,0))/100*IF($F953="yes",Parameters!$C$49,Parameters!$B$49)</f>
        <v/>
      </c>
      <c r="N953" s="33">
        <f>K953*INDEX(Parameters!$B$86:$E$86,MATCH(I953,Parameters!$B$30:$E$30,0))/100*IF($F953="yes",Parameters!$C$49,Parameters!$B$49)</f>
        <v/>
      </c>
      <c r="O953" s="33">
        <f>K953*INDEX(Parameters!$B$87:$E$87,MATCH(I953,Parameters!$B$30:$E$30,0))/100*IF($F953="yes",Parameters!$C$49,Parameters!$B$49)</f>
        <v/>
      </c>
      <c r="P953" s="33">
        <f>K953*INDEX(Parameters!$B$88:$E$88,MATCH(I953,Parameters!$B$30:$E$30,0))/100*IF($F953="yes",Parameters!$C$49,Parameters!$B$49)</f>
        <v/>
      </c>
      <c r="Q953" s="33">
        <f>K953*INDEX(Parameters!$B$89:$E$89,MATCH(I953,Parameters!$B$30:$E$30,0))/100*IF($F953="yes",Parameters!$C$49,Parameters!$B$49)</f>
        <v/>
      </c>
      <c r="R953" s="33">
        <f>K953*INDEX(Parameters!$B$90:$E$90,MATCH(I953,Parameters!$B$30:$E$30,0))/100*IF($F953="yes",Parameters!$C$49,Parameters!$B$49)</f>
        <v/>
      </c>
      <c r="S953" s="33">
        <f>K953*INDEX(Parameters!$B$91:$E$91,MATCH(I953,Parameters!$B$30:$E$30,0))/100*IF($F953="yes",Parameters!$C$49,Parameters!$B$49)</f>
        <v/>
      </c>
      <c r="T953" s="33">
        <f>K953*INDEX(Parameters!$B$92:$E$92,MATCH(I953,Parameters!$B$30:$E$30,0))/100*IF($F953="yes",Parameters!$C$49,Parameters!$B$49)</f>
        <v/>
      </c>
      <c r="U953" s="33">
        <f>INDEX(Parameters!$B$32:$E$32,MATCH(I953,Parameters!$B$30:$E$30,0))*Parameters!$B$36/100*IF($F953="yes",Parameters!$E$49,Parameters!$D$49)</f>
        <v/>
      </c>
      <c r="V953" s="33">
        <f>U953*INDEX(Parameters!$B$99:$E$99,MATCH(I953,Parameters!$B$30:$E$30,0))</f>
        <v/>
      </c>
      <c r="W953" s="33">
        <f>U953*INDEX(Parameters!$B$100:$E$100,MATCH(I953,Parameters!$B$30:$E$30,0))</f>
        <v/>
      </c>
      <c r="X953" s="33">
        <f>U953*INDEX(Parameters!$B$101:$E$101,MATCH(I953,Parameters!$B$30:$E$30,0))</f>
        <v/>
      </c>
      <c r="Y953" s="33">
        <f>U953*INDEX(Parameters!$B$102:$E$102,MATCH(I953,Parameters!$B$30:$E$30,0))</f>
        <v/>
      </c>
      <c r="Z953" s="33">
        <f>U953*INDEX(Parameters!$B$103:$E$103,MATCH(I953,Parameters!$B$30:$E$30,0))</f>
        <v/>
      </c>
      <c r="AA953" s="33">
        <f>U953*INDEX(Parameters!$B$104:$E$104,MATCH(I953,Parameters!$B$30:$E$30,0))</f>
        <v/>
      </c>
      <c r="AB953" s="33">
        <f>U953*Parameters!$B$39</f>
        <v/>
      </c>
      <c r="AC953" s="7">
        <f>J953</f>
        <v/>
      </c>
      <c r="AD953" s="7">
        <f>IF(J953=1,Parameters!$B$40,Parameters!$B$41)</f>
        <v/>
      </c>
      <c r="AE953" s="33">
        <f>AC953*O953+(1-AC953)*L953</f>
        <v/>
      </c>
      <c r="AF953" s="33">
        <f>AC953*P953+(1-AC953)*M953</f>
        <v/>
      </c>
      <c r="AG953" s="33">
        <f>AC953*Q953+(1-AC953)*N953</f>
        <v/>
      </c>
      <c r="AH953" s="33">
        <f>AD953*O953+(1-AD953)*L953</f>
        <v/>
      </c>
      <c r="AI953" s="33">
        <f>AD953*P953+(1-AD953)*M953</f>
        <v/>
      </c>
      <c r="AJ953" s="33">
        <f>AD953*Q953+(1-AD953)*N953</f>
        <v/>
      </c>
      <c r="AK953" s="33">
        <f>AC953*V953+(1-AC953)*U953</f>
        <v/>
      </c>
      <c r="AL953" s="33">
        <f>AC953*W953+(1-AC953)*U953</f>
        <v/>
      </c>
      <c r="AM953" s="33">
        <f>AC953*X953+(1-AC953)*U953</f>
        <v/>
      </c>
      <c r="AN953" s="33">
        <f>AD953*V953+(1-AD953)*U953</f>
        <v/>
      </c>
      <c r="AO953" s="33">
        <f>AD953*W953+(1-AD953)*U953</f>
        <v/>
      </c>
      <c r="AP953" s="33">
        <f>AD953*X953+(1-AD953)*U953</f>
        <v/>
      </c>
      <c r="AQ953" s="7">
        <f>IF(OR(Scenario!$B$5="Any",Scenario!$B$5=A953),1,0)</f>
        <v/>
      </c>
      <c r="AR953" s="7">
        <f>IF(OR(Scenario!$B$6="Any",Scenario!$B$6=B953),1,0)</f>
        <v/>
      </c>
      <c r="AS953" s="7">
        <f>IF(OR(Scenario!$B$7="Any",Scenario!$B$7=C953),1,0)</f>
        <v/>
      </c>
      <c r="AT953" s="7">
        <f>IF(OR(Scenario!$B$8="Any",Scenario!$B$8=D953),1,0)</f>
        <v/>
      </c>
      <c r="AU953" s="7">
        <f>IF(OR(Scenario!$B$9="Any",Scenario!$B$9=E953),1,0)</f>
        <v/>
      </c>
      <c r="AV953" s="7">
        <f>IF(OR(Scenario!$B$10="Any",Scenario!$B$10=F953),1,0)</f>
        <v/>
      </c>
      <c r="AW953" s="7">
        <f>G953*AQ953*AR953*AS953*AT953*AU953*AV953</f>
        <v/>
      </c>
      <c r="AX953" s="7">
        <f>IF(Scenario!$B$11="mean",L953,IF(Scenario!$B$11="5th pct",M953,N953))</f>
        <v/>
      </c>
      <c r="AY953" s="7">
        <f>IF(Scenario!$B$11="mean",O953,IF(Scenario!$B$11="5th pct",P953,Q953))</f>
        <v/>
      </c>
      <c r="AZ953" s="7">
        <f>IF(Scenario!$B$11="mean",R953,IF(Scenario!$B$11="5th pct",S953,T953))</f>
        <v/>
      </c>
      <c r="BA953" s="7">
        <f>IF(Scenario!$B$11="mean",AE953,IF(Scenario!$B$11="5th pct",AF953,AG953))</f>
        <v/>
      </c>
      <c r="BB953" s="7">
        <f>IF(Scenario!$B$11="mean",AH953,IF(Scenario!$B$11="5th pct",AI953,AJ953))</f>
        <v/>
      </c>
      <c r="BC953" s="7">
        <f>U953</f>
        <v/>
      </c>
      <c r="BD953" s="7">
        <f>IF(Scenario!$B$11="mean",V953,IF(Scenario!$B$11="5th pct",W953,X953))</f>
        <v/>
      </c>
      <c r="BE953" s="7">
        <f>IF(Scenario!$B$11="mean",Y953,IF(Scenario!$B$11="5th pct",Z953,AA953))</f>
        <v/>
      </c>
      <c r="BF953" s="7">
        <f>IF(Scenario!$B$11="mean",AK953,IF(Scenario!$B$11="5th pct",AL953,AM953))</f>
        <v/>
      </c>
      <c r="BG953" s="7">
        <f>IF(Scenario!$B$11="mean",AN953,IF(Scenario!$B$11="5th pct",AO953,AP953))</f>
        <v/>
      </c>
    </row>
    <row r="954">
      <c r="A954" t="inlineStr">
        <is>
          <t>M</t>
        </is>
      </c>
      <c r="B954" t="inlineStr">
        <is>
          <t>75-79</t>
        </is>
      </c>
      <c r="C954" t="inlineStr">
        <is>
          <t>&gt;198</t>
        </is>
      </c>
      <c r="D954" t="inlineStr">
        <is>
          <t>&gt;=2.0</t>
        </is>
      </c>
      <c r="E954" t="inlineStr">
        <is>
          <t>subclinical</t>
        </is>
      </c>
      <c r="F954" t="inlineStr">
        <is>
          <t>no</t>
        </is>
      </c>
      <c r="G954" s="26">
        <f>Parameters!$B$6*Parameters!$B$8*Parameters!$G$11/SUM(Parameters!$B$11:$G$11)*Parameters!$K$21*Parameters!$B$50*(1-Parameters!$B$46)</f>
        <v/>
      </c>
      <c r="H954" s="27">
        <f>(140-Parameters!$C$25)*Parameters!$G$26*0.45359237*1/(72*Parameters!$E$27)</f>
        <v/>
      </c>
      <c r="I954">
        <f>IF(H954&gt;80,"&gt;80",IF(H954&gt;50,"50-80",IF(H954&gt;=25,"25-50","&lt;25")))</f>
        <v/>
      </c>
      <c r="J954">
        <f>IF(((B954="80+")+0+(OR(D954="1.5-2.0",D954="&gt;=2.0")))&gt;=2,1,0)</f>
        <v/>
      </c>
      <c r="K954" s="28">
        <f>INDEX(Parameters!$B$31:$E$31,MATCH(I954,Parameters!$B$30:$E$30,0))</f>
        <v/>
      </c>
      <c r="L954" s="29">
        <f>K954*INDEX(Parameters!$B$57:$E$57,MATCH(I954,Parameters!$B$30:$E$30,0))/100*IF($F954="yes",Parameters!$C$49,Parameters!$B$49)</f>
        <v/>
      </c>
      <c r="M954" s="29">
        <f>K954*INDEX(Parameters!$B$58:$E$58,MATCH(I954,Parameters!$B$30:$E$30,0))/100*IF($F954="yes",Parameters!$C$49,Parameters!$B$49)</f>
        <v/>
      </c>
      <c r="N954" s="29">
        <f>K954*INDEX(Parameters!$B$59:$E$59,MATCH(I954,Parameters!$B$30:$E$30,0))/100*IF($F954="yes",Parameters!$C$49,Parameters!$B$49)</f>
        <v/>
      </c>
      <c r="O954" s="29">
        <f>K954*INDEX(Parameters!$B$60:$E$60,MATCH(I954,Parameters!$B$30:$E$30,0))/100*IF($F954="yes",Parameters!$C$49,Parameters!$B$49)</f>
        <v/>
      </c>
      <c r="P954" s="29">
        <f>K954*INDEX(Parameters!$B$61:$E$61,MATCH(I954,Parameters!$B$30:$E$30,0))/100*IF($F954="yes",Parameters!$C$49,Parameters!$B$49)</f>
        <v/>
      </c>
      <c r="Q954" s="29">
        <f>K954*INDEX(Parameters!$B$62:$E$62,MATCH(I954,Parameters!$B$30:$E$30,0))/100*IF($F954="yes",Parameters!$C$49,Parameters!$B$49)</f>
        <v/>
      </c>
      <c r="R954" s="29">
        <f>K954*INDEX(Parameters!$B$63:$E$63,MATCH(I954,Parameters!$B$30:$E$30,0))/100*IF($F954="yes",Parameters!$C$49,Parameters!$B$49)</f>
        <v/>
      </c>
      <c r="S954" s="29">
        <f>K954*INDEX(Parameters!$B$64:$E$64,MATCH(I954,Parameters!$B$30:$E$30,0))/100*IF($F954="yes",Parameters!$C$49,Parameters!$B$49)</f>
        <v/>
      </c>
      <c r="T954" s="29">
        <f>K954*INDEX(Parameters!$B$65:$E$65,MATCH(I954,Parameters!$B$30:$E$30,0))/100*IF($F954="yes",Parameters!$C$49,Parameters!$B$49)</f>
        <v/>
      </c>
      <c r="U954" s="29">
        <f>INDEX(Parameters!$B$32:$E$32,MATCH(I954,Parameters!$B$30:$E$30,0))*Parameters!$B$36/100*IF($F954="yes",Parameters!$E$49,Parameters!$D$49)</f>
        <v/>
      </c>
      <c r="V954" s="29">
        <f>U954*INDEX(Parameters!$B$99:$E$99,MATCH(I954,Parameters!$B$30:$E$30,0))</f>
        <v/>
      </c>
      <c r="W954" s="29">
        <f>U954*INDEX(Parameters!$B$100:$E$100,MATCH(I954,Parameters!$B$30:$E$30,0))</f>
        <v/>
      </c>
      <c r="X954" s="29">
        <f>U954*INDEX(Parameters!$B$101:$E$101,MATCH(I954,Parameters!$B$30:$E$30,0))</f>
        <v/>
      </c>
      <c r="Y954" s="29">
        <f>U954*INDEX(Parameters!$B$102:$E$102,MATCH(I954,Parameters!$B$30:$E$30,0))</f>
        <v/>
      </c>
      <c r="Z954" s="29">
        <f>U954*INDEX(Parameters!$B$103:$E$103,MATCH(I954,Parameters!$B$30:$E$30,0))</f>
        <v/>
      </c>
      <c r="AA954" s="29">
        <f>U954*INDEX(Parameters!$B$104:$E$104,MATCH(I954,Parameters!$B$30:$E$30,0))</f>
        <v/>
      </c>
      <c r="AB954" s="29">
        <f>U954*Parameters!$B$39</f>
        <v/>
      </c>
      <c r="AC954">
        <f>J954</f>
        <v/>
      </c>
      <c r="AD954">
        <f>IF(J954=1,Parameters!$B$40,Parameters!$B$41)</f>
        <v/>
      </c>
      <c r="AE954" s="29">
        <f>AC954*O954+(1-AC954)*L954</f>
        <v/>
      </c>
      <c r="AF954" s="29">
        <f>AC954*P954+(1-AC954)*M954</f>
        <v/>
      </c>
      <c r="AG954" s="29">
        <f>AC954*Q954+(1-AC954)*N954</f>
        <v/>
      </c>
      <c r="AH954" s="29">
        <f>AD954*O954+(1-AD954)*L954</f>
        <v/>
      </c>
      <c r="AI954" s="29">
        <f>AD954*P954+(1-AD954)*M954</f>
        <v/>
      </c>
      <c r="AJ954" s="29">
        <f>AD954*Q954+(1-AD954)*N954</f>
        <v/>
      </c>
      <c r="AK954" s="29">
        <f>AC954*V954+(1-AC954)*U954</f>
        <v/>
      </c>
      <c r="AL954" s="29">
        <f>AC954*W954+(1-AC954)*U954</f>
        <v/>
      </c>
      <c r="AM954" s="29">
        <f>AC954*X954+(1-AC954)*U954</f>
        <v/>
      </c>
      <c r="AN954" s="29">
        <f>AD954*V954+(1-AD954)*U954</f>
        <v/>
      </c>
      <c r="AO954" s="29">
        <f>AD954*W954+(1-AD954)*U954</f>
        <v/>
      </c>
      <c r="AP954" s="29">
        <f>AD954*X954+(1-AD954)*U954</f>
        <v/>
      </c>
      <c r="AQ954">
        <f>IF(OR(Scenario!$B$5="Any",Scenario!$B$5=A954),1,0)</f>
        <v/>
      </c>
      <c r="AR954">
        <f>IF(OR(Scenario!$B$6="Any",Scenario!$B$6=B954),1,0)</f>
        <v/>
      </c>
      <c r="AS954">
        <f>IF(OR(Scenario!$B$7="Any",Scenario!$B$7=C954),1,0)</f>
        <v/>
      </c>
      <c r="AT954">
        <f>IF(OR(Scenario!$B$8="Any",Scenario!$B$8=D954),1,0)</f>
        <v/>
      </c>
      <c r="AU954">
        <f>IF(OR(Scenario!$B$9="Any",Scenario!$B$9=E954),1,0)</f>
        <v/>
      </c>
      <c r="AV954">
        <f>IF(OR(Scenario!$B$10="Any",Scenario!$B$10=F954),1,0)</f>
        <v/>
      </c>
      <c r="AW954">
        <f>G954*AQ954*AR954*AS954*AT954*AU954*AV954</f>
        <v/>
      </c>
      <c r="AX954">
        <f>IF(Scenario!$B$11="mean",L954,IF(Scenario!$B$11="5th pct",M954,N954))</f>
        <v/>
      </c>
      <c r="AY954">
        <f>IF(Scenario!$B$11="mean",O954,IF(Scenario!$B$11="5th pct",P954,Q954))</f>
        <v/>
      </c>
      <c r="AZ954">
        <f>IF(Scenario!$B$11="mean",R954,IF(Scenario!$B$11="5th pct",S954,T954))</f>
        <v/>
      </c>
      <c r="BA954">
        <f>IF(Scenario!$B$11="mean",AE954,IF(Scenario!$B$11="5th pct",AF954,AG954))</f>
        <v/>
      </c>
      <c r="BB954">
        <f>IF(Scenario!$B$11="mean",AH954,IF(Scenario!$B$11="5th pct",AI954,AJ954))</f>
        <v/>
      </c>
      <c r="BC954">
        <f>U954</f>
        <v/>
      </c>
      <c r="BD954">
        <f>IF(Scenario!$B$11="mean",V954,IF(Scenario!$B$11="5th pct",W954,X954))</f>
        <v/>
      </c>
      <c r="BE954">
        <f>IF(Scenario!$B$11="mean",Y954,IF(Scenario!$B$11="5th pct",Z954,AA954))</f>
        <v/>
      </c>
      <c r="BF954">
        <f>IF(Scenario!$B$11="mean",AK954,IF(Scenario!$B$11="5th pct",AL954,AM954))</f>
        <v/>
      </c>
      <c r="BG954">
        <f>IF(Scenario!$B$11="mean",AN954,IF(Scenario!$B$11="5th pct",AO954,AP954))</f>
        <v/>
      </c>
    </row>
    <row r="955">
      <c r="A955" s="7" t="inlineStr">
        <is>
          <t>M</t>
        </is>
      </c>
      <c r="B955" s="7" t="inlineStr">
        <is>
          <t>75-79</t>
        </is>
      </c>
      <c r="C955" s="7" t="inlineStr">
        <is>
          <t>&gt;198</t>
        </is>
      </c>
      <c r="D955" s="7" t="inlineStr">
        <is>
          <t>&gt;=2.0</t>
        </is>
      </c>
      <c r="E955" s="7" t="inlineStr">
        <is>
          <t>subclinical</t>
        </is>
      </c>
      <c r="F955" s="7" t="inlineStr">
        <is>
          <t>yes</t>
        </is>
      </c>
      <c r="G955" s="30">
        <f>Parameters!$B$6*Parameters!$B$8*Parameters!$G$11/SUM(Parameters!$B$11:$G$11)*Parameters!$K$21*Parameters!$B$50*Parameters!$B$46</f>
        <v/>
      </c>
      <c r="H955" s="31">
        <f>(140-Parameters!$C$25)*Parameters!$G$26*0.45359237*1/(72*Parameters!$E$27)</f>
        <v/>
      </c>
      <c r="I955" s="7">
        <f>IF(H955&gt;80,"&gt;80",IF(H955&gt;50,"50-80",IF(H955&gt;=25,"25-50","&lt;25")))</f>
        <v/>
      </c>
      <c r="J955" s="7">
        <f>IF(((B955="80+")+0+(OR(D955="1.5-2.0",D955="&gt;=2.0")))&gt;=2,1,0)</f>
        <v/>
      </c>
      <c r="K955" s="32">
        <f>INDEX(Parameters!$B$31:$E$31,MATCH(I955,Parameters!$B$30:$E$30,0))</f>
        <v/>
      </c>
      <c r="L955" s="33">
        <f>K955*INDEX(Parameters!$B$57:$E$57,MATCH(I955,Parameters!$B$30:$E$30,0))/100*IF($F955="yes",Parameters!$C$49,Parameters!$B$49)</f>
        <v/>
      </c>
      <c r="M955" s="33">
        <f>K955*INDEX(Parameters!$B$58:$E$58,MATCH(I955,Parameters!$B$30:$E$30,0))/100*IF($F955="yes",Parameters!$C$49,Parameters!$B$49)</f>
        <v/>
      </c>
      <c r="N955" s="33">
        <f>K955*INDEX(Parameters!$B$59:$E$59,MATCH(I955,Parameters!$B$30:$E$30,0))/100*IF($F955="yes",Parameters!$C$49,Parameters!$B$49)</f>
        <v/>
      </c>
      <c r="O955" s="33">
        <f>K955*INDEX(Parameters!$B$60:$E$60,MATCH(I955,Parameters!$B$30:$E$30,0))/100*IF($F955="yes",Parameters!$C$49,Parameters!$B$49)</f>
        <v/>
      </c>
      <c r="P955" s="33">
        <f>K955*INDEX(Parameters!$B$61:$E$61,MATCH(I955,Parameters!$B$30:$E$30,0))/100*IF($F955="yes",Parameters!$C$49,Parameters!$B$49)</f>
        <v/>
      </c>
      <c r="Q955" s="33">
        <f>K955*INDEX(Parameters!$B$62:$E$62,MATCH(I955,Parameters!$B$30:$E$30,0))/100*IF($F955="yes",Parameters!$C$49,Parameters!$B$49)</f>
        <v/>
      </c>
      <c r="R955" s="33">
        <f>K955*INDEX(Parameters!$B$63:$E$63,MATCH(I955,Parameters!$B$30:$E$30,0))/100*IF($F955="yes",Parameters!$C$49,Parameters!$B$49)</f>
        <v/>
      </c>
      <c r="S955" s="33">
        <f>K955*INDEX(Parameters!$B$64:$E$64,MATCH(I955,Parameters!$B$30:$E$30,0))/100*IF($F955="yes",Parameters!$C$49,Parameters!$B$49)</f>
        <v/>
      </c>
      <c r="T955" s="33">
        <f>K955*INDEX(Parameters!$B$65:$E$65,MATCH(I955,Parameters!$B$30:$E$30,0))/100*IF($F955="yes",Parameters!$C$49,Parameters!$B$49)</f>
        <v/>
      </c>
      <c r="U955" s="33">
        <f>INDEX(Parameters!$B$32:$E$32,MATCH(I955,Parameters!$B$30:$E$30,0))*Parameters!$B$36/100*IF($F955="yes",Parameters!$E$49,Parameters!$D$49)</f>
        <v/>
      </c>
      <c r="V955" s="33">
        <f>U955*INDEX(Parameters!$B$99:$E$99,MATCH(I955,Parameters!$B$30:$E$30,0))</f>
        <v/>
      </c>
      <c r="W955" s="33">
        <f>U955*INDEX(Parameters!$B$100:$E$100,MATCH(I955,Parameters!$B$30:$E$30,0))</f>
        <v/>
      </c>
      <c r="X955" s="33">
        <f>U955*INDEX(Parameters!$B$101:$E$101,MATCH(I955,Parameters!$B$30:$E$30,0))</f>
        <v/>
      </c>
      <c r="Y955" s="33">
        <f>U955*INDEX(Parameters!$B$102:$E$102,MATCH(I955,Parameters!$B$30:$E$30,0))</f>
        <v/>
      </c>
      <c r="Z955" s="33">
        <f>U955*INDEX(Parameters!$B$103:$E$103,MATCH(I955,Parameters!$B$30:$E$30,0))</f>
        <v/>
      </c>
      <c r="AA955" s="33">
        <f>U955*INDEX(Parameters!$B$104:$E$104,MATCH(I955,Parameters!$B$30:$E$30,0))</f>
        <v/>
      </c>
      <c r="AB955" s="33">
        <f>U955*Parameters!$B$39</f>
        <v/>
      </c>
      <c r="AC955" s="7">
        <f>J955</f>
        <v/>
      </c>
      <c r="AD955" s="7">
        <f>IF(J955=1,Parameters!$B$40,Parameters!$B$41)</f>
        <v/>
      </c>
      <c r="AE955" s="33">
        <f>AC955*O955+(1-AC955)*L955</f>
        <v/>
      </c>
      <c r="AF955" s="33">
        <f>AC955*P955+(1-AC955)*M955</f>
        <v/>
      </c>
      <c r="AG955" s="33">
        <f>AC955*Q955+(1-AC955)*N955</f>
        <v/>
      </c>
      <c r="AH955" s="33">
        <f>AD955*O955+(1-AD955)*L955</f>
        <v/>
      </c>
      <c r="AI955" s="33">
        <f>AD955*P955+(1-AD955)*M955</f>
        <v/>
      </c>
      <c r="AJ955" s="33">
        <f>AD955*Q955+(1-AD955)*N955</f>
        <v/>
      </c>
      <c r="AK955" s="33">
        <f>AC955*V955+(1-AC955)*U955</f>
        <v/>
      </c>
      <c r="AL955" s="33">
        <f>AC955*W955+(1-AC955)*U955</f>
        <v/>
      </c>
      <c r="AM955" s="33">
        <f>AC955*X955+(1-AC955)*U955</f>
        <v/>
      </c>
      <c r="AN955" s="33">
        <f>AD955*V955+(1-AD955)*U955</f>
        <v/>
      </c>
      <c r="AO955" s="33">
        <f>AD955*W955+(1-AD955)*U955</f>
        <v/>
      </c>
      <c r="AP955" s="33">
        <f>AD955*X955+(1-AD955)*U955</f>
        <v/>
      </c>
      <c r="AQ955" s="7">
        <f>IF(OR(Scenario!$B$5="Any",Scenario!$B$5=A955),1,0)</f>
        <v/>
      </c>
      <c r="AR955" s="7">
        <f>IF(OR(Scenario!$B$6="Any",Scenario!$B$6=B955),1,0)</f>
        <v/>
      </c>
      <c r="AS955" s="7">
        <f>IF(OR(Scenario!$B$7="Any",Scenario!$B$7=C955),1,0)</f>
        <v/>
      </c>
      <c r="AT955" s="7">
        <f>IF(OR(Scenario!$B$8="Any",Scenario!$B$8=D955),1,0)</f>
        <v/>
      </c>
      <c r="AU955" s="7">
        <f>IF(OR(Scenario!$B$9="Any",Scenario!$B$9=E955),1,0)</f>
        <v/>
      </c>
      <c r="AV955" s="7">
        <f>IF(OR(Scenario!$B$10="Any",Scenario!$B$10=F955),1,0)</f>
        <v/>
      </c>
      <c r="AW955" s="7">
        <f>G955*AQ955*AR955*AS955*AT955*AU955*AV955</f>
        <v/>
      </c>
      <c r="AX955" s="7">
        <f>IF(Scenario!$B$11="mean",L955,IF(Scenario!$B$11="5th pct",M955,N955))</f>
        <v/>
      </c>
      <c r="AY955" s="7">
        <f>IF(Scenario!$B$11="mean",O955,IF(Scenario!$B$11="5th pct",P955,Q955))</f>
        <v/>
      </c>
      <c r="AZ955" s="7">
        <f>IF(Scenario!$B$11="mean",R955,IF(Scenario!$B$11="5th pct",S955,T955))</f>
        <v/>
      </c>
      <c r="BA955" s="7">
        <f>IF(Scenario!$B$11="mean",AE955,IF(Scenario!$B$11="5th pct",AF955,AG955))</f>
        <v/>
      </c>
      <c r="BB955" s="7">
        <f>IF(Scenario!$B$11="mean",AH955,IF(Scenario!$B$11="5th pct",AI955,AJ955))</f>
        <v/>
      </c>
      <c r="BC955" s="7">
        <f>U955</f>
        <v/>
      </c>
      <c r="BD955" s="7">
        <f>IF(Scenario!$B$11="mean",V955,IF(Scenario!$B$11="5th pct",W955,X955))</f>
        <v/>
      </c>
      <c r="BE955" s="7">
        <f>IF(Scenario!$B$11="mean",Y955,IF(Scenario!$B$11="5th pct",Z955,AA955))</f>
        <v/>
      </c>
      <c r="BF955" s="7">
        <f>IF(Scenario!$B$11="mean",AK955,IF(Scenario!$B$11="5th pct",AL955,AM955))</f>
        <v/>
      </c>
      <c r="BG955" s="7">
        <f>IF(Scenario!$B$11="mean",AN955,IF(Scenario!$B$11="5th pct",AO955,AP955))</f>
        <v/>
      </c>
    </row>
    <row r="956">
      <c r="A956" t="inlineStr">
        <is>
          <t>M</t>
        </is>
      </c>
      <c r="B956" t="inlineStr">
        <is>
          <t>75-79</t>
        </is>
      </c>
      <c r="C956" t="inlineStr">
        <is>
          <t>&gt;198</t>
        </is>
      </c>
      <c r="D956" t="inlineStr">
        <is>
          <t>&gt;=2.0</t>
        </is>
      </c>
      <c r="E956" t="inlineStr">
        <is>
          <t>low parox</t>
        </is>
      </c>
      <c r="F956" t="inlineStr">
        <is>
          <t>no</t>
        </is>
      </c>
      <c r="G956" s="26">
        <f>Parameters!$B$6*Parameters!$B$8*Parameters!$G$11/SUM(Parameters!$B$11:$G$11)*Parameters!$K$21*Parameters!$B$51*(1-Parameters!$B$46)</f>
        <v/>
      </c>
      <c r="H956" s="27">
        <f>(140-Parameters!$C$25)*Parameters!$G$26*0.45359237*1/(72*Parameters!$E$27)</f>
        <v/>
      </c>
      <c r="I956">
        <f>IF(H956&gt;80,"&gt;80",IF(H956&gt;50,"50-80",IF(H956&gt;=25,"25-50","&lt;25")))</f>
        <v/>
      </c>
      <c r="J956">
        <f>IF(((B956="80+")+0+(OR(D956="1.5-2.0",D956="&gt;=2.0")))&gt;=2,1,0)</f>
        <v/>
      </c>
      <c r="K956" s="28">
        <f>INDEX(Parameters!$B$31:$E$31,MATCH(I956,Parameters!$B$30:$E$30,0))</f>
        <v/>
      </c>
      <c r="L956" s="29">
        <f>K956*INDEX(Parameters!$B$66:$E$66,MATCH(I956,Parameters!$B$30:$E$30,0))/100*IF($F956="yes",Parameters!$C$49,Parameters!$B$49)</f>
        <v/>
      </c>
      <c r="M956" s="29">
        <f>K956*INDEX(Parameters!$B$67:$E$67,MATCH(I956,Parameters!$B$30:$E$30,0))/100*IF($F956="yes",Parameters!$C$49,Parameters!$B$49)</f>
        <v/>
      </c>
      <c r="N956" s="29">
        <f>K956*INDEX(Parameters!$B$68:$E$68,MATCH(I956,Parameters!$B$30:$E$30,0))/100*IF($F956="yes",Parameters!$C$49,Parameters!$B$49)</f>
        <v/>
      </c>
      <c r="O956" s="29">
        <f>K956*INDEX(Parameters!$B$69:$E$69,MATCH(I956,Parameters!$B$30:$E$30,0))/100*IF($F956="yes",Parameters!$C$49,Parameters!$B$49)</f>
        <v/>
      </c>
      <c r="P956" s="29">
        <f>K956*INDEX(Parameters!$B$70:$E$70,MATCH(I956,Parameters!$B$30:$E$30,0))/100*IF($F956="yes",Parameters!$C$49,Parameters!$B$49)</f>
        <v/>
      </c>
      <c r="Q956" s="29">
        <f>K956*INDEX(Parameters!$B$71:$E$71,MATCH(I956,Parameters!$B$30:$E$30,0))/100*IF($F956="yes",Parameters!$C$49,Parameters!$B$49)</f>
        <v/>
      </c>
      <c r="R956" s="29">
        <f>K956*INDEX(Parameters!$B$72:$E$72,MATCH(I956,Parameters!$B$30:$E$30,0))/100*IF($F956="yes",Parameters!$C$49,Parameters!$B$49)</f>
        <v/>
      </c>
      <c r="S956" s="29">
        <f>K956*INDEX(Parameters!$B$73:$E$73,MATCH(I956,Parameters!$B$30:$E$30,0))/100*IF($F956="yes",Parameters!$C$49,Parameters!$B$49)</f>
        <v/>
      </c>
      <c r="T956" s="29">
        <f>K956*INDEX(Parameters!$B$74:$E$74,MATCH(I956,Parameters!$B$30:$E$30,0))/100*IF($F956="yes",Parameters!$C$49,Parameters!$B$49)</f>
        <v/>
      </c>
      <c r="U956" s="29">
        <f>INDEX(Parameters!$B$32:$E$32,MATCH(I956,Parameters!$B$30:$E$30,0))*Parameters!$B$36/100*IF($F956="yes",Parameters!$E$49,Parameters!$D$49)</f>
        <v/>
      </c>
      <c r="V956" s="29">
        <f>U956*INDEX(Parameters!$B$99:$E$99,MATCH(I956,Parameters!$B$30:$E$30,0))</f>
        <v/>
      </c>
      <c r="W956" s="29">
        <f>U956*INDEX(Parameters!$B$100:$E$100,MATCH(I956,Parameters!$B$30:$E$30,0))</f>
        <v/>
      </c>
      <c r="X956" s="29">
        <f>U956*INDEX(Parameters!$B$101:$E$101,MATCH(I956,Parameters!$B$30:$E$30,0))</f>
        <v/>
      </c>
      <c r="Y956" s="29">
        <f>U956*INDEX(Parameters!$B$102:$E$102,MATCH(I956,Parameters!$B$30:$E$30,0))</f>
        <v/>
      </c>
      <c r="Z956" s="29">
        <f>U956*INDEX(Parameters!$B$103:$E$103,MATCH(I956,Parameters!$B$30:$E$30,0))</f>
        <v/>
      </c>
      <c r="AA956" s="29">
        <f>U956*INDEX(Parameters!$B$104:$E$104,MATCH(I956,Parameters!$B$30:$E$30,0))</f>
        <v/>
      </c>
      <c r="AB956" s="29">
        <f>U956*Parameters!$B$39</f>
        <v/>
      </c>
      <c r="AC956">
        <f>J956</f>
        <v/>
      </c>
      <c r="AD956">
        <f>IF(J956=1,Parameters!$B$40,Parameters!$B$41)</f>
        <v/>
      </c>
      <c r="AE956" s="29">
        <f>AC956*O956+(1-AC956)*L956</f>
        <v/>
      </c>
      <c r="AF956" s="29">
        <f>AC956*P956+(1-AC956)*M956</f>
        <v/>
      </c>
      <c r="AG956" s="29">
        <f>AC956*Q956+(1-AC956)*N956</f>
        <v/>
      </c>
      <c r="AH956" s="29">
        <f>AD956*O956+(1-AD956)*L956</f>
        <v/>
      </c>
      <c r="AI956" s="29">
        <f>AD956*P956+(1-AD956)*M956</f>
        <v/>
      </c>
      <c r="AJ956" s="29">
        <f>AD956*Q956+(1-AD956)*N956</f>
        <v/>
      </c>
      <c r="AK956" s="29">
        <f>AC956*V956+(1-AC956)*U956</f>
        <v/>
      </c>
      <c r="AL956" s="29">
        <f>AC956*W956+(1-AC956)*U956</f>
        <v/>
      </c>
      <c r="AM956" s="29">
        <f>AC956*X956+(1-AC956)*U956</f>
        <v/>
      </c>
      <c r="AN956" s="29">
        <f>AD956*V956+(1-AD956)*U956</f>
        <v/>
      </c>
      <c r="AO956" s="29">
        <f>AD956*W956+(1-AD956)*U956</f>
        <v/>
      </c>
      <c r="AP956" s="29">
        <f>AD956*X956+(1-AD956)*U956</f>
        <v/>
      </c>
      <c r="AQ956">
        <f>IF(OR(Scenario!$B$5="Any",Scenario!$B$5=A956),1,0)</f>
        <v/>
      </c>
      <c r="AR956">
        <f>IF(OR(Scenario!$B$6="Any",Scenario!$B$6=B956),1,0)</f>
        <v/>
      </c>
      <c r="AS956">
        <f>IF(OR(Scenario!$B$7="Any",Scenario!$B$7=C956),1,0)</f>
        <v/>
      </c>
      <c r="AT956">
        <f>IF(OR(Scenario!$B$8="Any",Scenario!$B$8=D956),1,0)</f>
        <v/>
      </c>
      <c r="AU956">
        <f>IF(OR(Scenario!$B$9="Any",Scenario!$B$9=E956),1,0)</f>
        <v/>
      </c>
      <c r="AV956">
        <f>IF(OR(Scenario!$B$10="Any",Scenario!$B$10=F956),1,0)</f>
        <v/>
      </c>
      <c r="AW956">
        <f>G956*AQ956*AR956*AS956*AT956*AU956*AV956</f>
        <v/>
      </c>
      <c r="AX956">
        <f>IF(Scenario!$B$11="mean",L956,IF(Scenario!$B$11="5th pct",M956,N956))</f>
        <v/>
      </c>
      <c r="AY956">
        <f>IF(Scenario!$B$11="mean",O956,IF(Scenario!$B$11="5th pct",P956,Q956))</f>
        <v/>
      </c>
      <c r="AZ956">
        <f>IF(Scenario!$B$11="mean",R956,IF(Scenario!$B$11="5th pct",S956,T956))</f>
        <v/>
      </c>
      <c r="BA956">
        <f>IF(Scenario!$B$11="mean",AE956,IF(Scenario!$B$11="5th pct",AF956,AG956))</f>
        <v/>
      </c>
      <c r="BB956">
        <f>IF(Scenario!$B$11="mean",AH956,IF(Scenario!$B$11="5th pct",AI956,AJ956))</f>
        <v/>
      </c>
      <c r="BC956">
        <f>U956</f>
        <v/>
      </c>
      <c r="BD956">
        <f>IF(Scenario!$B$11="mean",V956,IF(Scenario!$B$11="5th pct",W956,X956))</f>
        <v/>
      </c>
      <c r="BE956">
        <f>IF(Scenario!$B$11="mean",Y956,IF(Scenario!$B$11="5th pct",Z956,AA956))</f>
        <v/>
      </c>
      <c r="BF956">
        <f>IF(Scenario!$B$11="mean",AK956,IF(Scenario!$B$11="5th pct",AL956,AM956))</f>
        <v/>
      </c>
      <c r="BG956">
        <f>IF(Scenario!$B$11="mean",AN956,IF(Scenario!$B$11="5th pct",AO956,AP956))</f>
        <v/>
      </c>
    </row>
    <row r="957">
      <c r="A957" s="7" t="inlineStr">
        <is>
          <t>M</t>
        </is>
      </c>
      <c r="B957" s="7" t="inlineStr">
        <is>
          <t>75-79</t>
        </is>
      </c>
      <c r="C957" s="7" t="inlineStr">
        <is>
          <t>&gt;198</t>
        </is>
      </c>
      <c r="D957" s="7" t="inlineStr">
        <is>
          <t>&gt;=2.0</t>
        </is>
      </c>
      <c r="E957" s="7" t="inlineStr">
        <is>
          <t>low parox</t>
        </is>
      </c>
      <c r="F957" s="7" t="inlineStr">
        <is>
          <t>yes</t>
        </is>
      </c>
      <c r="G957" s="30">
        <f>Parameters!$B$6*Parameters!$B$8*Parameters!$G$11/SUM(Parameters!$B$11:$G$11)*Parameters!$K$21*Parameters!$B$51*Parameters!$B$46</f>
        <v/>
      </c>
      <c r="H957" s="31">
        <f>(140-Parameters!$C$25)*Parameters!$G$26*0.45359237*1/(72*Parameters!$E$27)</f>
        <v/>
      </c>
      <c r="I957" s="7">
        <f>IF(H957&gt;80,"&gt;80",IF(H957&gt;50,"50-80",IF(H957&gt;=25,"25-50","&lt;25")))</f>
        <v/>
      </c>
      <c r="J957" s="7">
        <f>IF(((B957="80+")+0+(OR(D957="1.5-2.0",D957="&gt;=2.0")))&gt;=2,1,0)</f>
        <v/>
      </c>
      <c r="K957" s="32">
        <f>INDEX(Parameters!$B$31:$E$31,MATCH(I957,Parameters!$B$30:$E$30,0))</f>
        <v/>
      </c>
      <c r="L957" s="33">
        <f>K957*INDEX(Parameters!$B$66:$E$66,MATCH(I957,Parameters!$B$30:$E$30,0))/100*IF($F957="yes",Parameters!$C$49,Parameters!$B$49)</f>
        <v/>
      </c>
      <c r="M957" s="33">
        <f>K957*INDEX(Parameters!$B$67:$E$67,MATCH(I957,Parameters!$B$30:$E$30,0))/100*IF($F957="yes",Parameters!$C$49,Parameters!$B$49)</f>
        <v/>
      </c>
      <c r="N957" s="33">
        <f>K957*INDEX(Parameters!$B$68:$E$68,MATCH(I957,Parameters!$B$30:$E$30,0))/100*IF($F957="yes",Parameters!$C$49,Parameters!$B$49)</f>
        <v/>
      </c>
      <c r="O957" s="33">
        <f>K957*INDEX(Parameters!$B$69:$E$69,MATCH(I957,Parameters!$B$30:$E$30,0))/100*IF($F957="yes",Parameters!$C$49,Parameters!$B$49)</f>
        <v/>
      </c>
      <c r="P957" s="33">
        <f>K957*INDEX(Parameters!$B$70:$E$70,MATCH(I957,Parameters!$B$30:$E$30,0))/100*IF($F957="yes",Parameters!$C$49,Parameters!$B$49)</f>
        <v/>
      </c>
      <c r="Q957" s="33">
        <f>K957*INDEX(Parameters!$B$71:$E$71,MATCH(I957,Parameters!$B$30:$E$30,0))/100*IF($F957="yes",Parameters!$C$49,Parameters!$B$49)</f>
        <v/>
      </c>
      <c r="R957" s="33">
        <f>K957*INDEX(Parameters!$B$72:$E$72,MATCH(I957,Parameters!$B$30:$E$30,0))/100*IF($F957="yes",Parameters!$C$49,Parameters!$B$49)</f>
        <v/>
      </c>
      <c r="S957" s="33">
        <f>K957*INDEX(Parameters!$B$73:$E$73,MATCH(I957,Parameters!$B$30:$E$30,0))/100*IF($F957="yes",Parameters!$C$49,Parameters!$B$49)</f>
        <v/>
      </c>
      <c r="T957" s="33">
        <f>K957*INDEX(Parameters!$B$74:$E$74,MATCH(I957,Parameters!$B$30:$E$30,0))/100*IF($F957="yes",Parameters!$C$49,Parameters!$B$49)</f>
        <v/>
      </c>
      <c r="U957" s="33">
        <f>INDEX(Parameters!$B$32:$E$32,MATCH(I957,Parameters!$B$30:$E$30,0))*Parameters!$B$36/100*IF($F957="yes",Parameters!$E$49,Parameters!$D$49)</f>
        <v/>
      </c>
      <c r="V957" s="33">
        <f>U957*INDEX(Parameters!$B$99:$E$99,MATCH(I957,Parameters!$B$30:$E$30,0))</f>
        <v/>
      </c>
      <c r="W957" s="33">
        <f>U957*INDEX(Parameters!$B$100:$E$100,MATCH(I957,Parameters!$B$30:$E$30,0))</f>
        <v/>
      </c>
      <c r="X957" s="33">
        <f>U957*INDEX(Parameters!$B$101:$E$101,MATCH(I957,Parameters!$B$30:$E$30,0))</f>
        <v/>
      </c>
      <c r="Y957" s="33">
        <f>U957*INDEX(Parameters!$B$102:$E$102,MATCH(I957,Parameters!$B$30:$E$30,0))</f>
        <v/>
      </c>
      <c r="Z957" s="33">
        <f>U957*INDEX(Parameters!$B$103:$E$103,MATCH(I957,Parameters!$B$30:$E$30,0))</f>
        <v/>
      </c>
      <c r="AA957" s="33">
        <f>U957*INDEX(Parameters!$B$104:$E$104,MATCH(I957,Parameters!$B$30:$E$30,0))</f>
        <v/>
      </c>
      <c r="AB957" s="33">
        <f>U957*Parameters!$B$39</f>
        <v/>
      </c>
      <c r="AC957" s="7">
        <f>J957</f>
        <v/>
      </c>
      <c r="AD957" s="7">
        <f>IF(J957=1,Parameters!$B$40,Parameters!$B$41)</f>
        <v/>
      </c>
      <c r="AE957" s="33">
        <f>AC957*O957+(1-AC957)*L957</f>
        <v/>
      </c>
      <c r="AF957" s="33">
        <f>AC957*P957+(1-AC957)*M957</f>
        <v/>
      </c>
      <c r="AG957" s="33">
        <f>AC957*Q957+(1-AC957)*N957</f>
        <v/>
      </c>
      <c r="AH957" s="33">
        <f>AD957*O957+(1-AD957)*L957</f>
        <v/>
      </c>
      <c r="AI957" s="33">
        <f>AD957*P957+(1-AD957)*M957</f>
        <v/>
      </c>
      <c r="AJ957" s="33">
        <f>AD957*Q957+(1-AD957)*N957</f>
        <v/>
      </c>
      <c r="AK957" s="33">
        <f>AC957*V957+(1-AC957)*U957</f>
        <v/>
      </c>
      <c r="AL957" s="33">
        <f>AC957*W957+(1-AC957)*U957</f>
        <v/>
      </c>
      <c r="AM957" s="33">
        <f>AC957*X957+(1-AC957)*U957</f>
        <v/>
      </c>
      <c r="AN957" s="33">
        <f>AD957*V957+(1-AD957)*U957</f>
        <v/>
      </c>
      <c r="AO957" s="33">
        <f>AD957*W957+(1-AD957)*U957</f>
        <v/>
      </c>
      <c r="AP957" s="33">
        <f>AD957*X957+(1-AD957)*U957</f>
        <v/>
      </c>
      <c r="AQ957" s="7">
        <f>IF(OR(Scenario!$B$5="Any",Scenario!$B$5=A957),1,0)</f>
        <v/>
      </c>
      <c r="AR957" s="7">
        <f>IF(OR(Scenario!$B$6="Any",Scenario!$B$6=B957),1,0)</f>
        <v/>
      </c>
      <c r="AS957" s="7">
        <f>IF(OR(Scenario!$B$7="Any",Scenario!$B$7=C957),1,0)</f>
        <v/>
      </c>
      <c r="AT957" s="7">
        <f>IF(OR(Scenario!$B$8="Any",Scenario!$B$8=D957),1,0)</f>
        <v/>
      </c>
      <c r="AU957" s="7">
        <f>IF(OR(Scenario!$B$9="Any",Scenario!$B$9=E957),1,0)</f>
        <v/>
      </c>
      <c r="AV957" s="7">
        <f>IF(OR(Scenario!$B$10="Any",Scenario!$B$10=F957),1,0)</f>
        <v/>
      </c>
      <c r="AW957" s="7">
        <f>G957*AQ957*AR957*AS957*AT957*AU957*AV957</f>
        <v/>
      </c>
      <c r="AX957" s="7">
        <f>IF(Scenario!$B$11="mean",L957,IF(Scenario!$B$11="5th pct",M957,N957))</f>
        <v/>
      </c>
      <c r="AY957" s="7">
        <f>IF(Scenario!$B$11="mean",O957,IF(Scenario!$B$11="5th pct",P957,Q957))</f>
        <v/>
      </c>
      <c r="AZ957" s="7">
        <f>IF(Scenario!$B$11="mean",R957,IF(Scenario!$B$11="5th pct",S957,T957))</f>
        <v/>
      </c>
      <c r="BA957" s="7">
        <f>IF(Scenario!$B$11="mean",AE957,IF(Scenario!$B$11="5th pct",AF957,AG957))</f>
        <v/>
      </c>
      <c r="BB957" s="7">
        <f>IF(Scenario!$B$11="mean",AH957,IF(Scenario!$B$11="5th pct",AI957,AJ957))</f>
        <v/>
      </c>
      <c r="BC957" s="7">
        <f>U957</f>
        <v/>
      </c>
      <c r="BD957" s="7">
        <f>IF(Scenario!$B$11="mean",V957,IF(Scenario!$B$11="5th pct",W957,X957))</f>
        <v/>
      </c>
      <c r="BE957" s="7">
        <f>IF(Scenario!$B$11="mean",Y957,IF(Scenario!$B$11="5th pct",Z957,AA957))</f>
        <v/>
      </c>
      <c r="BF957" s="7">
        <f>IF(Scenario!$B$11="mean",AK957,IF(Scenario!$B$11="5th pct",AL957,AM957))</f>
        <v/>
      </c>
      <c r="BG957" s="7">
        <f>IF(Scenario!$B$11="mean",AN957,IF(Scenario!$B$11="5th pct",AO957,AP957))</f>
        <v/>
      </c>
    </row>
    <row r="958">
      <c r="A958" t="inlineStr">
        <is>
          <t>M</t>
        </is>
      </c>
      <c r="B958" t="inlineStr">
        <is>
          <t>75-79</t>
        </is>
      </c>
      <c r="C958" t="inlineStr">
        <is>
          <t>&gt;198</t>
        </is>
      </c>
      <c r="D958" t="inlineStr">
        <is>
          <t>&gt;=2.0</t>
        </is>
      </c>
      <c r="E958" t="inlineStr">
        <is>
          <t>high parox</t>
        </is>
      </c>
      <c r="F958" t="inlineStr">
        <is>
          <t>no</t>
        </is>
      </c>
      <c r="G958" s="26">
        <f>Parameters!$B$6*Parameters!$B$8*Parameters!$G$11/SUM(Parameters!$B$11:$G$11)*Parameters!$K$21*Parameters!$B$52*(1-Parameters!$B$46)</f>
        <v/>
      </c>
      <c r="H958" s="27">
        <f>(140-Parameters!$C$25)*Parameters!$G$26*0.45359237*1/(72*Parameters!$E$27)</f>
        <v/>
      </c>
      <c r="I958">
        <f>IF(H958&gt;80,"&gt;80",IF(H958&gt;50,"50-80",IF(H958&gt;=25,"25-50","&lt;25")))</f>
        <v/>
      </c>
      <c r="J958">
        <f>IF(((B958="80+")+0+(OR(D958="1.5-2.0",D958="&gt;=2.0")))&gt;=2,1,0)</f>
        <v/>
      </c>
      <c r="K958" s="28">
        <f>INDEX(Parameters!$B$31:$E$31,MATCH(I958,Parameters!$B$30:$E$30,0))</f>
        <v/>
      </c>
      <c r="L958" s="29">
        <f>K958*INDEX(Parameters!$B$75:$E$75,MATCH(I958,Parameters!$B$30:$E$30,0))/100*IF($F958="yes",Parameters!$C$49,Parameters!$B$49)</f>
        <v/>
      </c>
      <c r="M958" s="29">
        <f>K958*INDEX(Parameters!$B$76:$E$76,MATCH(I958,Parameters!$B$30:$E$30,0))/100*IF($F958="yes",Parameters!$C$49,Parameters!$B$49)</f>
        <v/>
      </c>
      <c r="N958" s="29">
        <f>K958*INDEX(Parameters!$B$77:$E$77,MATCH(I958,Parameters!$B$30:$E$30,0))/100*IF($F958="yes",Parameters!$C$49,Parameters!$B$49)</f>
        <v/>
      </c>
      <c r="O958" s="29">
        <f>K958*INDEX(Parameters!$B$78:$E$78,MATCH(I958,Parameters!$B$30:$E$30,0))/100*IF($F958="yes",Parameters!$C$49,Parameters!$B$49)</f>
        <v/>
      </c>
      <c r="P958" s="29">
        <f>K958*INDEX(Parameters!$B$79:$E$79,MATCH(I958,Parameters!$B$30:$E$30,0))/100*IF($F958="yes",Parameters!$C$49,Parameters!$B$49)</f>
        <v/>
      </c>
      <c r="Q958" s="29">
        <f>K958*INDEX(Parameters!$B$80:$E$80,MATCH(I958,Parameters!$B$30:$E$30,0))/100*IF($F958="yes",Parameters!$C$49,Parameters!$B$49)</f>
        <v/>
      </c>
      <c r="R958" s="29">
        <f>K958*INDEX(Parameters!$B$81:$E$81,MATCH(I958,Parameters!$B$30:$E$30,0))/100*IF($F958="yes",Parameters!$C$49,Parameters!$B$49)</f>
        <v/>
      </c>
      <c r="S958" s="29">
        <f>K958*INDEX(Parameters!$B$82:$E$82,MATCH(I958,Parameters!$B$30:$E$30,0))/100*IF($F958="yes",Parameters!$C$49,Parameters!$B$49)</f>
        <v/>
      </c>
      <c r="T958" s="29">
        <f>K958*INDEX(Parameters!$B$83:$E$83,MATCH(I958,Parameters!$B$30:$E$30,0))/100*IF($F958="yes",Parameters!$C$49,Parameters!$B$49)</f>
        <v/>
      </c>
      <c r="U958" s="29">
        <f>INDEX(Parameters!$B$32:$E$32,MATCH(I958,Parameters!$B$30:$E$30,0))*Parameters!$B$36/100*IF($F958="yes",Parameters!$E$49,Parameters!$D$49)</f>
        <v/>
      </c>
      <c r="V958" s="29">
        <f>U958*INDEX(Parameters!$B$99:$E$99,MATCH(I958,Parameters!$B$30:$E$30,0))</f>
        <v/>
      </c>
      <c r="W958" s="29">
        <f>U958*INDEX(Parameters!$B$100:$E$100,MATCH(I958,Parameters!$B$30:$E$30,0))</f>
        <v/>
      </c>
      <c r="X958" s="29">
        <f>U958*INDEX(Parameters!$B$101:$E$101,MATCH(I958,Parameters!$B$30:$E$30,0))</f>
        <v/>
      </c>
      <c r="Y958" s="29">
        <f>U958*INDEX(Parameters!$B$102:$E$102,MATCH(I958,Parameters!$B$30:$E$30,0))</f>
        <v/>
      </c>
      <c r="Z958" s="29">
        <f>U958*INDEX(Parameters!$B$103:$E$103,MATCH(I958,Parameters!$B$30:$E$30,0))</f>
        <v/>
      </c>
      <c r="AA958" s="29">
        <f>U958*INDEX(Parameters!$B$104:$E$104,MATCH(I958,Parameters!$B$30:$E$30,0))</f>
        <v/>
      </c>
      <c r="AB958" s="29">
        <f>U958*Parameters!$B$39</f>
        <v/>
      </c>
      <c r="AC958">
        <f>J958</f>
        <v/>
      </c>
      <c r="AD958">
        <f>IF(J958=1,Parameters!$B$40,Parameters!$B$41)</f>
        <v/>
      </c>
      <c r="AE958" s="29">
        <f>AC958*O958+(1-AC958)*L958</f>
        <v/>
      </c>
      <c r="AF958" s="29">
        <f>AC958*P958+(1-AC958)*M958</f>
        <v/>
      </c>
      <c r="AG958" s="29">
        <f>AC958*Q958+(1-AC958)*N958</f>
        <v/>
      </c>
      <c r="AH958" s="29">
        <f>AD958*O958+(1-AD958)*L958</f>
        <v/>
      </c>
      <c r="AI958" s="29">
        <f>AD958*P958+(1-AD958)*M958</f>
        <v/>
      </c>
      <c r="AJ958" s="29">
        <f>AD958*Q958+(1-AD958)*N958</f>
        <v/>
      </c>
      <c r="AK958" s="29">
        <f>AC958*V958+(1-AC958)*U958</f>
        <v/>
      </c>
      <c r="AL958" s="29">
        <f>AC958*W958+(1-AC958)*U958</f>
        <v/>
      </c>
      <c r="AM958" s="29">
        <f>AC958*X958+(1-AC958)*U958</f>
        <v/>
      </c>
      <c r="AN958" s="29">
        <f>AD958*V958+(1-AD958)*U958</f>
        <v/>
      </c>
      <c r="AO958" s="29">
        <f>AD958*W958+(1-AD958)*U958</f>
        <v/>
      </c>
      <c r="AP958" s="29">
        <f>AD958*X958+(1-AD958)*U958</f>
        <v/>
      </c>
      <c r="AQ958">
        <f>IF(OR(Scenario!$B$5="Any",Scenario!$B$5=A958),1,0)</f>
        <v/>
      </c>
      <c r="AR958">
        <f>IF(OR(Scenario!$B$6="Any",Scenario!$B$6=B958),1,0)</f>
        <v/>
      </c>
      <c r="AS958">
        <f>IF(OR(Scenario!$B$7="Any",Scenario!$B$7=C958),1,0)</f>
        <v/>
      </c>
      <c r="AT958">
        <f>IF(OR(Scenario!$B$8="Any",Scenario!$B$8=D958),1,0)</f>
        <v/>
      </c>
      <c r="AU958">
        <f>IF(OR(Scenario!$B$9="Any",Scenario!$B$9=E958),1,0)</f>
        <v/>
      </c>
      <c r="AV958">
        <f>IF(OR(Scenario!$B$10="Any",Scenario!$B$10=F958),1,0)</f>
        <v/>
      </c>
      <c r="AW958">
        <f>G958*AQ958*AR958*AS958*AT958*AU958*AV958</f>
        <v/>
      </c>
      <c r="AX958">
        <f>IF(Scenario!$B$11="mean",L958,IF(Scenario!$B$11="5th pct",M958,N958))</f>
        <v/>
      </c>
      <c r="AY958">
        <f>IF(Scenario!$B$11="mean",O958,IF(Scenario!$B$11="5th pct",P958,Q958))</f>
        <v/>
      </c>
      <c r="AZ958">
        <f>IF(Scenario!$B$11="mean",R958,IF(Scenario!$B$11="5th pct",S958,T958))</f>
        <v/>
      </c>
      <c r="BA958">
        <f>IF(Scenario!$B$11="mean",AE958,IF(Scenario!$B$11="5th pct",AF958,AG958))</f>
        <v/>
      </c>
      <c r="BB958">
        <f>IF(Scenario!$B$11="mean",AH958,IF(Scenario!$B$11="5th pct",AI958,AJ958))</f>
        <v/>
      </c>
      <c r="BC958">
        <f>U958</f>
        <v/>
      </c>
      <c r="BD958">
        <f>IF(Scenario!$B$11="mean",V958,IF(Scenario!$B$11="5th pct",W958,X958))</f>
        <v/>
      </c>
      <c r="BE958">
        <f>IF(Scenario!$B$11="mean",Y958,IF(Scenario!$B$11="5th pct",Z958,AA958))</f>
        <v/>
      </c>
      <c r="BF958">
        <f>IF(Scenario!$B$11="mean",AK958,IF(Scenario!$B$11="5th pct",AL958,AM958))</f>
        <v/>
      </c>
      <c r="BG958">
        <f>IF(Scenario!$B$11="mean",AN958,IF(Scenario!$B$11="5th pct",AO958,AP958))</f>
        <v/>
      </c>
    </row>
    <row r="959">
      <c r="A959" s="7" t="inlineStr">
        <is>
          <t>M</t>
        </is>
      </c>
      <c r="B959" s="7" t="inlineStr">
        <is>
          <t>75-79</t>
        </is>
      </c>
      <c r="C959" s="7" t="inlineStr">
        <is>
          <t>&gt;198</t>
        </is>
      </c>
      <c r="D959" s="7" t="inlineStr">
        <is>
          <t>&gt;=2.0</t>
        </is>
      </c>
      <c r="E959" s="7" t="inlineStr">
        <is>
          <t>high parox</t>
        </is>
      </c>
      <c r="F959" s="7" t="inlineStr">
        <is>
          <t>yes</t>
        </is>
      </c>
      <c r="G959" s="30">
        <f>Parameters!$B$6*Parameters!$B$8*Parameters!$G$11/SUM(Parameters!$B$11:$G$11)*Parameters!$K$21*Parameters!$B$52*Parameters!$B$46</f>
        <v/>
      </c>
      <c r="H959" s="31">
        <f>(140-Parameters!$C$25)*Parameters!$G$26*0.45359237*1/(72*Parameters!$E$27)</f>
        <v/>
      </c>
      <c r="I959" s="7">
        <f>IF(H959&gt;80,"&gt;80",IF(H959&gt;50,"50-80",IF(H959&gt;=25,"25-50","&lt;25")))</f>
        <v/>
      </c>
      <c r="J959" s="7">
        <f>IF(((B959="80+")+0+(OR(D959="1.5-2.0",D959="&gt;=2.0")))&gt;=2,1,0)</f>
        <v/>
      </c>
      <c r="K959" s="32">
        <f>INDEX(Parameters!$B$31:$E$31,MATCH(I959,Parameters!$B$30:$E$30,0))</f>
        <v/>
      </c>
      <c r="L959" s="33">
        <f>K959*INDEX(Parameters!$B$75:$E$75,MATCH(I959,Parameters!$B$30:$E$30,0))/100*IF($F959="yes",Parameters!$C$49,Parameters!$B$49)</f>
        <v/>
      </c>
      <c r="M959" s="33">
        <f>K959*INDEX(Parameters!$B$76:$E$76,MATCH(I959,Parameters!$B$30:$E$30,0))/100*IF($F959="yes",Parameters!$C$49,Parameters!$B$49)</f>
        <v/>
      </c>
      <c r="N959" s="33">
        <f>K959*INDEX(Parameters!$B$77:$E$77,MATCH(I959,Parameters!$B$30:$E$30,0))/100*IF($F959="yes",Parameters!$C$49,Parameters!$B$49)</f>
        <v/>
      </c>
      <c r="O959" s="33">
        <f>K959*INDEX(Parameters!$B$78:$E$78,MATCH(I959,Parameters!$B$30:$E$30,0))/100*IF($F959="yes",Parameters!$C$49,Parameters!$B$49)</f>
        <v/>
      </c>
      <c r="P959" s="33">
        <f>K959*INDEX(Parameters!$B$79:$E$79,MATCH(I959,Parameters!$B$30:$E$30,0))/100*IF($F959="yes",Parameters!$C$49,Parameters!$B$49)</f>
        <v/>
      </c>
      <c r="Q959" s="33">
        <f>K959*INDEX(Parameters!$B$80:$E$80,MATCH(I959,Parameters!$B$30:$E$30,0))/100*IF($F959="yes",Parameters!$C$49,Parameters!$B$49)</f>
        <v/>
      </c>
      <c r="R959" s="33">
        <f>K959*INDEX(Parameters!$B$81:$E$81,MATCH(I959,Parameters!$B$30:$E$30,0))/100*IF($F959="yes",Parameters!$C$49,Parameters!$B$49)</f>
        <v/>
      </c>
      <c r="S959" s="33">
        <f>K959*INDEX(Parameters!$B$82:$E$82,MATCH(I959,Parameters!$B$30:$E$30,0))/100*IF($F959="yes",Parameters!$C$49,Parameters!$B$49)</f>
        <v/>
      </c>
      <c r="T959" s="33">
        <f>K959*INDEX(Parameters!$B$83:$E$83,MATCH(I959,Parameters!$B$30:$E$30,0))/100*IF($F959="yes",Parameters!$C$49,Parameters!$B$49)</f>
        <v/>
      </c>
      <c r="U959" s="33">
        <f>INDEX(Parameters!$B$32:$E$32,MATCH(I959,Parameters!$B$30:$E$30,0))*Parameters!$B$36/100*IF($F959="yes",Parameters!$E$49,Parameters!$D$49)</f>
        <v/>
      </c>
      <c r="V959" s="33">
        <f>U959*INDEX(Parameters!$B$99:$E$99,MATCH(I959,Parameters!$B$30:$E$30,0))</f>
        <v/>
      </c>
      <c r="W959" s="33">
        <f>U959*INDEX(Parameters!$B$100:$E$100,MATCH(I959,Parameters!$B$30:$E$30,0))</f>
        <v/>
      </c>
      <c r="X959" s="33">
        <f>U959*INDEX(Parameters!$B$101:$E$101,MATCH(I959,Parameters!$B$30:$E$30,0))</f>
        <v/>
      </c>
      <c r="Y959" s="33">
        <f>U959*INDEX(Parameters!$B$102:$E$102,MATCH(I959,Parameters!$B$30:$E$30,0))</f>
        <v/>
      </c>
      <c r="Z959" s="33">
        <f>U959*INDEX(Parameters!$B$103:$E$103,MATCH(I959,Parameters!$B$30:$E$30,0))</f>
        <v/>
      </c>
      <c r="AA959" s="33">
        <f>U959*INDEX(Parameters!$B$104:$E$104,MATCH(I959,Parameters!$B$30:$E$30,0))</f>
        <v/>
      </c>
      <c r="AB959" s="33">
        <f>U959*Parameters!$B$39</f>
        <v/>
      </c>
      <c r="AC959" s="7">
        <f>J959</f>
        <v/>
      </c>
      <c r="AD959" s="7">
        <f>IF(J959=1,Parameters!$B$40,Parameters!$B$41)</f>
        <v/>
      </c>
      <c r="AE959" s="33">
        <f>AC959*O959+(1-AC959)*L959</f>
        <v/>
      </c>
      <c r="AF959" s="33">
        <f>AC959*P959+(1-AC959)*M959</f>
        <v/>
      </c>
      <c r="AG959" s="33">
        <f>AC959*Q959+(1-AC959)*N959</f>
        <v/>
      </c>
      <c r="AH959" s="33">
        <f>AD959*O959+(1-AD959)*L959</f>
        <v/>
      </c>
      <c r="AI959" s="33">
        <f>AD959*P959+(1-AD959)*M959</f>
        <v/>
      </c>
      <c r="AJ959" s="33">
        <f>AD959*Q959+(1-AD959)*N959</f>
        <v/>
      </c>
      <c r="AK959" s="33">
        <f>AC959*V959+(1-AC959)*U959</f>
        <v/>
      </c>
      <c r="AL959" s="33">
        <f>AC959*W959+(1-AC959)*U959</f>
        <v/>
      </c>
      <c r="AM959" s="33">
        <f>AC959*X959+(1-AC959)*U959</f>
        <v/>
      </c>
      <c r="AN959" s="33">
        <f>AD959*V959+(1-AD959)*U959</f>
        <v/>
      </c>
      <c r="AO959" s="33">
        <f>AD959*W959+(1-AD959)*U959</f>
        <v/>
      </c>
      <c r="AP959" s="33">
        <f>AD959*X959+(1-AD959)*U959</f>
        <v/>
      </c>
      <c r="AQ959" s="7">
        <f>IF(OR(Scenario!$B$5="Any",Scenario!$B$5=A959),1,0)</f>
        <v/>
      </c>
      <c r="AR959" s="7">
        <f>IF(OR(Scenario!$B$6="Any",Scenario!$B$6=B959),1,0)</f>
        <v/>
      </c>
      <c r="AS959" s="7">
        <f>IF(OR(Scenario!$B$7="Any",Scenario!$B$7=C959),1,0)</f>
        <v/>
      </c>
      <c r="AT959" s="7">
        <f>IF(OR(Scenario!$B$8="Any",Scenario!$B$8=D959),1,0)</f>
        <v/>
      </c>
      <c r="AU959" s="7">
        <f>IF(OR(Scenario!$B$9="Any",Scenario!$B$9=E959),1,0)</f>
        <v/>
      </c>
      <c r="AV959" s="7">
        <f>IF(OR(Scenario!$B$10="Any",Scenario!$B$10=F959),1,0)</f>
        <v/>
      </c>
      <c r="AW959" s="7">
        <f>G959*AQ959*AR959*AS959*AT959*AU959*AV959</f>
        <v/>
      </c>
      <c r="AX959" s="7">
        <f>IF(Scenario!$B$11="mean",L959,IF(Scenario!$B$11="5th pct",M959,N959))</f>
        <v/>
      </c>
      <c r="AY959" s="7">
        <f>IF(Scenario!$B$11="mean",O959,IF(Scenario!$B$11="5th pct",P959,Q959))</f>
        <v/>
      </c>
      <c r="AZ959" s="7">
        <f>IF(Scenario!$B$11="mean",R959,IF(Scenario!$B$11="5th pct",S959,T959))</f>
        <v/>
      </c>
      <c r="BA959" s="7">
        <f>IF(Scenario!$B$11="mean",AE959,IF(Scenario!$B$11="5th pct",AF959,AG959))</f>
        <v/>
      </c>
      <c r="BB959" s="7">
        <f>IF(Scenario!$B$11="mean",AH959,IF(Scenario!$B$11="5th pct",AI959,AJ959))</f>
        <v/>
      </c>
      <c r="BC959" s="7">
        <f>U959</f>
        <v/>
      </c>
      <c r="BD959" s="7">
        <f>IF(Scenario!$B$11="mean",V959,IF(Scenario!$B$11="5th pct",W959,X959))</f>
        <v/>
      </c>
      <c r="BE959" s="7">
        <f>IF(Scenario!$B$11="mean",Y959,IF(Scenario!$B$11="5th pct",Z959,AA959))</f>
        <v/>
      </c>
      <c r="BF959" s="7">
        <f>IF(Scenario!$B$11="mean",AK959,IF(Scenario!$B$11="5th pct",AL959,AM959))</f>
        <v/>
      </c>
      <c r="BG959" s="7">
        <f>IF(Scenario!$B$11="mean",AN959,IF(Scenario!$B$11="5th pct",AO959,AP959))</f>
        <v/>
      </c>
    </row>
    <row r="960">
      <c r="A960" t="inlineStr">
        <is>
          <t>M</t>
        </is>
      </c>
      <c r="B960" t="inlineStr">
        <is>
          <t>75-79</t>
        </is>
      </c>
      <c r="C960" t="inlineStr">
        <is>
          <t>&gt;198</t>
        </is>
      </c>
      <c r="D960" t="inlineStr">
        <is>
          <t>&gt;=2.0</t>
        </is>
      </c>
      <c r="E960" t="inlineStr">
        <is>
          <t>persistent</t>
        </is>
      </c>
      <c r="F960" t="inlineStr">
        <is>
          <t>no</t>
        </is>
      </c>
      <c r="G960" s="26">
        <f>Parameters!$B$6*Parameters!$B$8*Parameters!$G$11/SUM(Parameters!$B$11:$G$11)*Parameters!$K$21*Parameters!$B$53*(1-Parameters!$B$46)</f>
        <v/>
      </c>
      <c r="H960" s="27">
        <f>(140-Parameters!$C$25)*Parameters!$G$26*0.45359237*1/(72*Parameters!$E$27)</f>
        <v/>
      </c>
      <c r="I960">
        <f>IF(H960&gt;80,"&gt;80",IF(H960&gt;50,"50-80",IF(H960&gt;=25,"25-50","&lt;25")))</f>
        <v/>
      </c>
      <c r="J960">
        <f>IF(((B960="80+")+0+(OR(D960="1.5-2.0",D960="&gt;=2.0")))&gt;=2,1,0)</f>
        <v/>
      </c>
      <c r="K960" s="28">
        <f>INDEX(Parameters!$B$31:$E$31,MATCH(I960,Parameters!$B$30:$E$30,0))</f>
        <v/>
      </c>
      <c r="L960" s="29">
        <f>K960*INDEX(Parameters!$B$84:$E$84,MATCH(I960,Parameters!$B$30:$E$30,0))/100*IF($F960="yes",Parameters!$C$49,Parameters!$B$49)</f>
        <v/>
      </c>
      <c r="M960" s="29">
        <f>K960*INDEX(Parameters!$B$85:$E$85,MATCH(I960,Parameters!$B$30:$E$30,0))/100*IF($F960="yes",Parameters!$C$49,Parameters!$B$49)</f>
        <v/>
      </c>
      <c r="N960" s="29">
        <f>K960*INDEX(Parameters!$B$86:$E$86,MATCH(I960,Parameters!$B$30:$E$30,0))/100*IF($F960="yes",Parameters!$C$49,Parameters!$B$49)</f>
        <v/>
      </c>
      <c r="O960" s="29">
        <f>K960*INDEX(Parameters!$B$87:$E$87,MATCH(I960,Parameters!$B$30:$E$30,0))/100*IF($F960="yes",Parameters!$C$49,Parameters!$B$49)</f>
        <v/>
      </c>
      <c r="P960" s="29">
        <f>K960*INDEX(Parameters!$B$88:$E$88,MATCH(I960,Parameters!$B$30:$E$30,0))/100*IF($F960="yes",Parameters!$C$49,Parameters!$B$49)</f>
        <v/>
      </c>
      <c r="Q960" s="29">
        <f>K960*INDEX(Parameters!$B$89:$E$89,MATCH(I960,Parameters!$B$30:$E$30,0))/100*IF($F960="yes",Parameters!$C$49,Parameters!$B$49)</f>
        <v/>
      </c>
      <c r="R960" s="29">
        <f>K960*INDEX(Parameters!$B$90:$E$90,MATCH(I960,Parameters!$B$30:$E$30,0))/100*IF($F960="yes",Parameters!$C$49,Parameters!$B$49)</f>
        <v/>
      </c>
      <c r="S960" s="29">
        <f>K960*INDEX(Parameters!$B$91:$E$91,MATCH(I960,Parameters!$B$30:$E$30,0))/100*IF($F960="yes",Parameters!$C$49,Parameters!$B$49)</f>
        <v/>
      </c>
      <c r="T960" s="29">
        <f>K960*INDEX(Parameters!$B$92:$E$92,MATCH(I960,Parameters!$B$30:$E$30,0))/100*IF($F960="yes",Parameters!$C$49,Parameters!$B$49)</f>
        <v/>
      </c>
      <c r="U960" s="29">
        <f>INDEX(Parameters!$B$32:$E$32,MATCH(I960,Parameters!$B$30:$E$30,0))*Parameters!$B$36/100*IF($F960="yes",Parameters!$E$49,Parameters!$D$49)</f>
        <v/>
      </c>
      <c r="V960" s="29">
        <f>U960*INDEX(Parameters!$B$99:$E$99,MATCH(I960,Parameters!$B$30:$E$30,0))</f>
        <v/>
      </c>
      <c r="W960" s="29">
        <f>U960*INDEX(Parameters!$B$100:$E$100,MATCH(I960,Parameters!$B$30:$E$30,0))</f>
        <v/>
      </c>
      <c r="X960" s="29">
        <f>U960*INDEX(Parameters!$B$101:$E$101,MATCH(I960,Parameters!$B$30:$E$30,0))</f>
        <v/>
      </c>
      <c r="Y960" s="29">
        <f>U960*INDEX(Parameters!$B$102:$E$102,MATCH(I960,Parameters!$B$30:$E$30,0))</f>
        <v/>
      </c>
      <c r="Z960" s="29">
        <f>U960*INDEX(Parameters!$B$103:$E$103,MATCH(I960,Parameters!$B$30:$E$30,0))</f>
        <v/>
      </c>
      <c r="AA960" s="29">
        <f>U960*INDEX(Parameters!$B$104:$E$104,MATCH(I960,Parameters!$B$30:$E$30,0))</f>
        <v/>
      </c>
      <c r="AB960" s="29">
        <f>U960*Parameters!$B$39</f>
        <v/>
      </c>
      <c r="AC960">
        <f>J960</f>
        <v/>
      </c>
      <c r="AD960">
        <f>IF(J960=1,Parameters!$B$40,Parameters!$B$41)</f>
        <v/>
      </c>
      <c r="AE960" s="29">
        <f>AC960*O960+(1-AC960)*L960</f>
        <v/>
      </c>
      <c r="AF960" s="29">
        <f>AC960*P960+(1-AC960)*M960</f>
        <v/>
      </c>
      <c r="AG960" s="29">
        <f>AC960*Q960+(1-AC960)*N960</f>
        <v/>
      </c>
      <c r="AH960" s="29">
        <f>AD960*O960+(1-AD960)*L960</f>
        <v/>
      </c>
      <c r="AI960" s="29">
        <f>AD960*P960+(1-AD960)*M960</f>
        <v/>
      </c>
      <c r="AJ960" s="29">
        <f>AD960*Q960+(1-AD960)*N960</f>
        <v/>
      </c>
      <c r="AK960" s="29">
        <f>AC960*V960+(1-AC960)*U960</f>
        <v/>
      </c>
      <c r="AL960" s="29">
        <f>AC960*W960+(1-AC960)*U960</f>
        <v/>
      </c>
      <c r="AM960" s="29">
        <f>AC960*X960+(1-AC960)*U960</f>
        <v/>
      </c>
      <c r="AN960" s="29">
        <f>AD960*V960+(1-AD960)*U960</f>
        <v/>
      </c>
      <c r="AO960" s="29">
        <f>AD960*W960+(1-AD960)*U960</f>
        <v/>
      </c>
      <c r="AP960" s="29">
        <f>AD960*X960+(1-AD960)*U960</f>
        <v/>
      </c>
      <c r="AQ960">
        <f>IF(OR(Scenario!$B$5="Any",Scenario!$B$5=A960),1,0)</f>
        <v/>
      </c>
      <c r="AR960">
        <f>IF(OR(Scenario!$B$6="Any",Scenario!$B$6=B960),1,0)</f>
        <v/>
      </c>
      <c r="AS960">
        <f>IF(OR(Scenario!$B$7="Any",Scenario!$B$7=C960),1,0)</f>
        <v/>
      </c>
      <c r="AT960">
        <f>IF(OR(Scenario!$B$8="Any",Scenario!$B$8=D960),1,0)</f>
        <v/>
      </c>
      <c r="AU960">
        <f>IF(OR(Scenario!$B$9="Any",Scenario!$B$9=E960),1,0)</f>
        <v/>
      </c>
      <c r="AV960">
        <f>IF(OR(Scenario!$B$10="Any",Scenario!$B$10=F960),1,0)</f>
        <v/>
      </c>
      <c r="AW960">
        <f>G960*AQ960*AR960*AS960*AT960*AU960*AV960</f>
        <v/>
      </c>
      <c r="AX960">
        <f>IF(Scenario!$B$11="mean",L960,IF(Scenario!$B$11="5th pct",M960,N960))</f>
        <v/>
      </c>
      <c r="AY960">
        <f>IF(Scenario!$B$11="mean",O960,IF(Scenario!$B$11="5th pct",P960,Q960))</f>
        <v/>
      </c>
      <c r="AZ960">
        <f>IF(Scenario!$B$11="mean",R960,IF(Scenario!$B$11="5th pct",S960,T960))</f>
        <v/>
      </c>
      <c r="BA960">
        <f>IF(Scenario!$B$11="mean",AE960,IF(Scenario!$B$11="5th pct",AF960,AG960))</f>
        <v/>
      </c>
      <c r="BB960">
        <f>IF(Scenario!$B$11="mean",AH960,IF(Scenario!$B$11="5th pct",AI960,AJ960))</f>
        <v/>
      </c>
      <c r="BC960">
        <f>U960</f>
        <v/>
      </c>
      <c r="BD960">
        <f>IF(Scenario!$B$11="mean",V960,IF(Scenario!$B$11="5th pct",W960,X960))</f>
        <v/>
      </c>
      <c r="BE960">
        <f>IF(Scenario!$B$11="mean",Y960,IF(Scenario!$B$11="5th pct",Z960,AA960))</f>
        <v/>
      </c>
      <c r="BF960">
        <f>IF(Scenario!$B$11="mean",AK960,IF(Scenario!$B$11="5th pct",AL960,AM960))</f>
        <v/>
      </c>
      <c r="BG960">
        <f>IF(Scenario!$B$11="mean",AN960,IF(Scenario!$B$11="5th pct",AO960,AP960))</f>
        <v/>
      </c>
    </row>
    <row r="961">
      <c r="A961" s="7" t="inlineStr">
        <is>
          <t>M</t>
        </is>
      </c>
      <c r="B961" s="7" t="inlineStr">
        <is>
          <t>75-79</t>
        </is>
      </c>
      <c r="C961" s="7" t="inlineStr">
        <is>
          <t>&gt;198</t>
        </is>
      </c>
      <c r="D961" s="7" t="inlineStr">
        <is>
          <t>&gt;=2.0</t>
        </is>
      </c>
      <c r="E961" s="7" t="inlineStr">
        <is>
          <t>persistent</t>
        </is>
      </c>
      <c r="F961" s="7" t="inlineStr">
        <is>
          <t>yes</t>
        </is>
      </c>
      <c r="G961" s="30">
        <f>Parameters!$B$6*Parameters!$B$8*Parameters!$G$11/SUM(Parameters!$B$11:$G$11)*Parameters!$K$21*Parameters!$B$53*Parameters!$B$46</f>
        <v/>
      </c>
      <c r="H961" s="31">
        <f>(140-Parameters!$C$25)*Parameters!$G$26*0.45359237*1/(72*Parameters!$E$27)</f>
        <v/>
      </c>
      <c r="I961" s="7">
        <f>IF(H961&gt;80,"&gt;80",IF(H961&gt;50,"50-80",IF(H961&gt;=25,"25-50","&lt;25")))</f>
        <v/>
      </c>
      <c r="J961" s="7">
        <f>IF(((B961="80+")+0+(OR(D961="1.5-2.0",D961="&gt;=2.0")))&gt;=2,1,0)</f>
        <v/>
      </c>
      <c r="K961" s="32">
        <f>INDEX(Parameters!$B$31:$E$31,MATCH(I961,Parameters!$B$30:$E$30,0))</f>
        <v/>
      </c>
      <c r="L961" s="33">
        <f>K961*INDEX(Parameters!$B$84:$E$84,MATCH(I961,Parameters!$B$30:$E$30,0))/100*IF($F961="yes",Parameters!$C$49,Parameters!$B$49)</f>
        <v/>
      </c>
      <c r="M961" s="33">
        <f>K961*INDEX(Parameters!$B$85:$E$85,MATCH(I961,Parameters!$B$30:$E$30,0))/100*IF($F961="yes",Parameters!$C$49,Parameters!$B$49)</f>
        <v/>
      </c>
      <c r="N961" s="33">
        <f>K961*INDEX(Parameters!$B$86:$E$86,MATCH(I961,Parameters!$B$30:$E$30,0))/100*IF($F961="yes",Parameters!$C$49,Parameters!$B$49)</f>
        <v/>
      </c>
      <c r="O961" s="33">
        <f>K961*INDEX(Parameters!$B$87:$E$87,MATCH(I961,Parameters!$B$30:$E$30,0))/100*IF($F961="yes",Parameters!$C$49,Parameters!$B$49)</f>
        <v/>
      </c>
      <c r="P961" s="33">
        <f>K961*INDEX(Parameters!$B$88:$E$88,MATCH(I961,Parameters!$B$30:$E$30,0))/100*IF($F961="yes",Parameters!$C$49,Parameters!$B$49)</f>
        <v/>
      </c>
      <c r="Q961" s="33">
        <f>K961*INDEX(Parameters!$B$89:$E$89,MATCH(I961,Parameters!$B$30:$E$30,0))/100*IF($F961="yes",Parameters!$C$49,Parameters!$B$49)</f>
        <v/>
      </c>
      <c r="R961" s="33">
        <f>K961*INDEX(Parameters!$B$90:$E$90,MATCH(I961,Parameters!$B$30:$E$30,0))/100*IF($F961="yes",Parameters!$C$49,Parameters!$B$49)</f>
        <v/>
      </c>
      <c r="S961" s="33">
        <f>K961*INDEX(Parameters!$B$91:$E$91,MATCH(I961,Parameters!$B$30:$E$30,0))/100*IF($F961="yes",Parameters!$C$49,Parameters!$B$49)</f>
        <v/>
      </c>
      <c r="T961" s="33">
        <f>K961*INDEX(Parameters!$B$92:$E$92,MATCH(I961,Parameters!$B$30:$E$30,0))/100*IF($F961="yes",Parameters!$C$49,Parameters!$B$49)</f>
        <v/>
      </c>
      <c r="U961" s="33">
        <f>INDEX(Parameters!$B$32:$E$32,MATCH(I961,Parameters!$B$30:$E$30,0))*Parameters!$B$36/100*IF($F961="yes",Parameters!$E$49,Parameters!$D$49)</f>
        <v/>
      </c>
      <c r="V961" s="33">
        <f>U961*INDEX(Parameters!$B$99:$E$99,MATCH(I961,Parameters!$B$30:$E$30,0))</f>
        <v/>
      </c>
      <c r="W961" s="33">
        <f>U961*INDEX(Parameters!$B$100:$E$100,MATCH(I961,Parameters!$B$30:$E$30,0))</f>
        <v/>
      </c>
      <c r="X961" s="33">
        <f>U961*INDEX(Parameters!$B$101:$E$101,MATCH(I961,Parameters!$B$30:$E$30,0))</f>
        <v/>
      </c>
      <c r="Y961" s="33">
        <f>U961*INDEX(Parameters!$B$102:$E$102,MATCH(I961,Parameters!$B$30:$E$30,0))</f>
        <v/>
      </c>
      <c r="Z961" s="33">
        <f>U961*INDEX(Parameters!$B$103:$E$103,MATCH(I961,Parameters!$B$30:$E$30,0))</f>
        <v/>
      </c>
      <c r="AA961" s="33">
        <f>U961*INDEX(Parameters!$B$104:$E$104,MATCH(I961,Parameters!$B$30:$E$30,0))</f>
        <v/>
      </c>
      <c r="AB961" s="33">
        <f>U961*Parameters!$B$39</f>
        <v/>
      </c>
      <c r="AC961" s="7">
        <f>J961</f>
        <v/>
      </c>
      <c r="AD961" s="7">
        <f>IF(J961=1,Parameters!$B$40,Parameters!$B$41)</f>
        <v/>
      </c>
      <c r="AE961" s="33">
        <f>AC961*O961+(1-AC961)*L961</f>
        <v/>
      </c>
      <c r="AF961" s="33">
        <f>AC961*P961+(1-AC961)*M961</f>
        <v/>
      </c>
      <c r="AG961" s="33">
        <f>AC961*Q961+(1-AC961)*N961</f>
        <v/>
      </c>
      <c r="AH961" s="33">
        <f>AD961*O961+(1-AD961)*L961</f>
        <v/>
      </c>
      <c r="AI961" s="33">
        <f>AD961*P961+(1-AD961)*M961</f>
        <v/>
      </c>
      <c r="AJ961" s="33">
        <f>AD961*Q961+(1-AD961)*N961</f>
        <v/>
      </c>
      <c r="AK961" s="33">
        <f>AC961*V961+(1-AC961)*U961</f>
        <v/>
      </c>
      <c r="AL961" s="33">
        <f>AC961*W961+(1-AC961)*U961</f>
        <v/>
      </c>
      <c r="AM961" s="33">
        <f>AC961*X961+(1-AC961)*U961</f>
        <v/>
      </c>
      <c r="AN961" s="33">
        <f>AD961*V961+(1-AD961)*U961</f>
        <v/>
      </c>
      <c r="AO961" s="33">
        <f>AD961*W961+(1-AD961)*U961</f>
        <v/>
      </c>
      <c r="AP961" s="33">
        <f>AD961*X961+(1-AD961)*U961</f>
        <v/>
      </c>
      <c r="AQ961" s="7">
        <f>IF(OR(Scenario!$B$5="Any",Scenario!$B$5=A961),1,0)</f>
        <v/>
      </c>
      <c r="AR961" s="7">
        <f>IF(OR(Scenario!$B$6="Any",Scenario!$B$6=B961),1,0)</f>
        <v/>
      </c>
      <c r="AS961" s="7">
        <f>IF(OR(Scenario!$B$7="Any",Scenario!$B$7=C961),1,0)</f>
        <v/>
      </c>
      <c r="AT961" s="7">
        <f>IF(OR(Scenario!$B$8="Any",Scenario!$B$8=D961),1,0)</f>
        <v/>
      </c>
      <c r="AU961" s="7">
        <f>IF(OR(Scenario!$B$9="Any",Scenario!$B$9=E961),1,0)</f>
        <v/>
      </c>
      <c r="AV961" s="7">
        <f>IF(OR(Scenario!$B$10="Any",Scenario!$B$10=F961),1,0)</f>
        <v/>
      </c>
      <c r="AW961" s="7">
        <f>G961*AQ961*AR961*AS961*AT961*AU961*AV961</f>
        <v/>
      </c>
      <c r="AX961" s="7">
        <f>IF(Scenario!$B$11="mean",L961,IF(Scenario!$B$11="5th pct",M961,N961))</f>
        <v/>
      </c>
      <c r="AY961" s="7">
        <f>IF(Scenario!$B$11="mean",O961,IF(Scenario!$B$11="5th pct",P961,Q961))</f>
        <v/>
      </c>
      <c r="AZ961" s="7">
        <f>IF(Scenario!$B$11="mean",R961,IF(Scenario!$B$11="5th pct",S961,T961))</f>
        <v/>
      </c>
      <c r="BA961" s="7">
        <f>IF(Scenario!$B$11="mean",AE961,IF(Scenario!$B$11="5th pct",AF961,AG961))</f>
        <v/>
      </c>
      <c r="BB961" s="7">
        <f>IF(Scenario!$B$11="mean",AH961,IF(Scenario!$B$11="5th pct",AI961,AJ961))</f>
        <v/>
      </c>
      <c r="BC961" s="7">
        <f>U961</f>
        <v/>
      </c>
      <c r="BD961" s="7">
        <f>IF(Scenario!$B$11="mean",V961,IF(Scenario!$B$11="5th pct",W961,X961))</f>
        <v/>
      </c>
      <c r="BE961" s="7">
        <f>IF(Scenario!$B$11="mean",Y961,IF(Scenario!$B$11="5th pct",Z961,AA961))</f>
        <v/>
      </c>
      <c r="BF961" s="7">
        <f>IF(Scenario!$B$11="mean",AK961,IF(Scenario!$B$11="5th pct",AL961,AM961))</f>
        <v/>
      </c>
      <c r="BG961" s="7">
        <f>IF(Scenario!$B$11="mean",AN961,IF(Scenario!$B$11="5th pct",AO961,AP961))</f>
        <v/>
      </c>
    </row>
    <row r="962">
      <c r="A962" t="inlineStr">
        <is>
          <t>M</t>
        </is>
      </c>
      <c r="B962" t="inlineStr">
        <is>
          <t>80+</t>
        </is>
      </c>
      <c r="C962" t="inlineStr">
        <is>
          <t>&lt;=110</t>
        </is>
      </c>
      <c r="D962" t="inlineStr">
        <is>
          <t>&lt;1.0</t>
        </is>
      </c>
      <c r="E962" t="inlineStr">
        <is>
          <t>subclinical</t>
        </is>
      </c>
      <c r="F962" t="inlineStr">
        <is>
          <t>no</t>
        </is>
      </c>
      <c r="G962" s="26">
        <f>Parameters!$B$6*Parameters!$B$9*Parameters!$B$11/SUM(Parameters!$B$11:$G$11)*Parameters!$H$21*Parameters!$B$50*(1-Parameters!$B$46)</f>
        <v/>
      </c>
      <c r="H962" s="27">
        <f>(140-Parameters!$D$25)*Parameters!$B$26*0.45359237*1/(72*Parameters!$B$27)</f>
        <v/>
      </c>
      <c r="I962">
        <f>IF(H962&gt;80,"&gt;80",IF(H962&gt;50,"50-80",IF(H962&gt;=25,"25-50","&lt;25")))</f>
        <v/>
      </c>
      <c r="J962">
        <f>IF(((B962="80+")+1+(OR(D962="1.5-2.0",D962="&gt;=2.0")))&gt;=2,1,0)</f>
        <v/>
      </c>
      <c r="K962" s="28">
        <f>INDEX(Parameters!$B$31:$E$31,MATCH(I962,Parameters!$B$30:$E$30,0))</f>
        <v/>
      </c>
      <c r="L962" s="29">
        <f>K962*INDEX(Parameters!$B$57:$E$57,MATCH(I962,Parameters!$B$30:$E$30,0))/100*IF($F962="yes",Parameters!$C$49,Parameters!$B$49)</f>
        <v/>
      </c>
      <c r="M962" s="29">
        <f>K962*INDEX(Parameters!$B$58:$E$58,MATCH(I962,Parameters!$B$30:$E$30,0))/100*IF($F962="yes",Parameters!$C$49,Parameters!$B$49)</f>
        <v/>
      </c>
      <c r="N962" s="29">
        <f>K962*INDEX(Parameters!$B$59:$E$59,MATCH(I962,Parameters!$B$30:$E$30,0))/100*IF($F962="yes",Parameters!$C$49,Parameters!$B$49)</f>
        <v/>
      </c>
      <c r="O962" s="29">
        <f>K962*INDEX(Parameters!$B$60:$E$60,MATCH(I962,Parameters!$B$30:$E$30,0))/100*IF($F962="yes",Parameters!$C$49,Parameters!$B$49)</f>
        <v/>
      </c>
      <c r="P962" s="29">
        <f>K962*INDEX(Parameters!$B$61:$E$61,MATCH(I962,Parameters!$B$30:$E$30,0))/100*IF($F962="yes",Parameters!$C$49,Parameters!$B$49)</f>
        <v/>
      </c>
      <c r="Q962" s="29">
        <f>K962*INDEX(Parameters!$B$62:$E$62,MATCH(I962,Parameters!$B$30:$E$30,0))/100*IF($F962="yes",Parameters!$C$49,Parameters!$B$49)</f>
        <v/>
      </c>
      <c r="R962" s="29">
        <f>K962*INDEX(Parameters!$B$63:$E$63,MATCH(I962,Parameters!$B$30:$E$30,0))/100*IF($F962="yes",Parameters!$C$49,Parameters!$B$49)</f>
        <v/>
      </c>
      <c r="S962" s="29">
        <f>K962*INDEX(Parameters!$B$64:$E$64,MATCH(I962,Parameters!$B$30:$E$30,0))/100*IF($F962="yes",Parameters!$C$49,Parameters!$B$49)</f>
        <v/>
      </c>
      <c r="T962" s="29">
        <f>K962*INDEX(Parameters!$B$65:$E$65,MATCH(I962,Parameters!$B$30:$E$30,0))/100*IF($F962="yes",Parameters!$C$49,Parameters!$B$49)</f>
        <v/>
      </c>
      <c r="U962" s="29">
        <f>INDEX(Parameters!$B$32:$E$32,MATCH(I962,Parameters!$B$30:$E$30,0))*Parameters!$B$36/100*IF($F962="yes",Parameters!$E$49,Parameters!$D$49)</f>
        <v/>
      </c>
      <c r="V962" s="29">
        <f>U962*INDEX(Parameters!$B$99:$E$99,MATCH(I962,Parameters!$B$30:$E$30,0))</f>
        <v/>
      </c>
      <c r="W962" s="29">
        <f>U962*INDEX(Parameters!$B$100:$E$100,MATCH(I962,Parameters!$B$30:$E$30,0))</f>
        <v/>
      </c>
      <c r="X962" s="29">
        <f>U962*INDEX(Parameters!$B$101:$E$101,MATCH(I962,Parameters!$B$30:$E$30,0))</f>
        <v/>
      </c>
      <c r="Y962" s="29">
        <f>U962*INDEX(Parameters!$B$102:$E$102,MATCH(I962,Parameters!$B$30:$E$30,0))</f>
        <v/>
      </c>
      <c r="Z962" s="29">
        <f>U962*INDEX(Parameters!$B$103:$E$103,MATCH(I962,Parameters!$B$30:$E$30,0))</f>
        <v/>
      </c>
      <c r="AA962" s="29">
        <f>U962*INDEX(Parameters!$B$104:$E$104,MATCH(I962,Parameters!$B$30:$E$30,0))</f>
        <v/>
      </c>
      <c r="AB962" s="29">
        <f>U962*Parameters!$B$39</f>
        <v/>
      </c>
      <c r="AC962">
        <f>J962</f>
        <v/>
      </c>
      <c r="AD962">
        <f>IF(J962=1,Parameters!$B$40,Parameters!$B$41)</f>
        <v/>
      </c>
      <c r="AE962" s="29">
        <f>AC962*O962+(1-AC962)*L962</f>
        <v/>
      </c>
      <c r="AF962" s="29">
        <f>AC962*P962+(1-AC962)*M962</f>
        <v/>
      </c>
      <c r="AG962" s="29">
        <f>AC962*Q962+(1-AC962)*N962</f>
        <v/>
      </c>
      <c r="AH962" s="29">
        <f>AD962*O962+(1-AD962)*L962</f>
        <v/>
      </c>
      <c r="AI962" s="29">
        <f>AD962*P962+(1-AD962)*M962</f>
        <v/>
      </c>
      <c r="AJ962" s="29">
        <f>AD962*Q962+(1-AD962)*N962</f>
        <v/>
      </c>
      <c r="AK962" s="29">
        <f>AC962*V962+(1-AC962)*U962</f>
        <v/>
      </c>
      <c r="AL962" s="29">
        <f>AC962*W962+(1-AC962)*U962</f>
        <v/>
      </c>
      <c r="AM962" s="29">
        <f>AC962*X962+(1-AC962)*U962</f>
        <v/>
      </c>
      <c r="AN962" s="29">
        <f>AD962*V962+(1-AD962)*U962</f>
        <v/>
      </c>
      <c r="AO962" s="29">
        <f>AD962*W962+(1-AD962)*U962</f>
        <v/>
      </c>
      <c r="AP962" s="29">
        <f>AD962*X962+(1-AD962)*U962</f>
        <v/>
      </c>
      <c r="AQ962">
        <f>IF(OR(Scenario!$B$5="Any",Scenario!$B$5=A962),1,0)</f>
        <v/>
      </c>
      <c r="AR962">
        <f>IF(OR(Scenario!$B$6="Any",Scenario!$B$6=B962),1,0)</f>
        <v/>
      </c>
      <c r="AS962">
        <f>IF(OR(Scenario!$B$7="Any",Scenario!$B$7=C962),1,0)</f>
        <v/>
      </c>
      <c r="AT962">
        <f>IF(OR(Scenario!$B$8="Any",Scenario!$B$8=D962),1,0)</f>
        <v/>
      </c>
      <c r="AU962">
        <f>IF(OR(Scenario!$B$9="Any",Scenario!$B$9=E962),1,0)</f>
        <v/>
      </c>
      <c r="AV962">
        <f>IF(OR(Scenario!$B$10="Any",Scenario!$B$10=F962),1,0)</f>
        <v/>
      </c>
      <c r="AW962">
        <f>G962*AQ962*AR962*AS962*AT962*AU962*AV962</f>
        <v/>
      </c>
      <c r="AX962">
        <f>IF(Scenario!$B$11="mean",L962,IF(Scenario!$B$11="5th pct",M962,N962))</f>
        <v/>
      </c>
      <c r="AY962">
        <f>IF(Scenario!$B$11="mean",O962,IF(Scenario!$B$11="5th pct",P962,Q962))</f>
        <v/>
      </c>
      <c r="AZ962">
        <f>IF(Scenario!$B$11="mean",R962,IF(Scenario!$B$11="5th pct",S962,T962))</f>
        <v/>
      </c>
      <c r="BA962">
        <f>IF(Scenario!$B$11="mean",AE962,IF(Scenario!$B$11="5th pct",AF962,AG962))</f>
        <v/>
      </c>
      <c r="BB962">
        <f>IF(Scenario!$B$11="mean",AH962,IF(Scenario!$B$11="5th pct",AI962,AJ962))</f>
        <v/>
      </c>
      <c r="BC962">
        <f>U962</f>
        <v/>
      </c>
      <c r="BD962">
        <f>IF(Scenario!$B$11="mean",V962,IF(Scenario!$B$11="5th pct",W962,X962))</f>
        <v/>
      </c>
      <c r="BE962">
        <f>IF(Scenario!$B$11="mean",Y962,IF(Scenario!$B$11="5th pct",Z962,AA962))</f>
        <v/>
      </c>
      <c r="BF962">
        <f>IF(Scenario!$B$11="mean",AK962,IF(Scenario!$B$11="5th pct",AL962,AM962))</f>
        <v/>
      </c>
      <c r="BG962">
        <f>IF(Scenario!$B$11="mean",AN962,IF(Scenario!$B$11="5th pct",AO962,AP962))</f>
        <v/>
      </c>
    </row>
    <row r="963">
      <c r="A963" s="7" t="inlineStr">
        <is>
          <t>M</t>
        </is>
      </c>
      <c r="B963" s="7" t="inlineStr">
        <is>
          <t>80+</t>
        </is>
      </c>
      <c r="C963" s="7" t="inlineStr">
        <is>
          <t>&lt;=110</t>
        </is>
      </c>
      <c r="D963" s="7" t="inlineStr">
        <is>
          <t>&lt;1.0</t>
        </is>
      </c>
      <c r="E963" s="7" t="inlineStr">
        <is>
          <t>subclinical</t>
        </is>
      </c>
      <c r="F963" s="7" t="inlineStr">
        <is>
          <t>yes</t>
        </is>
      </c>
      <c r="G963" s="30">
        <f>Parameters!$B$6*Parameters!$B$9*Parameters!$B$11/SUM(Parameters!$B$11:$G$11)*Parameters!$H$21*Parameters!$B$50*Parameters!$B$46</f>
        <v/>
      </c>
      <c r="H963" s="31">
        <f>(140-Parameters!$D$25)*Parameters!$B$26*0.45359237*1/(72*Parameters!$B$27)</f>
        <v/>
      </c>
      <c r="I963" s="7">
        <f>IF(H963&gt;80,"&gt;80",IF(H963&gt;50,"50-80",IF(H963&gt;=25,"25-50","&lt;25")))</f>
        <v/>
      </c>
      <c r="J963" s="7">
        <f>IF(((B963="80+")+1+(OR(D963="1.5-2.0",D963="&gt;=2.0")))&gt;=2,1,0)</f>
        <v/>
      </c>
      <c r="K963" s="32">
        <f>INDEX(Parameters!$B$31:$E$31,MATCH(I963,Parameters!$B$30:$E$30,0))</f>
        <v/>
      </c>
      <c r="L963" s="33">
        <f>K963*INDEX(Parameters!$B$57:$E$57,MATCH(I963,Parameters!$B$30:$E$30,0))/100*IF($F963="yes",Parameters!$C$49,Parameters!$B$49)</f>
        <v/>
      </c>
      <c r="M963" s="33">
        <f>K963*INDEX(Parameters!$B$58:$E$58,MATCH(I963,Parameters!$B$30:$E$30,0))/100*IF($F963="yes",Parameters!$C$49,Parameters!$B$49)</f>
        <v/>
      </c>
      <c r="N963" s="33">
        <f>K963*INDEX(Parameters!$B$59:$E$59,MATCH(I963,Parameters!$B$30:$E$30,0))/100*IF($F963="yes",Parameters!$C$49,Parameters!$B$49)</f>
        <v/>
      </c>
      <c r="O963" s="33">
        <f>K963*INDEX(Parameters!$B$60:$E$60,MATCH(I963,Parameters!$B$30:$E$30,0))/100*IF($F963="yes",Parameters!$C$49,Parameters!$B$49)</f>
        <v/>
      </c>
      <c r="P963" s="33">
        <f>K963*INDEX(Parameters!$B$61:$E$61,MATCH(I963,Parameters!$B$30:$E$30,0))/100*IF($F963="yes",Parameters!$C$49,Parameters!$B$49)</f>
        <v/>
      </c>
      <c r="Q963" s="33">
        <f>K963*INDEX(Parameters!$B$62:$E$62,MATCH(I963,Parameters!$B$30:$E$30,0))/100*IF($F963="yes",Parameters!$C$49,Parameters!$B$49)</f>
        <v/>
      </c>
      <c r="R963" s="33">
        <f>K963*INDEX(Parameters!$B$63:$E$63,MATCH(I963,Parameters!$B$30:$E$30,0))/100*IF($F963="yes",Parameters!$C$49,Parameters!$B$49)</f>
        <v/>
      </c>
      <c r="S963" s="33">
        <f>K963*INDEX(Parameters!$B$64:$E$64,MATCH(I963,Parameters!$B$30:$E$30,0))/100*IF($F963="yes",Parameters!$C$49,Parameters!$B$49)</f>
        <v/>
      </c>
      <c r="T963" s="33">
        <f>K963*INDEX(Parameters!$B$65:$E$65,MATCH(I963,Parameters!$B$30:$E$30,0))/100*IF($F963="yes",Parameters!$C$49,Parameters!$B$49)</f>
        <v/>
      </c>
      <c r="U963" s="33">
        <f>INDEX(Parameters!$B$32:$E$32,MATCH(I963,Parameters!$B$30:$E$30,0))*Parameters!$B$36/100*IF($F963="yes",Parameters!$E$49,Parameters!$D$49)</f>
        <v/>
      </c>
      <c r="V963" s="33">
        <f>U963*INDEX(Parameters!$B$99:$E$99,MATCH(I963,Parameters!$B$30:$E$30,0))</f>
        <v/>
      </c>
      <c r="W963" s="33">
        <f>U963*INDEX(Parameters!$B$100:$E$100,MATCH(I963,Parameters!$B$30:$E$30,0))</f>
        <v/>
      </c>
      <c r="X963" s="33">
        <f>U963*INDEX(Parameters!$B$101:$E$101,MATCH(I963,Parameters!$B$30:$E$30,0))</f>
        <v/>
      </c>
      <c r="Y963" s="33">
        <f>U963*INDEX(Parameters!$B$102:$E$102,MATCH(I963,Parameters!$B$30:$E$30,0))</f>
        <v/>
      </c>
      <c r="Z963" s="33">
        <f>U963*INDEX(Parameters!$B$103:$E$103,MATCH(I963,Parameters!$B$30:$E$30,0))</f>
        <v/>
      </c>
      <c r="AA963" s="33">
        <f>U963*INDEX(Parameters!$B$104:$E$104,MATCH(I963,Parameters!$B$30:$E$30,0))</f>
        <v/>
      </c>
      <c r="AB963" s="33">
        <f>U963*Parameters!$B$39</f>
        <v/>
      </c>
      <c r="AC963" s="7">
        <f>J963</f>
        <v/>
      </c>
      <c r="AD963" s="7">
        <f>IF(J963=1,Parameters!$B$40,Parameters!$B$41)</f>
        <v/>
      </c>
      <c r="AE963" s="33">
        <f>AC963*O963+(1-AC963)*L963</f>
        <v/>
      </c>
      <c r="AF963" s="33">
        <f>AC963*P963+(1-AC963)*M963</f>
        <v/>
      </c>
      <c r="AG963" s="33">
        <f>AC963*Q963+(1-AC963)*N963</f>
        <v/>
      </c>
      <c r="AH963" s="33">
        <f>AD963*O963+(1-AD963)*L963</f>
        <v/>
      </c>
      <c r="AI963" s="33">
        <f>AD963*P963+(1-AD963)*M963</f>
        <v/>
      </c>
      <c r="AJ963" s="33">
        <f>AD963*Q963+(1-AD963)*N963</f>
        <v/>
      </c>
      <c r="AK963" s="33">
        <f>AC963*V963+(1-AC963)*U963</f>
        <v/>
      </c>
      <c r="AL963" s="33">
        <f>AC963*W963+(1-AC963)*U963</f>
        <v/>
      </c>
      <c r="AM963" s="33">
        <f>AC963*X963+(1-AC963)*U963</f>
        <v/>
      </c>
      <c r="AN963" s="33">
        <f>AD963*V963+(1-AD963)*U963</f>
        <v/>
      </c>
      <c r="AO963" s="33">
        <f>AD963*W963+(1-AD963)*U963</f>
        <v/>
      </c>
      <c r="AP963" s="33">
        <f>AD963*X963+(1-AD963)*U963</f>
        <v/>
      </c>
      <c r="AQ963" s="7">
        <f>IF(OR(Scenario!$B$5="Any",Scenario!$B$5=A963),1,0)</f>
        <v/>
      </c>
      <c r="AR963" s="7">
        <f>IF(OR(Scenario!$B$6="Any",Scenario!$B$6=B963),1,0)</f>
        <v/>
      </c>
      <c r="AS963" s="7">
        <f>IF(OR(Scenario!$B$7="Any",Scenario!$B$7=C963),1,0)</f>
        <v/>
      </c>
      <c r="AT963" s="7">
        <f>IF(OR(Scenario!$B$8="Any",Scenario!$B$8=D963),1,0)</f>
        <v/>
      </c>
      <c r="AU963" s="7">
        <f>IF(OR(Scenario!$B$9="Any",Scenario!$B$9=E963),1,0)</f>
        <v/>
      </c>
      <c r="AV963" s="7">
        <f>IF(OR(Scenario!$B$10="Any",Scenario!$B$10=F963),1,0)</f>
        <v/>
      </c>
      <c r="AW963" s="7">
        <f>G963*AQ963*AR963*AS963*AT963*AU963*AV963</f>
        <v/>
      </c>
      <c r="AX963" s="7">
        <f>IF(Scenario!$B$11="mean",L963,IF(Scenario!$B$11="5th pct",M963,N963))</f>
        <v/>
      </c>
      <c r="AY963" s="7">
        <f>IF(Scenario!$B$11="mean",O963,IF(Scenario!$B$11="5th pct",P963,Q963))</f>
        <v/>
      </c>
      <c r="AZ963" s="7">
        <f>IF(Scenario!$B$11="mean",R963,IF(Scenario!$B$11="5th pct",S963,T963))</f>
        <v/>
      </c>
      <c r="BA963" s="7">
        <f>IF(Scenario!$B$11="mean",AE963,IF(Scenario!$B$11="5th pct",AF963,AG963))</f>
        <v/>
      </c>
      <c r="BB963" s="7">
        <f>IF(Scenario!$B$11="mean",AH963,IF(Scenario!$B$11="5th pct",AI963,AJ963))</f>
        <v/>
      </c>
      <c r="BC963" s="7">
        <f>U963</f>
        <v/>
      </c>
      <c r="BD963" s="7">
        <f>IF(Scenario!$B$11="mean",V963,IF(Scenario!$B$11="5th pct",W963,X963))</f>
        <v/>
      </c>
      <c r="BE963" s="7">
        <f>IF(Scenario!$B$11="mean",Y963,IF(Scenario!$B$11="5th pct",Z963,AA963))</f>
        <v/>
      </c>
      <c r="BF963" s="7">
        <f>IF(Scenario!$B$11="mean",AK963,IF(Scenario!$B$11="5th pct",AL963,AM963))</f>
        <v/>
      </c>
      <c r="BG963" s="7">
        <f>IF(Scenario!$B$11="mean",AN963,IF(Scenario!$B$11="5th pct",AO963,AP963))</f>
        <v/>
      </c>
    </row>
    <row r="964">
      <c r="A964" t="inlineStr">
        <is>
          <t>M</t>
        </is>
      </c>
      <c r="B964" t="inlineStr">
        <is>
          <t>80+</t>
        </is>
      </c>
      <c r="C964" t="inlineStr">
        <is>
          <t>&lt;=110</t>
        </is>
      </c>
      <c r="D964" t="inlineStr">
        <is>
          <t>&lt;1.0</t>
        </is>
      </c>
      <c r="E964" t="inlineStr">
        <is>
          <t>low parox</t>
        </is>
      </c>
      <c r="F964" t="inlineStr">
        <is>
          <t>no</t>
        </is>
      </c>
      <c r="G964" s="26">
        <f>Parameters!$B$6*Parameters!$B$9*Parameters!$B$11/SUM(Parameters!$B$11:$G$11)*Parameters!$H$21*Parameters!$B$51*(1-Parameters!$B$46)</f>
        <v/>
      </c>
      <c r="H964" s="27">
        <f>(140-Parameters!$D$25)*Parameters!$B$26*0.45359237*1/(72*Parameters!$B$27)</f>
        <v/>
      </c>
      <c r="I964">
        <f>IF(H964&gt;80,"&gt;80",IF(H964&gt;50,"50-80",IF(H964&gt;=25,"25-50","&lt;25")))</f>
        <v/>
      </c>
      <c r="J964">
        <f>IF(((B964="80+")+1+(OR(D964="1.5-2.0",D964="&gt;=2.0")))&gt;=2,1,0)</f>
        <v/>
      </c>
      <c r="K964" s="28">
        <f>INDEX(Parameters!$B$31:$E$31,MATCH(I964,Parameters!$B$30:$E$30,0))</f>
        <v/>
      </c>
      <c r="L964" s="29">
        <f>K964*INDEX(Parameters!$B$66:$E$66,MATCH(I964,Parameters!$B$30:$E$30,0))/100*IF($F964="yes",Parameters!$C$49,Parameters!$B$49)</f>
        <v/>
      </c>
      <c r="M964" s="29">
        <f>K964*INDEX(Parameters!$B$67:$E$67,MATCH(I964,Parameters!$B$30:$E$30,0))/100*IF($F964="yes",Parameters!$C$49,Parameters!$B$49)</f>
        <v/>
      </c>
      <c r="N964" s="29">
        <f>K964*INDEX(Parameters!$B$68:$E$68,MATCH(I964,Parameters!$B$30:$E$30,0))/100*IF($F964="yes",Parameters!$C$49,Parameters!$B$49)</f>
        <v/>
      </c>
      <c r="O964" s="29">
        <f>K964*INDEX(Parameters!$B$69:$E$69,MATCH(I964,Parameters!$B$30:$E$30,0))/100*IF($F964="yes",Parameters!$C$49,Parameters!$B$49)</f>
        <v/>
      </c>
      <c r="P964" s="29">
        <f>K964*INDEX(Parameters!$B$70:$E$70,MATCH(I964,Parameters!$B$30:$E$30,0))/100*IF($F964="yes",Parameters!$C$49,Parameters!$B$49)</f>
        <v/>
      </c>
      <c r="Q964" s="29">
        <f>K964*INDEX(Parameters!$B$71:$E$71,MATCH(I964,Parameters!$B$30:$E$30,0))/100*IF($F964="yes",Parameters!$C$49,Parameters!$B$49)</f>
        <v/>
      </c>
      <c r="R964" s="29">
        <f>K964*INDEX(Parameters!$B$72:$E$72,MATCH(I964,Parameters!$B$30:$E$30,0))/100*IF($F964="yes",Parameters!$C$49,Parameters!$B$49)</f>
        <v/>
      </c>
      <c r="S964" s="29">
        <f>K964*INDEX(Parameters!$B$73:$E$73,MATCH(I964,Parameters!$B$30:$E$30,0))/100*IF($F964="yes",Parameters!$C$49,Parameters!$B$49)</f>
        <v/>
      </c>
      <c r="T964" s="29">
        <f>K964*INDEX(Parameters!$B$74:$E$74,MATCH(I964,Parameters!$B$30:$E$30,0))/100*IF($F964="yes",Parameters!$C$49,Parameters!$B$49)</f>
        <v/>
      </c>
      <c r="U964" s="29">
        <f>INDEX(Parameters!$B$32:$E$32,MATCH(I964,Parameters!$B$30:$E$30,0))*Parameters!$B$36/100*IF($F964="yes",Parameters!$E$49,Parameters!$D$49)</f>
        <v/>
      </c>
      <c r="V964" s="29">
        <f>U964*INDEX(Parameters!$B$99:$E$99,MATCH(I964,Parameters!$B$30:$E$30,0))</f>
        <v/>
      </c>
      <c r="W964" s="29">
        <f>U964*INDEX(Parameters!$B$100:$E$100,MATCH(I964,Parameters!$B$30:$E$30,0))</f>
        <v/>
      </c>
      <c r="X964" s="29">
        <f>U964*INDEX(Parameters!$B$101:$E$101,MATCH(I964,Parameters!$B$30:$E$30,0))</f>
        <v/>
      </c>
      <c r="Y964" s="29">
        <f>U964*INDEX(Parameters!$B$102:$E$102,MATCH(I964,Parameters!$B$30:$E$30,0))</f>
        <v/>
      </c>
      <c r="Z964" s="29">
        <f>U964*INDEX(Parameters!$B$103:$E$103,MATCH(I964,Parameters!$B$30:$E$30,0))</f>
        <v/>
      </c>
      <c r="AA964" s="29">
        <f>U964*INDEX(Parameters!$B$104:$E$104,MATCH(I964,Parameters!$B$30:$E$30,0))</f>
        <v/>
      </c>
      <c r="AB964" s="29">
        <f>U964*Parameters!$B$39</f>
        <v/>
      </c>
      <c r="AC964">
        <f>J964</f>
        <v/>
      </c>
      <c r="AD964">
        <f>IF(J964=1,Parameters!$B$40,Parameters!$B$41)</f>
        <v/>
      </c>
      <c r="AE964" s="29">
        <f>AC964*O964+(1-AC964)*L964</f>
        <v/>
      </c>
      <c r="AF964" s="29">
        <f>AC964*P964+(1-AC964)*M964</f>
        <v/>
      </c>
      <c r="AG964" s="29">
        <f>AC964*Q964+(1-AC964)*N964</f>
        <v/>
      </c>
      <c r="AH964" s="29">
        <f>AD964*O964+(1-AD964)*L964</f>
        <v/>
      </c>
      <c r="AI964" s="29">
        <f>AD964*P964+(1-AD964)*M964</f>
        <v/>
      </c>
      <c r="AJ964" s="29">
        <f>AD964*Q964+(1-AD964)*N964</f>
        <v/>
      </c>
      <c r="AK964" s="29">
        <f>AC964*V964+(1-AC964)*U964</f>
        <v/>
      </c>
      <c r="AL964" s="29">
        <f>AC964*W964+(1-AC964)*U964</f>
        <v/>
      </c>
      <c r="AM964" s="29">
        <f>AC964*X964+(1-AC964)*U964</f>
        <v/>
      </c>
      <c r="AN964" s="29">
        <f>AD964*V964+(1-AD964)*U964</f>
        <v/>
      </c>
      <c r="AO964" s="29">
        <f>AD964*W964+(1-AD964)*U964</f>
        <v/>
      </c>
      <c r="AP964" s="29">
        <f>AD964*X964+(1-AD964)*U964</f>
        <v/>
      </c>
      <c r="AQ964">
        <f>IF(OR(Scenario!$B$5="Any",Scenario!$B$5=A964),1,0)</f>
        <v/>
      </c>
      <c r="AR964">
        <f>IF(OR(Scenario!$B$6="Any",Scenario!$B$6=B964),1,0)</f>
        <v/>
      </c>
      <c r="AS964">
        <f>IF(OR(Scenario!$B$7="Any",Scenario!$B$7=C964),1,0)</f>
        <v/>
      </c>
      <c r="AT964">
        <f>IF(OR(Scenario!$B$8="Any",Scenario!$B$8=D964),1,0)</f>
        <v/>
      </c>
      <c r="AU964">
        <f>IF(OR(Scenario!$B$9="Any",Scenario!$B$9=E964),1,0)</f>
        <v/>
      </c>
      <c r="AV964">
        <f>IF(OR(Scenario!$B$10="Any",Scenario!$B$10=F964),1,0)</f>
        <v/>
      </c>
      <c r="AW964">
        <f>G964*AQ964*AR964*AS964*AT964*AU964*AV964</f>
        <v/>
      </c>
      <c r="AX964">
        <f>IF(Scenario!$B$11="mean",L964,IF(Scenario!$B$11="5th pct",M964,N964))</f>
        <v/>
      </c>
      <c r="AY964">
        <f>IF(Scenario!$B$11="mean",O964,IF(Scenario!$B$11="5th pct",P964,Q964))</f>
        <v/>
      </c>
      <c r="AZ964">
        <f>IF(Scenario!$B$11="mean",R964,IF(Scenario!$B$11="5th pct",S964,T964))</f>
        <v/>
      </c>
      <c r="BA964">
        <f>IF(Scenario!$B$11="mean",AE964,IF(Scenario!$B$11="5th pct",AF964,AG964))</f>
        <v/>
      </c>
      <c r="BB964">
        <f>IF(Scenario!$B$11="mean",AH964,IF(Scenario!$B$11="5th pct",AI964,AJ964))</f>
        <v/>
      </c>
      <c r="BC964">
        <f>U964</f>
        <v/>
      </c>
      <c r="BD964">
        <f>IF(Scenario!$B$11="mean",V964,IF(Scenario!$B$11="5th pct",W964,X964))</f>
        <v/>
      </c>
      <c r="BE964">
        <f>IF(Scenario!$B$11="mean",Y964,IF(Scenario!$B$11="5th pct",Z964,AA964))</f>
        <v/>
      </c>
      <c r="BF964">
        <f>IF(Scenario!$B$11="mean",AK964,IF(Scenario!$B$11="5th pct",AL964,AM964))</f>
        <v/>
      </c>
      <c r="BG964">
        <f>IF(Scenario!$B$11="mean",AN964,IF(Scenario!$B$11="5th pct",AO964,AP964))</f>
        <v/>
      </c>
    </row>
    <row r="965">
      <c r="A965" s="7" t="inlineStr">
        <is>
          <t>M</t>
        </is>
      </c>
      <c r="B965" s="7" t="inlineStr">
        <is>
          <t>80+</t>
        </is>
      </c>
      <c r="C965" s="7" t="inlineStr">
        <is>
          <t>&lt;=110</t>
        </is>
      </c>
      <c r="D965" s="7" t="inlineStr">
        <is>
          <t>&lt;1.0</t>
        </is>
      </c>
      <c r="E965" s="7" t="inlineStr">
        <is>
          <t>low parox</t>
        </is>
      </c>
      <c r="F965" s="7" t="inlineStr">
        <is>
          <t>yes</t>
        </is>
      </c>
      <c r="G965" s="30">
        <f>Parameters!$B$6*Parameters!$B$9*Parameters!$B$11/SUM(Parameters!$B$11:$G$11)*Parameters!$H$21*Parameters!$B$51*Parameters!$B$46</f>
        <v/>
      </c>
      <c r="H965" s="31">
        <f>(140-Parameters!$D$25)*Parameters!$B$26*0.45359237*1/(72*Parameters!$B$27)</f>
        <v/>
      </c>
      <c r="I965" s="7">
        <f>IF(H965&gt;80,"&gt;80",IF(H965&gt;50,"50-80",IF(H965&gt;=25,"25-50","&lt;25")))</f>
        <v/>
      </c>
      <c r="J965" s="7">
        <f>IF(((B965="80+")+1+(OR(D965="1.5-2.0",D965="&gt;=2.0")))&gt;=2,1,0)</f>
        <v/>
      </c>
      <c r="K965" s="32">
        <f>INDEX(Parameters!$B$31:$E$31,MATCH(I965,Parameters!$B$30:$E$30,0))</f>
        <v/>
      </c>
      <c r="L965" s="33">
        <f>K965*INDEX(Parameters!$B$66:$E$66,MATCH(I965,Parameters!$B$30:$E$30,0))/100*IF($F965="yes",Parameters!$C$49,Parameters!$B$49)</f>
        <v/>
      </c>
      <c r="M965" s="33">
        <f>K965*INDEX(Parameters!$B$67:$E$67,MATCH(I965,Parameters!$B$30:$E$30,0))/100*IF($F965="yes",Parameters!$C$49,Parameters!$B$49)</f>
        <v/>
      </c>
      <c r="N965" s="33">
        <f>K965*INDEX(Parameters!$B$68:$E$68,MATCH(I965,Parameters!$B$30:$E$30,0))/100*IF($F965="yes",Parameters!$C$49,Parameters!$B$49)</f>
        <v/>
      </c>
      <c r="O965" s="33">
        <f>K965*INDEX(Parameters!$B$69:$E$69,MATCH(I965,Parameters!$B$30:$E$30,0))/100*IF($F965="yes",Parameters!$C$49,Parameters!$B$49)</f>
        <v/>
      </c>
      <c r="P965" s="33">
        <f>K965*INDEX(Parameters!$B$70:$E$70,MATCH(I965,Parameters!$B$30:$E$30,0))/100*IF($F965="yes",Parameters!$C$49,Parameters!$B$49)</f>
        <v/>
      </c>
      <c r="Q965" s="33">
        <f>K965*INDEX(Parameters!$B$71:$E$71,MATCH(I965,Parameters!$B$30:$E$30,0))/100*IF($F965="yes",Parameters!$C$49,Parameters!$B$49)</f>
        <v/>
      </c>
      <c r="R965" s="33">
        <f>K965*INDEX(Parameters!$B$72:$E$72,MATCH(I965,Parameters!$B$30:$E$30,0))/100*IF($F965="yes",Parameters!$C$49,Parameters!$B$49)</f>
        <v/>
      </c>
      <c r="S965" s="33">
        <f>K965*INDEX(Parameters!$B$73:$E$73,MATCH(I965,Parameters!$B$30:$E$30,0))/100*IF($F965="yes",Parameters!$C$49,Parameters!$B$49)</f>
        <v/>
      </c>
      <c r="T965" s="33">
        <f>K965*INDEX(Parameters!$B$74:$E$74,MATCH(I965,Parameters!$B$30:$E$30,0))/100*IF($F965="yes",Parameters!$C$49,Parameters!$B$49)</f>
        <v/>
      </c>
      <c r="U965" s="33">
        <f>INDEX(Parameters!$B$32:$E$32,MATCH(I965,Parameters!$B$30:$E$30,0))*Parameters!$B$36/100*IF($F965="yes",Parameters!$E$49,Parameters!$D$49)</f>
        <v/>
      </c>
      <c r="V965" s="33">
        <f>U965*INDEX(Parameters!$B$99:$E$99,MATCH(I965,Parameters!$B$30:$E$30,0))</f>
        <v/>
      </c>
      <c r="W965" s="33">
        <f>U965*INDEX(Parameters!$B$100:$E$100,MATCH(I965,Parameters!$B$30:$E$30,0))</f>
        <v/>
      </c>
      <c r="X965" s="33">
        <f>U965*INDEX(Parameters!$B$101:$E$101,MATCH(I965,Parameters!$B$30:$E$30,0))</f>
        <v/>
      </c>
      <c r="Y965" s="33">
        <f>U965*INDEX(Parameters!$B$102:$E$102,MATCH(I965,Parameters!$B$30:$E$30,0))</f>
        <v/>
      </c>
      <c r="Z965" s="33">
        <f>U965*INDEX(Parameters!$B$103:$E$103,MATCH(I965,Parameters!$B$30:$E$30,0))</f>
        <v/>
      </c>
      <c r="AA965" s="33">
        <f>U965*INDEX(Parameters!$B$104:$E$104,MATCH(I965,Parameters!$B$30:$E$30,0))</f>
        <v/>
      </c>
      <c r="AB965" s="33">
        <f>U965*Parameters!$B$39</f>
        <v/>
      </c>
      <c r="AC965" s="7">
        <f>J965</f>
        <v/>
      </c>
      <c r="AD965" s="7">
        <f>IF(J965=1,Parameters!$B$40,Parameters!$B$41)</f>
        <v/>
      </c>
      <c r="AE965" s="33">
        <f>AC965*O965+(1-AC965)*L965</f>
        <v/>
      </c>
      <c r="AF965" s="33">
        <f>AC965*P965+(1-AC965)*M965</f>
        <v/>
      </c>
      <c r="AG965" s="33">
        <f>AC965*Q965+(1-AC965)*N965</f>
        <v/>
      </c>
      <c r="AH965" s="33">
        <f>AD965*O965+(1-AD965)*L965</f>
        <v/>
      </c>
      <c r="AI965" s="33">
        <f>AD965*P965+(1-AD965)*M965</f>
        <v/>
      </c>
      <c r="AJ965" s="33">
        <f>AD965*Q965+(1-AD965)*N965</f>
        <v/>
      </c>
      <c r="AK965" s="33">
        <f>AC965*V965+(1-AC965)*U965</f>
        <v/>
      </c>
      <c r="AL965" s="33">
        <f>AC965*W965+(1-AC965)*U965</f>
        <v/>
      </c>
      <c r="AM965" s="33">
        <f>AC965*X965+(1-AC965)*U965</f>
        <v/>
      </c>
      <c r="AN965" s="33">
        <f>AD965*V965+(1-AD965)*U965</f>
        <v/>
      </c>
      <c r="AO965" s="33">
        <f>AD965*W965+(1-AD965)*U965</f>
        <v/>
      </c>
      <c r="AP965" s="33">
        <f>AD965*X965+(1-AD965)*U965</f>
        <v/>
      </c>
      <c r="AQ965" s="7">
        <f>IF(OR(Scenario!$B$5="Any",Scenario!$B$5=A965),1,0)</f>
        <v/>
      </c>
      <c r="AR965" s="7">
        <f>IF(OR(Scenario!$B$6="Any",Scenario!$B$6=B965),1,0)</f>
        <v/>
      </c>
      <c r="AS965" s="7">
        <f>IF(OR(Scenario!$B$7="Any",Scenario!$B$7=C965),1,0)</f>
        <v/>
      </c>
      <c r="AT965" s="7">
        <f>IF(OR(Scenario!$B$8="Any",Scenario!$B$8=D965),1,0)</f>
        <v/>
      </c>
      <c r="AU965" s="7">
        <f>IF(OR(Scenario!$B$9="Any",Scenario!$B$9=E965),1,0)</f>
        <v/>
      </c>
      <c r="AV965" s="7">
        <f>IF(OR(Scenario!$B$10="Any",Scenario!$B$10=F965),1,0)</f>
        <v/>
      </c>
      <c r="AW965" s="7">
        <f>G965*AQ965*AR965*AS965*AT965*AU965*AV965</f>
        <v/>
      </c>
      <c r="AX965" s="7">
        <f>IF(Scenario!$B$11="mean",L965,IF(Scenario!$B$11="5th pct",M965,N965))</f>
        <v/>
      </c>
      <c r="AY965" s="7">
        <f>IF(Scenario!$B$11="mean",O965,IF(Scenario!$B$11="5th pct",P965,Q965))</f>
        <v/>
      </c>
      <c r="AZ965" s="7">
        <f>IF(Scenario!$B$11="mean",R965,IF(Scenario!$B$11="5th pct",S965,T965))</f>
        <v/>
      </c>
      <c r="BA965" s="7">
        <f>IF(Scenario!$B$11="mean",AE965,IF(Scenario!$B$11="5th pct",AF965,AG965))</f>
        <v/>
      </c>
      <c r="BB965" s="7">
        <f>IF(Scenario!$B$11="mean",AH965,IF(Scenario!$B$11="5th pct",AI965,AJ965))</f>
        <v/>
      </c>
      <c r="BC965" s="7">
        <f>U965</f>
        <v/>
      </c>
      <c r="BD965" s="7">
        <f>IF(Scenario!$B$11="mean",V965,IF(Scenario!$B$11="5th pct",W965,X965))</f>
        <v/>
      </c>
      <c r="BE965" s="7">
        <f>IF(Scenario!$B$11="mean",Y965,IF(Scenario!$B$11="5th pct",Z965,AA965))</f>
        <v/>
      </c>
      <c r="BF965" s="7">
        <f>IF(Scenario!$B$11="mean",AK965,IF(Scenario!$B$11="5th pct",AL965,AM965))</f>
        <v/>
      </c>
      <c r="BG965" s="7">
        <f>IF(Scenario!$B$11="mean",AN965,IF(Scenario!$B$11="5th pct",AO965,AP965))</f>
        <v/>
      </c>
    </row>
    <row r="966">
      <c r="A966" t="inlineStr">
        <is>
          <t>M</t>
        </is>
      </c>
      <c r="B966" t="inlineStr">
        <is>
          <t>80+</t>
        </is>
      </c>
      <c r="C966" t="inlineStr">
        <is>
          <t>&lt;=110</t>
        </is>
      </c>
      <c r="D966" t="inlineStr">
        <is>
          <t>&lt;1.0</t>
        </is>
      </c>
      <c r="E966" t="inlineStr">
        <is>
          <t>high parox</t>
        </is>
      </c>
      <c r="F966" t="inlineStr">
        <is>
          <t>no</t>
        </is>
      </c>
      <c r="G966" s="26">
        <f>Parameters!$B$6*Parameters!$B$9*Parameters!$B$11/SUM(Parameters!$B$11:$G$11)*Parameters!$H$21*Parameters!$B$52*(1-Parameters!$B$46)</f>
        <v/>
      </c>
      <c r="H966" s="27">
        <f>(140-Parameters!$D$25)*Parameters!$B$26*0.45359237*1/(72*Parameters!$B$27)</f>
        <v/>
      </c>
      <c r="I966">
        <f>IF(H966&gt;80,"&gt;80",IF(H966&gt;50,"50-80",IF(H966&gt;=25,"25-50","&lt;25")))</f>
        <v/>
      </c>
      <c r="J966">
        <f>IF(((B966="80+")+1+(OR(D966="1.5-2.0",D966="&gt;=2.0")))&gt;=2,1,0)</f>
        <v/>
      </c>
      <c r="K966" s="28">
        <f>INDEX(Parameters!$B$31:$E$31,MATCH(I966,Parameters!$B$30:$E$30,0))</f>
        <v/>
      </c>
      <c r="L966" s="29">
        <f>K966*INDEX(Parameters!$B$75:$E$75,MATCH(I966,Parameters!$B$30:$E$30,0))/100*IF($F966="yes",Parameters!$C$49,Parameters!$B$49)</f>
        <v/>
      </c>
      <c r="M966" s="29">
        <f>K966*INDEX(Parameters!$B$76:$E$76,MATCH(I966,Parameters!$B$30:$E$30,0))/100*IF($F966="yes",Parameters!$C$49,Parameters!$B$49)</f>
        <v/>
      </c>
      <c r="N966" s="29">
        <f>K966*INDEX(Parameters!$B$77:$E$77,MATCH(I966,Parameters!$B$30:$E$30,0))/100*IF($F966="yes",Parameters!$C$49,Parameters!$B$49)</f>
        <v/>
      </c>
      <c r="O966" s="29">
        <f>K966*INDEX(Parameters!$B$78:$E$78,MATCH(I966,Parameters!$B$30:$E$30,0))/100*IF($F966="yes",Parameters!$C$49,Parameters!$B$49)</f>
        <v/>
      </c>
      <c r="P966" s="29">
        <f>K966*INDEX(Parameters!$B$79:$E$79,MATCH(I966,Parameters!$B$30:$E$30,0))/100*IF($F966="yes",Parameters!$C$49,Parameters!$B$49)</f>
        <v/>
      </c>
      <c r="Q966" s="29">
        <f>K966*INDEX(Parameters!$B$80:$E$80,MATCH(I966,Parameters!$B$30:$E$30,0))/100*IF($F966="yes",Parameters!$C$49,Parameters!$B$49)</f>
        <v/>
      </c>
      <c r="R966" s="29">
        <f>K966*INDEX(Parameters!$B$81:$E$81,MATCH(I966,Parameters!$B$30:$E$30,0))/100*IF($F966="yes",Parameters!$C$49,Parameters!$B$49)</f>
        <v/>
      </c>
      <c r="S966" s="29">
        <f>K966*INDEX(Parameters!$B$82:$E$82,MATCH(I966,Parameters!$B$30:$E$30,0))/100*IF($F966="yes",Parameters!$C$49,Parameters!$B$49)</f>
        <v/>
      </c>
      <c r="T966" s="29">
        <f>K966*INDEX(Parameters!$B$83:$E$83,MATCH(I966,Parameters!$B$30:$E$30,0))/100*IF($F966="yes",Parameters!$C$49,Parameters!$B$49)</f>
        <v/>
      </c>
      <c r="U966" s="29">
        <f>INDEX(Parameters!$B$32:$E$32,MATCH(I966,Parameters!$B$30:$E$30,0))*Parameters!$B$36/100*IF($F966="yes",Parameters!$E$49,Parameters!$D$49)</f>
        <v/>
      </c>
      <c r="V966" s="29">
        <f>U966*INDEX(Parameters!$B$99:$E$99,MATCH(I966,Parameters!$B$30:$E$30,0))</f>
        <v/>
      </c>
      <c r="W966" s="29">
        <f>U966*INDEX(Parameters!$B$100:$E$100,MATCH(I966,Parameters!$B$30:$E$30,0))</f>
        <v/>
      </c>
      <c r="X966" s="29">
        <f>U966*INDEX(Parameters!$B$101:$E$101,MATCH(I966,Parameters!$B$30:$E$30,0))</f>
        <v/>
      </c>
      <c r="Y966" s="29">
        <f>U966*INDEX(Parameters!$B$102:$E$102,MATCH(I966,Parameters!$B$30:$E$30,0))</f>
        <v/>
      </c>
      <c r="Z966" s="29">
        <f>U966*INDEX(Parameters!$B$103:$E$103,MATCH(I966,Parameters!$B$30:$E$30,0))</f>
        <v/>
      </c>
      <c r="AA966" s="29">
        <f>U966*INDEX(Parameters!$B$104:$E$104,MATCH(I966,Parameters!$B$30:$E$30,0))</f>
        <v/>
      </c>
      <c r="AB966" s="29">
        <f>U966*Parameters!$B$39</f>
        <v/>
      </c>
      <c r="AC966">
        <f>J966</f>
        <v/>
      </c>
      <c r="AD966">
        <f>IF(J966=1,Parameters!$B$40,Parameters!$B$41)</f>
        <v/>
      </c>
      <c r="AE966" s="29">
        <f>AC966*O966+(1-AC966)*L966</f>
        <v/>
      </c>
      <c r="AF966" s="29">
        <f>AC966*P966+(1-AC966)*M966</f>
        <v/>
      </c>
      <c r="AG966" s="29">
        <f>AC966*Q966+(1-AC966)*N966</f>
        <v/>
      </c>
      <c r="AH966" s="29">
        <f>AD966*O966+(1-AD966)*L966</f>
        <v/>
      </c>
      <c r="AI966" s="29">
        <f>AD966*P966+(1-AD966)*M966</f>
        <v/>
      </c>
      <c r="AJ966" s="29">
        <f>AD966*Q966+(1-AD966)*N966</f>
        <v/>
      </c>
      <c r="AK966" s="29">
        <f>AC966*V966+(1-AC966)*U966</f>
        <v/>
      </c>
      <c r="AL966" s="29">
        <f>AC966*W966+(1-AC966)*U966</f>
        <v/>
      </c>
      <c r="AM966" s="29">
        <f>AC966*X966+(1-AC966)*U966</f>
        <v/>
      </c>
      <c r="AN966" s="29">
        <f>AD966*V966+(1-AD966)*U966</f>
        <v/>
      </c>
      <c r="AO966" s="29">
        <f>AD966*W966+(1-AD966)*U966</f>
        <v/>
      </c>
      <c r="AP966" s="29">
        <f>AD966*X966+(1-AD966)*U966</f>
        <v/>
      </c>
      <c r="AQ966">
        <f>IF(OR(Scenario!$B$5="Any",Scenario!$B$5=A966),1,0)</f>
        <v/>
      </c>
      <c r="AR966">
        <f>IF(OR(Scenario!$B$6="Any",Scenario!$B$6=B966),1,0)</f>
        <v/>
      </c>
      <c r="AS966">
        <f>IF(OR(Scenario!$B$7="Any",Scenario!$B$7=C966),1,0)</f>
        <v/>
      </c>
      <c r="AT966">
        <f>IF(OR(Scenario!$B$8="Any",Scenario!$B$8=D966),1,0)</f>
        <v/>
      </c>
      <c r="AU966">
        <f>IF(OR(Scenario!$B$9="Any",Scenario!$B$9=E966),1,0)</f>
        <v/>
      </c>
      <c r="AV966">
        <f>IF(OR(Scenario!$B$10="Any",Scenario!$B$10=F966),1,0)</f>
        <v/>
      </c>
      <c r="AW966">
        <f>G966*AQ966*AR966*AS966*AT966*AU966*AV966</f>
        <v/>
      </c>
      <c r="AX966">
        <f>IF(Scenario!$B$11="mean",L966,IF(Scenario!$B$11="5th pct",M966,N966))</f>
        <v/>
      </c>
      <c r="AY966">
        <f>IF(Scenario!$B$11="mean",O966,IF(Scenario!$B$11="5th pct",P966,Q966))</f>
        <v/>
      </c>
      <c r="AZ966">
        <f>IF(Scenario!$B$11="mean",R966,IF(Scenario!$B$11="5th pct",S966,T966))</f>
        <v/>
      </c>
      <c r="BA966">
        <f>IF(Scenario!$B$11="mean",AE966,IF(Scenario!$B$11="5th pct",AF966,AG966))</f>
        <v/>
      </c>
      <c r="BB966">
        <f>IF(Scenario!$B$11="mean",AH966,IF(Scenario!$B$11="5th pct",AI966,AJ966))</f>
        <v/>
      </c>
      <c r="BC966">
        <f>U966</f>
        <v/>
      </c>
      <c r="BD966">
        <f>IF(Scenario!$B$11="mean",V966,IF(Scenario!$B$11="5th pct",W966,X966))</f>
        <v/>
      </c>
      <c r="BE966">
        <f>IF(Scenario!$B$11="mean",Y966,IF(Scenario!$B$11="5th pct",Z966,AA966))</f>
        <v/>
      </c>
      <c r="BF966">
        <f>IF(Scenario!$B$11="mean",AK966,IF(Scenario!$B$11="5th pct",AL966,AM966))</f>
        <v/>
      </c>
      <c r="BG966">
        <f>IF(Scenario!$B$11="mean",AN966,IF(Scenario!$B$11="5th pct",AO966,AP966))</f>
        <v/>
      </c>
    </row>
    <row r="967">
      <c r="A967" s="7" t="inlineStr">
        <is>
          <t>M</t>
        </is>
      </c>
      <c r="B967" s="7" t="inlineStr">
        <is>
          <t>80+</t>
        </is>
      </c>
      <c r="C967" s="7" t="inlineStr">
        <is>
          <t>&lt;=110</t>
        </is>
      </c>
      <c r="D967" s="7" t="inlineStr">
        <is>
          <t>&lt;1.0</t>
        </is>
      </c>
      <c r="E967" s="7" t="inlineStr">
        <is>
          <t>high parox</t>
        </is>
      </c>
      <c r="F967" s="7" t="inlineStr">
        <is>
          <t>yes</t>
        </is>
      </c>
      <c r="G967" s="30">
        <f>Parameters!$B$6*Parameters!$B$9*Parameters!$B$11/SUM(Parameters!$B$11:$G$11)*Parameters!$H$21*Parameters!$B$52*Parameters!$B$46</f>
        <v/>
      </c>
      <c r="H967" s="31">
        <f>(140-Parameters!$D$25)*Parameters!$B$26*0.45359237*1/(72*Parameters!$B$27)</f>
        <v/>
      </c>
      <c r="I967" s="7">
        <f>IF(H967&gt;80,"&gt;80",IF(H967&gt;50,"50-80",IF(H967&gt;=25,"25-50","&lt;25")))</f>
        <v/>
      </c>
      <c r="J967" s="7">
        <f>IF(((B967="80+")+1+(OR(D967="1.5-2.0",D967="&gt;=2.0")))&gt;=2,1,0)</f>
        <v/>
      </c>
      <c r="K967" s="32">
        <f>INDEX(Parameters!$B$31:$E$31,MATCH(I967,Parameters!$B$30:$E$30,0))</f>
        <v/>
      </c>
      <c r="L967" s="33">
        <f>K967*INDEX(Parameters!$B$75:$E$75,MATCH(I967,Parameters!$B$30:$E$30,0))/100*IF($F967="yes",Parameters!$C$49,Parameters!$B$49)</f>
        <v/>
      </c>
      <c r="M967" s="33">
        <f>K967*INDEX(Parameters!$B$76:$E$76,MATCH(I967,Parameters!$B$30:$E$30,0))/100*IF($F967="yes",Parameters!$C$49,Parameters!$B$49)</f>
        <v/>
      </c>
      <c r="N967" s="33">
        <f>K967*INDEX(Parameters!$B$77:$E$77,MATCH(I967,Parameters!$B$30:$E$30,0))/100*IF($F967="yes",Parameters!$C$49,Parameters!$B$49)</f>
        <v/>
      </c>
      <c r="O967" s="33">
        <f>K967*INDEX(Parameters!$B$78:$E$78,MATCH(I967,Parameters!$B$30:$E$30,0))/100*IF($F967="yes",Parameters!$C$49,Parameters!$B$49)</f>
        <v/>
      </c>
      <c r="P967" s="33">
        <f>K967*INDEX(Parameters!$B$79:$E$79,MATCH(I967,Parameters!$B$30:$E$30,0))/100*IF($F967="yes",Parameters!$C$49,Parameters!$B$49)</f>
        <v/>
      </c>
      <c r="Q967" s="33">
        <f>K967*INDEX(Parameters!$B$80:$E$80,MATCH(I967,Parameters!$B$30:$E$30,0))/100*IF($F967="yes",Parameters!$C$49,Parameters!$B$49)</f>
        <v/>
      </c>
      <c r="R967" s="33">
        <f>K967*INDEX(Parameters!$B$81:$E$81,MATCH(I967,Parameters!$B$30:$E$30,0))/100*IF($F967="yes",Parameters!$C$49,Parameters!$B$49)</f>
        <v/>
      </c>
      <c r="S967" s="33">
        <f>K967*INDEX(Parameters!$B$82:$E$82,MATCH(I967,Parameters!$B$30:$E$30,0))/100*IF($F967="yes",Parameters!$C$49,Parameters!$B$49)</f>
        <v/>
      </c>
      <c r="T967" s="33">
        <f>K967*INDEX(Parameters!$B$83:$E$83,MATCH(I967,Parameters!$B$30:$E$30,0))/100*IF($F967="yes",Parameters!$C$49,Parameters!$B$49)</f>
        <v/>
      </c>
      <c r="U967" s="33">
        <f>INDEX(Parameters!$B$32:$E$32,MATCH(I967,Parameters!$B$30:$E$30,0))*Parameters!$B$36/100*IF($F967="yes",Parameters!$E$49,Parameters!$D$49)</f>
        <v/>
      </c>
      <c r="V967" s="33">
        <f>U967*INDEX(Parameters!$B$99:$E$99,MATCH(I967,Parameters!$B$30:$E$30,0))</f>
        <v/>
      </c>
      <c r="W967" s="33">
        <f>U967*INDEX(Parameters!$B$100:$E$100,MATCH(I967,Parameters!$B$30:$E$30,0))</f>
        <v/>
      </c>
      <c r="X967" s="33">
        <f>U967*INDEX(Parameters!$B$101:$E$101,MATCH(I967,Parameters!$B$30:$E$30,0))</f>
        <v/>
      </c>
      <c r="Y967" s="33">
        <f>U967*INDEX(Parameters!$B$102:$E$102,MATCH(I967,Parameters!$B$30:$E$30,0))</f>
        <v/>
      </c>
      <c r="Z967" s="33">
        <f>U967*INDEX(Parameters!$B$103:$E$103,MATCH(I967,Parameters!$B$30:$E$30,0))</f>
        <v/>
      </c>
      <c r="AA967" s="33">
        <f>U967*INDEX(Parameters!$B$104:$E$104,MATCH(I967,Parameters!$B$30:$E$30,0))</f>
        <v/>
      </c>
      <c r="AB967" s="33">
        <f>U967*Parameters!$B$39</f>
        <v/>
      </c>
      <c r="AC967" s="7">
        <f>J967</f>
        <v/>
      </c>
      <c r="AD967" s="7">
        <f>IF(J967=1,Parameters!$B$40,Parameters!$B$41)</f>
        <v/>
      </c>
      <c r="AE967" s="33">
        <f>AC967*O967+(1-AC967)*L967</f>
        <v/>
      </c>
      <c r="AF967" s="33">
        <f>AC967*P967+(1-AC967)*M967</f>
        <v/>
      </c>
      <c r="AG967" s="33">
        <f>AC967*Q967+(1-AC967)*N967</f>
        <v/>
      </c>
      <c r="AH967" s="33">
        <f>AD967*O967+(1-AD967)*L967</f>
        <v/>
      </c>
      <c r="AI967" s="33">
        <f>AD967*P967+(1-AD967)*M967</f>
        <v/>
      </c>
      <c r="AJ967" s="33">
        <f>AD967*Q967+(1-AD967)*N967</f>
        <v/>
      </c>
      <c r="AK967" s="33">
        <f>AC967*V967+(1-AC967)*U967</f>
        <v/>
      </c>
      <c r="AL967" s="33">
        <f>AC967*W967+(1-AC967)*U967</f>
        <v/>
      </c>
      <c r="AM967" s="33">
        <f>AC967*X967+(1-AC967)*U967</f>
        <v/>
      </c>
      <c r="AN967" s="33">
        <f>AD967*V967+(1-AD967)*U967</f>
        <v/>
      </c>
      <c r="AO967" s="33">
        <f>AD967*W967+(1-AD967)*U967</f>
        <v/>
      </c>
      <c r="AP967" s="33">
        <f>AD967*X967+(1-AD967)*U967</f>
        <v/>
      </c>
      <c r="AQ967" s="7">
        <f>IF(OR(Scenario!$B$5="Any",Scenario!$B$5=A967),1,0)</f>
        <v/>
      </c>
      <c r="AR967" s="7">
        <f>IF(OR(Scenario!$B$6="Any",Scenario!$B$6=B967),1,0)</f>
        <v/>
      </c>
      <c r="AS967" s="7">
        <f>IF(OR(Scenario!$B$7="Any",Scenario!$B$7=C967),1,0)</f>
        <v/>
      </c>
      <c r="AT967" s="7">
        <f>IF(OR(Scenario!$B$8="Any",Scenario!$B$8=D967),1,0)</f>
        <v/>
      </c>
      <c r="AU967" s="7">
        <f>IF(OR(Scenario!$B$9="Any",Scenario!$B$9=E967),1,0)</f>
        <v/>
      </c>
      <c r="AV967" s="7">
        <f>IF(OR(Scenario!$B$10="Any",Scenario!$B$10=F967),1,0)</f>
        <v/>
      </c>
      <c r="AW967" s="7">
        <f>G967*AQ967*AR967*AS967*AT967*AU967*AV967</f>
        <v/>
      </c>
      <c r="AX967" s="7">
        <f>IF(Scenario!$B$11="mean",L967,IF(Scenario!$B$11="5th pct",M967,N967))</f>
        <v/>
      </c>
      <c r="AY967" s="7">
        <f>IF(Scenario!$B$11="mean",O967,IF(Scenario!$B$11="5th pct",P967,Q967))</f>
        <v/>
      </c>
      <c r="AZ967" s="7">
        <f>IF(Scenario!$B$11="mean",R967,IF(Scenario!$B$11="5th pct",S967,T967))</f>
        <v/>
      </c>
      <c r="BA967" s="7">
        <f>IF(Scenario!$B$11="mean",AE967,IF(Scenario!$B$11="5th pct",AF967,AG967))</f>
        <v/>
      </c>
      <c r="BB967" s="7">
        <f>IF(Scenario!$B$11="mean",AH967,IF(Scenario!$B$11="5th pct",AI967,AJ967))</f>
        <v/>
      </c>
      <c r="BC967" s="7">
        <f>U967</f>
        <v/>
      </c>
      <c r="BD967" s="7">
        <f>IF(Scenario!$B$11="mean",V967,IF(Scenario!$B$11="5th pct",W967,X967))</f>
        <v/>
      </c>
      <c r="BE967" s="7">
        <f>IF(Scenario!$B$11="mean",Y967,IF(Scenario!$B$11="5th pct",Z967,AA967))</f>
        <v/>
      </c>
      <c r="BF967" s="7">
        <f>IF(Scenario!$B$11="mean",AK967,IF(Scenario!$B$11="5th pct",AL967,AM967))</f>
        <v/>
      </c>
      <c r="BG967" s="7">
        <f>IF(Scenario!$B$11="mean",AN967,IF(Scenario!$B$11="5th pct",AO967,AP967))</f>
        <v/>
      </c>
    </row>
    <row r="968">
      <c r="A968" t="inlineStr">
        <is>
          <t>M</t>
        </is>
      </c>
      <c r="B968" t="inlineStr">
        <is>
          <t>80+</t>
        </is>
      </c>
      <c r="C968" t="inlineStr">
        <is>
          <t>&lt;=110</t>
        </is>
      </c>
      <c r="D968" t="inlineStr">
        <is>
          <t>&lt;1.0</t>
        </is>
      </c>
      <c r="E968" t="inlineStr">
        <is>
          <t>persistent</t>
        </is>
      </c>
      <c r="F968" t="inlineStr">
        <is>
          <t>no</t>
        </is>
      </c>
      <c r="G968" s="26">
        <f>Parameters!$B$6*Parameters!$B$9*Parameters!$B$11/SUM(Parameters!$B$11:$G$11)*Parameters!$H$21*Parameters!$B$53*(1-Parameters!$B$46)</f>
        <v/>
      </c>
      <c r="H968" s="27">
        <f>(140-Parameters!$D$25)*Parameters!$B$26*0.45359237*1/(72*Parameters!$B$27)</f>
        <v/>
      </c>
      <c r="I968">
        <f>IF(H968&gt;80,"&gt;80",IF(H968&gt;50,"50-80",IF(H968&gt;=25,"25-50","&lt;25")))</f>
        <v/>
      </c>
      <c r="J968">
        <f>IF(((B968="80+")+1+(OR(D968="1.5-2.0",D968="&gt;=2.0")))&gt;=2,1,0)</f>
        <v/>
      </c>
      <c r="K968" s="28">
        <f>INDEX(Parameters!$B$31:$E$31,MATCH(I968,Parameters!$B$30:$E$30,0))</f>
        <v/>
      </c>
      <c r="L968" s="29">
        <f>K968*INDEX(Parameters!$B$84:$E$84,MATCH(I968,Parameters!$B$30:$E$30,0))/100*IF($F968="yes",Parameters!$C$49,Parameters!$B$49)</f>
        <v/>
      </c>
      <c r="M968" s="29">
        <f>K968*INDEX(Parameters!$B$85:$E$85,MATCH(I968,Parameters!$B$30:$E$30,0))/100*IF($F968="yes",Parameters!$C$49,Parameters!$B$49)</f>
        <v/>
      </c>
      <c r="N968" s="29">
        <f>K968*INDEX(Parameters!$B$86:$E$86,MATCH(I968,Parameters!$B$30:$E$30,0))/100*IF($F968="yes",Parameters!$C$49,Parameters!$B$49)</f>
        <v/>
      </c>
      <c r="O968" s="29">
        <f>K968*INDEX(Parameters!$B$87:$E$87,MATCH(I968,Parameters!$B$30:$E$30,0))/100*IF($F968="yes",Parameters!$C$49,Parameters!$B$49)</f>
        <v/>
      </c>
      <c r="P968" s="29">
        <f>K968*INDEX(Parameters!$B$88:$E$88,MATCH(I968,Parameters!$B$30:$E$30,0))/100*IF($F968="yes",Parameters!$C$49,Parameters!$B$49)</f>
        <v/>
      </c>
      <c r="Q968" s="29">
        <f>K968*INDEX(Parameters!$B$89:$E$89,MATCH(I968,Parameters!$B$30:$E$30,0))/100*IF($F968="yes",Parameters!$C$49,Parameters!$B$49)</f>
        <v/>
      </c>
      <c r="R968" s="29">
        <f>K968*INDEX(Parameters!$B$90:$E$90,MATCH(I968,Parameters!$B$30:$E$30,0))/100*IF($F968="yes",Parameters!$C$49,Parameters!$B$49)</f>
        <v/>
      </c>
      <c r="S968" s="29">
        <f>K968*INDEX(Parameters!$B$91:$E$91,MATCH(I968,Parameters!$B$30:$E$30,0))/100*IF($F968="yes",Parameters!$C$49,Parameters!$B$49)</f>
        <v/>
      </c>
      <c r="T968" s="29">
        <f>K968*INDEX(Parameters!$B$92:$E$92,MATCH(I968,Parameters!$B$30:$E$30,0))/100*IF($F968="yes",Parameters!$C$49,Parameters!$B$49)</f>
        <v/>
      </c>
      <c r="U968" s="29">
        <f>INDEX(Parameters!$B$32:$E$32,MATCH(I968,Parameters!$B$30:$E$30,0))*Parameters!$B$36/100*IF($F968="yes",Parameters!$E$49,Parameters!$D$49)</f>
        <v/>
      </c>
      <c r="V968" s="29">
        <f>U968*INDEX(Parameters!$B$99:$E$99,MATCH(I968,Parameters!$B$30:$E$30,0))</f>
        <v/>
      </c>
      <c r="W968" s="29">
        <f>U968*INDEX(Parameters!$B$100:$E$100,MATCH(I968,Parameters!$B$30:$E$30,0))</f>
        <v/>
      </c>
      <c r="X968" s="29">
        <f>U968*INDEX(Parameters!$B$101:$E$101,MATCH(I968,Parameters!$B$30:$E$30,0))</f>
        <v/>
      </c>
      <c r="Y968" s="29">
        <f>U968*INDEX(Parameters!$B$102:$E$102,MATCH(I968,Parameters!$B$30:$E$30,0))</f>
        <v/>
      </c>
      <c r="Z968" s="29">
        <f>U968*INDEX(Parameters!$B$103:$E$103,MATCH(I968,Parameters!$B$30:$E$30,0))</f>
        <v/>
      </c>
      <c r="AA968" s="29">
        <f>U968*INDEX(Parameters!$B$104:$E$104,MATCH(I968,Parameters!$B$30:$E$30,0))</f>
        <v/>
      </c>
      <c r="AB968" s="29">
        <f>U968*Parameters!$B$39</f>
        <v/>
      </c>
      <c r="AC968">
        <f>J968</f>
        <v/>
      </c>
      <c r="AD968">
        <f>IF(J968=1,Parameters!$B$40,Parameters!$B$41)</f>
        <v/>
      </c>
      <c r="AE968" s="29">
        <f>AC968*O968+(1-AC968)*L968</f>
        <v/>
      </c>
      <c r="AF968" s="29">
        <f>AC968*P968+(1-AC968)*M968</f>
        <v/>
      </c>
      <c r="AG968" s="29">
        <f>AC968*Q968+(1-AC968)*N968</f>
        <v/>
      </c>
      <c r="AH968" s="29">
        <f>AD968*O968+(1-AD968)*L968</f>
        <v/>
      </c>
      <c r="AI968" s="29">
        <f>AD968*P968+(1-AD968)*M968</f>
        <v/>
      </c>
      <c r="AJ968" s="29">
        <f>AD968*Q968+(1-AD968)*N968</f>
        <v/>
      </c>
      <c r="AK968" s="29">
        <f>AC968*V968+(1-AC968)*U968</f>
        <v/>
      </c>
      <c r="AL968" s="29">
        <f>AC968*W968+(1-AC968)*U968</f>
        <v/>
      </c>
      <c r="AM968" s="29">
        <f>AC968*X968+(1-AC968)*U968</f>
        <v/>
      </c>
      <c r="AN968" s="29">
        <f>AD968*V968+(1-AD968)*U968</f>
        <v/>
      </c>
      <c r="AO968" s="29">
        <f>AD968*W968+(1-AD968)*U968</f>
        <v/>
      </c>
      <c r="AP968" s="29">
        <f>AD968*X968+(1-AD968)*U968</f>
        <v/>
      </c>
      <c r="AQ968">
        <f>IF(OR(Scenario!$B$5="Any",Scenario!$B$5=A968),1,0)</f>
        <v/>
      </c>
      <c r="AR968">
        <f>IF(OR(Scenario!$B$6="Any",Scenario!$B$6=B968),1,0)</f>
        <v/>
      </c>
      <c r="AS968">
        <f>IF(OR(Scenario!$B$7="Any",Scenario!$B$7=C968),1,0)</f>
        <v/>
      </c>
      <c r="AT968">
        <f>IF(OR(Scenario!$B$8="Any",Scenario!$B$8=D968),1,0)</f>
        <v/>
      </c>
      <c r="AU968">
        <f>IF(OR(Scenario!$B$9="Any",Scenario!$B$9=E968),1,0)</f>
        <v/>
      </c>
      <c r="AV968">
        <f>IF(OR(Scenario!$B$10="Any",Scenario!$B$10=F968),1,0)</f>
        <v/>
      </c>
      <c r="AW968">
        <f>G968*AQ968*AR968*AS968*AT968*AU968*AV968</f>
        <v/>
      </c>
      <c r="AX968">
        <f>IF(Scenario!$B$11="mean",L968,IF(Scenario!$B$11="5th pct",M968,N968))</f>
        <v/>
      </c>
      <c r="AY968">
        <f>IF(Scenario!$B$11="mean",O968,IF(Scenario!$B$11="5th pct",P968,Q968))</f>
        <v/>
      </c>
      <c r="AZ968">
        <f>IF(Scenario!$B$11="mean",R968,IF(Scenario!$B$11="5th pct",S968,T968))</f>
        <v/>
      </c>
      <c r="BA968">
        <f>IF(Scenario!$B$11="mean",AE968,IF(Scenario!$B$11="5th pct",AF968,AG968))</f>
        <v/>
      </c>
      <c r="BB968">
        <f>IF(Scenario!$B$11="mean",AH968,IF(Scenario!$B$11="5th pct",AI968,AJ968))</f>
        <v/>
      </c>
      <c r="BC968">
        <f>U968</f>
        <v/>
      </c>
      <c r="BD968">
        <f>IF(Scenario!$B$11="mean",V968,IF(Scenario!$B$11="5th pct",W968,X968))</f>
        <v/>
      </c>
      <c r="BE968">
        <f>IF(Scenario!$B$11="mean",Y968,IF(Scenario!$B$11="5th pct",Z968,AA968))</f>
        <v/>
      </c>
      <c r="BF968">
        <f>IF(Scenario!$B$11="mean",AK968,IF(Scenario!$B$11="5th pct",AL968,AM968))</f>
        <v/>
      </c>
      <c r="BG968">
        <f>IF(Scenario!$B$11="mean",AN968,IF(Scenario!$B$11="5th pct",AO968,AP968))</f>
        <v/>
      </c>
    </row>
    <row r="969">
      <c r="A969" s="7" t="inlineStr">
        <is>
          <t>M</t>
        </is>
      </c>
      <c r="B969" s="7" t="inlineStr">
        <is>
          <t>80+</t>
        </is>
      </c>
      <c r="C969" s="7" t="inlineStr">
        <is>
          <t>&lt;=110</t>
        </is>
      </c>
      <c r="D969" s="7" t="inlineStr">
        <is>
          <t>&lt;1.0</t>
        </is>
      </c>
      <c r="E969" s="7" t="inlineStr">
        <is>
          <t>persistent</t>
        </is>
      </c>
      <c r="F969" s="7" t="inlineStr">
        <is>
          <t>yes</t>
        </is>
      </c>
      <c r="G969" s="30">
        <f>Parameters!$B$6*Parameters!$B$9*Parameters!$B$11/SUM(Parameters!$B$11:$G$11)*Parameters!$H$21*Parameters!$B$53*Parameters!$B$46</f>
        <v/>
      </c>
      <c r="H969" s="31">
        <f>(140-Parameters!$D$25)*Parameters!$B$26*0.45359237*1/(72*Parameters!$B$27)</f>
        <v/>
      </c>
      <c r="I969" s="7">
        <f>IF(H969&gt;80,"&gt;80",IF(H969&gt;50,"50-80",IF(H969&gt;=25,"25-50","&lt;25")))</f>
        <v/>
      </c>
      <c r="J969" s="7">
        <f>IF(((B969="80+")+1+(OR(D969="1.5-2.0",D969="&gt;=2.0")))&gt;=2,1,0)</f>
        <v/>
      </c>
      <c r="K969" s="32">
        <f>INDEX(Parameters!$B$31:$E$31,MATCH(I969,Parameters!$B$30:$E$30,0))</f>
        <v/>
      </c>
      <c r="L969" s="33">
        <f>K969*INDEX(Parameters!$B$84:$E$84,MATCH(I969,Parameters!$B$30:$E$30,0))/100*IF($F969="yes",Parameters!$C$49,Parameters!$B$49)</f>
        <v/>
      </c>
      <c r="M969" s="33">
        <f>K969*INDEX(Parameters!$B$85:$E$85,MATCH(I969,Parameters!$B$30:$E$30,0))/100*IF($F969="yes",Parameters!$C$49,Parameters!$B$49)</f>
        <v/>
      </c>
      <c r="N969" s="33">
        <f>K969*INDEX(Parameters!$B$86:$E$86,MATCH(I969,Parameters!$B$30:$E$30,0))/100*IF($F969="yes",Parameters!$C$49,Parameters!$B$49)</f>
        <v/>
      </c>
      <c r="O969" s="33">
        <f>K969*INDEX(Parameters!$B$87:$E$87,MATCH(I969,Parameters!$B$30:$E$30,0))/100*IF($F969="yes",Parameters!$C$49,Parameters!$B$49)</f>
        <v/>
      </c>
      <c r="P969" s="33">
        <f>K969*INDEX(Parameters!$B$88:$E$88,MATCH(I969,Parameters!$B$30:$E$30,0))/100*IF($F969="yes",Parameters!$C$49,Parameters!$B$49)</f>
        <v/>
      </c>
      <c r="Q969" s="33">
        <f>K969*INDEX(Parameters!$B$89:$E$89,MATCH(I969,Parameters!$B$30:$E$30,0))/100*IF($F969="yes",Parameters!$C$49,Parameters!$B$49)</f>
        <v/>
      </c>
      <c r="R969" s="33">
        <f>K969*INDEX(Parameters!$B$90:$E$90,MATCH(I969,Parameters!$B$30:$E$30,0))/100*IF($F969="yes",Parameters!$C$49,Parameters!$B$49)</f>
        <v/>
      </c>
      <c r="S969" s="33">
        <f>K969*INDEX(Parameters!$B$91:$E$91,MATCH(I969,Parameters!$B$30:$E$30,0))/100*IF($F969="yes",Parameters!$C$49,Parameters!$B$49)</f>
        <v/>
      </c>
      <c r="T969" s="33">
        <f>K969*INDEX(Parameters!$B$92:$E$92,MATCH(I969,Parameters!$B$30:$E$30,0))/100*IF($F969="yes",Parameters!$C$49,Parameters!$B$49)</f>
        <v/>
      </c>
      <c r="U969" s="33">
        <f>INDEX(Parameters!$B$32:$E$32,MATCH(I969,Parameters!$B$30:$E$30,0))*Parameters!$B$36/100*IF($F969="yes",Parameters!$E$49,Parameters!$D$49)</f>
        <v/>
      </c>
      <c r="V969" s="33">
        <f>U969*INDEX(Parameters!$B$99:$E$99,MATCH(I969,Parameters!$B$30:$E$30,0))</f>
        <v/>
      </c>
      <c r="W969" s="33">
        <f>U969*INDEX(Parameters!$B$100:$E$100,MATCH(I969,Parameters!$B$30:$E$30,0))</f>
        <v/>
      </c>
      <c r="X969" s="33">
        <f>U969*INDEX(Parameters!$B$101:$E$101,MATCH(I969,Parameters!$B$30:$E$30,0))</f>
        <v/>
      </c>
      <c r="Y969" s="33">
        <f>U969*INDEX(Parameters!$B$102:$E$102,MATCH(I969,Parameters!$B$30:$E$30,0))</f>
        <v/>
      </c>
      <c r="Z969" s="33">
        <f>U969*INDEX(Parameters!$B$103:$E$103,MATCH(I969,Parameters!$B$30:$E$30,0))</f>
        <v/>
      </c>
      <c r="AA969" s="33">
        <f>U969*INDEX(Parameters!$B$104:$E$104,MATCH(I969,Parameters!$B$30:$E$30,0))</f>
        <v/>
      </c>
      <c r="AB969" s="33">
        <f>U969*Parameters!$B$39</f>
        <v/>
      </c>
      <c r="AC969" s="7">
        <f>J969</f>
        <v/>
      </c>
      <c r="AD969" s="7">
        <f>IF(J969=1,Parameters!$B$40,Parameters!$B$41)</f>
        <v/>
      </c>
      <c r="AE969" s="33">
        <f>AC969*O969+(1-AC969)*L969</f>
        <v/>
      </c>
      <c r="AF969" s="33">
        <f>AC969*P969+(1-AC969)*M969</f>
        <v/>
      </c>
      <c r="AG969" s="33">
        <f>AC969*Q969+(1-AC969)*N969</f>
        <v/>
      </c>
      <c r="AH969" s="33">
        <f>AD969*O969+(1-AD969)*L969</f>
        <v/>
      </c>
      <c r="AI969" s="33">
        <f>AD969*P969+(1-AD969)*M969</f>
        <v/>
      </c>
      <c r="AJ969" s="33">
        <f>AD969*Q969+(1-AD969)*N969</f>
        <v/>
      </c>
      <c r="AK969" s="33">
        <f>AC969*V969+(1-AC969)*U969</f>
        <v/>
      </c>
      <c r="AL969" s="33">
        <f>AC969*W969+(1-AC969)*U969</f>
        <v/>
      </c>
      <c r="AM969" s="33">
        <f>AC969*X969+(1-AC969)*U969</f>
        <v/>
      </c>
      <c r="AN969" s="33">
        <f>AD969*V969+(1-AD969)*U969</f>
        <v/>
      </c>
      <c r="AO969" s="33">
        <f>AD969*W969+(1-AD969)*U969</f>
        <v/>
      </c>
      <c r="AP969" s="33">
        <f>AD969*X969+(1-AD969)*U969</f>
        <v/>
      </c>
      <c r="AQ969" s="7">
        <f>IF(OR(Scenario!$B$5="Any",Scenario!$B$5=A969),1,0)</f>
        <v/>
      </c>
      <c r="AR969" s="7">
        <f>IF(OR(Scenario!$B$6="Any",Scenario!$B$6=B969),1,0)</f>
        <v/>
      </c>
      <c r="AS969" s="7">
        <f>IF(OR(Scenario!$B$7="Any",Scenario!$B$7=C969),1,0)</f>
        <v/>
      </c>
      <c r="AT969" s="7">
        <f>IF(OR(Scenario!$B$8="Any",Scenario!$B$8=D969),1,0)</f>
        <v/>
      </c>
      <c r="AU969" s="7">
        <f>IF(OR(Scenario!$B$9="Any",Scenario!$B$9=E969),1,0)</f>
        <v/>
      </c>
      <c r="AV969" s="7">
        <f>IF(OR(Scenario!$B$10="Any",Scenario!$B$10=F969),1,0)</f>
        <v/>
      </c>
      <c r="AW969" s="7">
        <f>G969*AQ969*AR969*AS969*AT969*AU969*AV969</f>
        <v/>
      </c>
      <c r="AX969" s="7">
        <f>IF(Scenario!$B$11="mean",L969,IF(Scenario!$B$11="5th pct",M969,N969))</f>
        <v/>
      </c>
      <c r="AY969" s="7">
        <f>IF(Scenario!$B$11="mean",O969,IF(Scenario!$B$11="5th pct",P969,Q969))</f>
        <v/>
      </c>
      <c r="AZ969" s="7">
        <f>IF(Scenario!$B$11="mean",R969,IF(Scenario!$B$11="5th pct",S969,T969))</f>
        <v/>
      </c>
      <c r="BA969" s="7">
        <f>IF(Scenario!$B$11="mean",AE969,IF(Scenario!$B$11="5th pct",AF969,AG969))</f>
        <v/>
      </c>
      <c r="BB969" s="7">
        <f>IF(Scenario!$B$11="mean",AH969,IF(Scenario!$B$11="5th pct",AI969,AJ969))</f>
        <v/>
      </c>
      <c r="BC969" s="7">
        <f>U969</f>
        <v/>
      </c>
      <c r="BD969" s="7">
        <f>IF(Scenario!$B$11="mean",V969,IF(Scenario!$B$11="5th pct",W969,X969))</f>
        <v/>
      </c>
      <c r="BE969" s="7">
        <f>IF(Scenario!$B$11="mean",Y969,IF(Scenario!$B$11="5th pct",Z969,AA969))</f>
        <v/>
      </c>
      <c r="BF969" s="7">
        <f>IF(Scenario!$B$11="mean",AK969,IF(Scenario!$B$11="5th pct",AL969,AM969))</f>
        <v/>
      </c>
      <c r="BG969" s="7">
        <f>IF(Scenario!$B$11="mean",AN969,IF(Scenario!$B$11="5th pct",AO969,AP969))</f>
        <v/>
      </c>
    </row>
    <row r="970">
      <c r="A970" t="inlineStr">
        <is>
          <t>M</t>
        </is>
      </c>
      <c r="B970" t="inlineStr">
        <is>
          <t>80+</t>
        </is>
      </c>
      <c r="C970" t="inlineStr">
        <is>
          <t>&lt;=110</t>
        </is>
      </c>
      <c r="D970" t="inlineStr">
        <is>
          <t>1.0-1.5</t>
        </is>
      </c>
      <c r="E970" t="inlineStr">
        <is>
          <t>subclinical</t>
        </is>
      </c>
      <c r="F970" t="inlineStr">
        <is>
          <t>no</t>
        </is>
      </c>
      <c r="G970" s="26">
        <f>Parameters!$B$6*Parameters!$B$9*Parameters!$B$11/SUM(Parameters!$B$11:$G$11)*Parameters!$I$21*Parameters!$B$50*(1-Parameters!$B$46)</f>
        <v/>
      </c>
      <c r="H970" s="27">
        <f>(140-Parameters!$D$25)*Parameters!$B$26*0.45359237*1/(72*Parameters!$C$27)</f>
        <v/>
      </c>
      <c r="I970">
        <f>IF(H970&gt;80,"&gt;80",IF(H970&gt;50,"50-80",IF(H970&gt;=25,"25-50","&lt;25")))</f>
        <v/>
      </c>
      <c r="J970">
        <f>IF(((B970="80+")+1+(OR(D970="1.5-2.0",D970="&gt;=2.0")))&gt;=2,1,0)</f>
        <v/>
      </c>
      <c r="K970" s="28">
        <f>INDEX(Parameters!$B$31:$E$31,MATCH(I970,Parameters!$B$30:$E$30,0))</f>
        <v/>
      </c>
      <c r="L970" s="29">
        <f>K970*INDEX(Parameters!$B$57:$E$57,MATCH(I970,Parameters!$B$30:$E$30,0))/100*IF($F970="yes",Parameters!$C$49,Parameters!$B$49)</f>
        <v/>
      </c>
      <c r="M970" s="29">
        <f>K970*INDEX(Parameters!$B$58:$E$58,MATCH(I970,Parameters!$B$30:$E$30,0))/100*IF($F970="yes",Parameters!$C$49,Parameters!$B$49)</f>
        <v/>
      </c>
      <c r="N970" s="29">
        <f>K970*INDEX(Parameters!$B$59:$E$59,MATCH(I970,Parameters!$B$30:$E$30,0))/100*IF($F970="yes",Parameters!$C$49,Parameters!$B$49)</f>
        <v/>
      </c>
      <c r="O970" s="29">
        <f>K970*INDEX(Parameters!$B$60:$E$60,MATCH(I970,Parameters!$B$30:$E$30,0))/100*IF($F970="yes",Parameters!$C$49,Parameters!$B$49)</f>
        <v/>
      </c>
      <c r="P970" s="29">
        <f>K970*INDEX(Parameters!$B$61:$E$61,MATCH(I970,Parameters!$B$30:$E$30,0))/100*IF($F970="yes",Parameters!$C$49,Parameters!$B$49)</f>
        <v/>
      </c>
      <c r="Q970" s="29">
        <f>K970*INDEX(Parameters!$B$62:$E$62,MATCH(I970,Parameters!$B$30:$E$30,0))/100*IF($F970="yes",Parameters!$C$49,Parameters!$B$49)</f>
        <v/>
      </c>
      <c r="R970" s="29">
        <f>K970*INDEX(Parameters!$B$63:$E$63,MATCH(I970,Parameters!$B$30:$E$30,0))/100*IF($F970="yes",Parameters!$C$49,Parameters!$B$49)</f>
        <v/>
      </c>
      <c r="S970" s="29">
        <f>K970*INDEX(Parameters!$B$64:$E$64,MATCH(I970,Parameters!$B$30:$E$30,0))/100*IF($F970="yes",Parameters!$C$49,Parameters!$B$49)</f>
        <v/>
      </c>
      <c r="T970" s="29">
        <f>K970*INDEX(Parameters!$B$65:$E$65,MATCH(I970,Parameters!$B$30:$E$30,0))/100*IF($F970="yes",Parameters!$C$49,Parameters!$B$49)</f>
        <v/>
      </c>
      <c r="U970" s="29">
        <f>INDEX(Parameters!$B$32:$E$32,MATCH(I970,Parameters!$B$30:$E$30,0))*Parameters!$B$36/100*IF($F970="yes",Parameters!$E$49,Parameters!$D$49)</f>
        <v/>
      </c>
      <c r="V970" s="29">
        <f>U970*INDEX(Parameters!$B$99:$E$99,MATCH(I970,Parameters!$B$30:$E$30,0))</f>
        <v/>
      </c>
      <c r="W970" s="29">
        <f>U970*INDEX(Parameters!$B$100:$E$100,MATCH(I970,Parameters!$B$30:$E$30,0))</f>
        <v/>
      </c>
      <c r="X970" s="29">
        <f>U970*INDEX(Parameters!$B$101:$E$101,MATCH(I970,Parameters!$B$30:$E$30,0))</f>
        <v/>
      </c>
      <c r="Y970" s="29">
        <f>U970*INDEX(Parameters!$B$102:$E$102,MATCH(I970,Parameters!$B$30:$E$30,0))</f>
        <v/>
      </c>
      <c r="Z970" s="29">
        <f>U970*INDEX(Parameters!$B$103:$E$103,MATCH(I970,Parameters!$B$30:$E$30,0))</f>
        <v/>
      </c>
      <c r="AA970" s="29">
        <f>U970*INDEX(Parameters!$B$104:$E$104,MATCH(I970,Parameters!$B$30:$E$30,0))</f>
        <v/>
      </c>
      <c r="AB970" s="29">
        <f>U970*Parameters!$B$39</f>
        <v/>
      </c>
      <c r="AC970">
        <f>J970</f>
        <v/>
      </c>
      <c r="AD970">
        <f>IF(J970=1,Parameters!$B$40,Parameters!$B$41)</f>
        <v/>
      </c>
      <c r="AE970" s="29">
        <f>AC970*O970+(1-AC970)*L970</f>
        <v/>
      </c>
      <c r="AF970" s="29">
        <f>AC970*P970+(1-AC970)*M970</f>
        <v/>
      </c>
      <c r="AG970" s="29">
        <f>AC970*Q970+(1-AC970)*N970</f>
        <v/>
      </c>
      <c r="AH970" s="29">
        <f>AD970*O970+(1-AD970)*L970</f>
        <v/>
      </c>
      <c r="AI970" s="29">
        <f>AD970*P970+(1-AD970)*M970</f>
        <v/>
      </c>
      <c r="AJ970" s="29">
        <f>AD970*Q970+(1-AD970)*N970</f>
        <v/>
      </c>
      <c r="AK970" s="29">
        <f>AC970*V970+(1-AC970)*U970</f>
        <v/>
      </c>
      <c r="AL970" s="29">
        <f>AC970*W970+(1-AC970)*U970</f>
        <v/>
      </c>
      <c r="AM970" s="29">
        <f>AC970*X970+(1-AC970)*U970</f>
        <v/>
      </c>
      <c r="AN970" s="29">
        <f>AD970*V970+(1-AD970)*U970</f>
        <v/>
      </c>
      <c r="AO970" s="29">
        <f>AD970*W970+(1-AD970)*U970</f>
        <v/>
      </c>
      <c r="AP970" s="29">
        <f>AD970*X970+(1-AD970)*U970</f>
        <v/>
      </c>
      <c r="AQ970">
        <f>IF(OR(Scenario!$B$5="Any",Scenario!$B$5=A970),1,0)</f>
        <v/>
      </c>
      <c r="AR970">
        <f>IF(OR(Scenario!$B$6="Any",Scenario!$B$6=B970),1,0)</f>
        <v/>
      </c>
      <c r="AS970">
        <f>IF(OR(Scenario!$B$7="Any",Scenario!$B$7=C970),1,0)</f>
        <v/>
      </c>
      <c r="AT970">
        <f>IF(OR(Scenario!$B$8="Any",Scenario!$B$8=D970),1,0)</f>
        <v/>
      </c>
      <c r="AU970">
        <f>IF(OR(Scenario!$B$9="Any",Scenario!$B$9=E970),1,0)</f>
        <v/>
      </c>
      <c r="AV970">
        <f>IF(OR(Scenario!$B$10="Any",Scenario!$B$10=F970),1,0)</f>
        <v/>
      </c>
      <c r="AW970">
        <f>G970*AQ970*AR970*AS970*AT970*AU970*AV970</f>
        <v/>
      </c>
      <c r="AX970">
        <f>IF(Scenario!$B$11="mean",L970,IF(Scenario!$B$11="5th pct",M970,N970))</f>
        <v/>
      </c>
      <c r="AY970">
        <f>IF(Scenario!$B$11="mean",O970,IF(Scenario!$B$11="5th pct",P970,Q970))</f>
        <v/>
      </c>
      <c r="AZ970">
        <f>IF(Scenario!$B$11="mean",R970,IF(Scenario!$B$11="5th pct",S970,T970))</f>
        <v/>
      </c>
      <c r="BA970">
        <f>IF(Scenario!$B$11="mean",AE970,IF(Scenario!$B$11="5th pct",AF970,AG970))</f>
        <v/>
      </c>
      <c r="BB970">
        <f>IF(Scenario!$B$11="mean",AH970,IF(Scenario!$B$11="5th pct",AI970,AJ970))</f>
        <v/>
      </c>
      <c r="BC970">
        <f>U970</f>
        <v/>
      </c>
      <c r="BD970">
        <f>IF(Scenario!$B$11="mean",V970,IF(Scenario!$B$11="5th pct",W970,X970))</f>
        <v/>
      </c>
      <c r="BE970">
        <f>IF(Scenario!$B$11="mean",Y970,IF(Scenario!$B$11="5th pct",Z970,AA970))</f>
        <v/>
      </c>
      <c r="BF970">
        <f>IF(Scenario!$B$11="mean",AK970,IF(Scenario!$B$11="5th pct",AL970,AM970))</f>
        <v/>
      </c>
      <c r="BG970">
        <f>IF(Scenario!$B$11="mean",AN970,IF(Scenario!$B$11="5th pct",AO970,AP970))</f>
        <v/>
      </c>
    </row>
    <row r="971">
      <c r="A971" s="7" t="inlineStr">
        <is>
          <t>M</t>
        </is>
      </c>
      <c r="B971" s="7" t="inlineStr">
        <is>
          <t>80+</t>
        </is>
      </c>
      <c r="C971" s="7" t="inlineStr">
        <is>
          <t>&lt;=110</t>
        </is>
      </c>
      <c r="D971" s="7" t="inlineStr">
        <is>
          <t>1.0-1.5</t>
        </is>
      </c>
      <c r="E971" s="7" t="inlineStr">
        <is>
          <t>subclinical</t>
        </is>
      </c>
      <c r="F971" s="7" t="inlineStr">
        <is>
          <t>yes</t>
        </is>
      </c>
      <c r="G971" s="30">
        <f>Parameters!$B$6*Parameters!$B$9*Parameters!$B$11/SUM(Parameters!$B$11:$G$11)*Parameters!$I$21*Parameters!$B$50*Parameters!$B$46</f>
        <v/>
      </c>
      <c r="H971" s="31">
        <f>(140-Parameters!$D$25)*Parameters!$B$26*0.45359237*1/(72*Parameters!$C$27)</f>
        <v/>
      </c>
      <c r="I971" s="7">
        <f>IF(H971&gt;80,"&gt;80",IF(H971&gt;50,"50-80",IF(H971&gt;=25,"25-50","&lt;25")))</f>
        <v/>
      </c>
      <c r="J971" s="7">
        <f>IF(((B971="80+")+1+(OR(D971="1.5-2.0",D971="&gt;=2.0")))&gt;=2,1,0)</f>
        <v/>
      </c>
      <c r="K971" s="32">
        <f>INDEX(Parameters!$B$31:$E$31,MATCH(I971,Parameters!$B$30:$E$30,0))</f>
        <v/>
      </c>
      <c r="L971" s="33">
        <f>K971*INDEX(Parameters!$B$57:$E$57,MATCH(I971,Parameters!$B$30:$E$30,0))/100*IF($F971="yes",Parameters!$C$49,Parameters!$B$49)</f>
        <v/>
      </c>
      <c r="M971" s="33">
        <f>K971*INDEX(Parameters!$B$58:$E$58,MATCH(I971,Parameters!$B$30:$E$30,0))/100*IF($F971="yes",Parameters!$C$49,Parameters!$B$49)</f>
        <v/>
      </c>
      <c r="N971" s="33">
        <f>K971*INDEX(Parameters!$B$59:$E$59,MATCH(I971,Parameters!$B$30:$E$30,0))/100*IF($F971="yes",Parameters!$C$49,Parameters!$B$49)</f>
        <v/>
      </c>
      <c r="O971" s="33">
        <f>K971*INDEX(Parameters!$B$60:$E$60,MATCH(I971,Parameters!$B$30:$E$30,0))/100*IF($F971="yes",Parameters!$C$49,Parameters!$B$49)</f>
        <v/>
      </c>
      <c r="P971" s="33">
        <f>K971*INDEX(Parameters!$B$61:$E$61,MATCH(I971,Parameters!$B$30:$E$30,0))/100*IF($F971="yes",Parameters!$C$49,Parameters!$B$49)</f>
        <v/>
      </c>
      <c r="Q971" s="33">
        <f>K971*INDEX(Parameters!$B$62:$E$62,MATCH(I971,Parameters!$B$30:$E$30,0))/100*IF($F971="yes",Parameters!$C$49,Parameters!$B$49)</f>
        <v/>
      </c>
      <c r="R971" s="33">
        <f>K971*INDEX(Parameters!$B$63:$E$63,MATCH(I971,Parameters!$B$30:$E$30,0))/100*IF($F971="yes",Parameters!$C$49,Parameters!$B$49)</f>
        <v/>
      </c>
      <c r="S971" s="33">
        <f>K971*INDEX(Parameters!$B$64:$E$64,MATCH(I971,Parameters!$B$30:$E$30,0))/100*IF($F971="yes",Parameters!$C$49,Parameters!$B$49)</f>
        <v/>
      </c>
      <c r="T971" s="33">
        <f>K971*INDEX(Parameters!$B$65:$E$65,MATCH(I971,Parameters!$B$30:$E$30,0))/100*IF($F971="yes",Parameters!$C$49,Parameters!$B$49)</f>
        <v/>
      </c>
      <c r="U971" s="33">
        <f>INDEX(Parameters!$B$32:$E$32,MATCH(I971,Parameters!$B$30:$E$30,0))*Parameters!$B$36/100*IF($F971="yes",Parameters!$E$49,Parameters!$D$49)</f>
        <v/>
      </c>
      <c r="V971" s="33">
        <f>U971*INDEX(Parameters!$B$99:$E$99,MATCH(I971,Parameters!$B$30:$E$30,0))</f>
        <v/>
      </c>
      <c r="W971" s="33">
        <f>U971*INDEX(Parameters!$B$100:$E$100,MATCH(I971,Parameters!$B$30:$E$30,0))</f>
        <v/>
      </c>
      <c r="X971" s="33">
        <f>U971*INDEX(Parameters!$B$101:$E$101,MATCH(I971,Parameters!$B$30:$E$30,0))</f>
        <v/>
      </c>
      <c r="Y971" s="33">
        <f>U971*INDEX(Parameters!$B$102:$E$102,MATCH(I971,Parameters!$B$30:$E$30,0))</f>
        <v/>
      </c>
      <c r="Z971" s="33">
        <f>U971*INDEX(Parameters!$B$103:$E$103,MATCH(I971,Parameters!$B$30:$E$30,0))</f>
        <v/>
      </c>
      <c r="AA971" s="33">
        <f>U971*INDEX(Parameters!$B$104:$E$104,MATCH(I971,Parameters!$B$30:$E$30,0))</f>
        <v/>
      </c>
      <c r="AB971" s="33">
        <f>U971*Parameters!$B$39</f>
        <v/>
      </c>
      <c r="AC971" s="7">
        <f>J971</f>
        <v/>
      </c>
      <c r="AD971" s="7">
        <f>IF(J971=1,Parameters!$B$40,Parameters!$B$41)</f>
        <v/>
      </c>
      <c r="AE971" s="33">
        <f>AC971*O971+(1-AC971)*L971</f>
        <v/>
      </c>
      <c r="AF971" s="33">
        <f>AC971*P971+(1-AC971)*M971</f>
        <v/>
      </c>
      <c r="AG971" s="33">
        <f>AC971*Q971+(1-AC971)*N971</f>
        <v/>
      </c>
      <c r="AH971" s="33">
        <f>AD971*O971+(1-AD971)*L971</f>
        <v/>
      </c>
      <c r="AI971" s="33">
        <f>AD971*P971+(1-AD971)*M971</f>
        <v/>
      </c>
      <c r="AJ971" s="33">
        <f>AD971*Q971+(1-AD971)*N971</f>
        <v/>
      </c>
      <c r="AK971" s="33">
        <f>AC971*V971+(1-AC971)*U971</f>
        <v/>
      </c>
      <c r="AL971" s="33">
        <f>AC971*W971+(1-AC971)*U971</f>
        <v/>
      </c>
      <c r="AM971" s="33">
        <f>AC971*X971+(1-AC971)*U971</f>
        <v/>
      </c>
      <c r="AN971" s="33">
        <f>AD971*V971+(1-AD971)*U971</f>
        <v/>
      </c>
      <c r="AO971" s="33">
        <f>AD971*W971+(1-AD971)*U971</f>
        <v/>
      </c>
      <c r="AP971" s="33">
        <f>AD971*X971+(1-AD971)*U971</f>
        <v/>
      </c>
      <c r="AQ971" s="7">
        <f>IF(OR(Scenario!$B$5="Any",Scenario!$B$5=A971),1,0)</f>
        <v/>
      </c>
      <c r="AR971" s="7">
        <f>IF(OR(Scenario!$B$6="Any",Scenario!$B$6=B971),1,0)</f>
        <v/>
      </c>
      <c r="AS971" s="7">
        <f>IF(OR(Scenario!$B$7="Any",Scenario!$B$7=C971),1,0)</f>
        <v/>
      </c>
      <c r="AT971" s="7">
        <f>IF(OR(Scenario!$B$8="Any",Scenario!$B$8=D971),1,0)</f>
        <v/>
      </c>
      <c r="AU971" s="7">
        <f>IF(OR(Scenario!$B$9="Any",Scenario!$B$9=E971),1,0)</f>
        <v/>
      </c>
      <c r="AV971" s="7">
        <f>IF(OR(Scenario!$B$10="Any",Scenario!$B$10=F971),1,0)</f>
        <v/>
      </c>
      <c r="AW971" s="7">
        <f>G971*AQ971*AR971*AS971*AT971*AU971*AV971</f>
        <v/>
      </c>
      <c r="AX971" s="7">
        <f>IF(Scenario!$B$11="mean",L971,IF(Scenario!$B$11="5th pct",M971,N971))</f>
        <v/>
      </c>
      <c r="AY971" s="7">
        <f>IF(Scenario!$B$11="mean",O971,IF(Scenario!$B$11="5th pct",P971,Q971))</f>
        <v/>
      </c>
      <c r="AZ971" s="7">
        <f>IF(Scenario!$B$11="mean",R971,IF(Scenario!$B$11="5th pct",S971,T971))</f>
        <v/>
      </c>
      <c r="BA971" s="7">
        <f>IF(Scenario!$B$11="mean",AE971,IF(Scenario!$B$11="5th pct",AF971,AG971))</f>
        <v/>
      </c>
      <c r="BB971" s="7">
        <f>IF(Scenario!$B$11="mean",AH971,IF(Scenario!$B$11="5th pct",AI971,AJ971))</f>
        <v/>
      </c>
      <c r="BC971" s="7">
        <f>U971</f>
        <v/>
      </c>
      <c r="BD971" s="7">
        <f>IF(Scenario!$B$11="mean",V971,IF(Scenario!$B$11="5th pct",W971,X971))</f>
        <v/>
      </c>
      <c r="BE971" s="7">
        <f>IF(Scenario!$B$11="mean",Y971,IF(Scenario!$B$11="5th pct",Z971,AA971))</f>
        <v/>
      </c>
      <c r="BF971" s="7">
        <f>IF(Scenario!$B$11="mean",AK971,IF(Scenario!$B$11="5th pct",AL971,AM971))</f>
        <v/>
      </c>
      <c r="BG971" s="7">
        <f>IF(Scenario!$B$11="mean",AN971,IF(Scenario!$B$11="5th pct",AO971,AP971))</f>
        <v/>
      </c>
    </row>
    <row r="972">
      <c r="A972" t="inlineStr">
        <is>
          <t>M</t>
        </is>
      </c>
      <c r="B972" t="inlineStr">
        <is>
          <t>80+</t>
        </is>
      </c>
      <c r="C972" t="inlineStr">
        <is>
          <t>&lt;=110</t>
        </is>
      </c>
      <c r="D972" t="inlineStr">
        <is>
          <t>1.0-1.5</t>
        </is>
      </c>
      <c r="E972" t="inlineStr">
        <is>
          <t>low parox</t>
        </is>
      </c>
      <c r="F972" t="inlineStr">
        <is>
          <t>no</t>
        </is>
      </c>
      <c r="G972" s="26">
        <f>Parameters!$B$6*Parameters!$B$9*Parameters!$B$11/SUM(Parameters!$B$11:$G$11)*Parameters!$I$21*Parameters!$B$51*(1-Parameters!$B$46)</f>
        <v/>
      </c>
      <c r="H972" s="27">
        <f>(140-Parameters!$D$25)*Parameters!$B$26*0.45359237*1/(72*Parameters!$C$27)</f>
        <v/>
      </c>
      <c r="I972">
        <f>IF(H972&gt;80,"&gt;80",IF(H972&gt;50,"50-80",IF(H972&gt;=25,"25-50","&lt;25")))</f>
        <v/>
      </c>
      <c r="J972">
        <f>IF(((B972="80+")+1+(OR(D972="1.5-2.0",D972="&gt;=2.0")))&gt;=2,1,0)</f>
        <v/>
      </c>
      <c r="K972" s="28">
        <f>INDEX(Parameters!$B$31:$E$31,MATCH(I972,Parameters!$B$30:$E$30,0))</f>
        <v/>
      </c>
      <c r="L972" s="29">
        <f>K972*INDEX(Parameters!$B$66:$E$66,MATCH(I972,Parameters!$B$30:$E$30,0))/100*IF($F972="yes",Parameters!$C$49,Parameters!$B$49)</f>
        <v/>
      </c>
      <c r="M972" s="29">
        <f>K972*INDEX(Parameters!$B$67:$E$67,MATCH(I972,Parameters!$B$30:$E$30,0))/100*IF($F972="yes",Parameters!$C$49,Parameters!$B$49)</f>
        <v/>
      </c>
      <c r="N972" s="29">
        <f>K972*INDEX(Parameters!$B$68:$E$68,MATCH(I972,Parameters!$B$30:$E$30,0))/100*IF($F972="yes",Parameters!$C$49,Parameters!$B$49)</f>
        <v/>
      </c>
      <c r="O972" s="29">
        <f>K972*INDEX(Parameters!$B$69:$E$69,MATCH(I972,Parameters!$B$30:$E$30,0))/100*IF($F972="yes",Parameters!$C$49,Parameters!$B$49)</f>
        <v/>
      </c>
      <c r="P972" s="29">
        <f>K972*INDEX(Parameters!$B$70:$E$70,MATCH(I972,Parameters!$B$30:$E$30,0))/100*IF($F972="yes",Parameters!$C$49,Parameters!$B$49)</f>
        <v/>
      </c>
      <c r="Q972" s="29">
        <f>K972*INDEX(Parameters!$B$71:$E$71,MATCH(I972,Parameters!$B$30:$E$30,0))/100*IF($F972="yes",Parameters!$C$49,Parameters!$B$49)</f>
        <v/>
      </c>
      <c r="R972" s="29">
        <f>K972*INDEX(Parameters!$B$72:$E$72,MATCH(I972,Parameters!$B$30:$E$30,0))/100*IF($F972="yes",Parameters!$C$49,Parameters!$B$49)</f>
        <v/>
      </c>
      <c r="S972" s="29">
        <f>K972*INDEX(Parameters!$B$73:$E$73,MATCH(I972,Parameters!$B$30:$E$30,0))/100*IF($F972="yes",Parameters!$C$49,Parameters!$B$49)</f>
        <v/>
      </c>
      <c r="T972" s="29">
        <f>K972*INDEX(Parameters!$B$74:$E$74,MATCH(I972,Parameters!$B$30:$E$30,0))/100*IF($F972="yes",Parameters!$C$49,Parameters!$B$49)</f>
        <v/>
      </c>
      <c r="U972" s="29">
        <f>INDEX(Parameters!$B$32:$E$32,MATCH(I972,Parameters!$B$30:$E$30,0))*Parameters!$B$36/100*IF($F972="yes",Parameters!$E$49,Parameters!$D$49)</f>
        <v/>
      </c>
      <c r="V972" s="29">
        <f>U972*INDEX(Parameters!$B$99:$E$99,MATCH(I972,Parameters!$B$30:$E$30,0))</f>
        <v/>
      </c>
      <c r="W972" s="29">
        <f>U972*INDEX(Parameters!$B$100:$E$100,MATCH(I972,Parameters!$B$30:$E$30,0))</f>
        <v/>
      </c>
      <c r="X972" s="29">
        <f>U972*INDEX(Parameters!$B$101:$E$101,MATCH(I972,Parameters!$B$30:$E$30,0))</f>
        <v/>
      </c>
      <c r="Y972" s="29">
        <f>U972*INDEX(Parameters!$B$102:$E$102,MATCH(I972,Parameters!$B$30:$E$30,0))</f>
        <v/>
      </c>
      <c r="Z972" s="29">
        <f>U972*INDEX(Parameters!$B$103:$E$103,MATCH(I972,Parameters!$B$30:$E$30,0))</f>
        <v/>
      </c>
      <c r="AA972" s="29">
        <f>U972*INDEX(Parameters!$B$104:$E$104,MATCH(I972,Parameters!$B$30:$E$30,0))</f>
        <v/>
      </c>
      <c r="AB972" s="29">
        <f>U972*Parameters!$B$39</f>
        <v/>
      </c>
      <c r="AC972">
        <f>J972</f>
        <v/>
      </c>
      <c r="AD972">
        <f>IF(J972=1,Parameters!$B$40,Parameters!$B$41)</f>
        <v/>
      </c>
      <c r="AE972" s="29">
        <f>AC972*O972+(1-AC972)*L972</f>
        <v/>
      </c>
      <c r="AF972" s="29">
        <f>AC972*P972+(1-AC972)*M972</f>
        <v/>
      </c>
      <c r="AG972" s="29">
        <f>AC972*Q972+(1-AC972)*N972</f>
        <v/>
      </c>
      <c r="AH972" s="29">
        <f>AD972*O972+(1-AD972)*L972</f>
        <v/>
      </c>
      <c r="AI972" s="29">
        <f>AD972*P972+(1-AD972)*M972</f>
        <v/>
      </c>
      <c r="AJ972" s="29">
        <f>AD972*Q972+(1-AD972)*N972</f>
        <v/>
      </c>
      <c r="AK972" s="29">
        <f>AC972*V972+(1-AC972)*U972</f>
        <v/>
      </c>
      <c r="AL972" s="29">
        <f>AC972*W972+(1-AC972)*U972</f>
        <v/>
      </c>
      <c r="AM972" s="29">
        <f>AC972*X972+(1-AC972)*U972</f>
        <v/>
      </c>
      <c r="AN972" s="29">
        <f>AD972*V972+(1-AD972)*U972</f>
        <v/>
      </c>
      <c r="AO972" s="29">
        <f>AD972*W972+(1-AD972)*U972</f>
        <v/>
      </c>
      <c r="AP972" s="29">
        <f>AD972*X972+(1-AD972)*U972</f>
        <v/>
      </c>
      <c r="AQ972">
        <f>IF(OR(Scenario!$B$5="Any",Scenario!$B$5=A972),1,0)</f>
        <v/>
      </c>
      <c r="AR972">
        <f>IF(OR(Scenario!$B$6="Any",Scenario!$B$6=B972),1,0)</f>
        <v/>
      </c>
      <c r="AS972">
        <f>IF(OR(Scenario!$B$7="Any",Scenario!$B$7=C972),1,0)</f>
        <v/>
      </c>
      <c r="AT972">
        <f>IF(OR(Scenario!$B$8="Any",Scenario!$B$8=D972),1,0)</f>
        <v/>
      </c>
      <c r="AU972">
        <f>IF(OR(Scenario!$B$9="Any",Scenario!$B$9=E972),1,0)</f>
        <v/>
      </c>
      <c r="AV972">
        <f>IF(OR(Scenario!$B$10="Any",Scenario!$B$10=F972),1,0)</f>
        <v/>
      </c>
      <c r="AW972">
        <f>G972*AQ972*AR972*AS972*AT972*AU972*AV972</f>
        <v/>
      </c>
      <c r="AX972">
        <f>IF(Scenario!$B$11="mean",L972,IF(Scenario!$B$11="5th pct",M972,N972))</f>
        <v/>
      </c>
      <c r="AY972">
        <f>IF(Scenario!$B$11="mean",O972,IF(Scenario!$B$11="5th pct",P972,Q972))</f>
        <v/>
      </c>
      <c r="AZ972">
        <f>IF(Scenario!$B$11="mean",R972,IF(Scenario!$B$11="5th pct",S972,T972))</f>
        <v/>
      </c>
      <c r="BA972">
        <f>IF(Scenario!$B$11="mean",AE972,IF(Scenario!$B$11="5th pct",AF972,AG972))</f>
        <v/>
      </c>
      <c r="BB972">
        <f>IF(Scenario!$B$11="mean",AH972,IF(Scenario!$B$11="5th pct",AI972,AJ972))</f>
        <v/>
      </c>
      <c r="BC972">
        <f>U972</f>
        <v/>
      </c>
      <c r="BD972">
        <f>IF(Scenario!$B$11="mean",V972,IF(Scenario!$B$11="5th pct",W972,X972))</f>
        <v/>
      </c>
      <c r="BE972">
        <f>IF(Scenario!$B$11="mean",Y972,IF(Scenario!$B$11="5th pct",Z972,AA972))</f>
        <v/>
      </c>
      <c r="BF972">
        <f>IF(Scenario!$B$11="mean",AK972,IF(Scenario!$B$11="5th pct",AL972,AM972))</f>
        <v/>
      </c>
      <c r="BG972">
        <f>IF(Scenario!$B$11="mean",AN972,IF(Scenario!$B$11="5th pct",AO972,AP972))</f>
        <v/>
      </c>
    </row>
    <row r="973">
      <c r="A973" s="7" t="inlineStr">
        <is>
          <t>M</t>
        </is>
      </c>
      <c r="B973" s="7" t="inlineStr">
        <is>
          <t>80+</t>
        </is>
      </c>
      <c r="C973" s="7" t="inlineStr">
        <is>
          <t>&lt;=110</t>
        </is>
      </c>
      <c r="D973" s="7" t="inlineStr">
        <is>
          <t>1.0-1.5</t>
        </is>
      </c>
      <c r="E973" s="7" t="inlineStr">
        <is>
          <t>low parox</t>
        </is>
      </c>
      <c r="F973" s="7" t="inlineStr">
        <is>
          <t>yes</t>
        </is>
      </c>
      <c r="G973" s="30">
        <f>Parameters!$B$6*Parameters!$B$9*Parameters!$B$11/SUM(Parameters!$B$11:$G$11)*Parameters!$I$21*Parameters!$B$51*Parameters!$B$46</f>
        <v/>
      </c>
      <c r="H973" s="31">
        <f>(140-Parameters!$D$25)*Parameters!$B$26*0.45359237*1/(72*Parameters!$C$27)</f>
        <v/>
      </c>
      <c r="I973" s="7">
        <f>IF(H973&gt;80,"&gt;80",IF(H973&gt;50,"50-80",IF(H973&gt;=25,"25-50","&lt;25")))</f>
        <v/>
      </c>
      <c r="J973" s="7">
        <f>IF(((B973="80+")+1+(OR(D973="1.5-2.0",D973="&gt;=2.0")))&gt;=2,1,0)</f>
        <v/>
      </c>
      <c r="K973" s="32">
        <f>INDEX(Parameters!$B$31:$E$31,MATCH(I973,Parameters!$B$30:$E$30,0))</f>
        <v/>
      </c>
      <c r="L973" s="33">
        <f>K973*INDEX(Parameters!$B$66:$E$66,MATCH(I973,Parameters!$B$30:$E$30,0))/100*IF($F973="yes",Parameters!$C$49,Parameters!$B$49)</f>
        <v/>
      </c>
      <c r="M973" s="33">
        <f>K973*INDEX(Parameters!$B$67:$E$67,MATCH(I973,Parameters!$B$30:$E$30,0))/100*IF($F973="yes",Parameters!$C$49,Parameters!$B$49)</f>
        <v/>
      </c>
      <c r="N973" s="33">
        <f>K973*INDEX(Parameters!$B$68:$E$68,MATCH(I973,Parameters!$B$30:$E$30,0))/100*IF($F973="yes",Parameters!$C$49,Parameters!$B$49)</f>
        <v/>
      </c>
      <c r="O973" s="33">
        <f>K973*INDEX(Parameters!$B$69:$E$69,MATCH(I973,Parameters!$B$30:$E$30,0))/100*IF($F973="yes",Parameters!$C$49,Parameters!$B$49)</f>
        <v/>
      </c>
      <c r="P973" s="33">
        <f>K973*INDEX(Parameters!$B$70:$E$70,MATCH(I973,Parameters!$B$30:$E$30,0))/100*IF($F973="yes",Parameters!$C$49,Parameters!$B$49)</f>
        <v/>
      </c>
      <c r="Q973" s="33">
        <f>K973*INDEX(Parameters!$B$71:$E$71,MATCH(I973,Parameters!$B$30:$E$30,0))/100*IF($F973="yes",Parameters!$C$49,Parameters!$B$49)</f>
        <v/>
      </c>
      <c r="R973" s="33">
        <f>K973*INDEX(Parameters!$B$72:$E$72,MATCH(I973,Parameters!$B$30:$E$30,0))/100*IF($F973="yes",Parameters!$C$49,Parameters!$B$49)</f>
        <v/>
      </c>
      <c r="S973" s="33">
        <f>K973*INDEX(Parameters!$B$73:$E$73,MATCH(I973,Parameters!$B$30:$E$30,0))/100*IF($F973="yes",Parameters!$C$49,Parameters!$B$49)</f>
        <v/>
      </c>
      <c r="T973" s="33">
        <f>K973*INDEX(Parameters!$B$74:$E$74,MATCH(I973,Parameters!$B$30:$E$30,0))/100*IF($F973="yes",Parameters!$C$49,Parameters!$B$49)</f>
        <v/>
      </c>
      <c r="U973" s="33">
        <f>INDEX(Parameters!$B$32:$E$32,MATCH(I973,Parameters!$B$30:$E$30,0))*Parameters!$B$36/100*IF($F973="yes",Parameters!$E$49,Parameters!$D$49)</f>
        <v/>
      </c>
      <c r="V973" s="33">
        <f>U973*INDEX(Parameters!$B$99:$E$99,MATCH(I973,Parameters!$B$30:$E$30,0))</f>
        <v/>
      </c>
      <c r="W973" s="33">
        <f>U973*INDEX(Parameters!$B$100:$E$100,MATCH(I973,Parameters!$B$30:$E$30,0))</f>
        <v/>
      </c>
      <c r="X973" s="33">
        <f>U973*INDEX(Parameters!$B$101:$E$101,MATCH(I973,Parameters!$B$30:$E$30,0))</f>
        <v/>
      </c>
      <c r="Y973" s="33">
        <f>U973*INDEX(Parameters!$B$102:$E$102,MATCH(I973,Parameters!$B$30:$E$30,0))</f>
        <v/>
      </c>
      <c r="Z973" s="33">
        <f>U973*INDEX(Parameters!$B$103:$E$103,MATCH(I973,Parameters!$B$30:$E$30,0))</f>
        <v/>
      </c>
      <c r="AA973" s="33">
        <f>U973*INDEX(Parameters!$B$104:$E$104,MATCH(I973,Parameters!$B$30:$E$30,0))</f>
        <v/>
      </c>
      <c r="AB973" s="33">
        <f>U973*Parameters!$B$39</f>
        <v/>
      </c>
      <c r="AC973" s="7">
        <f>J973</f>
        <v/>
      </c>
      <c r="AD973" s="7">
        <f>IF(J973=1,Parameters!$B$40,Parameters!$B$41)</f>
        <v/>
      </c>
      <c r="AE973" s="33">
        <f>AC973*O973+(1-AC973)*L973</f>
        <v/>
      </c>
      <c r="AF973" s="33">
        <f>AC973*P973+(1-AC973)*M973</f>
        <v/>
      </c>
      <c r="AG973" s="33">
        <f>AC973*Q973+(1-AC973)*N973</f>
        <v/>
      </c>
      <c r="AH973" s="33">
        <f>AD973*O973+(1-AD973)*L973</f>
        <v/>
      </c>
      <c r="AI973" s="33">
        <f>AD973*P973+(1-AD973)*M973</f>
        <v/>
      </c>
      <c r="AJ973" s="33">
        <f>AD973*Q973+(1-AD973)*N973</f>
        <v/>
      </c>
      <c r="AK973" s="33">
        <f>AC973*V973+(1-AC973)*U973</f>
        <v/>
      </c>
      <c r="AL973" s="33">
        <f>AC973*W973+(1-AC973)*U973</f>
        <v/>
      </c>
      <c r="AM973" s="33">
        <f>AC973*X973+(1-AC973)*U973</f>
        <v/>
      </c>
      <c r="AN973" s="33">
        <f>AD973*V973+(1-AD973)*U973</f>
        <v/>
      </c>
      <c r="AO973" s="33">
        <f>AD973*W973+(1-AD973)*U973</f>
        <v/>
      </c>
      <c r="AP973" s="33">
        <f>AD973*X973+(1-AD973)*U973</f>
        <v/>
      </c>
      <c r="AQ973" s="7">
        <f>IF(OR(Scenario!$B$5="Any",Scenario!$B$5=A973),1,0)</f>
        <v/>
      </c>
      <c r="AR973" s="7">
        <f>IF(OR(Scenario!$B$6="Any",Scenario!$B$6=B973),1,0)</f>
        <v/>
      </c>
      <c r="AS973" s="7">
        <f>IF(OR(Scenario!$B$7="Any",Scenario!$B$7=C973),1,0)</f>
        <v/>
      </c>
      <c r="AT973" s="7">
        <f>IF(OR(Scenario!$B$8="Any",Scenario!$B$8=D973),1,0)</f>
        <v/>
      </c>
      <c r="AU973" s="7">
        <f>IF(OR(Scenario!$B$9="Any",Scenario!$B$9=E973),1,0)</f>
        <v/>
      </c>
      <c r="AV973" s="7">
        <f>IF(OR(Scenario!$B$10="Any",Scenario!$B$10=F973),1,0)</f>
        <v/>
      </c>
      <c r="AW973" s="7">
        <f>G973*AQ973*AR973*AS973*AT973*AU973*AV973</f>
        <v/>
      </c>
      <c r="AX973" s="7">
        <f>IF(Scenario!$B$11="mean",L973,IF(Scenario!$B$11="5th pct",M973,N973))</f>
        <v/>
      </c>
      <c r="AY973" s="7">
        <f>IF(Scenario!$B$11="mean",O973,IF(Scenario!$B$11="5th pct",P973,Q973))</f>
        <v/>
      </c>
      <c r="AZ973" s="7">
        <f>IF(Scenario!$B$11="mean",R973,IF(Scenario!$B$11="5th pct",S973,T973))</f>
        <v/>
      </c>
      <c r="BA973" s="7">
        <f>IF(Scenario!$B$11="mean",AE973,IF(Scenario!$B$11="5th pct",AF973,AG973))</f>
        <v/>
      </c>
      <c r="BB973" s="7">
        <f>IF(Scenario!$B$11="mean",AH973,IF(Scenario!$B$11="5th pct",AI973,AJ973))</f>
        <v/>
      </c>
      <c r="BC973" s="7">
        <f>U973</f>
        <v/>
      </c>
      <c r="BD973" s="7">
        <f>IF(Scenario!$B$11="mean",V973,IF(Scenario!$B$11="5th pct",W973,X973))</f>
        <v/>
      </c>
      <c r="BE973" s="7">
        <f>IF(Scenario!$B$11="mean",Y973,IF(Scenario!$B$11="5th pct",Z973,AA973))</f>
        <v/>
      </c>
      <c r="BF973" s="7">
        <f>IF(Scenario!$B$11="mean",AK973,IF(Scenario!$B$11="5th pct",AL973,AM973))</f>
        <v/>
      </c>
      <c r="BG973" s="7">
        <f>IF(Scenario!$B$11="mean",AN973,IF(Scenario!$B$11="5th pct",AO973,AP973))</f>
        <v/>
      </c>
    </row>
    <row r="974">
      <c r="A974" t="inlineStr">
        <is>
          <t>M</t>
        </is>
      </c>
      <c r="B974" t="inlineStr">
        <is>
          <t>80+</t>
        </is>
      </c>
      <c r="C974" t="inlineStr">
        <is>
          <t>&lt;=110</t>
        </is>
      </c>
      <c r="D974" t="inlineStr">
        <is>
          <t>1.0-1.5</t>
        </is>
      </c>
      <c r="E974" t="inlineStr">
        <is>
          <t>high parox</t>
        </is>
      </c>
      <c r="F974" t="inlineStr">
        <is>
          <t>no</t>
        </is>
      </c>
      <c r="G974" s="26">
        <f>Parameters!$B$6*Parameters!$B$9*Parameters!$B$11/SUM(Parameters!$B$11:$G$11)*Parameters!$I$21*Parameters!$B$52*(1-Parameters!$B$46)</f>
        <v/>
      </c>
      <c r="H974" s="27">
        <f>(140-Parameters!$D$25)*Parameters!$B$26*0.45359237*1/(72*Parameters!$C$27)</f>
        <v/>
      </c>
      <c r="I974">
        <f>IF(H974&gt;80,"&gt;80",IF(H974&gt;50,"50-80",IF(H974&gt;=25,"25-50","&lt;25")))</f>
        <v/>
      </c>
      <c r="J974">
        <f>IF(((B974="80+")+1+(OR(D974="1.5-2.0",D974="&gt;=2.0")))&gt;=2,1,0)</f>
        <v/>
      </c>
      <c r="K974" s="28">
        <f>INDEX(Parameters!$B$31:$E$31,MATCH(I974,Parameters!$B$30:$E$30,0))</f>
        <v/>
      </c>
      <c r="L974" s="29">
        <f>K974*INDEX(Parameters!$B$75:$E$75,MATCH(I974,Parameters!$B$30:$E$30,0))/100*IF($F974="yes",Parameters!$C$49,Parameters!$B$49)</f>
        <v/>
      </c>
      <c r="M974" s="29">
        <f>K974*INDEX(Parameters!$B$76:$E$76,MATCH(I974,Parameters!$B$30:$E$30,0))/100*IF($F974="yes",Parameters!$C$49,Parameters!$B$49)</f>
        <v/>
      </c>
      <c r="N974" s="29">
        <f>K974*INDEX(Parameters!$B$77:$E$77,MATCH(I974,Parameters!$B$30:$E$30,0))/100*IF($F974="yes",Parameters!$C$49,Parameters!$B$49)</f>
        <v/>
      </c>
      <c r="O974" s="29">
        <f>K974*INDEX(Parameters!$B$78:$E$78,MATCH(I974,Parameters!$B$30:$E$30,0))/100*IF($F974="yes",Parameters!$C$49,Parameters!$B$49)</f>
        <v/>
      </c>
      <c r="P974" s="29">
        <f>K974*INDEX(Parameters!$B$79:$E$79,MATCH(I974,Parameters!$B$30:$E$30,0))/100*IF($F974="yes",Parameters!$C$49,Parameters!$B$49)</f>
        <v/>
      </c>
      <c r="Q974" s="29">
        <f>K974*INDEX(Parameters!$B$80:$E$80,MATCH(I974,Parameters!$B$30:$E$30,0))/100*IF($F974="yes",Parameters!$C$49,Parameters!$B$49)</f>
        <v/>
      </c>
      <c r="R974" s="29">
        <f>K974*INDEX(Parameters!$B$81:$E$81,MATCH(I974,Parameters!$B$30:$E$30,0))/100*IF($F974="yes",Parameters!$C$49,Parameters!$B$49)</f>
        <v/>
      </c>
      <c r="S974" s="29">
        <f>K974*INDEX(Parameters!$B$82:$E$82,MATCH(I974,Parameters!$B$30:$E$30,0))/100*IF($F974="yes",Parameters!$C$49,Parameters!$B$49)</f>
        <v/>
      </c>
      <c r="T974" s="29">
        <f>K974*INDEX(Parameters!$B$83:$E$83,MATCH(I974,Parameters!$B$30:$E$30,0))/100*IF($F974="yes",Parameters!$C$49,Parameters!$B$49)</f>
        <v/>
      </c>
      <c r="U974" s="29">
        <f>INDEX(Parameters!$B$32:$E$32,MATCH(I974,Parameters!$B$30:$E$30,0))*Parameters!$B$36/100*IF($F974="yes",Parameters!$E$49,Parameters!$D$49)</f>
        <v/>
      </c>
      <c r="V974" s="29">
        <f>U974*INDEX(Parameters!$B$99:$E$99,MATCH(I974,Parameters!$B$30:$E$30,0))</f>
        <v/>
      </c>
      <c r="W974" s="29">
        <f>U974*INDEX(Parameters!$B$100:$E$100,MATCH(I974,Parameters!$B$30:$E$30,0))</f>
        <v/>
      </c>
      <c r="X974" s="29">
        <f>U974*INDEX(Parameters!$B$101:$E$101,MATCH(I974,Parameters!$B$30:$E$30,0))</f>
        <v/>
      </c>
      <c r="Y974" s="29">
        <f>U974*INDEX(Parameters!$B$102:$E$102,MATCH(I974,Parameters!$B$30:$E$30,0))</f>
        <v/>
      </c>
      <c r="Z974" s="29">
        <f>U974*INDEX(Parameters!$B$103:$E$103,MATCH(I974,Parameters!$B$30:$E$30,0))</f>
        <v/>
      </c>
      <c r="AA974" s="29">
        <f>U974*INDEX(Parameters!$B$104:$E$104,MATCH(I974,Parameters!$B$30:$E$30,0))</f>
        <v/>
      </c>
      <c r="AB974" s="29">
        <f>U974*Parameters!$B$39</f>
        <v/>
      </c>
      <c r="AC974">
        <f>J974</f>
        <v/>
      </c>
      <c r="AD974">
        <f>IF(J974=1,Parameters!$B$40,Parameters!$B$41)</f>
        <v/>
      </c>
      <c r="AE974" s="29">
        <f>AC974*O974+(1-AC974)*L974</f>
        <v/>
      </c>
      <c r="AF974" s="29">
        <f>AC974*P974+(1-AC974)*M974</f>
        <v/>
      </c>
      <c r="AG974" s="29">
        <f>AC974*Q974+(1-AC974)*N974</f>
        <v/>
      </c>
      <c r="AH974" s="29">
        <f>AD974*O974+(1-AD974)*L974</f>
        <v/>
      </c>
      <c r="AI974" s="29">
        <f>AD974*P974+(1-AD974)*M974</f>
        <v/>
      </c>
      <c r="AJ974" s="29">
        <f>AD974*Q974+(1-AD974)*N974</f>
        <v/>
      </c>
      <c r="AK974" s="29">
        <f>AC974*V974+(1-AC974)*U974</f>
        <v/>
      </c>
      <c r="AL974" s="29">
        <f>AC974*W974+(1-AC974)*U974</f>
        <v/>
      </c>
      <c r="AM974" s="29">
        <f>AC974*X974+(1-AC974)*U974</f>
        <v/>
      </c>
      <c r="AN974" s="29">
        <f>AD974*V974+(1-AD974)*U974</f>
        <v/>
      </c>
      <c r="AO974" s="29">
        <f>AD974*W974+(1-AD974)*U974</f>
        <v/>
      </c>
      <c r="AP974" s="29">
        <f>AD974*X974+(1-AD974)*U974</f>
        <v/>
      </c>
      <c r="AQ974">
        <f>IF(OR(Scenario!$B$5="Any",Scenario!$B$5=A974),1,0)</f>
        <v/>
      </c>
      <c r="AR974">
        <f>IF(OR(Scenario!$B$6="Any",Scenario!$B$6=B974),1,0)</f>
        <v/>
      </c>
      <c r="AS974">
        <f>IF(OR(Scenario!$B$7="Any",Scenario!$B$7=C974),1,0)</f>
        <v/>
      </c>
      <c r="AT974">
        <f>IF(OR(Scenario!$B$8="Any",Scenario!$B$8=D974),1,0)</f>
        <v/>
      </c>
      <c r="AU974">
        <f>IF(OR(Scenario!$B$9="Any",Scenario!$B$9=E974),1,0)</f>
        <v/>
      </c>
      <c r="AV974">
        <f>IF(OR(Scenario!$B$10="Any",Scenario!$B$10=F974),1,0)</f>
        <v/>
      </c>
      <c r="AW974">
        <f>G974*AQ974*AR974*AS974*AT974*AU974*AV974</f>
        <v/>
      </c>
      <c r="AX974">
        <f>IF(Scenario!$B$11="mean",L974,IF(Scenario!$B$11="5th pct",M974,N974))</f>
        <v/>
      </c>
      <c r="AY974">
        <f>IF(Scenario!$B$11="mean",O974,IF(Scenario!$B$11="5th pct",P974,Q974))</f>
        <v/>
      </c>
      <c r="AZ974">
        <f>IF(Scenario!$B$11="mean",R974,IF(Scenario!$B$11="5th pct",S974,T974))</f>
        <v/>
      </c>
      <c r="BA974">
        <f>IF(Scenario!$B$11="mean",AE974,IF(Scenario!$B$11="5th pct",AF974,AG974))</f>
        <v/>
      </c>
      <c r="BB974">
        <f>IF(Scenario!$B$11="mean",AH974,IF(Scenario!$B$11="5th pct",AI974,AJ974))</f>
        <v/>
      </c>
      <c r="BC974">
        <f>U974</f>
        <v/>
      </c>
      <c r="BD974">
        <f>IF(Scenario!$B$11="mean",V974,IF(Scenario!$B$11="5th pct",W974,X974))</f>
        <v/>
      </c>
      <c r="BE974">
        <f>IF(Scenario!$B$11="mean",Y974,IF(Scenario!$B$11="5th pct",Z974,AA974))</f>
        <v/>
      </c>
      <c r="BF974">
        <f>IF(Scenario!$B$11="mean",AK974,IF(Scenario!$B$11="5th pct",AL974,AM974))</f>
        <v/>
      </c>
      <c r="BG974">
        <f>IF(Scenario!$B$11="mean",AN974,IF(Scenario!$B$11="5th pct",AO974,AP974))</f>
        <v/>
      </c>
    </row>
    <row r="975">
      <c r="A975" s="7" t="inlineStr">
        <is>
          <t>M</t>
        </is>
      </c>
      <c r="B975" s="7" t="inlineStr">
        <is>
          <t>80+</t>
        </is>
      </c>
      <c r="C975" s="7" t="inlineStr">
        <is>
          <t>&lt;=110</t>
        </is>
      </c>
      <c r="D975" s="7" t="inlineStr">
        <is>
          <t>1.0-1.5</t>
        </is>
      </c>
      <c r="E975" s="7" t="inlineStr">
        <is>
          <t>high parox</t>
        </is>
      </c>
      <c r="F975" s="7" t="inlineStr">
        <is>
          <t>yes</t>
        </is>
      </c>
      <c r="G975" s="30">
        <f>Parameters!$B$6*Parameters!$B$9*Parameters!$B$11/SUM(Parameters!$B$11:$G$11)*Parameters!$I$21*Parameters!$B$52*Parameters!$B$46</f>
        <v/>
      </c>
      <c r="H975" s="31">
        <f>(140-Parameters!$D$25)*Parameters!$B$26*0.45359237*1/(72*Parameters!$C$27)</f>
        <v/>
      </c>
      <c r="I975" s="7">
        <f>IF(H975&gt;80,"&gt;80",IF(H975&gt;50,"50-80",IF(H975&gt;=25,"25-50","&lt;25")))</f>
        <v/>
      </c>
      <c r="J975" s="7">
        <f>IF(((B975="80+")+1+(OR(D975="1.5-2.0",D975="&gt;=2.0")))&gt;=2,1,0)</f>
        <v/>
      </c>
      <c r="K975" s="32">
        <f>INDEX(Parameters!$B$31:$E$31,MATCH(I975,Parameters!$B$30:$E$30,0))</f>
        <v/>
      </c>
      <c r="L975" s="33">
        <f>K975*INDEX(Parameters!$B$75:$E$75,MATCH(I975,Parameters!$B$30:$E$30,0))/100*IF($F975="yes",Parameters!$C$49,Parameters!$B$49)</f>
        <v/>
      </c>
      <c r="M975" s="33">
        <f>K975*INDEX(Parameters!$B$76:$E$76,MATCH(I975,Parameters!$B$30:$E$30,0))/100*IF($F975="yes",Parameters!$C$49,Parameters!$B$49)</f>
        <v/>
      </c>
      <c r="N975" s="33">
        <f>K975*INDEX(Parameters!$B$77:$E$77,MATCH(I975,Parameters!$B$30:$E$30,0))/100*IF($F975="yes",Parameters!$C$49,Parameters!$B$49)</f>
        <v/>
      </c>
      <c r="O975" s="33">
        <f>K975*INDEX(Parameters!$B$78:$E$78,MATCH(I975,Parameters!$B$30:$E$30,0))/100*IF($F975="yes",Parameters!$C$49,Parameters!$B$49)</f>
        <v/>
      </c>
      <c r="P975" s="33">
        <f>K975*INDEX(Parameters!$B$79:$E$79,MATCH(I975,Parameters!$B$30:$E$30,0))/100*IF($F975="yes",Parameters!$C$49,Parameters!$B$49)</f>
        <v/>
      </c>
      <c r="Q975" s="33">
        <f>K975*INDEX(Parameters!$B$80:$E$80,MATCH(I975,Parameters!$B$30:$E$30,0))/100*IF($F975="yes",Parameters!$C$49,Parameters!$B$49)</f>
        <v/>
      </c>
      <c r="R975" s="33">
        <f>K975*INDEX(Parameters!$B$81:$E$81,MATCH(I975,Parameters!$B$30:$E$30,0))/100*IF($F975="yes",Parameters!$C$49,Parameters!$B$49)</f>
        <v/>
      </c>
      <c r="S975" s="33">
        <f>K975*INDEX(Parameters!$B$82:$E$82,MATCH(I975,Parameters!$B$30:$E$30,0))/100*IF($F975="yes",Parameters!$C$49,Parameters!$B$49)</f>
        <v/>
      </c>
      <c r="T975" s="33">
        <f>K975*INDEX(Parameters!$B$83:$E$83,MATCH(I975,Parameters!$B$30:$E$30,0))/100*IF($F975="yes",Parameters!$C$49,Parameters!$B$49)</f>
        <v/>
      </c>
      <c r="U975" s="33">
        <f>INDEX(Parameters!$B$32:$E$32,MATCH(I975,Parameters!$B$30:$E$30,0))*Parameters!$B$36/100*IF($F975="yes",Parameters!$E$49,Parameters!$D$49)</f>
        <v/>
      </c>
      <c r="V975" s="33">
        <f>U975*INDEX(Parameters!$B$99:$E$99,MATCH(I975,Parameters!$B$30:$E$30,0))</f>
        <v/>
      </c>
      <c r="W975" s="33">
        <f>U975*INDEX(Parameters!$B$100:$E$100,MATCH(I975,Parameters!$B$30:$E$30,0))</f>
        <v/>
      </c>
      <c r="X975" s="33">
        <f>U975*INDEX(Parameters!$B$101:$E$101,MATCH(I975,Parameters!$B$30:$E$30,0))</f>
        <v/>
      </c>
      <c r="Y975" s="33">
        <f>U975*INDEX(Parameters!$B$102:$E$102,MATCH(I975,Parameters!$B$30:$E$30,0))</f>
        <v/>
      </c>
      <c r="Z975" s="33">
        <f>U975*INDEX(Parameters!$B$103:$E$103,MATCH(I975,Parameters!$B$30:$E$30,0))</f>
        <v/>
      </c>
      <c r="AA975" s="33">
        <f>U975*INDEX(Parameters!$B$104:$E$104,MATCH(I975,Parameters!$B$30:$E$30,0))</f>
        <v/>
      </c>
      <c r="AB975" s="33">
        <f>U975*Parameters!$B$39</f>
        <v/>
      </c>
      <c r="AC975" s="7">
        <f>J975</f>
        <v/>
      </c>
      <c r="AD975" s="7">
        <f>IF(J975=1,Parameters!$B$40,Parameters!$B$41)</f>
        <v/>
      </c>
      <c r="AE975" s="33">
        <f>AC975*O975+(1-AC975)*L975</f>
        <v/>
      </c>
      <c r="AF975" s="33">
        <f>AC975*P975+(1-AC975)*M975</f>
        <v/>
      </c>
      <c r="AG975" s="33">
        <f>AC975*Q975+(1-AC975)*N975</f>
        <v/>
      </c>
      <c r="AH975" s="33">
        <f>AD975*O975+(1-AD975)*L975</f>
        <v/>
      </c>
      <c r="AI975" s="33">
        <f>AD975*P975+(1-AD975)*M975</f>
        <v/>
      </c>
      <c r="AJ975" s="33">
        <f>AD975*Q975+(1-AD975)*N975</f>
        <v/>
      </c>
      <c r="AK975" s="33">
        <f>AC975*V975+(1-AC975)*U975</f>
        <v/>
      </c>
      <c r="AL975" s="33">
        <f>AC975*W975+(1-AC975)*U975</f>
        <v/>
      </c>
      <c r="AM975" s="33">
        <f>AC975*X975+(1-AC975)*U975</f>
        <v/>
      </c>
      <c r="AN975" s="33">
        <f>AD975*V975+(1-AD975)*U975</f>
        <v/>
      </c>
      <c r="AO975" s="33">
        <f>AD975*W975+(1-AD975)*U975</f>
        <v/>
      </c>
      <c r="AP975" s="33">
        <f>AD975*X975+(1-AD975)*U975</f>
        <v/>
      </c>
      <c r="AQ975" s="7">
        <f>IF(OR(Scenario!$B$5="Any",Scenario!$B$5=A975),1,0)</f>
        <v/>
      </c>
      <c r="AR975" s="7">
        <f>IF(OR(Scenario!$B$6="Any",Scenario!$B$6=B975),1,0)</f>
        <v/>
      </c>
      <c r="AS975" s="7">
        <f>IF(OR(Scenario!$B$7="Any",Scenario!$B$7=C975),1,0)</f>
        <v/>
      </c>
      <c r="AT975" s="7">
        <f>IF(OR(Scenario!$B$8="Any",Scenario!$B$8=D975),1,0)</f>
        <v/>
      </c>
      <c r="AU975" s="7">
        <f>IF(OR(Scenario!$B$9="Any",Scenario!$B$9=E975),1,0)</f>
        <v/>
      </c>
      <c r="AV975" s="7">
        <f>IF(OR(Scenario!$B$10="Any",Scenario!$B$10=F975),1,0)</f>
        <v/>
      </c>
      <c r="AW975" s="7">
        <f>G975*AQ975*AR975*AS975*AT975*AU975*AV975</f>
        <v/>
      </c>
      <c r="AX975" s="7">
        <f>IF(Scenario!$B$11="mean",L975,IF(Scenario!$B$11="5th pct",M975,N975))</f>
        <v/>
      </c>
      <c r="AY975" s="7">
        <f>IF(Scenario!$B$11="mean",O975,IF(Scenario!$B$11="5th pct",P975,Q975))</f>
        <v/>
      </c>
      <c r="AZ975" s="7">
        <f>IF(Scenario!$B$11="mean",R975,IF(Scenario!$B$11="5th pct",S975,T975))</f>
        <v/>
      </c>
      <c r="BA975" s="7">
        <f>IF(Scenario!$B$11="mean",AE975,IF(Scenario!$B$11="5th pct",AF975,AG975))</f>
        <v/>
      </c>
      <c r="BB975" s="7">
        <f>IF(Scenario!$B$11="mean",AH975,IF(Scenario!$B$11="5th pct",AI975,AJ975))</f>
        <v/>
      </c>
      <c r="BC975" s="7">
        <f>U975</f>
        <v/>
      </c>
      <c r="BD975" s="7">
        <f>IF(Scenario!$B$11="mean",V975,IF(Scenario!$B$11="5th pct",W975,X975))</f>
        <v/>
      </c>
      <c r="BE975" s="7">
        <f>IF(Scenario!$B$11="mean",Y975,IF(Scenario!$B$11="5th pct",Z975,AA975))</f>
        <v/>
      </c>
      <c r="BF975" s="7">
        <f>IF(Scenario!$B$11="mean",AK975,IF(Scenario!$B$11="5th pct",AL975,AM975))</f>
        <v/>
      </c>
      <c r="BG975" s="7">
        <f>IF(Scenario!$B$11="mean",AN975,IF(Scenario!$B$11="5th pct",AO975,AP975))</f>
        <v/>
      </c>
    </row>
    <row r="976">
      <c r="A976" t="inlineStr">
        <is>
          <t>M</t>
        </is>
      </c>
      <c r="B976" t="inlineStr">
        <is>
          <t>80+</t>
        </is>
      </c>
      <c r="C976" t="inlineStr">
        <is>
          <t>&lt;=110</t>
        </is>
      </c>
      <c r="D976" t="inlineStr">
        <is>
          <t>1.0-1.5</t>
        </is>
      </c>
      <c r="E976" t="inlineStr">
        <is>
          <t>persistent</t>
        </is>
      </c>
      <c r="F976" t="inlineStr">
        <is>
          <t>no</t>
        </is>
      </c>
      <c r="G976" s="26">
        <f>Parameters!$B$6*Parameters!$B$9*Parameters!$B$11/SUM(Parameters!$B$11:$G$11)*Parameters!$I$21*Parameters!$B$53*(1-Parameters!$B$46)</f>
        <v/>
      </c>
      <c r="H976" s="27">
        <f>(140-Parameters!$D$25)*Parameters!$B$26*0.45359237*1/(72*Parameters!$C$27)</f>
        <v/>
      </c>
      <c r="I976">
        <f>IF(H976&gt;80,"&gt;80",IF(H976&gt;50,"50-80",IF(H976&gt;=25,"25-50","&lt;25")))</f>
        <v/>
      </c>
      <c r="J976">
        <f>IF(((B976="80+")+1+(OR(D976="1.5-2.0",D976="&gt;=2.0")))&gt;=2,1,0)</f>
        <v/>
      </c>
      <c r="K976" s="28">
        <f>INDEX(Parameters!$B$31:$E$31,MATCH(I976,Parameters!$B$30:$E$30,0))</f>
        <v/>
      </c>
      <c r="L976" s="29">
        <f>K976*INDEX(Parameters!$B$84:$E$84,MATCH(I976,Parameters!$B$30:$E$30,0))/100*IF($F976="yes",Parameters!$C$49,Parameters!$B$49)</f>
        <v/>
      </c>
      <c r="M976" s="29">
        <f>K976*INDEX(Parameters!$B$85:$E$85,MATCH(I976,Parameters!$B$30:$E$30,0))/100*IF($F976="yes",Parameters!$C$49,Parameters!$B$49)</f>
        <v/>
      </c>
      <c r="N976" s="29">
        <f>K976*INDEX(Parameters!$B$86:$E$86,MATCH(I976,Parameters!$B$30:$E$30,0))/100*IF($F976="yes",Parameters!$C$49,Parameters!$B$49)</f>
        <v/>
      </c>
      <c r="O976" s="29">
        <f>K976*INDEX(Parameters!$B$87:$E$87,MATCH(I976,Parameters!$B$30:$E$30,0))/100*IF($F976="yes",Parameters!$C$49,Parameters!$B$49)</f>
        <v/>
      </c>
      <c r="P976" s="29">
        <f>K976*INDEX(Parameters!$B$88:$E$88,MATCH(I976,Parameters!$B$30:$E$30,0))/100*IF($F976="yes",Parameters!$C$49,Parameters!$B$49)</f>
        <v/>
      </c>
      <c r="Q976" s="29">
        <f>K976*INDEX(Parameters!$B$89:$E$89,MATCH(I976,Parameters!$B$30:$E$30,0))/100*IF($F976="yes",Parameters!$C$49,Parameters!$B$49)</f>
        <v/>
      </c>
      <c r="R976" s="29">
        <f>K976*INDEX(Parameters!$B$90:$E$90,MATCH(I976,Parameters!$B$30:$E$30,0))/100*IF($F976="yes",Parameters!$C$49,Parameters!$B$49)</f>
        <v/>
      </c>
      <c r="S976" s="29">
        <f>K976*INDEX(Parameters!$B$91:$E$91,MATCH(I976,Parameters!$B$30:$E$30,0))/100*IF($F976="yes",Parameters!$C$49,Parameters!$B$49)</f>
        <v/>
      </c>
      <c r="T976" s="29">
        <f>K976*INDEX(Parameters!$B$92:$E$92,MATCH(I976,Parameters!$B$30:$E$30,0))/100*IF($F976="yes",Parameters!$C$49,Parameters!$B$49)</f>
        <v/>
      </c>
      <c r="U976" s="29">
        <f>INDEX(Parameters!$B$32:$E$32,MATCH(I976,Parameters!$B$30:$E$30,0))*Parameters!$B$36/100*IF($F976="yes",Parameters!$E$49,Parameters!$D$49)</f>
        <v/>
      </c>
      <c r="V976" s="29">
        <f>U976*INDEX(Parameters!$B$99:$E$99,MATCH(I976,Parameters!$B$30:$E$30,0))</f>
        <v/>
      </c>
      <c r="W976" s="29">
        <f>U976*INDEX(Parameters!$B$100:$E$100,MATCH(I976,Parameters!$B$30:$E$30,0))</f>
        <v/>
      </c>
      <c r="X976" s="29">
        <f>U976*INDEX(Parameters!$B$101:$E$101,MATCH(I976,Parameters!$B$30:$E$30,0))</f>
        <v/>
      </c>
      <c r="Y976" s="29">
        <f>U976*INDEX(Parameters!$B$102:$E$102,MATCH(I976,Parameters!$B$30:$E$30,0))</f>
        <v/>
      </c>
      <c r="Z976" s="29">
        <f>U976*INDEX(Parameters!$B$103:$E$103,MATCH(I976,Parameters!$B$30:$E$30,0))</f>
        <v/>
      </c>
      <c r="AA976" s="29">
        <f>U976*INDEX(Parameters!$B$104:$E$104,MATCH(I976,Parameters!$B$30:$E$30,0))</f>
        <v/>
      </c>
      <c r="AB976" s="29">
        <f>U976*Parameters!$B$39</f>
        <v/>
      </c>
      <c r="AC976">
        <f>J976</f>
        <v/>
      </c>
      <c r="AD976">
        <f>IF(J976=1,Parameters!$B$40,Parameters!$B$41)</f>
        <v/>
      </c>
      <c r="AE976" s="29">
        <f>AC976*O976+(1-AC976)*L976</f>
        <v/>
      </c>
      <c r="AF976" s="29">
        <f>AC976*P976+(1-AC976)*M976</f>
        <v/>
      </c>
      <c r="AG976" s="29">
        <f>AC976*Q976+(1-AC976)*N976</f>
        <v/>
      </c>
      <c r="AH976" s="29">
        <f>AD976*O976+(1-AD976)*L976</f>
        <v/>
      </c>
      <c r="AI976" s="29">
        <f>AD976*P976+(1-AD976)*M976</f>
        <v/>
      </c>
      <c r="AJ976" s="29">
        <f>AD976*Q976+(1-AD976)*N976</f>
        <v/>
      </c>
      <c r="AK976" s="29">
        <f>AC976*V976+(1-AC976)*U976</f>
        <v/>
      </c>
      <c r="AL976" s="29">
        <f>AC976*W976+(1-AC976)*U976</f>
        <v/>
      </c>
      <c r="AM976" s="29">
        <f>AC976*X976+(1-AC976)*U976</f>
        <v/>
      </c>
      <c r="AN976" s="29">
        <f>AD976*V976+(1-AD976)*U976</f>
        <v/>
      </c>
      <c r="AO976" s="29">
        <f>AD976*W976+(1-AD976)*U976</f>
        <v/>
      </c>
      <c r="AP976" s="29">
        <f>AD976*X976+(1-AD976)*U976</f>
        <v/>
      </c>
      <c r="AQ976">
        <f>IF(OR(Scenario!$B$5="Any",Scenario!$B$5=A976),1,0)</f>
        <v/>
      </c>
      <c r="AR976">
        <f>IF(OR(Scenario!$B$6="Any",Scenario!$B$6=B976),1,0)</f>
        <v/>
      </c>
      <c r="AS976">
        <f>IF(OR(Scenario!$B$7="Any",Scenario!$B$7=C976),1,0)</f>
        <v/>
      </c>
      <c r="AT976">
        <f>IF(OR(Scenario!$B$8="Any",Scenario!$B$8=D976),1,0)</f>
        <v/>
      </c>
      <c r="AU976">
        <f>IF(OR(Scenario!$B$9="Any",Scenario!$B$9=E976),1,0)</f>
        <v/>
      </c>
      <c r="AV976">
        <f>IF(OR(Scenario!$B$10="Any",Scenario!$B$10=F976),1,0)</f>
        <v/>
      </c>
      <c r="AW976">
        <f>G976*AQ976*AR976*AS976*AT976*AU976*AV976</f>
        <v/>
      </c>
      <c r="AX976">
        <f>IF(Scenario!$B$11="mean",L976,IF(Scenario!$B$11="5th pct",M976,N976))</f>
        <v/>
      </c>
      <c r="AY976">
        <f>IF(Scenario!$B$11="mean",O976,IF(Scenario!$B$11="5th pct",P976,Q976))</f>
        <v/>
      </c>
      <c r="AZ976">
        <f>IF(Scenario!$B$11="mean",R976,IF(Scenario!$B$11="5th pct",S976,T976))</f>
        <v/>
      </c>
      <c r="BA976">
        <f>IF(Scenario!$B$11="mean",AE976,IF(Scenario!$B$11="5th pct",AF976,AG976))</f>
        <v/>
      </c>
      <c r="BB976">
        <f>IF(Scenario!$B$11="mean",AH976,IF(Scenario!$B$11="5th pct",AI976,AJ976))</f>
        <v/>
      </c>
      <c r="BC976">
        <f>U976</f>
        <v/>
      </c>
      <c r="BD976">
        <f>IF(Scenario!$B$11="mean",V976,IF(Scenario!$B$11="5th pct",W976,X976))</f>
        <v/>
      </c>
      <c r="BE976">
        <f>IF(Scenario!$B$11="mean",Y976,IF(Scenario!$B$11="5th pct",Z976,AA976))</f>
        <v/>
      </c>
      <c r="BF976">
        <f>IF(Scenario!$B$11="mean",AK976,IF(Scenario!$B$11="5th pct",AL976,AM976))</f>
        <v/>
      </c>
      <c r="BG976">
        <f>IF(Scenario!$B$11="mean",AN976,IF(Scenario!$B$11="5th pct",AO976,AP976))</f>
        <v/>
      </c>
    </row>
    <row r="977">
      <c r="A977" s="7" t="inlineStr">
        <is>
          <t>M</t>
        </is>
      </c>
      <c r="B977" s="7" t="inlineStr">
        <is>
          <t>80+</t>
        </is>
      </c>
      <c r="C977" s="7" t="inlineStr">
        <is>
          <t>&lt;=110</t>
        </is>
      </c>
      <c r="D977" s="7" t="inlineStr">
        <is>
          <t>1.0-1.5</t>
        </is>
      </c>
      <c r="E977" s="7" t="inlineStr">
        <is>
          <t>persistent</t>
        </is>
      </c>
      <c r="F977" s="7" t="inlineStr">
        <is>
          <t>yes</t>
        </is>
      </c>
      <c r="G977" s="30">
        <f>Parameters!$B$6*Parameters!$B$9*Parameters!$B$11/SUM(Parameters!$B$11:$G$11)*Parameters!$I$21*Parameters!$B$53*Parameters!$B$46</f>
        <v/>
      </c>
      <c r="H977" s="31">
        <f>(140-Parameters!$D$25)*Parameters!$B$26*0.45359237*1/(72*Parameters!$C$27)</f>
        <v/>
      </c>
      <c r="I977" s="7">
        <f>IF(H977&gt;80,"&gt;80",IF(H977&gt;50,"50-80",IF(H977&gt;=25,"25-50","&lt;25")))</f>
        <v/>
      </c>
      <c r="J977" s="7">
        <f>IF(((B977="80+")+1+(OR(D977="1.5-2.0",D977="&gt;=2.0")))&gt;=2,1,0)</f>
        <v/>
      </c>
      <c r="K977" s="32">
        <f>INDEX(Parameters!$B$31:$E$31,MATCH(I977,Parameters!$B$30:$E$30,0))</f>
        <v/>
      </c>
      <c r="L977" s="33">
        <f>K977*INDEX(Parameters!$B$84:$E$84,MATCH(I977,Parameters!$B$30:$E$30,0))/100*IF($F977="yes",Parameters!$C$49,Parameters!$B$49)</f>
        <v/>
      </c>
      <c r="M977" s="33">
        <f>K977*INDEX(Parameters!$B$85:$E$85,MATCH(I977,Parameters!$B$30:$E$30,0))/100*IF($F977="yes",Parameters!$C$49,Parameters!$B$49)</f>
        <v/>
      </c>
      <c r="N977" s="33">
        <f>K977*INDEX(Parameters!$B$86:$E$86,MATCH(I977,Parameters!$B$30:$E$30,0))/100*IF($F977="yes",Parameters!$C$49,Parameters!$B$49)</f>
        <v/>
      </c>
      <c r="O977" s="33">
        <f>K977*INDEX(Parameters!$B$87:$E$87,MATCH(I977,Parameters!$B$30:$E$30,0))/100*IF($F977="yes",Parameters!$C$49,Parameters!$B$49)</f>
        <v/>
      </c>
      <c r="P977" s="33">
        <f>K977*INDEX(Parameters!$B$88:$E$88,MATCH(I977,Parameters!$B$30:$E$30,0))/100*IF($F977="yes",Parameters!$C$49,Parameters!$B$49)</f>
        <v/>
      </c>
      <c r="Q977" s="33">
        <f>K977*INDEX(Parameters!$B$89:$E$89,MATCH(I977,Parameters!$B$30:$E$30,0))/100*IF($F977="yes",Parameters!$C$49,Parameters!$B$49)</f>
        <v/>
      </c>
      <c r="R977" s="33">
        <f>K977*INDEX(Parameters!$B$90:$E$90,MATCH(I977,Parameters!$B$30:$E$30,0))/100*IF($F977="yes",Parameters!$C$49,Parameters!$B$49)</f>
        <v/>
      </c>
      <c r="S977" s="33">
        <f>K977*INDEX(Parameters!$B$91:$E$91,MATCH(I977,Parameters!$B$30:$E$30,0))/100*IF($F977="yes",Parameters!$C$49,Parameters!$B$49)</f>
        <v/>
      </c>
      <c r="T977" s="33">
        <f>K977*INDEX(Parameters!$B$92:$E$92,MATCH(I977,Parameters!$B$30:$E$30,0))/100*IF($F977="yes",Parameters!$C$49,Parameters!$B$49)</f>
        <v/>
      </c>
      <c r="U977" s="33">
        <f>INDEX(Parameters!$B$32:$E$32,MATCH(I977,Parameters!$B$30:$E$30,0))*Parameters!$B$36/100*IF($F977="yes",Parameters!$E$49,Parameters!$D$49)</f>
        <v/>
      </c>
      <c r="V977" s="33">
        <f>U977*INDEX(Parameters!$B$99:$E$99,MATCH(I977,Parameters!$B$30:$E$30,0))</f>
        <v/>
      </c>
      <c r="W977" s="33">
        <f>U977*INDEX(Parameters!$B$100:$E$100,MATCH(I977,Parameters!$B$30:$E$30,0))</f>
        <v/>
      </c>
      <c r="X977" s="33">
        <f>U977*INDEX(Parameters!$B$101:$E$101,MATCH(I977,Parameters!$B$30:$E$30,0))</f>
        <v/>
      </c>
      <c r="Y977" s="33">
        <f>U977*INDEX(Parameters!$B$102:$E$102,MATCH(I977,Parameters!$B$30:$E$30,0))</f>
        <v/>
      </c>
      <c r="Z977" s="33">
        <f>U977*INDEX(Parameters!$B$103:$E$103,MATCH(I977,Parameters!$B$30:$E$30,0))</f>
        <v/>
      </c>
      <c r="AA977" s="33">
        <f>U977*INDEX(Parameters!$B$104:$E$104,MATCH(I977,Parameters!$B$30:$E$30,0))</f>
        <v/>
      </c>
      <c r="AB977" s="33">
        <f>U977*Parameters!$B$39</f>
        <v/>
      </c>
      <c r="AC977" s="7">
        <f>J977</f>
        <v/>
      </c>
      <c r="AD977" s="7">
        <f>IF(J977=1,Parameters!$B$40,Parameters!$B$41)</f>
        <v/>
      </c>
      <c r="AE977" s="33">
        <f>AC977*O977+(1-AC977)*L977</f>
        <v/>
      </c>
      <c r="AF977" s="33">
        <f>AC977*P977+(1-AC977)*M977</f>
        <v/>
      </c>
      <c r="AG977" s="33">
        <f>AC977*Q977+(1-AC977)*N977</f>
        <v/>
      </c>
      <c r="AH977" s="33">
        <f>AD977*O977+(1-AD977)*L977</f>
        <v/>
      </c>
      <c r="AI977" s="33">
        <f>AD977*P977+(1-AD977)*M977</f>
        <v/>
      </c>
      <c r="AJ977" s="33">
        <f>AD977*Q977+(1-AD977)*N977</f>
        <v/>
      </c>
      <c r="AK977" s="33">
        <f>AC977*V977+(1-AC977)*U977</f>
        <v/>
      </c>
      <c r="AL977" s="33">
        <f>AC977*W977+(1-AC977)*U977</f>
        <v/>
      </c>
      <c r="AM977" s="33">
        <f>AC977*X977+(1-AC977)*U977</f>
        <v/>
      </c>
      <c r="AN977" s="33">
        <f>AD977*V977+(1-AD977)*U977</f>
        <v/>
      </c>
      <c r="AO977" s="33">
        <f>AD977*W977+(1-AD977)*U977</f>
        <v/>
      </c>
      <c r="AP977" s="33">
        <f>AD977*X977+(1-AD977)*U977</f>
        <v/>
      </c>
      <c r="AQ977" s="7">
        <f>IF(OR(Scenario!$B$5="Any",Scenario!$B$5=A977),1,0)</f>
        <v/>
      </c>
      <c r="AR977" s="7">
        <f>IF(OR(Scenario!$B$6="Any",Scenario!$B$6=B977),1,0)</f>
        <v/>
      </c>
      <c r="AS977" s="7">
        <f>IF(OR(Scenario!$B$7="Any",Scenario!$B$7=C977),1,0)</f>
        <v/>
      </c>
      <c r="AT977" s="7">
        <f>IF(OR(Scenario!$B$8="Any",Scenario!$B$8=D977),1,0)</f>
        <v/>
      </c>
      <c r="AU977" s="7">
        <f>IF(OR(Scenario!$B$9="Any",Scenario!$B$9=E977),1,0)</f>
        <v/>
      </c>
      <c r="AV977" s="7">
        <f>IF(OR(Scenario!$B$10="Any",Scenario!$B$10=F977),1,0)</f>
        <v/>
      </c>
      <c r="AW977" s="7">
        <f>G977*AQ977*AR977*AS977*AT977*AU977*AV977</f>
        <v/>
      </c>
      <c r="AX977" s="7">
        <f>IF(Scenario!$B$11="mean",L977,IF(Scenario!$B$11="5th pct",M977,N977))</f>
        <v/>
      </c>
      <c r="AY977" s="7">
        <f>IF(Scenario!$B$11="mean",O977,IF(Scenario!$B$11="5th pct",P977,Q977))</f>
        <v/>
      </c>
      <c r="AZ977" s="7">
        <f>IF(Scenario!$B$11="mean",R977,IF(Scenario!$B$11="5th pct",S977,T977))</f>
        <v/>
      </c>
      <c r="BA977" s="7">
        <f>IF(Scenario!$B$11="mean",AE977,IF(Scenario!$B$11="5th pct",AF977,AG977))</f>
        <v/>
      </c>
      <c r="BB977" s="7">
        <f>IF(Scenario!$B$11="mean",AH977,IF(Scenario!$B$11="5th pct",AI977,AJ977))</f>
        <v/>
      </c>
      <c r="BC977" s="7">
        <f>U977</f>
        <v/>
      </c>
      <c r="BD977" s="7">
        <f>IF(Scenario!$B$11="mean",V977,IF(Scenario!$B$11="5th pct",W977,X977))</f>
        <v/>
      </c>
      <c r="BE977" s="7">
        <f>IF(Scenario!$B$11="mean",Y977,IF(Scenario!$B$11="5th pct",Z977,AA977))</f>
        <v/>
      </c>
      <c r="BF977" s="7">
        <f>IF(Scenario!$B$11="mean",AK977,IF(Scenario!$B$11="5th pct",AL977,AM977))</f>
        <v/>
      </c>
      <c r="BG977" s="7">
        <f>IF(Scenario!$B$11="mean",AN977,IF(Scenario!$B$11="5th pct",AO977,AP977))</f>
        <v/>
      </c>
    </row>
    <row r="978">
      <c r="A978" t="inlineStr">
        <is>
          <t>M</t>
        </is>
      </c>
      <c r="B978" t="inlineStr">
        <is>
          <t>80+</t>
        </is>
      </c>
      <c r="C978" t="inlineStr">
        <is>
          <t>&lt;=110</t>
        </is>
      </c>
      <c r="D978" t="inlineStr">
        <is>
          <t>1.5-2.0</t>
        </is>
      </c>
      <c r="E978" t="inlineStr">
        <is>
          <t>subclinical</t>
        </is>
      </c>
      <c r="F978" t="inlineStr">
        <is>
          <t>no</t>
        </is>
      </c>
      <c r="G978" s="26">
        <f>Parameters!$B$6*Parameters!$B$9*Parameters!$B$11/SUM(Parameters!$B$11:$G$11)*Parameters!$J$21*Parameters!$B$50*(1-Parameters!$B$46)</f>
        <v/>
      </c>
      <c r="H978" s="27">
        <f>(140-Parameters!$D$25)*Parameters!$B$26*0.45359237*1/(72*Parameters!$D$27)</f>
        <v/>
      </c>
      <c r="I978">
        <f>IF(H978&gt;80,"&gt;80",IF(H978&gt;50,"50-80",IF(H978&gt;=25,"25-50","&lt;25")))</f>
        <v/>
      </c>
      <c r="J978">
        <f>IF(((B978="80+")+1+(OR(D978="1.5-2.0",D978="&gt;=2.0")))&gt;=2,1,0)</f>
        <v/>
      </c>
      <c r="K978" s="28">
        <f>INDEX(Parameters!$B$31:$E$31,MATCH(I978,Parameters!$B$30:$E$30,0))</f>
        <v/>
      </c>
      <c r="L978" s="29">
        <f>K978*INDEX(Parameters!$B$57:$E$57,MATCH(I978,Parameters!$B$30:$E$30,0))/100*IF($F978="yes",Parameters!$C$49,Parameters!$B$49)</f>
        <v/>
      </c>
      <c r="M978" s="29">
        <f>K978*INDEX(Parameters!$B$58:$E$58,MATCH(I978,Parameters!$B$30:$E$30,0))/100*IF($F978="yes",Parameters!$C$49,Parameters!$B$49)</f>
        <v/>
      </c>
      <c r="N978" s="29">
        <f>K978*INDEX(Parameters!$B$59:$E$59,MATCH(I978,Parameters!$B$30:$E$30,0))/100*IF($F978="yes",Parameters!$C$49,Parameters!$B$49)</f>
        <v/>
      </c>
      <c r="O978" s="29">
        <f>K978*INDEX(Parameters!$B$60:$E$60,MATCH(I978,Parameters!$B$30:$E$30,0))/100*IF($F978="yes",Parameters!$C$49,Parameters!$B$49)</f>
        <v/>
      </c>
      <c r="P978" s="29">
        <f>K978*INDEX(Parameters!$B$61:$E$61,MATCH(I978,Parameters!$B$30:$E$30,0))/100*IF($F978="yes",Parameters!$C$49,Parameters!$B$49)</f>
        <v/>
      </c>
      <c r="Q978" s="29">
        <f>K978*INDEX(Parameters!$B$62:$E$62,MATCH(I978,Parameters!$B$30:$E$30,0))/100*IF($F978="yes",Parameters!$C$49,Parameters!$B$49)</f>
        <v/>
      </c>
      <c r="R978" s="29">
        <f>K978*INDEX(Parameters!$B$63:$E$63,MATCH(I978,Parameters!$B$30:$E$30,0))/100*IF($F978="yes",Parameters!$C$49,Parameters!$B$49)</f>
        <v/>
      </c>
      <c r="S978" s="29">
        <f>K978*INDEX(Parameters!$B$64:$E$64,MATCH(I978,Parameters!$B$30:$E$30,0))/100*IF($F978="yes",Parameters!$C$49,Parameters!$B$49)</f>
        <v/>
      </c>
      <c r="T978" s="29">
        <f>K978*INDEX(Parameters!$B$65:$E$65,MATCH(I978,Parameters!$B$30:$E$30,0))/100*IF($F978="yes",Parameters!$C$49,Parameters!$B$49)</f>
        <v/>
      </c>
      <c r="U978" s="29">
        <f>INDEX(Parameters!$B$32:$E$32,MATCH(I978,Parameters!$B$30:$E$30,0))*Parameters!$B$36/100*IF($F978="yes",Parameters!$E$49,Parameters!$D$49)</f>
        <v/>
      </c>
      <c r="V978" s="29">
        <f>U978*INDEX(Parameters!$B$99:$E$99,MATCH(I978,Parameters!$B$30:$E$30,0))</f>
        <v/>
      </c>
      <c r="W978" s="29">
        <f>U978*INDEX(Parameters!$B$100:$E$100,MATCH(I978,Parameters!$B$30:$E$30,0))</f>
        <v/>
      </c>
      <c r="X978" s="29">
        <f>U978*INDEX(Parameters!$B$101:$E$101,MATCH(I978,Parameters!$B$30:$E$30,0))</f>
        <v/>
      </c>
      <c r="Y978" s="29">
        <f>U978*INDEX(Parameters!$B$102:$E$102,MATCH(I978,Parameters!$B$30:$E$30,0))</f>
        <v/>
      </c>
      <c r="Z978" s="29">
        <f>U978*INDEX(Parameters!$B$103:$E$103,MATCH(I978,Parameters!$B$30:$E$30,0))</f>
        <v/>
      </c>
      <c r="AA978" s="29">
        <f>U978*INDEX(Parameters!$B$104:$E$104,MATCH(I978,Parameters!$B$30:$E$30,0))</f>
        <v/>
      </c>
      <c r="AB978" s="29">
        <f>U978*Parameters!$B$39</f>
        <v/>
      </c>
      <c r="AC978">
        <f>J978</f>
        <v/>
      </c>
      <c r="AD978">
        <f>IF(J978=1,Parameters!$B$40,Parameters!$B$41)</f>
        <v/>
      </c>
      <c r="AE978" s="29">
        <f>AC978*O978+(1-AC978)*L978</f>
        <v/>
      </c>
      <c r="AF978" s="29">
        <f>AC978*P978+(1-AC978)*M978</f>
        <v/>
      </c>
      <c r="AG978" s="29">
        <f>AC978*Q978+(1-AC978)*N978</f>
        <v/>
      </c>
      <c r="AH978" s="29">
        <f>AD978*O978+(1-AD978)*L978</f>
        <v/>
      </c>
      <c r="AI978" s="29">
        <f>AD978*P978+(1-AD978)*M978</f>
        <v/>
      </c>
      <c r="AJ978" s="29">
        <f>AD978*Q978+(1-AD978)*N978</f>
        <v/>
      </c>
      <c r="AK978" s="29">
        <f>AC978*V978+(1-AC978)*U978</f>
        <v/>
      </c>
      <c r="AL978" s="29">
        <f>AC978*W978+(1-AC978)*U978</f>
        <v/>
      </c>
      <c r="AM978" s="29">
        <f>AC978*X978+(1-AC978)*U978</f>
        <v/>
      </c>
      <c r="AN978" s="29">
        <f>AD978*V978+(1-AD978)*U978</f>
        <v/>
      </c>
      <c r="AO978" s="29">
        <f>AD978*W978+(1-AD978)*U978</f>
        <v/>
      </c>
      <c r="AP978" s="29">
        <f>AD978*X978+(1-AD978)*U978</f>
        <v/>
      </c>
      <c r="AQ978">
        <f>IF(OR(Scenario!$B$5="Any",Scenario!$B$5=A978),1,0)</f>
        <v/>
      </c>
      <c r="AR978">
        <f>IF(OR(Scenario!$B$6="Any",Scenario!$B$6=B978),1,0)</f>
        <v/>
      </c>
      <c r="AS978">
        <f>IF(OR(Scenario!$B$7="Any",Scenario!$B$7=C978),1,0)</f>
        <v/>
      </c>
      <c r="AT978">
        <f>IF(OR(Scenario!$B$8="Any",Scenario!$B$8=D978),1,0)</f>
        <v/>
      </c>
      <c r="AU978">
        <f>IF(OR(Scenario!$B$9="Any",Scenario!$B$9=E978),1,0)</f>
        <v/>
      </c>
      <c r="AV978">
        <f>IF(OR(Scenario!$B$10="Any",Scenario!$B$10=F978),1,0)</f>
        <v/>
      </c>
      <c r="AW978">
        <f>G978*AQ978*AR978*AS978*AT978*AU978*AV978</f>
        <v/>
      </c>
      <c r="AX978">
        <f>IF(Scenario!$B$11="mean",L978,IF(Scenario!$B$11="5th pct",M978,N978))</f>
        <v/>
      </c>
      <c r="AY978">
        <f>IF(Scenario!$B$11="mean",O978,IF(Scenario!$B$11="5th pct",P978,Q978))</f>
        <v/>
      </c>
      <c r="AZ978">
        <f>IF(Scenario!$B$11="mean",R978,IF(Scenario!$B$11="5th pct",S978,T978))</f>
        <v/>
      </c>
      <c r="BA978">
        <f>IF(Scenario!$B$11="mean",AE978,IF(Scenario!$B$11="5th pct",AF978,AG978))</f>
        <v/>
      </c>
      <c r="BB978">
        <f>IF(Scenario!$B$11="mean",AH978,IF(Scenario!$B$11="5th pct",AI978,AJ978))</f>
        <v/>
      </c>
      <c r="BC978">
        <f>U978</f>
        <v/>
      </c>
      <c r="BD978">
        <f>IF(Scenario!$B$11="mean",V978,IF(Scenario!$B$11="5th pct",W978,X978))</f>
        <v/>
      </c>
      <c r="BE978">
        <f>IF(Scenario!$B$11="mean",Y978,IF(Scenario!$B$11="5th pct",Z978,AA978))</f>
        <v/>
      </c>
      <c r="BF978">
        <f>IF(Scenario!$B$11="mean",AK978,IF(Scenario!$B$11="5th pct",AL978,AM978))</f>
        <v/>
      </c>
      <c r="BG978">
        <f>IF(Scenario!$B$11="mean",AN978,IF(Scenario!$B$11="5th pct",AO978,AP978))</f>
        <v/>
      </c>
    </row>
    <row r="979">
      <c r="A979" s="7" t="inlineStr">
        <is>
          <t>M</t>
        </is>
      </c>
      <c r="B979" s="7" t="inlineStr">
        <is>
          <t>80+</t>
        </is>
      </c>
      <c r="C979" s="7" t="inlineStr">
        <is>
          <t>&lt;=110</t>
        </is>
      </c>
      <c r="D979" s="7" t="inlineStr">
        <is>
          <t>1.5-2.0</t>
        </is>
      </c>
      <c r="E979" s="7" t="inlineStr">
        <is>
          <t>subclinical</t>
        </is>
      </c>
      <c r="F979" s="7" t="inlineStr">
        <is>
          <t>yes</t>
        </is>
      </c>
      <c r="G979" s="30">
        <f>Parameters!$B$6*Parameters!$B$9*Parameters!$B$11/SUM(Parameters!$B$11:$G$11)*Parameters!$J$21*Parameters!$B$50*Parameters!$B$46</f>
        <v/>
      </c>
      <c r="H979" s="31">
        <f>(140-Parameters!$D$25)*Parameters!$B$26*0.45359237*1/(72*Parameters!$D$27)</f>
        <v/>
      </c>
      <c r="I979" s="7">
        <f>IF(H979&gt;80,"&gt;80",IF(H979&gt;50,"50-80",IF(H979&gt;=25,"25-50","&lt;25")))</f>
        <v/>
      </c>
      <c r="J979" s="7">
        <f>IF(((B979="80+")+1+(OR(D979="1.5-2.0",D979="&gt;=2.0")))&gt;=2,1,0)</f>
        <v/>
      </c>
      <c r="K979" s="32">
        <f>INDEX(Parameters!$B$31:$E$31,MATCH(I979,Parameters!$B$30:$E$30,0))</f>
        <v/>
      </c>
      <c r="L979" s="33">
        <f>K979*INDEX(Parameters!$B$57:$E$57,MATCH(I979,Parameters!$B$30:$E$30,0))/100*IF($F979="yes",Parameters!$C$49,Parameters!$B$49)</f>
        <v/>
      </c>
      <c r="M979" s="33">
        <f>K979*INDEX(Parameters!$B$58:$E$58,MATCH(I979,Parameters!$B$30:$E$30,0))/100*IF($F979="yes",Parameters!$C$49,Parameters!$B$49)</f>
        <v/>
      </c>
      <c r="N979" s="33">
        <f>K979*INDEX(Parameters!$B$59:$E$59,MATCH(I979,Parameters!$B$30:$E$30,0))/100*IF($F979="yes",Parameters!$C$49,Parameters!$B$49)</f>
        <v/>
      </c>
      <c r="O979" s="33">
        <f>K979*INDEX(Parameters!$B$60:$E$60,MATCH(I979,Parameters!$B$30:$E$30,0))/100*IF($F979="yes",Parameters!$C$49,Parameters!$B$49)</f>
        <v/>
      </c>
      <c r="P979" s="33">
        <f>K979*INDEX(Parameters!$B$61:$E$61,MATCH(I979,Parameters!$B$30:$E$30,0))/100*IF($F979="yes",Parameters!$C$49,Parameters!$B$49)</f>
        <v/>
      </c>
      <c r="Q979" s="33">
        <f>K979*INDEX(Parameters!$B$62:$E$62,MATCH(I979,Parameters!$B$30:$E$30,0))/100*IF($F979="yes",Parameters!$C$49,Parameters!$B$49)</f>
        <v/>
      </c>
      <c r="R979" s="33">
        <f>K979*INDEX(Parameters!$B$63:$E$63,MATCH(I979,Parameters!$B$30:$E$30,0))/100*IF($F979="yes",Parameters!$C$49,Parameters!$B$49)</f>
        <v/>
      </c>
      <c r="S979" s="33">
        <f>K979*INDEX(Parameters!$B$64:$E$64,MATCH(I979,Parameters!$B$30:$E$30,0))/100*IF($F979="yes",Parameters!$C$49,Parameters!$B$49)</f>
        <v/>
      </c>
      <c r="T979" s="33">
        <f>K979*INDEX(Parameters!$B$65:$E$65,MATCH(I979,Parameters!$B$30:$E$30,0))/100*IF($F979="yes",Parameters!$C$49,Parameters!$B$49)</f>
        <v/>
      </c>
      <c r="U979" s="33">
        <f>INDEX(Parameters!$B$32:$E$32,MATCH(I979,Parameters!$B$30:$E$30,0))*Parameters!$B$36/100*IF($F979="yes",Parameters!$E$49,Parameters!$D$49)</f>
        <v/>
      </c>
      <c r="V979" s="33">
        <f>U979*INDEX(Parameters!$B$99:$E$99,MATCH(I979,Parameters!$B$30:$E$30,0))</f>
        <v/>
      </c>
      <c r="W979" s="33">
        <f>U979*INDEX(Parameters!$B$100:$E$100,MATCH(I979,Parameters!$B$30:$E$30,0))</f>
        <v/>
      </c>
      <c r="X979" s="33">
        <f>U979*INDEX(Parameters!$B$101:$E$101,MATCH(I979,Parameters!$B$30:$E$30,0))</f>
        <v/>
      </c>
      <c r="Y979" s="33">
        <f>U979*INDEX(Parameters!$B$102:$E$102,MATCH(I979,Parameters!$B$30:$E$30,0))</f>
        <v/>
      </c>
      <c r="Z979" s="33">
        <f>U979*INDEX(Parameters!$B$103:$E$103,MATCH(I979,Parameters!$B$30:$E$30,0))</f>
        <v/>
      </c>
      <c r="AA979" s="33">
        <f>U979*INDEX(Parameters!$B$104:$E$104,MATCH(I979,Parameters!$B$30:$E$30,0))</f>
        <v/>
      </c>
      <c r="AB979" s="33">
        <f>U979*Parameters!$B$39</f>
        <v/>
      </c>
      <c r="AC979" s="7">
        <f>J979</f>
        <v/>
      </c>
      <c r="AD979" s="7">
        <f>IF(J979=1,Parameters!$B$40,Parameters!$B$41)</f>
        <v/>
      </c>
      <c r="AE979" s="33">
        <f>AC979*O979+(1-AC979)*L979</f>
        <v/>
      </c>
      <c r="AF979" s="33">
        <f>AC979*P979+(1-AC979)*M979</f>
        <v/>
      </c>
      <c r="AG979" s="33">
        <f>AC979*Q979+(1-AC979)*N979</f>
        <v/>
      </c>
      <c r="AH979" s="33">
        <f>AD979*O979+(1-AD979)*L979</f>
        <v/>
      </c>
      <c r="AI979" s="33">
        <f>AD979*P979+(1-AD979)*M979</f>
        <v/>
      </c>
      <c r="AJ979" s="33">
        <f>AD979*Q979+(1-AD979)*N979</f>
        <v/>
      </c>
      <c r="AK979" s="33">
        <f>AC979*V979+(1-AC979)*U979</f>
        <v/>
      </c>
      <c r="AL979" s="33">
        <f>AC979*W979+(1-AC979)*U979</f>
        <v/>
      </c>
      <c r="AM979" s="33">
        <f>AC979*X979+(1-AC979)*U979</f>
        <v/>
      </c>
      <c r="AN979" s="33">
        <f>AD979*V979+(1-AD979)*U979</f>
        <v/>
      </c>
      <c r="AO979" s="33">
        <f>AD979*W979+(1-AD979)*U979</f>
        <v/>
      </c>
      <c r="AP979" s="33">
        <f>AD979*X979+(1-AD979)*U979</f>
        <v/>
      </c>
      <c r="AQ979" s="7">
        <f>IF(OR(Scenario!$B$5="Any",Scenario!$B$5=A979),1,0)</f>
        <v/>
      </c>
      <c r="AR979" s="7">
        <f>IF(OR(Scenario!$B$6="Any",Scenario!$B$6=B979),1,0)</f>
        <v/>
      </c>
      <c r="AS979" s="7">
        <f>IF(OR(Scenario!$B$7="Any",Scenario!$B$7=C979),1,0)</f>
        <v/>
      </c>
      <c r="AT979" s="7">
        <f>IF(OR(Scenario!$B$8="Any",Scenario!$B$8=D979),1,0)</f>
        <v/>
      </c>
      <c r="AU979" s="7">
        <f>IF(OR(Scenario!$B$9="Any",Scenario!$B$9=E979),1,0)</f>
        <v/>
      </c>
      <c r="AV979" s="7">
        <f>IF(OR(Scenario!$B$10="Any",Scenario!$B$10=F979),1,0)</f>
        <v/>
      </c>
      <c r="AW979" s="7">
        <f>G979*AQ979*AR979*AS979*AT979*AU979*AV979</f>
        <v/>
      </c>
      <c r="AX979" s="7">
        <f>IF(Scenario!$B$11="mean",L979,IF(Scenario!$B$11="5th pct",M979,N979))</f>
        <v/>
      </c>
      <c r="AY979" s="7">
        <f>IF(Scenario!$B$11="mean",O979,IF(Scenario!$B$11="5th pct",P979,Q979))</f>
        <v/>
      </c>
      <c r="AZ979" s="7">
        <f>IF(Scenario!$B$11="mean",R979,IF(Scenario!$B$11="5th pct",S979,T979))</f>
        <v/>
      </c>
      <c r="BA979" s="7">
        <f>IF(Scenario!$B$11="mean",AE979,IF(Scenario!$B$11="5th pct",AF979,AG979))</f>
        <v/>
      </c>
      <c r="BB979" s="7">
        <f>IF(Scenario!$B$11="mean",AH979,IF(Scenario!$B$11="5th pct",AI979,AJ979))</f>
        <v/>
      </c>
      <c r="BC979" s="7">
        <f>U979</f>
        <v/>
      </c>
      <c r="BD979" s="7">
        <f>IF(Scenario!$B$11="mean",V979,IF(Scenario!$B$11="5th pct",W979,X979))</f>
        <v/>
      </c>
      <c r="BE979" s="7">
        <f>IF(Scenario!$B$11="mean",Y979,IF(Scenario!$B$11="5th pct",Z979,AA979))</f>
        <v/>
      </c>
      <c r="BF979" s="7">
        <f>IF(Scenario!$B$11="mean",AK979,IF(Scenario!$B$11="5th pct",AL979,AM979))</f>
        <v/>
      </c>
      <c r="BG979" s="7">
        <f>IF(Scenario!$B$11="mean",AN979,IF(Scenario!$B$11="5th pct",AO979,AP979))</f>
        <v/>
      </c>
    </row>
    <row r="980">
      <c r="A980" t="inlineStr">
        <is>
          <t>M</t>
        </is>
      </c>
      <c r="B980" t="inlineStr">
        <is>
          <t>80+</t>
        </is>
      </c>
      <c r="C980" t="inlineStr">
        <is>
          <t>&lt;=110</t>
        </is>
      </c>
      <c r="D980" t="inlineStr">
        <is>
          <t>1.5-2.0</t>
        </is>
      </c>
      <c r="E980" t="inlineStr">
        <is>
          <t>low parox</t>
        </is>
      </c>
      <c r="F980" t="inlineStr">
        <is>
          <t>no</t>
        </is>
      </c>
      <c r="G980" s="26">
        <f>Parameters!$B$6*Parameters!$B$9*Parameters!$B$11/SUM(Parameters!$B$11:$G$11)*Parameters!$J$21*Parameters!$B$51*(1-Parameters!$B$46)</f>
        <v/>
      </c>
      <c r="H980" s="27">
        <f>(140-Parameters!$D$25)*Parameters!$B$26*0.45359237*1/(72*Parameters!$D$27)</f>
        <v/>
      </c>
      <c r="I980">
        <f>IF(H980&gt;80,"&gt;80",IF(H980&gt;50,"50-80",IF(H980&gt;=25,"25-50","&lt;25")))</f>
        <v/>
      </c>
      <c r="J980">
        <f>IF(((B980="80+")+1+(OR(D980="1.5-2.0",D980="&gt;=2.0")))&gt;=2,1,0)</f>
        <v/>
      </c>
      <c r="K980" s="28">
        <f>INDEX(Parameters!$B$31:$E$31,MATCH(I980,Parameters!$B$30:$E$30,0))</f>
        <v/>
      </c>
      <c r="L980" s="29">
        <f>K980*INDEX(Parameters!$B$66:$E$66,MATCH(I980,Parameters!$B$30:$E$30,0))/100*IF($F980="yes",Parameters!$C$49,Parameters!$B$49)</f>
        <v/>
      </c>
      <c r="M980" s="29">
        <f>K980*INDEX(Parameters!$B$67:$E$67,MATCH(I980,Parameters!$B$30:$E$30,0))/100*IF($F980="yes",Parameters!$C$49,Parameters!$B$49)</f>
        <v/>
      </c>
      <c r="N980" s="29">
        <f>K980*INDEX(Parameters!$B$68:$E$68,MATCH(I980,Parameters!$B$30:$E$30,0))/100*IF($F980="yes",Parameters!$C$49,Parameters!$B$49)</f>
        <v/>
      </c>
      <c r="O980" s="29">
        <f>K980*INDEX(Parameters!$B$69:$E$69,MATCH(I980,Parameters!$B$30:$E$30,0))/100*IF($F980="yes",Parameters!$C$49,Parameters!$B$49)</f>
        <v/>
      </c>
      <c r="P980" s="29">
        <f>K980*INDEX(Parameters!$B$70:$E$70,MATCH(I980,Parameters!$B$30:$E$30,0))/100*IF($F980="yes",Parameters!$C$49,Parameters!$B$49)</f>
        <v/>
      </c>
      <c r="Q980" s="29">
        <f>K980*INDEX(Parameters!$B$71:$E$71,MATCH(I980,Parameters!$B$30:$E$30,0))/100*IF($F980="yes",Parameters!$C$49,Parameters!$B$49)</f>
        <v/>
      </c>
      <c r="R980" s="29">
        <f>K980*INDEX(Parameters!$B$72:$E$72,MATCH(I980,Parameters!$B$30:$E$30,0))/100*IF($F980="yes",Parameters!$C$49,Parameters!$B$49)</f>
        <v/>
      </c>
      <c r="S980" s="29">
        <f>K980*INDEX(Parameters!$B$73:$E$73,MATCH(I980,Parameters!$B$30:$E$30,0))/100*IF($F980="yes",Parameters!$C$49,Parameters!$B$49)</f>
        <v/>
      </c>
      <c r="T980" s="29">
        <f>K980*INDEX(Parameters!$B$74:$E$74,MATCH(I980,Parameters!$B$30:$E$30,0))/100*IF($F980="yes",Parameters!$C$49,Parameters!$B$49)</f>
        <v/>
      </c>
      <c r="U980" s="29">
        <f>INDEX(Parameters!$B$32:$E$32,MATCH(I980,Parameters!$B$30:$E$30,0))*Parameters!$B$36/100*IF($F980="yes",Parameters!$E$49,Parameters!$D$49)</f>
        <v/>
      </c>
      <c r="V980" s="29">
        <f>U980*INDEX(Parameters!$B$99:$E$99,MATCH(I980,Parameters!$B$30:$E$30,0))</f>
        <v/>
      </c>
      <c r="W980" s="29">
        <f>U980*INDEX(Parameters!$B$100:$E$100,MATCH(I980,Parameters!$B$30:$E$30,0))</f>
        <v/>
      </c>
      <c r="X980" s="29">
        <f>U980*INDEX(Parameters!$B$101:$E$101,MATCH(I980,Parameters!$B$30:$E$30,0))</f>
        <v/>
      </c>
      <c r="Y980" s="29">
        <f>U980*INDEX(Parameters!$B$102:$E$102,MATCH(I980,Parameters!$B$30:$E$30,0))</f>
        <v/>
      </c>
      <c r="Z980" s="29">
        <f>U980*INDEX(Parameters!$B$103:$E$103,MATCH(I980,Parameters!$B$30:$E$30,0))</f>
        <v/>
      </c>
      <c r="AA980" s="29">
        <f>U980*INDEX(Parameters!$B$104:$E$104,MATCH(I980,Parameters!$B$30:$E$30,0))</f>
        <v/>
      </c>
      <c r="AB980" s="29">
        <f>U980*Parameters!$B$39</f>
        <v/>
      </c>
      <c r="AC980">
        <f>J980</f>
        <v/>
      </c>
      <c r="AD980">
        <f>IF(J980=1,Parameters!$B$40,Parameters!$B$41)</f>
        <v/>
      </c>
      <c r="AE980" s="29">
        <f>AC980*O980+(1-AC980)*L980</f>
        <v/>
      </c>
      <c r="AF980" s="29">
        <f>AC980*P980+(1-AC980)*M980</f>
        <v/>
      </c>
      <c r="AG980" s="29">
        <f>AC980*Q980+(1-AC980)*N980</f>
        <v/>
      </c>
      <c r="AH980" s="29">
        <f>AD980*O980+(1-AD980)*L980</f>
        <v/>
      </c>
      <c r="AI980" s="29">
        <f>AD980*P980+(1-AD980)*M980</f>
        <v/>
      </c>
      <c r="AJ980" s="29">
        <f>AD980*Q980+(1-AD980)*N980</f>
        <v/>
      </c>
      <c r="AK980" s="29">
        <f>AC980*V980+(1-AC980)*U980</f>
        <v/>
      </c>
      <c r="AL980" s="29">
        <f>AC980*W980+(1-AC980)*U980</f>
        <v/>
      </c>
      <c r="AM980" s="29">
        <f>AC980*X980+(1-AC980)*U980</f>
        <v/>
      </c>
      <c r="AN980" s="29">
        <f>AD980*V980+(1-AD980)*U980</f>
        <v/>
      </c>
      <c r="AO980" s="29">
        <f>AD980*W980+(1-AD980)*U980</f>
        <v/>
      </c>
      <c r="AP980" s="29">
        <f>AD980*X980+(1-AD980)*U980</f>
        <v/>
      </c>
      <c r="AQ980">
        <f>IF(OR(Scenario!$B$5="Any",Scenario!$B$5=A980),1,0)</f>
        <v/>
      </c>
      <c r="AR980">
        <f>IF(OR(Scenario!$B$6="Any",Scenario!$B$6=B980),1,0)</f>
        <v/>
      </c>
      <c r="AS980">
        <f>IF(OR(Scenario!$B$7="Any",Scenario!$B$7=C980),1,0)</f>
        <v/>
      </c>
      <c r="AT980">
        <f>IF(OR(Scenario!$B$8="Any",Scenario!$B$8=D980),1,0)</f>
        <v/>
      </c>
      <c r="AU980">
        <f>IF(OR(Scenario!$B$9="Any",Scenario!$B$9=E980),1,0)</f>
        <v/>
      </c>
      <c r="AV980">
        <f>IF(OR(Scenario!$B$10="Any",Scenario!$B$10=F980),1,0)</f>
        <v/>
      </c>
      <c r="AW980">
        <f>G980*AQ980*AR980*AS980*AT980*AU980*AV980</f>
        <v/>
      </c>
      <c r="AX980">
        <f>IF(Scenario!$B$11="mean",L980,IF(Scenario!$B$11="5th pct",M980,N980))</f>
        <v/>
      </c>
      <c r="AY980">
        <f>IF(Scenario!$B$11="mean",O980,IF(Scenario!$B$11="5th pct",P980,Q980))</f>
        <v/>
      </c>
      <c r="AZ980">
        <f>IF(Scenario!$B$11="mean",R980,IF(Scenario!$B$11="5th pct",S980,T980))</f>
        <v/>
      </c>
      <c r="BA980">
        <f>IF(Scenario!$B$11="mean",AE980,IF(Scenario!$B$11="5th pct",AF980,AG980))</f>
        <v/>
      </c>
      <c r="BB980">
        <f>IF(Scenario!$B$11="mean",AH980,IF(Scenario!$B$11="5th pct",AI980,AJ980))</f>
        <v/>
      </c>
      <c r="BC980">
        <f>U980</f>
        <v/>
      </c>
      <c r="BD980">
        <f>IF(Scenario!$B$11="mean",V980,IF(Scenario!$B$11="5th pct",W980,X980))</f>
        <v/>
      </c>
      <c r="BE980">
        <f>IF(Scenario!$B$11="mean",Y980,IF(Scenario!$B$11="5th pct",Z980,AA980))</f>
        <v/>
      </c>
      <c r="BF980">
        <f>IF(Scenario!$B$11="mean",AK980,IF(Scenario!$B$11="5th pct",AL980,AM980))</f>
        <v/>
      </c>
      <c r="BG980">
        <f>IF(Scenario!$B$11="mean",AN980,IF(Scenario!$B$11="5th pct",AO980,AP980))</f>
        <v/>
      </c>
    </row>
    <row r="981">
      <c r="A981" s="7" t="inlineStr">
        <is>
          <t>M</t>
        </is>
      </c>
      <c r="B981" s="7" t="inlineStr">
        <is>
          <t>80+</t>
        </is>
      </c>
      <c r="C981" s="7" t="inlineStr">
        <is>
          <t>&lt;=110</t>
        </is>
      </c>
      <c r="D981" s="7" t="inlineStr">
        <is>
          <t>1.5-2.0</t>
        </is>
      </c>
      <c r="E981" s="7" t="inlineStr">
        <is>
          <t>low parox</t>
        </is>
      </c>
      <c r="F981" s="7" t="inlineStr">
        <is>
          <t>yes</t>
        </is>
      </c>
      <c r="G981" s="30">
        <f>Parameters!$B$6*Parameters!$B$9*Parameters!$B$11/SUM(Parameters!$B$11:$G$11)*Parameters!$J$21*Parameters!$B$51*Parameters!$B$46</f>
        <v/>
      </c>
      <c r="H981" s="31">
        <f>(140-Parameters!$D$25)*Parameters!$B$26*0.45359237*1/(72*Parameters!$D$27)</f>
        <v/>
      </c>
      <c r="I981" s="7">
        <f>IF(H981&gt;80,"&gt;80",IF(H981&gt;50,"50-80",IF(H981&gt;=25,"25-50","&lt;25")))</f>
        <v/>
      </c>
      <c r="J981" s="7">
        <f>IF(((B981="80+")+1+(OR(D981="1.5-2.0",D981="&gt;=2.0")))&gt;=2,1,0)</f>
        <v/>
      </c>
      <c r="K981" s="32">
        <f>INDEX(Parameters!$B$31:$E$31,MATCH(I981,Parameters!$B$30:$E$30,0))</f>
        <v/>
      </c>
      <c r="L981" s="33">
        <f>K981*INDEX(Parameters!$B$66:$E$66,MATCH(I981,Parameters!$B$30:$E$30,0))/100*IF($F981="yes",Parameters!$C$49,Parameters!$B$49)</f>
        <v/>
      </c>
      <c r="M981" s="33">
        <f>K981*INDEX(Parameters!$B$67:$E$67,MATCH(I981,Parameters!$B$30:$E$30,0))/100*IF($F981="yes",Parameters!$C$49,Parameters!$B$49)</f>
        <v/>
      </c>
      <c r="N981" s="33">
        <f>K981*INDEX(Parameters!$B$68:$E$68,MATCH(I981,Parameters!$B$30:$E$30,0))/100*IF($F981="yes",Parameters!$C$49,Parameters!$B$49)</f>
        <v/>
      </c>
      <c r="O981" s="33">
        <f>K981*INDEX(Parameters!$B$69:$E$69,MATCH(I981,Parameters!$B$30:$E$30,0))/100*IF($F981="yes",Parameters!$C$49,Parameters!$B$49)</f>
        <v/>
      </c>
      <c r="P981" s="33">
        <f>K981*INDEX(Parameters!$B$70:$E$70,MATCH(I981,Parameters!$B$30:$E$30,0))/100*IF($F981="yes",Parameters!$C$49,Parameters!$B$49)</f>
        <v/>
      </c>
      <c r="Q981" s="33">
        <f>K981*INDEX(Parameters!$B$71:$E$71,MATCH(I981,Parameters!$B$30:$E$30,0))/100*IF($F981="yes",Parameters!$C$49,Parameters!$B$49)</f>
        <v/>
      </c>
      <c r="R981" s="33">
        <f>K981*INDEX(Parameters!$B$72:$E$72,MATCH(I981,Parameters!$B$30:$E$30,0))/100*IF($F981="yes",Parameters!$C$49,Parameters!$B$49)</f>
        <v/>
      </c>
      <c r="S981" s="33">
        <f>K981*INDEX(Parameters!$B$73:$E$73,MATCH(I981,Parameters!$B$30:$E$30,0))/100*IF($F981="yes",Parameters!$C$49,Parameters!$B$49)</f>
        <v/>
      </c>
      <c r="T981" s="33">
        <f>K981*INDEX(Parameters!$B$74:$E$74,MATCH(I981,Parameters!$B$30:$E$30,0))/100*IF($F981="yes",Parameters!$C$49,Parameters!$B$49)</f>
        <v/>
      </c>
      <c r="U981" s="33">
        <f>INDEX(Parameters!$B$32:$E$32,MATCH(I981,Parameters!$B$30:$E$30,0))*Parameters!$B$36/100*IF($F981="yes",Parameters!$E$49,Parameters!$D$49)</f>
        <v/>
      </c>
      <c r="V981" s="33">
        <f>U981*INDEX(Parameters!$B$99:$E$99,MATCH(I981,Parameters!$B$30:$E$30,0))</f>
        <v/>
      </c>
      <c r="W981" s="33">
        <f>U981*INDEX(Parameters!$B$100:$E$100,MATCH(I981,Parameters!$B$30:$E$30,0))</f>
        <v/>
      </c>
      <c r="X981" s="33">
        <f>U981*INDEX(Parameters!$B$101:$E$101,MATCH(I981,Parameters!$B$30:$E$30,0))</f>
        <v/>
      </c>
      <c r="Y981" s="33">
        <f>U981*INDEX(Parameters!$B$102:$E$102,MATCH(I981,Parameters!$B$30:$E$30,0))</f>
        <v/>
      </c>
      <c r="Z981" s="33">
        <f>U981*INDEX(Parameters!$B$103:$E$103,MATCH(I981,Parameters!$B$30:$E$30,0))</f>
        <v/>
      </c>
      <c r="AA981" s="33">
        <f>U981*INDEX(Parameters!$B$104:$E$104,MATCH(I981,Parameters!$B$30:$E$30,0))</f>
        <v/>
      </c>
      <c r="AB981" s="33">
        <f>U981*Parameters!$B$39</f>
        <v/>
      </c>
      <c r="AC981" s="7">
        <f>J981</f>
        <v/>
      </c>
      <c r="AD981" s="7">
        <f>IF(J981=1,Parameters!$B$40,Parameters!$B$41)</f>
        <v/>
      </c>
      <c r="AE981" s="33">
        <f>AC981*O981+(1-AC981)*L981</f>
        <v/>
      </c>
      <c r="AF981" s="33">
        <f>AC981*P981+(1-AC981)*M981</f>
        <v/>
      </c>
      <c r="AG981" s="33">
        <f>AC981*Q981+(1-AC981)*N981</f>
        <v/>
      </c>
      <c r="AH981" s="33">
        <f>AD981*O981+(1-AD981)*L981</f>
        <v/>
      </c>
      <c r="AI981" s="33">
        <f>AD981*P981+(1-AD981)*M981</f>
        <v/>
      </c>
      <c r="AJ981" s="33">
        <f>AD981*Q981+(1-AD981)*N981</f>
        <v/>
      </c>
      <c r="AK981" s="33">
        <f>AC981*V981+(1-AC981)*U981</f>
        <v/>
      </c>
      <c r="AL981" s="33">
        <f>AC981*W981+(1-AC981)*U981</f>
        <v/>
      </c>
      <c r="AM981" s="33">
        <f>AC981*X981+(1-AC981)*U981</f>
        <v/>
      </c>
      <c r="AN981" s="33">
        <f>AD981*V981+(1-AD981)*U981</f>
        <v/>
      </c>
      <c r="AO981" s="33">
        <f>AD981*W981+(1-AD981)*U981</f>
        <v/>
      </c>
      <c r="AP981" s="33">
        <f>AD981*X981+(1-AD981)*U981</f>
        <v/>
      </c>
      <c r="AQ981" s="7">
        <f>IF(OR(Scenario!$B$5="Any",Scenario!$B$5=A981),1,0)</f>
        <v/>
      </c>
      <c r="AR981" s="7">
        <f>IF(OR(Scenario!$B$6="Any",Scenario!$B$6=B981),1,0)</f>
        <v/>
      </c>
      <c r="AS981" s="7">
        <f>IF(OR(Scenario!$B$7="Any",Scenario!$B$7=C981),1,0)</f>
        <v/>
      </c>
      <c r="AT981" s="7">
        <f>IF(OR(Scenario!$B$8="Any",Scenario!$B$8=D981),1,0)</f>
        <v/>
      </c>
      <c r="AU981" s="7">
        <f>IF(OR(Scenario!$B$9="Any",Scenario!$B$9=E981),1,0)</f>
        <v/>
      </c>
      <c r="AV981" s="7">
        <f>IF(OR(Scenario!$B$10="Any",Scenario!$B$10=F981),1,0)</f>
        <v/>
      </c>
      <c r="AW981" s="7">
        <f>G981*AQ981*AR981*AS981*AT981*AU981*AV981</f>
        <v/>
      </c>
      <c r="AX981" s="7">
        <f>IF(Scenario!$B$11="mean",L981,IF(Scenario!$B$11="5th pct",M981,N981))</f>
        <v/>
      </c>
      <c r="AY981" s="7">
        <f>IF(Scenario!$B$11="mean",O981,IF(Scenario!$B$11="5th pct",P981,Q981))</f>
        <v/>
      </c>
      <c r="AZ981" s="7">
        <f>IF(Scenario!$B$11="mean",R981,IF(Scenario!$B$11="5th pct",S981,T981))</f>
        <v/>
      </c>
      <c r="BA981" s="7">
        <f>IF(Scenario!$B$11="mean",AE981,IF(Scenario!$B$11="5th pct",AF981,AG981))</f>
        <v/>
      </c>
      <c r="BB981" s="7">
        <f>IF(Scenario!$B$11="mean",AH981,IF(Scenario!$B$11="5th pct",AI981,AJ981))</f>
        <v/>
      </c>
      <c r="BC981" s="7">
        <f>U981</f>
        <v/>
      </c>
      <c r="BD981" s="7">
        <f>IF(Scenario!$B$11="mean",V981,IF(Scenario!$B$11="5th pct",W981,X981))</f>
        <v/>
      </c>
      <c r="BE981" s="7">
        <f>IF(Scenario!$B$11="mean",Y981,IF(Scenario!$B$11="5th pct",Z981,AA981))</f>
        <v/>
      </c>
      <c r="BF981" s="7">
        <f>IF(Scenario!$B$11="mean",AK981,IF(Scenario!$B$11="5th pct",AL981,AM981))</f>
        <v/>
      </c>
      <c r="BG981" s="7">
        <f>IF(Scenario!$B$11="mean",AN981,IF(Scenario!$B$11="5th pct",AO981,AP981))</f>
        <v/>
      </c>
    </row>
    <row r="982">
      <c r="A982" t="inlineStr">
        <is>
          <t>M</t>
        </is>
      </c>
      <c r="B982" t="inlineStr">
        <is>
          <t>80+</t>
        </is>
      </c>
      <c r="C982" t="inlineStr">
        <is>
          <t>&lt;=110</t>
        </is>
      </c>
      <c r="D982" t="inlineStr">
        <is>
          <t>1.5-2.0</t>
        </is>
      </c>
      <c r="E982" t="inlineStr">
        <is>
          <t>high parox</t>
        </is>
      </c>
      <c r="F982" t="inlineStr">
        <is>
          <t>no</t>
        </is>
      </c>
      <c r="G982" s="26">
        <f>Parameters!$B$6*Parameters!$B$9*Parameters!$B$11/SUM(Parameters!$B$11:$G$11)*Parameters!$J$21*Parameters!$B$52*(1-Parameters!$B$46)</f>
        <v/>
      </c>
      <c r="H982" s="27">
        <f>(140-Parameters!$D$25)*Parameters!$B$26*0.45359237*1/(72*Parameters!$D$27)</f>
        <v/>
      </c>
      <c r="I982">
        <f>IF(H982&gt;80,"&gt;80",IF(H982&gt;50,"50-80",IF(H982&gt;=25,"25-50","&lt;25")))</f>
        <v/>
      </c>
      <c r="J982">
        <f>IF(((B982="80+")+1+(OR(D982="1.5-2.0",D982="&gt;=2.0")))&gt;=2,1,0)</f>
        <v/>
      </c>
      <c r="K982" s="28">
        <f>INDEX(Parameters!$B$31:$E$31,MATCH(I982,Parameters!$B$30:$E$30,0))</f>
        <v/>
      </c>
      <c r="L982" s="29">
        <f>K982*INDEX(Parameters!$B$75:$E$75,MATCH(I982,Parameters!$B$30:$E$30,0))/100*IF($F982="yes",Parameters!$C$49,Parameters!$B$49)</f>
        <v/>
      </c>
      <c r="M982" s="29">
        <f>K982*INDEX(Parameters!$B$76:$E$76,MATCH(I982,Parameters!$B$30:$E$30,0))/100*IF($F982="yes",Parameters!$C$49,Parameters!$B$49)</f>
        <v/>
      </c>
      <c r="N982" s="29">
        <f>K982*INDEX(Parameters!$B$77:$E$77,MATCH(I982,Parameters!$B$30:$E$30,0))/100*IF($F982="yes",Parameters!$C$49,Parameters!$B$49)</f>
        <v/>
      </c>
      <c r="O982" s="29">
        <f>K982*INDEX(Parameters!$B$78:$E$78,MATCH(I982,Parameters!$B$30:$E$30,0))/100*IF($F982="yes",Parameters!$C$49,Parameters!$B$49)</f>
        <v/>
      </c>
      <c r="P982" s="29">
        <f>K982*INDEX(Parameters!$B$79:$E$79,MATCH(I982,Parameters!$B$30:$E$30,0))/100*IF($F982="yes",Parameters!$C$49,Parameters!$B$49)</f>
        <v/>
      </c>
      <c r="Q982" s="29">
        <f>K982*INDEX(Parameters!$B$80:$E$80,MATCH(I982,Parameters!$B$30:$E$30,0))/100*IF($F982="yes",Parameters!$C$49,Parameters!$B$49)</f>
        <v/>
      </c>
      <c r="R982" s="29">
        <f>K982*INDEX(Parameters!$B$81:$E$81,MATCH(I982,Parameters!$B$30:$E$30,0))/100*IF($F982="yes",Parameters!$C$49,Parameters!$B$49)</f>
        <v/>
      </c>
      <c r="S982" s="29">
        <f>K982*INDEX(Parameters!$B$82:$E$82,MATCH(I982,Parameters!$B$30:$E$30,0))/100*IF($F982="yes",Parameters!$C$49,Parameters!$B$49)</f>
        <v/>
      </c>
      <c r="T982" s="29">
        <f>K982*INDEX(Parameters!$B$83:$E$83,MATCH(I982,Parameters!$B$30:$E$30,0))/100*IF($F982="yes",Parameters!$C$49,Parameters!$B$49)</f>
        <v/>
      </c>
      <c r="U982" s="29">
        <f>INDEX(Parameters!$B$32:$E$32,MATCH(I982,Parameters!$B$30:$E$30,0))*Parameters!$B$36/100*IF($F982="yes",Parameters!$E$49,Parameters!$D$49)</f>
        <v/>
      </c>
      <c r="V982" s="29">
        <f>U982*INDEX(Parameters!$B$99:$E$99,MATCH(I982,Parameters!$B$30:$E$30,0))</f>
        <v/>
      </c>
      <c r="W982" s="29">
        <f>U982*INDEX(Parameters!$B$100:$E$100,MATCH(I982,Parameters!$B$30:$E$30,0))</f>
        <v/>
      </c>
      <c r="X982" s="29">
        <f>U982*INDEX(Parameters!$B$101:$E$101,MATCH(I982,Parameters!$B$30:$E$30,0))</f>
        <v/>
      </c>
      <c r="Y982" s="29">
        <f>U982*INDEX(Parameters!$B$102:$E$102,MATCH(I982,Parameters!$B$30:$E$30,0))</f>
        <v/>
      </c>
      <c r="Z982" s="29">
        <f>U982*INDEX(Parameters!$B$103:$E$103,MATCH(I982,Parameters!$B$30:$E$30,0))</f>
        <v/>
      </c>
      <c r="AA982" s="29">
        <f>U982*INDEX(Parameters!$B$104:$E$104,MATCH(I982,Parameters!$B$30:$E$30,0))</f>
        <v/>
      </c>
      <c r="AB982" s="29">
        <f>U982*Parameters!$B$39</f>
        <v/>
      </c>
      <c r="AC982">
        <f>J982</f>
        <v/>
      </c>
      <c r="AD982">
        <f>IF(J982=1,Parameters!$B$40,Parameters!$B$41)</f>
        <v/>
      </c>
      <c r="AE982" s="29">
        <f>AC982*O982+(1-AC982)*L982</f>
        <v/>
      </c>
      <c r="AF982" s="29">
        <f>AC982*P982+(1-AC982)*M982</f>
        <v/>
      </c>
      <c r="AG982" s="29">
        <f>AC982*Q982+(1-AC982)*N982</f>
        <v/>
      </c>
      <c r="AH982" s="29">
        <f>AD982*O982+(1-AD982)*L982</f>
        <v/>
      </c>
      <c r="AI982" s="29">
        <f>AD982*P982+(1-AD982)*M982</f>
        <v/>
      </c>
      <c r="AJ982" s="29">
        <f>AD982*Q982+(1-AD982)*N982</f>
        <v/>
      </c>
      <c r="AK982" s="29">
        <f>AC982*V982+(1-AC982)*U982</f>
        <v/>
      </c>
      <c r="AL982" s="29">
        <f>AC982*W982+(1-AC982)*U982</f>
        <v/>
      </c>
      <c r="AM982" s="29">
        <f>AC982*X982+(1-AC982)*U982</f>
        <v/>
      </c>
      <c r="AN982" s="29">
        <f>AD982*V982+(1-AD982)*U982</f>
        <v/>
      </c>
      <c r="AO982" s="29">
        <f>AD982*W982+(1-AD982)*U982</f>
        <v/>
      </c>
      <c r="AP982" s="29">
        <f>AD982*X982+(1-AD982)*U982</f>
        <v/>
      </c>
      <c r="AQ982">
        <f>IF(OR(Scenario!$B$5="Any",Scenario!$B$5=A982),1,0)</f>
        <v/>
      </c>
      <c r="AR982">
        <f>IF(OR(Scenario!$B$6="Any",Scenario!$B$6=B982),1,0)</f>
        <v/>
      </c>
      <c r="AS982">
        <f>IF(OR(Scenario!$B$7="Any",Scenario!$B$7=C982),1,0)</f>
        <v/>
      </c>
      <c r="AT982">
        <f>IF(OR(Scenario!$B$8="Any",Scenario!$B$8=D982),1,0)</f>
        <v/>
      </c>
      <c r="AU982">
        <f>IF(OR(Scenario!$B$9="Any",Scenario!$B$9=E982),1,0)</f>
        <v/>
      </c>
      <c r="AV982">
        <f>IF(OR(Scenario!$B$10="Any",Scenario!$B$10=F982),1,0)</f>
        <v/>
      </c>
      <c r="AW982">
        <f>G982*AQ982*AR982*AS982*AT982*AU982*AV982</f>
        <v/>
      </c>
      <c r="AX982">
        <f>IF(Scenario!$B$11="mean",L982,IF(Scenario!$B$11="5th pct",M982,N982))</f>
        <v/>
      </c>
      <c r="AY982">
        <f>IF(Scenario!$B$11="mean",O982,IF(Scenario!$B$11="5th pct",P982,Q982))</f>
        <v/>
      </c>
      <c r="AZ982">
        <f>IF(Scenario!$B$11="mean",R982,IF(Scenario!$B$11="5th pct",S982,T982))</f>
        <v/>
      </c>
      <c r="BA982">
        <f>IF(Scenario!$B$11="mean",AE982,IF(Scenario!$B$11="5th pct",AF982,AG982))</f>
        <v/>
      </c>
      <c r="BB982">
        <f>IF(Scenario!$B$11="mean",AH982,IF(Scenario!$B$11="5th pct",AI982,AJ982))</f>
        <v/>
      </c>
      <c r="BC982">
        <f>U982</f>
        <v/>
      </c>
      <c r="BD982">
        <f>IF(Scenario!$B$11="mean",V982,IF(Scenario!$B$11="5th pct",W982,X982))</f>
        <v/>
      </c>
      <c r="BE982">
        <f>IF(Scenario!$B$11="mean",Y982,IF(Scenario!$B$11="5th pct",Z982,AA982))</f>
        <v/>
      </c>
      <c r="BF982">
        <f>IF(Scenario!$B$11="mean",AK982,IF(Scenario!$B$11="5th pct",AL982,AM982))</f>
        <v/>
      </c>
      <c r="BG982">
        <f>IF(Scenario!$B$11="mean",AN982,IF(Scenario!$B$11="5th pct",AO982,AP982))</f>
        <v/>
      </c>
    </row>
    <row r="983">
      <c r="A983" s="7" t="inlineStr">
        <is>
          <t>M</t>
        </is>
      </c>
      <c r="B983" s="7" t="inlineStr">
        <is>
          <t>80+</t>
        </is>
      </c>
      <c r="C983" s="7" t="inlineStr">
        <is>
          <t>&lt;=110</t>
        </is>
      </c>
      <c r="D983" s="7" t="inlineStr">
        <is>
          <t>1.5-2.0</t>
        </is>
      </c>
      <c r="E983" s="7" t="inlineStr">
        <is>
          <t>high parox</t>
        </is>
      </c>
      <c r="F983" s="7" t="inlineStr">
        <is>
          <t>yes</t>
        </is>
      </c>
      <c r="G983" s="30">
        <f>Parameters!$B$6*Parameters!$B$9*Parameters!$B$11/SUM(Parameters!$B$11:$G$11)*Parameters!$J$21*Parameters!$B$52*Parameters!$B$46</f>
        <v/>
      </c>
      <c r="H983" s="31">
        <f>(140-Parameters!$D$25)*Parameters!$B$26*0.45359237*1/(72*Parameters!$D$27)</f>
        <v/>
      </c>
      <c r="I983" s="7">
        <f>IF(H983&gt;80,"&gt;80",IF(H983&gt;50,"50-80",IF(H983&gt;=25,"25-50","&lt;25")))</f>
        <v/>
      </c>
      <c r="J983" s="7">
        <f>IF(((B983="80+")+1+(OR(D983="1.5-2.0",D983="&gt;=2.0")))&gt;=2,1,0)</f>
        <v/>
      </c>
      <c r="K983" s="32">
        <f>INDEX(Parameters!$B$31:$E$31,MATCH(I983,Parameters!$B$30:$E$30,0))</f>
        <v/>
      </c>
      <c r="L983" s="33">
        <f>K983*INDEX(Parameters!$B$75:$E$75,MATCH(I983,Parameters!$B$30:$E$30,0))/100*IF($F983="yes",Parameters!$C$49,Parameters!$B$49)</f>
        <v/>
      </c>
      <c r="M983" s="33">
        <f>K983*INDEX(Parameters!$B$76:$E$76,MATCH(I983,Parameters!$B$30:$E$30,0))/100*IF($F983="yes",Parameters!$C$49,Parameters!$B$49)</f>
        <v/>
      </c>
      <c r="N983" s="33">
        <f>K983*INDEX(Parameters!$B$77:$E$77,MATCH(I983,Parameters!$B$30:$E$30,0))/100*IF($F983="yes",Parameters!$C$49,Parameters!$B$49)</f>
        <v/>
      </c>
      <c r="O983" s="33">
        <f>K983*INDEX(Parameters!$B$78:$E$78,MATCH(I983,Parameters!$B$30:$E$30,0))/100*IF($F983="yes",Parameters!$C$49,Parameters!$B$49)</f>
        <v/>
      </c>
      <c r="P983" s="33">
        <f>K983*INDEX(Parameters!$B$79:$E$79,MATCH(I983,Parameters!$B$30:$E$30,0))/100*IF($F983="yes",Parameters!$C$49,Parameters!$B$49)</f>
        <v/>
      </c>
      <c r="Q983" s="33">
        <f>K983*INDEX(Parameters!$B$80:$E$80,MATCH(I983,Parameters!$B$30:$E$30,0))/100*IF($F983="yes",Parameters!$C$49,Parameters!$B$49)</f>
        <v/>
      </c>
      <c r="R983" s="33">
        <f>K983*INDEX(Parameters!$B$81:$E$81,MATCH(I983,Parameters!$B$30:$E$30,0))/100*IF($F983="yes",Parameters!$C$49,Parameters!$B$49)</f>
        <v/>
      </c>
      <c r="S983" s="33">
        <f>K983*INDEX(Parameters!$B$82:$E$82,MATCH(I983,Parameters!$B$30:$E$30,0))/100*IF($F983="yes",Parameters!$C$49,Parameters!$B$49)</f>
        <v/>
      </c>
      <c r="T983" s="33">
        <f>K983*INDEX(Parameters!$B$83:$E$83,MATCH(I983,Parameters!$B$30:$E$30,0))/100*IF($F983="yes",Parameters!$C$49,Parameters!$B$49)</f>
        <v/>
      </c>
      <c r="U983" s="33">
        <f>INDEX(Parameters!$B$32:$E$32,MATCH(I983,Parameters!$B$30:$E$30,0))*Parameters!$B$36/100*IF($F983="yes",Parameters!$E$49,Parameters!$D$49)</f>
        <v/>
      </c>
      <c r="V983" s="33">
        <f>U983*INDEX(Parameters!$B$99:$E$99,MATCH(I983,Parameters!$B$30:$E$30,0))</f>
        <v/>
      </c>
      <c r="W983" s="33">
        <f>U983*INDEX(Parameters!$B$100:$E$100,MATCH(I983,Parameters!$B$30:$E$30,0))</f>
        <v/>
      </c>
      <c r="X983" s="33">
        <f>U983*INDEX(Parameters!$B$101:$E$101,MATCH(I983,Parameters!$B$30:$E$30,0))</f>
        <v/>
      </c>
      <c r="Y983" s="33">
        <f>U983*INDEX(Parameters!$B$102:$E$102,MATCH(I983,Parameters!$B$30:$E$30,0))</f>
        <v/>
      </c>
      <c r="Z983" s="33">
        <f>U983*INDEX(Parameters!$B$103:$E$103,MATCH(I983,Parameters!$B$30:$E$30,0))</f>
        <v/>
      </c>
      <c r="AA983" s="33">
        <f>U983*INDEX(Parameters!$B$104:$E$104,MATCH(I983,Parameters!$B$30:$E$30,0))</f>
        <v/>
      </c>
      <c r="AB983" s="33">
        <f>U983*Parameters!$B$39</f>
        <v/>
      </c>
      <c r="AC983" s="7">
        <f>J983</f>
        <v/>
      </c>
      <c r="AD983" s="7">
        <f>IF(J983=1,Parameters!$B$40,Parameters!$B$41)</f>
        <v/>
      </c>
      <c r="AE983" s="33">
        <f>AC983*O983+(1-AC983)*L983</f>
        <v/>
      </c>
      <c r="AF983" s="33">
        <f>AC983*P983+(1-AC983)*M983</f>
        <v/>
      </c>
      <c r="AG983" s="33">
        <f>AC983*Q983+(1-AC983)*N983</f>
        <v/>
      </c>
      <c r="AH983" s="33">
        <f>AD983*O983+(1-AD983)*L983</f>
        <v/>
      </c>
      <c r="AI983" s="33">
        <f>AD983*P983+(1-AD983)*M983</f>
        <v/>
      </c>
      <c r="AJ983" s="33">
        <f>AD983*Q983+(1-AD983)*N983</f>
        <v/>
      </c>
      <c r="AK983" s="33">
        <f>AC983*V983+(1-AC983)*U983</f>
        <v/>
      </c>
      <c r="AL983" s="33">
        <f>AC983*W983+(1-AC983)*U983</f>
        <v/>
      </c>
      <c r="AM983" s="33">
        <f>AC983*X983+(1-AC983)*U983</f>
        <v/>
      </c>
      <c r="AN983" s="33">
        <f>AD983*V983+(1-AD983)*U983</f>
        <v/>
      </c>
      <c r="AO983" s="33">
        <f>AD983*W983+(1-AD983)*U983</f>
        <v/>
      </c>
      <c r="AP983" s="33">
        <f>AD983*X983+(1-AD983)*U983</f>
        <v/>
      </c>
      <c r="AQ983" s="7">
        <f>IF(OR(Scenario!$B$5="Any",Scenario!$B$5=A983),1,0)</f>
        <v/>
      </c>
      <c r="AR983" s="7">
        <f>IF(OR(Scenario!$B$6="Any",Scenario!$B$6=B983),1,0)</f>
        <v/>
      </c>
      <c r="AS983" s="7">
        <f>IF(OR(Scenario!$B$7="Any",Scenario!$B$7=C983),1,0)</f>
        <v/>
      </c>
      <c r="AT983" s="7">
        <f>IF(OR(Scenario!$B$8="Any",Scenario!$B$8=D983),1,0)</f>
        <v/>
      </c>
      <c r="AU983" s="7">
        <f>IF(OR(Scenario!$B$9="Any",Scenario!$B$9=E983),1,0)</f>
        <v/>
      </c>
      <c r="AV983" s="7">
        <f>IF(OR(Scenario!$B$10="Any",Scenario!$B$10=F983),1,0)</f>
        <v/>
      </c>
      <c r="AW983" s="7">
        <f>G983*AQ983*AR983*AS983*AT983*AU983*AV983</f>
        <v/>
      </c>
      <c r="AX983" s="7">
        <f>IF(Scenario!$B$11="mean",L983,IF(Scenario!$B$11="5th pct",M983,N983))</f>
        <v/>
      </c>
      <c r="AY983" s="7">
        <f>IF(Scenario!$B$11="mean",O983,IF(Scenario!$B$11="5th pct",P983,Q983))</f>
        <v/>
      </c>
      <c r="AZ983" s="7">
        <f>IF(Scenario!$B$11="mean",R983,IF(Scenario!$B$11="5th pct",S983,T983))</f>
        <v/>
      </c>
      <c r="BA983" s="7">
        <f>IF(Scenario!$B$11="mean",AE983,IF(Scenario!$B$11="5th pct",AF983,AG983))</f>
        <v/>
      </c>
      <c r="BB983" s="7">
        <f>IF(Scenario!$B$11="mean",AH983,IF(Scenario!$B$11="5th pct",AI983,AJ983))</f>
        <v/>
      </c>
      <c r="BC983" s="7">
        <f>U983</f>
        <v/>
      </c>
      <c r="BD983" s="7">
        <f>IF(Scenario!$B$11="mean",V983,IF(Scenario!$B$11="5th pct",W983,X983))</f>
        <v/>
      </c>
      <c r="BE983" s="7">
        <f>IF(Scenario!$B$11="mean",Y983,IF(Scenario!$B$11="5th pct",Z983,AA983))</f>
        <v/>
      </c>
      <c r="BF983" s="7">
        <f>IF(Scenario!$B$11="mean",AK983,IF(Scenario!$B$11="5th pct",AL983,AM983))</f>
        <v/>
      </c>
      <c r="BG983" s="7">
        <f>IF(Scenario!$B$11="mean",AN983,IF(Scenario!$B$11="5th pct",AO983,AP983))</f>
        <v/>
      </c>
    </row>
    <row r="984">
      <c r="A984" t="inlineStr">
        <is>
          <t>M</t>
        </is>
      </c>
      <c r="B984" t="inlineStr">
        <is>
          <t>80+</t>
        </is>
      </c>
      <c r="C984" t="inlineStr">
        <is>
          <t>&lt;=110</t>
        </is>
      </c>
      <c r="D984" t="inlineStr">
        <is>
          <t>1.5-2.0</t>
        </is>
      </c>
      <c r="E984" t="inlineStr">
        <is>
          <t>persistent</t>
        </is>
      </c>
      <c r="F984" t="inlineStr">
        <is>
          <t>no</t>
        </is>
      </c>
      <c r="G984" s="26">
        <f>Parameters!$B$6*Parameters!$B$9*Parameters!$B$11/SUM(Parameters!$B$11:$G$11)*Parameters!$J$21*Parameters!$B$53*(1-Parameters!$B$46)</f>
        <v/>
      </c>
      <c r="H984" s="27">
        <f>(140-Parameters!$D$25)*Parameters!$B$26*0.45359237*1/(72*Parameters!$D$27)</f>
        <v/>
      </c>
      <c r="I984">
        <f>IF(H984&gt;80,"&gt;80",IF(H984&gt;50,"50-80",IF(H984&gt;=25,"25-50","&lt;25")))</f>
        <v/>
      </c>
      <c r="J984">
        <f>IF(((B984="80+")+1+(OR(D984="1.5-2.0",D984="&gt;=2.0")))&gt;=2,1,0)</f>
        <v/>
      </c>
      <c r="K984" s="28">
        <f>INDEX(Parameters!$B$31:$E$31,MATCH(I984,Parameters!$B$30:$E$30,0))</f>
        <v/>
      </c>
      <c r="L984" s="29">
        <f>K984*INDEX(Parameters!$B$84:$E$84,MATCH(I984,Parameters!$B$30:$E$30,0))/100*IF($F984="yes",Parameters!$C$49,Parameters!$B$49)</f>
        <v/>
      </c>
      <c r="M984" s="29">
        <f>K984*INDEX(Parameters!$B$85:$E$85,MATCH(I984,Parameters!$B$30:$E$30,0))/100*IF($F984="yes",Parameters!$C$49,Parameters!$B$49)</f>
        <v/>
      </c>
      <c r="N984" s="29">
        <f>K984*INDEX(Parameters!$B$86:$E$86,MATCH(I984,Parameters!$B$30:$E$30,0))/100*IF($F984="yes",Parameters!$C$49,Parameters!$B$49)</f>
        <v/>
      </c>
      <c r="O984" s="29">
        <f>K984*INDEX(Parameters!$B$87:$E$87,MATCH(I984,Parameters!$B$30:$E$30,0))/100*IF($F984="yes",Parameters!$C$49,Parameters!$B$49)</f>
        <v/>
      </c>
      <c r="P984" s="29">
        <f>K984*INDEX(Parameters!$B$88:$E$88,MATCH(I984,Parameters!$B$30:$E$30,0))/100*IF($F984="yes",Parameters!$C$49,Parameters!$B$49)</f>
        <v/>
      </c>
      <c r="Q984" s="29">
        <f>K984*INDEX(Parameters!$B$89:$E$89,MATCH(I984,Parameters!$B$30:$E$30,0))/100*IF($F984="yes",Parameters!$C$49,Parameters!$B$49)</f>
        <v/>
      </c>
      <c r="R984" s="29">
        <f>K984*INDEX(Parameters!$B$90:$E$90,MATCH(I984,Parameters!$B$30:$E$30,0))/100*IF($F984="yes",Parameters!$C$49,Parameters!$B$49)</f>
        <v/>
      </c>
      <c r="S984" s="29">
        <f>K984*INDEX(Parameters!$B$91:$E$91,MATCH(I984,Parameters!$B$30:$E$30,0))/100*IF($F984="yes",Parameters!$C$49,Parameters!$B$49)</f>
        <v/>
      </c>
      <c r="T984" s="29">
        <f>K984*INDEX(Parameters!$B$92:$E$92,MATCH(I984,Parameters!$B$30:$E$30,0))/100*IF($F984="yes",Parameters!$C$49,Parameters!$B$49)</f>
        <v/>
      </c>
      <c r="U984" s="29">
        <f>INDEX(Parameters!$B$32:$E$32,MATCH(I984,Parameters!$B$30:$E$30,0))*Parameters!$B$36/100*IF($F984="yes",Parameters!$E$49,Parameters!$D$49)</f>
        <v/>
      </c>
      <c r="V984" s="29">
        <f>U984*INDEX(Parameters!$B$99:$E$99,MATCH(I984,Parameters!$B$30:$E$30,0))</f>
        <v/>
      </c>
      <c r="W984" s="29">
        <f>U984*INDEX(Parameters!$B$100:$E$100,MATCH(I984,Parameters!$B$30:$E$30,0))</f>
        <v/>
      </c>
      <c r="X984" s="29">
        <f>U984*INDEX(Parameters!$B$101:$E$101,MATCH(I984,Parameters!$B$30:$E$30,0))</f>
        <v/>
      </c>
      <c r="Y984" s="29">
        <f>U984*INDEX(Parameters!$B$102:$E$102,MATCH(I984,Parameters!$B$30:$E$30,0))</f>
        <v/>
      </c>
      <c r="Z984" s="29">
        <f>U984*INDEX(Parameters!$B$103:$E$103,MATCH(I984,Parameters!$B$30:$E$30,0))</f>
        <v/>
      </c>
      <c r="AA984" s="29">
        <f>U984*INDEX(Parameters!$B$104:$E$104,MATCH(I984,Parameters!$B$30:$E$30,0))</f>
        <v/>
      </c>
      <c r="AB984" s="29">
        <f>U984*Parameters!$B$39</f>
        <v/>
      </c>
      <c r="AC984">
        <f>J984</f>
        <v/>
      </c>
      <c r="AD984">
        <f>IF(J984=1,Parameters!$B$40,Parameters!$B$41)</f>
        <v/>
      </c>
      <c r="AE984" s="29">
        <f>AC984*O984+(1-AC984)*L984</f>
        <v/>
      </c>
      <c r="AF984" s="29">
        <f>AC984*P984+(1-AC984)*M984</f>
        <v/>
      </c>
      <c r="AG984" s="29">
        <f>AC984*Q984+(1-AC984)*N984</f>
        <v/>
      </c>
      <c r="AH984" s="29">
        <f>AD984*O984+(1-AD984)*L984</f>
        <v/>
      </c>
      <c r="AI984" s="29">
        <f>AD984*P984+(1-AD984)*M984</f>
        <v/>
      </c>
      <c r="AJ984" s="29">
        <f>AD984*Q984+(1-AD984)*N984</f>
        <v/>
      </c>
      <c r="AK984" s="29">
        <f>AC984*V984+(1-AC984)*U984</f>
        <v/>
      </c>
      <c r="AL984" s="29">
        <f>AC984*W984+(1-AC984)*U984</f>
        <v/>
      </c>
      <c r="AM984" s="29">
        <f>AC984*X984+(1-AC984)*U984</f>
        <v/>
      </c>
      <c r="AN984" s="29">
        <f>AD984*V984+(1-AD984)*U984</f>
        <v/>
      </c>
      <c r="AO984" s="29">
        <f>AD984*W984+(1-AD984)*U984</f>
        <v/>
      </c>
      <c r="AP984" s="29">
        <f>AD984*X984+(1-AD984)*U984</f>
        <v/>
      </c>
      <c r="AQ984">
        <f>IF(OR(Scenario!$B$5="Any",Scenario!$B$5=A984),1,0)</f>
        <v/>
      </c>
      <c r="AR984">
        <f>IF(OR(Scenario!$B$6="Any",Scenario!$B$6=B984),1,0)</f>
        <v/>
      </c>
      <c r="AS984">
        <f>IF(OR(Scenario!$B$7="Any",Scenario!$B$7=C984),1,0)</f>
        <v/>
      </c>
      <c r="AT984">
        <f>IF(OR(Scenario!$B$8="Any",Scenario!$B$8=D984),1,0)</f>
        <v/>
      </c>
      <c r="AU984">
        <f>IF(OR(Scenario!$B$9="Any",Scenario!$B$9=E984),1,0)</f>
        <v/>
      </c>
      <c r="AV984">
        <f>IF(OR(Scenario!$B$10="Any",Scenario!$B$10=F984),1,0)</f>
        <v/>
      </c>
      <c r="AW984">
        <f>G984*AQ984*AR984*AS984*AT984*AU984*AV984</f>
        <v/>
      </c>
      <c r="AX984">
        <f>IF(Scenario!$B$11="mean",L984,IF(Scenario!$B$11="5th pct",M984,N984))</f>
        <v/>
      </c>
      <c r="AY984">
        <f>IF(Scenario!$B$11="mean",O984,IF(Scenario!$B$11="5th pct",P984,Q984))</f>
        <v/>
      </c>
      <c r="AZ984">
        <f>IF(Scenario!$B$11="mean",R984,IF(Scenario!$B$11="5th pct",S984,T984))</f>
        <v/>
      </c>
      <c r="BA984">
        <f>IF(Scenario!$B$11="mean",AE984,IF(Scenario!$B$11="5th pct",AF984,AG984))</f>
        <v/>
      </c>
      <c r="BB984">
        <f>IF(Scenario!$B$11="mean",AH984,IF(Scenario!$B$11="5th pct",AI984,AJ984))</f>
        <v/>
      </c>
      <c r="BC984">
        <f>U984</f>
        <v/>
      </c>
      <c r="BD984">
        <f>IF(Scenario!$B$11="mean",V984,IF(Scenario!$B$11="5th pct",W984,X984))</f>
        <v/>
      </c>
      <c r="BE984">
        <f>IF(Scenario!$B$11="mean",Y984,IF(Scenario!$B$11="5th pct",Z984,AA984))</f>
        <v/>
      </c>
      <c r="BF984">
        <f>IF(Scenario!$B$11="mean",AK984,IF(Scenario!$B$11="5th pct",AL984,AM984))</f>
        <v/>
      </c>
      <c r="BG984">
        <f>IF(Scenario!$B$11="mean",AN984,IF(Scenario!$B$11="5th pct",AO984,AP984))</f>
        <v/>
      </c>
    </row>
    <row r="985">
      <c r="A985" s="7" t="inlineStr">
        <is>
          <t>M</t>
        </is>
      </c>
      <c r="B985" s="7" t="inlineStr">
        <is>
          <t>80+</t>
        </is>
      </c>
      <c r="C985" s="7" t="inlineStr">
        <is>
          <t>&lt;=110</t>
        </is>
      </c>
      <c r="D985" s="7" t="inlineStr">
        <is>
          <t>1.5-2.0</t>
        </is>
      </c>
      <c r="E985" s="7" t="inlineStr">
        <is>
          <t>persistent</t>
        </is>
      </c>
      <c r="F985" s="7" t="inlineStr">
        <is>
          <t>yes</t>
        </is>
      </c>
      <c r="G985" s="30">
        <f>Parameters!$B$6*Parameters!$B$9*Parameters!$B$11/SUM(Parameters!$B$11:$G$11)*Parameters!$J$21*Parameters!$B$53*Parameters!$B$46</f>
        <v/>
      </c>
      <c r="H985" s="31">
        <f>(140-Parameters!$D$25)*Parameters!$B$26*0.45359237*1/(72*Parameters!$D$27)</f>
        <v/>
      </c>
      <c r="I985" s="7">
        <f>IF(H985&gt;80,"&gt;80",IF(H985&gt;50,"50-80",IF(H985&gt;=25,"25-50","&lt;25")))</f>
        <v/>
      </c>
      <c r="J985" s="7">
        <f>IF(((B985="80+")+1+(OR(D985="1.5-2.0",D985="&gt;=2.0")))&gt;=2,1,0)</f>
        <v/>
      </c>
      <c r="K985" s="32">
        <f>INDEX(Parameters!$B$31:$E$31,MATCH(I985,Parameters!$B$30:$E$30,0))</f>
        <v/>
      </c>
      <c r="L985" s="33">
        <f>K985*INDEX(Parameters!$B$84:$E$84,MATCH(I985,Parameters!$B$30:$E$30,0))/100*IF($F985="yes",Parameters!$C$49,Parameters!$B$49)</f>
        <v/>
      </c>
      <c r="M985" s="33">
        <f>K985*INDEX(Parameters!$B$85:$E$85,MATCH(I985,Parameters!$B$30:$E$30,0))/100*IF($F985="yes",Parameters!$C$49,Parameters!$B$49)</f>
        <v/>
      </c>
      <c r="N985" s="33">
        <f>K985*INDEX(Parameters!$B$86:$E$86,MATCH(I985,Parameters!$B$30:$E$30,0))/100*IF($F985="yes",Parameters!$C$49,Parameters!$B$49)</f>
        <v/>
      </c>
      <c r="O985" s="33">
        <f>K985*INDEX(Parameters!$B$87:$E$87,MATCH(I985,Parameters!$B$30:$E$30,0))/100*IF($F985="yes",Parameters!$C$49,Parameters!$B$49)</f>
        <v/>
      </c>
      <c r="P985" s="33">
        <f>K985*INDEX(Parameters!$B$88:$E$88,MATCH(I985,Parameters!$B$30:$E$30,0))/100*IF($F985="yes",Parameters!$C$49,Parameters!$B$49)</f>
        <v/>
      </c>
      <c r="Q985" s="33">
        <f>K985*INDEX(Parameters!$B$89:$E$89,MATCH(I985,Parameters!$B$30:$E$30,0))/100*IF($F985="yes",Parameters!$C$49,Parameters!$B$49)</f>
        <v/>
      </c>
      <c r="R985" s="33">
        <f>K985*INDEX(Parameters!$B$90:$E$90,MATCH(I985,Parameters!$B$30:$E$30,0))/100*IF($F985="yes",Parameters!$C$49,Parameters!$B$49)</f>
        <v/>
      </c>
      <c r="S985" s="33">
        <f>K985*INDEX(Parameters!$B$91:$E$91,MATCH(I985,Parameters!$B$30:$E$30,0))/100*IF($F985="yes",Parameters!$C$49,Parameters!$B$49)</f>
        <v/>
      </c>
      <c r="T985" s="33">
        <f>K985*INDEX(Parameters!$B$92:$E$92,MATCH(I985,Parameters!$B$30:$E$30,0))/100*IF($F985="yes",Parameters!$C$49,Parameters!$B$49)</f>
        <v/>
      </c>
      <c r="U985" s="33">
        <f>INDEX(Parameters!$B$32:$E$32,MATCH(I985,Parameters!$B$30:$E$30,0))*Parameters!$B$36/100*IF($F985="yes",Parameters!$E$49,Parameters!$D$49)</f>
        <v/>
      </c>
      <c r="V985" s="33">
        <f>U985*INDEX(Parameters!$B$99:$E$99,MATCH(I985,Parameters!$B$30:$E$30,0))</f>
        <v/>
      </c>
      <c r="W985" s="33">
        <f>U985*INDEX(Parameters!$B$100:$E$100,MATCH(I985,Parameters!$B$30:$E$30,0))</f>
        <v/>
      </c>
      <c r="X985" s="33">
        <f>U985*INDEX(Parameters!$B$101:$E$101,MATCH(I985,Parameters!$B$30:$E$30,0))</f>
        <v/>
      </c>
      <c r="Y985" s="33">
        <f>U985*INDEX(Parameters!$B$102:$E$102,MATCH(I985,Parameters!$B$30:$E$30,0))</f>
        <v/>
      </c>
      <c r="Z985" s="33">
        <f>U985*INDEX(Parameters!$B$103:$E$103,MATCH(I985,Parameters!$B$30:$E$30,0))</f>
        <v/>
      </c>
      <c r="AA985" s="33">
        <f>U985*INDEX(Parameters!$B$104:$E$104,MATCH(I985,Parameters!$B$30:$E$30,0))</f>
        <v/>
      </c>
      <c r="AB985" s="33">
        <f>U985*Parameters!$B$39</f>
        <v/>
      </c>
      <c r="AC985" s="7">
        <f>J985</f>
        <v/>
      </c>
      <c r="AD985" s="7">
        <f>IF(J985=1,Parameters!$B$40,Parameters!$B$41)</f>
        <v/>
      </c>
      <c r="AE985" s="33">
        <f>AC985*O985+(1-AC985)*L985</f>
        <v/>
      </c>
      <c r="AF985" s="33">
        <f>AC985*P985+(1-AC985)*M985</f>
        <v/>
      </c>
      <c r="AG985" s="33">
        <f>AC985*Q985+(1-AC985)*N985</f>
        <v/>
      </c>
      <c r="AH985" s="33">
        <f>AD985*O985+(1-AD985)*L985</f>
        <v/>
      </c>
      <c r="AI985" s="33">
        <f>AD985*P985+(1-AD985)*M985</f>
        <v/>
      </c>
      <c r="AJ985" s="33">
        <f>AD985*Q985+(1-AD985)*N985</f>
        <v/>
      </c>
      <c r="AK985" s="33">
        <f>AC985*V985+(1-AC985)*U985</f>
        <v/>
      </c>
      <c r="AL985" s="33">
        <f>AC985*W985+(1-AC985)*U985</f>
        <v/>
      </c>
      <c r="AM985" s="33">
        <f>AC985*X985+(1-AC985)*U985</f>
        <v/>
      </c>
      <c r="AN985" s="33">
        <f>AD985*V985+(1-AD985)*U985</f>
        <v/>
      </c>
      <c r="AO985" s="33">
        <f>AD985*W985+(1-AD985)*U985</f>
        <v/>
      </c>
      <c r="AP985" s="33">
        <f>AD985*X985+(1-AD985)*U985</f>
        <v/>
      </c>
      <c r="AQ985" s="7">
        <f>IF(OR(Scenario!$B$5="Any",Scenario!$B$5=A985),1,0)</f>
        <v/>
      </c>
      <c r="AR985" s="7">
        <f>IF(OR(Scenario!$B$6="Any",Scenario!$B$6=B985),1,0)</f>
        <v/>
      </c>
      <c r="AS985" s="7">
        <f>IF(OR(Scenario!$B$7="Any",Scenario!$B$7=C985),1,0)</f>
        <v/>
      </c>
      <c r="AT985" s="7">
        <f>IF(OR(Scenario!$B$8="Any",Scenario!$B$8=D985),1,0)</f>
        <v/>
      </c>
      <c r="AU985" s="7">
        <f>IF(OR(Scenario!$B$9="Any",Scenario!$B$9=E985),1,0)</f>
        <v/>
      </c>
      <c r="AV985" s="7">
        <f>IF(OR(Scenario!$B$10="Any",Scenario!$B$10=F985),1,0)</f>
        <v/>
      </c>
      <c r="AW985" s="7">
        <f>G985*AQ985*AR985*AS985*AT985*AU985*AV985</f>
        <v/>
      </c>
      <c r="AX985" s="7">
        <f>IF(Scenario!$B$11="mean",L985,IF(Scenario!$B$11="5th pct",M985,N985))</f>
        <v/>
      </c>
      <c r="AY985" s="7">
        <f>IF(Scenario!$B$11="mean",O985,IF(Scenario!$B$11="5th pct",P985,Q985))</f>
        <v/>
      </c>
      <c r="AZ985" s="7">
        <f>IF(Scenario!$B$11="mean",R985,IF(Scenario!$B$11="5th pct",S985,T985))</f>
        <v/>
      </c>
      <c r="BA985" s="7">
        <f>IF(Scenario!$B$11="mean",AE985,IF(Scenario!$B$11="5th pct",AF985,AG985))</f>
        <v/>
      </c>
      <c r="BB985" s="7">
        <f>IF(Scenario!$B$11="mean",AH985,IF(Scenario!$B$11="5th pct",AI985,AJ985))</f>
        <v/>
      </c>
      <c r="BC985" s="7">
        <f>U985</f>
        <v/>
      </c>
      <c r="BD985" s="7">
        <f>IF(Scenario!$B$11="mean",V985,IF(Scenario!$B$11="5th pct",W985,X985))</f>
        <v/>
      </c>
      <c r="BE985" s="7">
        <f>IF(Scenario!$B$11="mean",Y985,IF(Scenario!$B$11="5th pct",Z985,AA985))</f>
        <v/>
      </c>
      <c r="BF985" s="7">
        <f>IF(Scenario!$B$11="mean",AK985,IF(Scenario!$B$11="5th pct",AL985,AM985))</f>
        <v/>
      </c>
      <c r="BG985" s="7">
        <f>IF(Scenario!$B$11="mean",AN985,IF(Scenario!$B$11="5th pct",AO985,AP985))</f>
        <v/>
      </c>
    </row>
    <row r="986">
      <c r="A986" t="inlineStr">
        <is>
          <t>M</t>
        </is>
      </c>
      <c r="B986" t="inlineStr">
        <is>
          <t>80+</t>
        </is>
      </c>
      <c r="C986" t="inlineStr">
        <is>
          <t>&lt;=110</t>
        </is>
      </c>
      <c r="D986" t="inlineStr">
        <is>
          <t>&gt;=2.0</t>
        </is>
      </c>
      <c r="E986" t="inlineStr">
        <is>
          <t>subclinical</t>
        </is>
      </c>
      <c r="F986" t="inlineStr">
        <is>
          <t>no</t>
        </is>
      </c>
      <c r="G986" s="26">
        <f>Parameters!$B$6*Parameters!$B$9*Parameters!$B$11/SUM(Parameters!$B$11:$G$11)*Parameters!$K$21*Parameters!$B$50*(1-Parameters!$B$46)</f>
        <v/>
      </c>
      <c r="H986" s="27">
        <f>(140-Parameters!$D$25)*Parameters!$B$26*0.45359237*1/(72*Parameters!$E$27)</f>
        <v/>
      </c>
      <c r="I986">
        <f>IF(H986&gt;80,"&gt;80",IF(H986&gt;50,"50-80",IF(H986&gt;=25,"25-50","&lt;25")))</f>
        <v/>
      </c>
      <c r="J986">
        <f>IF(((B986="80+")+1+(OR(D986="1.5-2.0",D986="&gt;=2.0")))&gt;=2,1,0)</f>
        <v/>
      </c>
      <c r="K986" s="28">
        <f>INDEX(Parameters!$B$31:$E$31,MATCH(I986,Parameters!$B$30:$E$30,0))</f>
        <v/>
      </c>
      <c r="L986" s="29">
        <f>K986*INDEX(Parameters!$B$57:$E$57,MATCH(I986,Parameters!$B$30:$E$30,0))/100*IF($F986="yes",Parameters!$C$49,Parameters!$B$49)</f>
        <v/>
      </c>
      <c r="M986" s="29">
        <f>K986*INDEX(Parameters!$B$58:$E$58,MATCH(I986,Parameters!$B$30:$E$30,0))/100*IF($F986="yes",Parameters!$C$49,Parameters!$B$49)</f>
        <v/>
      </c>
      <c r="N986" s="29">
        <f>K986*INDEX(Parameters!$B$59:$E$59,MATCH(I986,Parameters!$B$30:$E$30,0))/100*IF($F986="yes",Parameters!$C$49,Parameters!$B$49)</f>
        <v/>
      </c>
      <c r="O986" s="29">
        <f>K986*INDEX(Parameters!$B$60:$E$60,MATCH(I986,Parameters!$B$30:$E$30,0))/100*IF($F986="yes",Parameters!$C$49,Parameters!$B$49)</f>
        <v/>
      </c>
      <c r="P986" s="29">
        <f>K986*INDEX(Parameters!$B$61:$E$61,MATCH(I986,Parameters!$B$30:$E$30,0))/100*IF($F986="yes",Parameters!$C$49,Parameters!$B$49)</f>
        <v/>
      </c>
      <c r="Q986" s="29">
        <f>K986*INDEX(Parameters!$B$62:$E$62,MATCH(I986,Parameters!$B$30:$E$30,0))/100*IF($F986="yes",Parameters!$C$49,Parameters!$B$49)</f>
        <v/>
      </c>
      <c r="R986" s="29">
        <f>K986*INDEX(Parameters!$B$63:$E$63,MATCH(I986,Parameters!$B$30:$E$30,0))/100*IF($F986="yes",Parameters!$C$49,Parameters!$B$49)</f>
        <v/>
      </c>
      <c r="S986" s="29">
        <f>K986*INDEX(Parameters!$B$64:$E$64,MATCH(I986,Parameters!$B$30:$E$30,0))/100*IF($F986="yes",Parameters!$C$49,Parameters!$B$49)</f>
        <v/>
      </c>
      <c r="T986" s="29">
        <f>K986*INDEX(Parameters!$B$65:$E$65,MATCH(I986,Parameters!$B$30:$E$30,0))/100*IF($F986="yes",Parameters!$C$49,Parameters!$B$49)</f>
        <v/>
      </c>
      <c r="U986" s="29">
        <f>INDEX(Parameters!$B$32:$E$32,MATCH(I986,Parameters!$B$30:$E$30,0))*Parameters!$B$36/100*IF($F986="yes",Parameters!$E$49,Parameters!$D$49)</f>
        <v/>
      </c>
      <c r="V986" s="29">
        <f>U986*INDEX(Parameters!$B$99:$E$99,MATCH(I986,Parameters!$B$30:$E$30,0))</f>
        <v/>
      </c>
      <c r="W986" s="29">
        <f>U986*INDEX(Parameters!$B$100:$E$100,MATCH(I986,Parameters!$B$30:$E$30,0))</f>
        <v/>
      </c>
      <c r="X986" s="29">
        <f>U986*INDEX(Parameters!$B$101:$E$101,MATCH(I986,Parameters!$B$30:$E$30,0))</f>
        <v/>
      </c>
      <c r="Y986" s="29">
        <f>U986*INDEX(Parameters!$B$102:$E$102,MATCH(I986,Parameters!$B$30:$E$30,0))</f>
        <v/>
      </c>
      <c r="Z986" s="29">
        <f>U986*INDEX(Parameters!$B$103:$E$103,MATCH(I986,Parameters!$B$30:$E$30,0))</f>
        <v/>
      </c>
      <c r="AA986" s="29">
        <f>U986*INDEX(Parameters!$B$104:$E$104,MATCH(I986,Parameters!$B$30:$E$30,0))</f>
        <v/>
      </c>
      <c r="AB986" s="29">
        <f>U986*Parameters!$B$39</f>
        <v/>
      </c>
      <c r="AC986">
        <f>J986</f>
        <v/>
      </c>
      <c r="AD986">
        <f>IF(J986=1,Parameters!$B$40,Parameters!$B$41)</f>
        <v/>
      </c>
      <c r="AE986" s="29">
        <f>AC986*O986+(1-AC986)*L986</f>
        <v/>
      </c>
      <c r="AF986" s="29">
        <f>AC986*P986+(1-AC986)*M986</f>
        <v/>
      </c>
      <c r="AG986" s="29">
        <f>AC986*Q986+(1-AC986)*N986</f>
        <v/>
      </c>
      <c r="AH986" s="29">
        <f>AD986*O986+(1-AD986)*L986</f>
        <v/>
      </c>
      <c r="AI986" s="29">
        <f>AD986*P986+(1-AD986)*M986</f>
        <v/>
      </c>
      <c r="AJ986" s="29">
        <f>AD986*Q986+(1-AD986)*N986</f>
        <v/>
      </c>
      <c r="AK986" s="29">
        <f>AC986*V986+(1-AC986)*U986</f>
        <v/>
      </c>
      <c r="AL986" s="29">
        <f>AC986*W986+(1-AC986)*U986</f>
        <v/>
      </c>
      <c r="AM986" s="29">
        <f>AC986*X986+(1-AC986)*U986</f>
        <v/>
      </c>
      <c r="AN986" s="29">
        <f>AD986*V986+(1-AD986)*U986</f>
        <v/>
      </c>
      <c r="AO986" s="29">
        <f>AD986*W986+(1-AD986)*U986</f>
        <v/>
      </c>
      <c r="AP986" s="29">
        <f>AD986*X986+(1-AD986)*U986</f>
        <v/>
      </c>
      <c r="AQ986">
        <f>IF(OR(Scenario!$B$5="Any",Scenario!$B$5=A986),1,0)</f>
        <v/>
      </c>
      <c r="AR986">
        <f>IF(OR(Scenario!$B$6="Any",Scenario!$B$6=B986),1,0)</f>
        <v/>
      </c>
      <c r="AS986">
        <f>IF(OR(Scenario!$B$7="Any",Scenario!$B$7=C986),1,0)</f>
        <v/>
      </c>
      <c r="AT986">
        <f>IF(OR(Scenario!$B$8="Any",Scenario!$B$8=D986),1,0)</f>
        <v/>
      </c>
      <c r="AU986">
        <f>IF(OR(Scenario!$B$9="Any",Scenario!$B$9=E986),1,0)</f>
        <v/>
      </c>
      <c r="AV986">
        <f>IF(OR(Scenario!$B$10="Any",Scenario!$B$10=F986),1,0)</f>
        <v/>
      </c>
      <c r="AW986">
        <f>G986*AQ986*AR986*AS986*AT986*AU986*AV986</f>
        <v/>
      </c>
      <c r="AX986">
        <f>IF(Scenario!$B$11="mean",L986,IF(Scenario!$B$11="5th pct",M986,N986))</f>
        <v/>
      </c>
      <c r="AY986">
        <f>IF(Scenario!$B$11="mean",O986,IF(Scenario!$B$11="5th pct",P986,Q986))</f>
        <v/>
      </c>
      <c r="AZ986">
        <f>IF(Scenario!$B$11="mean",R986,IF(Scenario!$B$11="5th pct",S986,T986))</f>
        <v/>
      </c>
      <c r="BA986">
        <f>IF(Scenario!$B$11="mean",AE986,IF(Scenario!$B$11="5th pct",AF986,AG986))</f>
        <v/>
      </c>
      <c r="BB986">
        <f>IF(Scenario!$B$11="mean",AH986,IF(Scenario!$B$11="5th pct",AI986,AJ986))</f>
        <v/>
      </c>
      <c r="BC986">
        <f>U986</f>
        <v/>
      </c>
      <c r="BD986">
        <f>IF(Scenario!$B$11="mean",V986,IF(Scenario!$B$11="5th pct",W986,X986))</f>
        <v/>
      </c>
      <c r="BE986">
        <f>IF(Scenario!$B$11="mean",Y986,IF(Scenario!$B$11="5th pct",Z986,AA986))</f>
        <v/>
      </c>
      <c r="BF986">
        <f>IF(Scenario!$B$11="mean",AK986,IF(Scenario!$B$11="5th pct",AL986,AM986))</f>
        <v/>
      </c>
      <c r="BG986">
        <f>IF(Scenario!$B$11="mean",AN986,IF(Scenario!$B$11="5th pct",AO986,AP986))</f>
        <v/>
      </c>
    </row>
    <row r="987">
      <c r="A987" s="7" t="inlineStr">
        <is>
          <t>M</t>
        </is>
      </c>
      <c r="B987" s="7" t="inlineStr">
        <is>
          <t>80+</t>
        </is>
      </c>
      <c r="C987" s="7" t="inlineStr">
        <is>
          <t>&lt;=110</t>
        </is>
      </c>
      <c r="D987" s="7" t="inlineStr">
        <is>
          <t>&gt;=2.0</t>
        </is>
      </c>
      <c r="E987" s="7" t="inlineStr">
        <is>
          <t>subclinical</t>
        </is>
      </c>
      <c r="F987" s="7" t="inlineStr">
        <is>
          <t>yes</t>
        </is>
      </c>
      <c r="G987" s="30">
        <f>Parameters!$B$6*Parameters!$B$9*Parameters!$B$11/SUM(Parameters!$B$11:$G$11)*Parameters!$K$21*Parameters!$B$50*Parameters!$B$46</f>
        <v/>
      </c>
      <c r="H987" s="31">
        <f>(140-Parameters!$D$25)*Parameters!$B$26*0.45359237*1/(72*Parameters!$E$27)</f>
        <v/>
      </c>
      <c r="I987" s="7">
        <f>IF(H987&gt;80,"&gt;80",IF(H987&gt;50,"50-80",IF(H987&gt;=25,"25-50","&lt;25")))</f>
        <v/>
      </c>
      <c r="J987" s="7">
        <f>IF(((B987="80+")+1+(OR(D987="1.5-2.0",D987="&gt;=2.0")))&gt;=2,1,0)</f>
        <v/>
      </c>
      <c r="K987" s="32">
        <f>INDEX(Parameters!$B$31:$E$31,MATCH(I987,Parameters!$B$30:$E$30,0))</f>
        <v/>
      </c>
      <c r="L987" s="33">
        <f>K987*INDEX(Parameters!$B$57:$E$57,MATCH(I987,Parameters!$B$30:$E$30,0))/100*IF($F987="yes",Parameters!$C$49,Parameters!$B$49)</f>
        <v/>
      </c>
      <c r="M987" s="33">
        <f>K987*INDEX(Parameters!$B$58:$E$58,MATCH(I987,Parameters!$B$30:$E$30,0))/100*IF($F987="yes",Parameters!$C$49,Parameters!$B$49)</f>
        <v/>
      </c>
      <c r="N987" s="33">
        <f>K987*INDEX(Parameters!$B$59:$E$59,MATCH(I987,Parameters!$B$30:$E$30,0))/100*IF($F987="yes",Parameters!$C$49,Parameters!$B$49)</f>
        <v/>
      </c>
      <c r="O987" s="33">
        <f>K987*INDEX(Parameters!$B$60:$E$60,MATCH(I987,Parameters!$B$30:$E$30,0))/100*IF($F987="yes",Parameters!$C$49,Parameters!$B$49)</f>
        <v/>
      </c>
      <c r="P987" s="33">
        <f>K987*INDEX(Parameters!$B$61:$E$61,MATCH(I987,Parameters!$B$30:$E$30,0))/100*IF($F987="yes",Parameters!$C$49,Parameters!$B$49)</f>
        <v/>
      </c>
      <c r="Q987" s="33">
        <f>K987*INDEX(Parameters!$B$62:$E$62,MATCH(I987,Parameters!$B$30:$E$30,0))/100*IF($F987="yes",Parameters!$C$49,Parameters!$B$49)</f>
        <v/>
      </c>
      <c r="R987" s="33">
        <f>K987*INDEX(Parameters!$B$63:$E$63,MATCH(I987,Parameters!$B$30:$E$30,0))/100*IF($F987="yes",Parameters!$C$49,Parameters!$B$49)</f>
        <v/>
      </c>
      <c r="S987" s="33">
        <f>K987*INDEX(Parameters!$B$64:$E$64,MATCH(I987,Parameters!$B$30:$E$30,0))/100*IF($F987="yes",Parameters!$C$49,Parameters!$B$49)</f>
        <v/>
      </c>
      <c r="T987" s="33">
        <f>K987*INDEX(Parameters!$B$65:$E$65,MATCH(I987,Parameters!$B$30:$E$30,0))/100*IF($F987="yes",Parameters!$C$49,Parameters!$B$49)</f>
        <v/>
      </c>
      <c r="U987" s="33">
        <f>INDEX(Parameters!$B$32:$E$32,MATCH(I987,Parameters!$B$30:$E$30,0))*Parameters!$B$36/100*IF($F987="yes",Parameters!$E$49,Parameters!$D$49)</f>
        <v/>
      </c>
      <c r="V987" s="33">
        <f>U987*INDEX(Parameters!$B$99:$E$99,MATCH(I987,Parameters!$B$30:$E$30,0))</f>
        <v/>
      </c>
      <c r="W987" s="33">
        <f>U987*INDEX(Parameters!$B$100:$E$100,MATCH(I987,Parameters!$B$30:$E$30,0))</f>
        <v/>
      </c>
      <c r="X987" s="33">
        <f>U987*INDEX(Parameters!$B$101:$E$101,MATCH(I987,Parameters!$B$30:$E$30,0))</f>
        <v/>
      </c>
      <c r="Y987" s="33">
        <f>U987*INDEX(Parameters!$B$102:$E$102,MATCH(I987,Parameters!$B$30:$E$30,0))</f>
        <v/>
      </c>
      <c r="Z987" s="33">
        <f>U987*INDEX(Parameters!$B$103:$E$103,MATCH(I987,Parameters!$B$30:$E$30,0))</f>
        <v/>
      </c>
      <c r="AA987" s="33">
        <f>U987*INDEX(Parameters!$B$104:$E$104,MATCH(I987,Parameters!$B$30:$E$30,0))</f>
        <v/>
      </c>
      <c r="AB987" s="33">
        <f>U987*Parameters!$B$39</f>
        <v/>
      </c>
      <c r="AC987" s="7">
        <f>J987</f>
        <v/>
      </c>
      <c r="AD987" s="7">
        <f>IF(J987=1,Parameters!$B$40,Parameters!$B$41)</f>
        <v/>
      </c>
      <c r="AE987" s="33">
        <f>AC987*O987+(1-AC987)*L987</f>
        <v/>
      </c>
      <c r="AF987" s="33">
        <f>AC987*P987+(1-AC987)*M987</f>
        <v/>
      </c>
      <c r="AG987" s="33">
        <f>AC987*Q987+(1-AC987)*N987</f>
        <v/>
      </c>
      <c r="AH987" s="33">
        <f>AD987*O987+(1-AD987)*L987</f>
        <v/>
      </c>
      <c r="AI987" s="33">
        <f>AD987*P987+(1-AD987)*M987</f>
        <v/>
      </c>
      <c r="AJ987" s="33">
        <f>AD987*Q987+(1-AD987)*N987</f>
        <v/>
      </c>
      <c r="AK987" s="33">
        <f>AC987*V987+(1-AC987)*U987</f>
        <v/>
      </c>
      <c r="AL987" s="33">
        <f>AC987*W987+(1-AC987)*U987</f>
        <v/>
      </c>
      <c r="AM987" s="33">
        <f>AC987*X987+(1-AC987)*U987</f>
        <v/>
      </c>
      <c r="AN987" s="33">
        <f>AD987*V987+(1-AD987)*U987</f>
        <v/>
      </c>
      <c r="AO987" s="33">
        <f>AD987*W987+(1-AD987)*U987</f>
        <v/>
      </c>
      <c r="AP987" s="33">
        <f>AD987*X987+(1-AD987)*U987</f>
        <v/>
      </c>
      <c r="AQ987" s="7">
        <f>IF(OR(Scenario!$B$5="Any",Scenario!$B$5=A987),1,0)</f>
        <v/>
      </c>
      <c r="AR987" s="7">
        <f>IF(OR(Scenario!$B$6="Any",Scenario!$B$6=B987),1,0)</f>
        <v/>
      </c>
      <c r="AS987" s="7">
        <f>IF(OR(Scenario!$B$7="Any",Scenario!$B$7=C987),1,0)</f>
        <v/>
      </c>
      <c r="AT987" s="7">
        <f>IF(OR(Scenario!$B$8="Any",Scenario!$B$8=D987),1,0)</f>
        <v/>
      </c>
      <c r="AU987" s="7">
        <f>IF(OR(Scenario!$B$9="Any",Scenario!$B$9=E987),1,0)</f>
        <v/>
      </c>
      <c r="AV987" s="7">
        <f>IF(OR(Scenario!$B$10="Any",Scenario!$B$10=F987),1,0)</f>
        <v/>
      </c>
      <c r="AW987" s="7">
        <f>G987*AQ987*AR987*AS987*AT987*AU987*AV987</f>
        <v/>
      </c>
      <c r="AX987" s="7">
        <f>IF(Scenario!$B$11="mean",L987,IF(Scenario!$B$11="5th pct",M987,N987))</f>
        <v/>
      </c>
      <c r="AY987" s="7">
        <f>IF(Scenario!$B$11="mean",O987,IF(Scenario!$B$11="5th pct",P987,Q987))</f>
        <v/>
      </c>
      <c r="AZ987" s="7">
        <f>IF(Scenario!$B$11="mean",R987,IF(Scenario!$B$11="5th pct",S987,T987))</f>
        <v/>
      </c>
      <c r="BA987" s="7">
        <f>IF(Scenario!$B$11="mean",AE987,IF(Scenario!$B$11="5th pct",AF987,AG987))</f>
        <v/>
      </c>
      <c r="BB987" s="7">
        <f>IF(Scenario!$B$11="mean",AH987,IF(Scenario!$B$11="5th pct",AI987,AJ987))</f>
        <v/>
      </c>
      <c r="BC987" s="7">
        <f>U987</f>
        <v/>
      </c>
      <c r="BD987" s="7">
        <f>IF(Scenario!$B$11="mean",V987,IF(Scenario!$B$11="5th pct",W987,X987))</f>
        <v/>
      </c>
      <c r="BE987" s="7">
        <f>IF(Scenario!$B$11="mean",Y987,IF(Scenario!$B$11="5th pct",Z987,AA987))</f>
        <v/>
      </c>
      <c r="BF987" s="7">
        <f>IF(Scenario!$B$11="mean",AK987,IF(Scenario!$B$11="5th pct",AL987,AM987))</f>
        <v/>
      </c>
      <c r="BG987" s="7">
        <f>IF(Scenario!$B$11="mean",AN987,IF(Scenario!$B$11="5th pct",AO987,AP987))</f>
        <v/>
      </c>
    </row>
    <row r="988">
      <c r="A988" t="inlineStr">
        <is>
          <t>M</t>
        </is>
      </c>
      <c r="B988" t="inlineStr">
        <is>
          <t>80+</t>
        </is>
      </c>
      <c r="C988" t="inlineStr">
        <is>
          <t>&lt;=110</t>
        </is>
      </c>
      <c r="D988" t="inlineStr">
        <is>
          <t>&gt;=2.0</t>
        </is>
      </c>
      <c r="E988" t="inlineStr">
        <is>
          <t>low parox</t>
        </is>
      </c>
      <c r="F988" t="inlineStr">
        <is>
          <t>no</t>
        </is>
      </c>
      <c r="G988" s="26">
        <f>Parameters!$B$6*Parameters!$B$9*Parameters!$B$11/SUM(Parameters!$B$11:$G$11)*Parameters!$K$21*Parameters!$B$51*(1-Parameters!$B$46)</f>
        <v/>
      </c>
      <c r="H988" s="27">
        <f>(140-Parameters!$D$25)*Parameters!$B$26*0.45359237*1/(72*Parameters!$E$27)</f>
        <v/>
      </c>
      <c r="I988">
        <f>IF(H988&gt;80,"&gt;80",IF(H988&gt;50,"50-80",IF(H988&gt;=25,"25-50","&lt;25")))</f>
        <v/>
      </c>
      <c r="J988">
        <f>IF(((B988="80+")+1+(OR(D988="1.5-2.0",D988="&gt;=2.0")))&gt;=2,1,0)</f>
        <v/>
      </c>
      <c r="K988" s="28">
        <f>INDEX(Parameters!$B$31:$E$31,MATCH(I988,Parameters!$B$30:$E$30,0))</f>
        <v/>
      </c>
      <c r="L988" s="29">
        <f>K988*INDEX(Parameters!$B$66:$E$66,MATCH(I988,Parameters!$B$30:$E$30,0))/100*IF($F988="yes",Parameters!$C$49,Parameters!$B$49)</f>
        <v/>
      </c>
      <c r="M988" s="29">
        <f>K988*INDEX(Parameters!$B$67:$E$67,MATCH(I988,Parameters!$B$30:$E$30,0))/100*IF($F988="yes",Parameters!$C$49,Parameters!$B$49)</f>
        <v/>
      </c>
      <c r="N988" s="29">
        <f>K988*INDEX(Parameters!$B$68:$E$68,MATCH(I988,Parameters!$B$30:$E$30,0))/100*IF($F988="yes",Parameters!$C$49,Parameters!$B$49)</f>
        <v/>
      </c>
      <c r="O988" s="29">
        <f>K988*INDEX(Parameters!$B$69:$E$69,MATCH(I988,Parameters!$B$30:$E$30,0))/100*IF($F988="yes",Parameters!$C$49,Parameters!$B$49)</f>
        <v/>
      </c>
      <c r="P988" s="29">
        <f>K988*INDEX(Parameters!$B$70:$E$70,MATCH(I988,Parameters!$B$30:$E$30,0))/100*IF($F988="yes",Parameters!$C$49,Parameters!$B$49)</f>
        <v/>
      </c>
      <c r="Q988" s="29">
        <f>K988*INDEX(Parameters!$B$71:$E$71,MATCH(I988,Parameters!$B$30:$E$30,0))/100*IF($F988="yes",Parameters!$C$49,Parameters!$B$49)</f>
        <v/>
      </c>
      <c r="R988" s="29">
        <f>K988*INDEX(Parameters!$B$72:$E$72,MATCH(I988,Parameters!$B$30:$E$30,0))/100*IF($F988="yes",Parameters!$C$49,Parameters!$B$49)</f>
        <v/>
      </c>
      <c r="S988" s="29">
        <f>K988*INDEX(Parameters!$B$73:$E$73,MATCH(I988,Parameters!$B$30:$E$30,0))/100*IF($F988="yes",Parameters!$C$49,Parameters!$B$49)</f>
        <v/>
      </c>
      <c r="T988" s="29">
        <f>K988*INDEX(Parameters!$B$74:$E$74,MATCH(I988,Parameters!$B$30:$E$30,0))/100*IF($F988="yes",Parameters!$C$49,Parameters!$B$49)</f>
        <v/>
      </c>
      <c r="U988" s="29">
        <f>INDEX(Parameters!$B$32:$E$32,MATCH(I988,Parameters!$B$30:$E$30,0))*Parameters!$B$36/100*IF($F988="yes",Parameters!$E$49,Parameters!$D$49)</f>
        <v/>
      </c>
      <c r="V988" s="29">
        <f>U988*INDEX(Parameters!$B$99:$E$99,MATCH(I988,Parameters!$B$30:$E$30,0))</f>
        <v/>
      </c>
      <c r="W988" s="29">
        <f>U988*INDEX(Parameters!$B$100:$E$100,MATCH(I988,Parameters!$B$30:$E$30,0))</f>
        <v/>
      </c>
      <c r="X988" s="29">
        <f>U988*INDEX(Parameters!$B$101:$E$101,MATCH(I988,Parameters!$B$30:$E$30,0))</f>
        <v/>
      </c>
      <c r="Y988" s="29">
        <f>U988*INDEX(Parameters!$B$102:$E$102,MATCH(I988,Parameters!$B$30:$E$30,0))</f>
        <v/>
      </c>
      <c r="Z988" s="29">
        <f>U988*INDEX(Parameters!$B$103:$E$103,MATCH(I988,Parameters!$B$30:$E$30,0))</f>
        <v/>
      </c>
      <c r="AA988" s="29">
        <f>U988*INDEX(Parameters!$B$104:$E$104,MATCH(I988,Parameters!$B$30:$E$30,0))</f>
        <v/>
      </c>
      <c r="AB988" s="29">
        <f>U988*Parameters!$B$39</f>
        <v/>
      </c>
      <c r="AC988">
        <f>J988</f>
        <v/>
      </c>
      <c r="AD988">
        <f>IF(J988=1,Parameters!$B$40,Parameters!$B$41)</f>
        <v/>
      </c>
      <c r="AE988" s="29">
        <f>AC988*O988+(1-AC988)*L988</f>
        <v/>
      </c>
      <c r="AF988" s="29">
        <f>AC988*P988+(1-AC988)*M988</f>
        <v/>
      </c>
      <c r="AG988" s="29">
        <f>AC988*Q988+(1-AC988)*N988</f>
        <v/>
      </c>
      <c r="AH988" s="29">
        <f>AD988*O988+(1-AD988)*L988</f>
        <v/>
      </c>
      <c r="AI988" s="29">
        <f>AD988*P988+(1-AD988)*M988</f>
        <v/>
      </c>
      <c r="AJ988" s="29">
        <f>AD988*Q988+(1-AD988)*N988</f>
        <v/>
      </c>
      <c r="AK988" s="29">
        <f>AC988*V988+(1-AC988)*U988</f>
        <v/>
      </c>
      <c r="AL988" s="29">
        <f>AC988*W988+(1-AC988)*U988</f>
        <v/>
      </c>
      <c r="AM988" s="29">
        <f>AC988*X988+(1-AC988)*U988</f>
        <v/>
      </c>
      <c r="AN988" s="29">
        <f>AD988*V988+(1-AD988)*U988</f>
        <v/>
      </c>
      <c r="AO988" s="29">
        <f>AD988*W988+(1-AD988)*U988</f>
        <v/>
      </c>
      <c r="AP988" s="29">
        <f>AD988*X988+(1-AD988)*U988</f>
        <v/>
      </c>
      <c r="AQ988">
        <f>IF(OR(Scenario!$B$5="Any",Scenario!$B$5=A988),1,0)</f>
        <v/>
      </c>
      <c r="AR988">
        <f>IF(OR(Scenario!$B$6="Any",Scenario!$B$6=B988),1,0)</f>
        <v/>
      </c>
      <c r="AS988">
        <f>IF(OR(Scenario!$B$7="Any",Scenario!$B$7=C988),1,0)</f>
        <v/>
      </c>
      <c r="AT988">
        <f>IF(OR(Scenario!$B$8="Any",Scenario!$B$8=D988),1,0)</f>
        <v/>
      </c>
      <c r="AU988">
        <f>IF(OR(Scenario!$B$9="Any",Scenario!$B$9=E988),1,0)</f>
        <v/>
      </c>
      <c r="AV988">
        <f>IF(OR(Scenario!$B$10="Any",Scenario!$B$10=F988),1,0)</f>
        <v/>
      </c>
      <c r="AW988">
        <f>G988*AQ988*AR988*AS988*AT988*AU988*AV988</f>
        <v/>
      </c>
      <c r="AX988">
        <f>IF(Scenario!$B$11="mean",L988,IF(Scenario!$B$11="5th pct",M988,N988))</f>
        <v/>
      </c>
      <c r="AY988">
        <f>IF(Scenario!$B$11="mean",O988,IF(Scenario!$B$11="5th pct",P988,Q988))</f>
        <v/>
      </c>
      <c r="AZ988">
        <f>IF(Scenario!$B$11="mean",R988,IF(Scenario!$B$11="5th pct",S988,T988))</f>
        <v/>
      </c>
      <c r="BA988">
        <f>IF(Scenario!$B$11="mean",AE988,IF(Scenario!$B$11="5th pct",AF988,AG988))</f>
        <v/>
      </c>
      <c r="BB988">
        <f>IF(Scenario!$B$11="mean",AH988,IF(Scenario!$B$11="5th pct",AI988,AJ988))</f>
        <v/>
      </c>
      <c r="BC988">
        <f>U988</f>
        <v/>
      </c>
      <c r="BD988">
        <f>IF(Scenario!$B$11="mean",V988,IF(Scenario!$B$11="5th pct",W988,X988))</f>
        <v/>
      </c>
      <c r="BE988">
        <f>IF(Scenario!$B$11="mean",Y988,IF(Scenario!$B$11="5th pct",Z988,AA988))</f>
        <v/>
      </c>
      <c r="BF988">
        <f>IF(Scenario!$B$11="mean",AK988,IF(Scenario!$B$11="5th pct",AL988,AM988))</f>
        <v/>
      </c>
      <c r="BG988">
        <f>IF(Scenario!$B$11="mean",AN988,IF(Scenario!$B$11="5th pct",AO988,AP988))</f>
        <v/>
      </c>
    </row>
    <row r="989">
      <c r="A989" s="7" t="inlineStr">
        <is>
          <t>M</t>
        </is>
      </c>
      <c r="B989" s="7" t="inlineStr">
        <is>
          <t>80+</t>
        </is>
      </c>
      <c r="C989" s="7" t="inlineStr">
        <is>
          <t>&lt;=110</t>
        </is>
      </c>
      <c r="D989" s="7" t="inlineStr">
        <is>
          <t>&gt;=2.0</t>
        </is>
      </c>
      <c r="E989" s="7" t="inlineStr">
        <is>
          <t>low parox</t>
        </is>
      </c>
      <c r="F989" s="7" t="inlineStr">
        <is>
          <t>yes</t>
        </is>
      </c>
      <c r="G989" s="30">
        <f>Parameters!$B$6*Parameters!$B$9*Parameters!$B$11/SUM(Parameters!$B$11:$G$11)*Parameters!$K$21*Parameters!$B$51*Parameters!$B$46</f>
        <v/>
      </c>
      <c r="H989" s="31">
        <f>(140-Parameters!$D$25)*Parameters!$B$26*0.45359237*1/(72*Parameters!$E$27)</f>
        <v/>
      </c>
      <c r="I989" s="7">
        <f>IF(H989&gt;80,"&gt;80",IF(H989&gt;50,"50-80",IF(H989&gt;=25,"25-50","&lt;25")))</f>
        <v/>
      </c>
      <c r="J989" s="7">
        <f>IF(((B989="80+")+1+(OR(D989="1.5-2.0",D989="&gt;=2.0")))&gt;=2,1,0)</f>
        <v/>
      </c>
      <c r="K989" s="32">
        <f>INDEX(Parameters!$B$31:$E$31,MATCH(I989,Parameters!$B$30:$E$30,0))</f>
        <v/>
      </c>
      <c r="L989" s="33">
        <f>K989*INDEX(Parameters!$B$66:$E$66,MATCH(I989,Parameters!$B$30:$E$30,0))/100*IF($F989="yes",Parameters!$C$49,Parameters!$B$49)</f>
        <v/>
      </c>
      <c r="M989" s="33">
        <f>K989*INDEX(Parameters!$B$67:$E$67,MATCH(I989,Parameters!$B$30:$E$30,0))/100*IF($F989="yes",Parameters!$C$49,Parameters!$B$49)</f>
        <v/>
      </c>
      <c r="N989" s="33">
        <f>K989*INDEX(Parameters!$B$68:$E$68,MATCH(I989,Parameters!$B$30:$E$30,0))/100*IF($F989="yes",Parameters!$C$49,Parameters!$B$49)</f>
        <v/>
      </c>
      <c r="O989" s="33">
        <f>K989*INDEX(Parameters!$B$69:$E$69,MATCH(I989,Parameters!$B$30:$E$30,0))/100*IF($F989="yes",Parameters!$C$49,Parameters!$B$49)</f>
        <v/>
      </c>
      <c r="P989" s="33">
        <f>K989*INDEX(Parameters!$B$70:$E$70,MATCH(I989,Parameters!$B$30:$E$30,0))/100*IF($F989="yes",Parameters!$C$49,Parameters!$B$49)</f>
        <v/>
      </c>
      <c r="Q989" s="33">
        <f>K989*INDEX(Parameters!$B$71:$E$71,MATCH(I989,Parameters!$B$30:$E$30,0))/100*IF($F989="yes",Parameters!$C$49,Parameters!$B$49)</f>
        <v/>
      </c>
      <c r="R989" s="33">
        <f>K989*INDEX(Parameters!$B$72:$E$72,MATCH(I989,Parameters!$B$30:$E$30,0))/100*IF($F989="yes",Parameters!$C$49,Parameters!$B$49)</f>
        <v/>
      </c>
      <c r="S989" s="33">
        <f>K989*INDEX(Parameters!$B$73:$E$73,MATCH(I989,Parameters!$B$30:$E$30,0))/100*IF($F989="yes",Parameters!$C$49,Parameters!$B$49)</f>
        <v/>
      </c>
      <c r="T989" s="33">
        <f>K989*INDEX(Parameters!$B$74:$E$74,MATCH(I989,Parameters!$B$30:$E$30,0))/100*IF($F989="yes",Parameters!$C$49,Parameters!$B$49)</f>
        <v/>
      </c>
      <c r="U989" s="33">
        <f>INDEX(Parameters!$B$32:$E$32,MATCH(I989,Parameters!$B$30:$E$30,0))*Parameters!$B$36/100*IF($F989="yes",Parameters!$E$49,Parameters!$D$49)</f>
        <v/>
      </c>
      <c r="V989" s="33">
        <f>U989*INDEX(Parameters!$B$99:$E$99,MATCH(I989,Parameters!$B$30:$E$30,0))</f>
        <v/>
      </c>
      <c r="W989" s="33">
        <f>U989*INDEX(Parameters!$B$100:$E$100,MATCH(I989,Parameters!$B$30:$E$30,0))</f>
        <v/>
      </c>
      <c r="X989" s="33">
        <f>U989*INDEX(Parameters!$B$101:$E$101,MATCH(I989,Parameters!$B$30:$E$30,0))</f>
        <v/>
      </c>
      <c r="Y989" s="33">
        <f>U989*INDEX(Parameters!$B$102:$E$102,MATCH(I989,Parameters!$B$30:$E$30,0))</f>
        <v/>
      </c>
      <c r="Z989" s="33">
        <f>U989*INDEX(Parameters!$B$103:$E$103,MATCH(I989,Parameters!$B$30:$E$30,0))</f>
        <v/>
      </c>
      <c r="AA989" s="33">
        <f>U989*INDEX(Parameters!$B$104:$E$104,MATCH(I989,Parameters!$B$30:$E$30,0))</f>
        <v/>
      </c>
      <c r="AB989" s="33">
        <f>U989*Parameters!$B$39</f>
        <v/>
      </c>
      <c r="AC989" s="7">
        <f>J989</f>
        <v/>
      </c>
      <c r="AD989" s="7">
        <f>IF(J989=1,Parameters!$B$40,Parameters!$B$41)</f>
        <v/>
      </c>
      <c r="AE989" s="33">
        <f>AC989*O989+(1-AC989)*L989</f>
        <v/>
      </c>
      <c r="AF989" s="33">
        <f>AC989*P989+(1-AC989)*M989</f>
        <v/>
      </c>
      <c r="AG989" s="33">
        <f>AC989*Q989+(1-AC989)*N989</f>
        <v/>
      </c>
      <c r="AH989" s="33">
        <f>AD989*O989+(1-AD989)*L989</f>
        <v/>
      </c>
      <c r="AI989" s="33">
        <f>AD989*P989+(1-AD989)*M989</f>
        <v/>
      </c>
      <c r="AJ989" s="33">
        <f>AD989*Q989+(1-AD989)*N989</f>
        <v/>
      </c>
      <c r="AK989" s="33">
        <f>AC989*V989+(1-AC989)*U989</f>
        <v/>
      </c>
      <c r="AL989" s="33">
        <f>AC989*W989+(1-AC989)*U989</f>
        <v/>
      </c>
      <c r="AM989" s="33">
        <f>AC989*X989+(1-AC989)*U989</f>
        <v/>
      </c>
      <c r="AN989" s="33">
        <f>AD989*V989+(1-AD989)*U989</f>
        <v/>
      </c>
      <c r="AO989" s="33">
        <f>AD989*W989+(1-AD989)*U989</f>
        <v/>
      </c>
      <c r="AP989" s="33">
        <f>AD989*X989+(1-AD989)*U989</f>
        <v/>
      </c>
      <c r="AQ989" s="7">
        <f>IF(OR(Scenario!$B$5="Any",Scenario!$B$5=A989),1,0)</f>
        <v/>
      </c>
      <c r="AR989" s="7">
        <f>IF(OR(Scenario!$B$6="Any",Scenario!$B$6=B989),1,0)</f>
        <v/>
      </c>
      <c r="AS989" s="7">
        <f>IF(OR(Scenario!$B$7="Any",Scenario!$B$7=C989),1,0)</f>
        <v/>
      </c>
      <c r="AT989" s="7">
        <f>IF(OR(Scenario!$B$8="Any",Scenario!$B$8=D989),1,0)</f>
        <v/>
      </c>
      <c r="AU989" s="7">
        <f>IF(OR(Scenario!$B$9="Any",Scenario!$B$9=E989),1,0)</f>
        <v/>
      </c>
      <c r="AV989" s="7">
        <f>IF(OR(Scenario!$B$10="Any",Scenario!$B$10=F989),1,0)</f>
        <v/>
      </c>
      <c r="AW989" s="7">
        <f>G989*AQ989*AR989*AS989*AT989*AU989*AV989</f>
        <v/>
      </c>
      <c r="AX989" s="7">
        <f>IF(Scenario!$B$11="mean",L989,IF(Scenario!$B$11="5th pct",M989,N989))</f>
        <v/>
      </c>
      <c r="AY989" s="7">
        <f>IF(Scenario!$B$11="mean",O989,IF(Scenario!$B$11="5th pct",P989,Q989))</f>
        <v/>
      </c>
      <c r="AZ989" s="7">
        <f>IF(Scenario!$B$11="mean",R989,IF(Scenario!$B$11="5th pct",S989,T989))</f>
        <v/>
      </c>
      <c r="BA989" s="7">
        <f>IF(Scenario!$B$11="mean",AE989,IF(Scenario!$B$11="5th pct",AF989,AG989))</f>
        <v/>
      </c>
      <c r="BB989" s="7">
        <f>IF(Scenario!$B$11="mean",AH989,IF(Scenario!$B$11="5th pct",AI989,AJ989))</f>
        <v/>
      </c>
      <c r="BC989" s="7">
        <f>U989</f>
        <v/>
      </c>
      <c r="BD989" s="7">
        <f>IF(Scenario!$B$11="mean",V989,IF(Scenario!$B$11="5th pct",W989,X989))</f>
        <v/>
      </c>
      <c r="BE989" s="7">
        <f>IF(Scenario!$B$11="mean",Y989,IF(Scenario!$B$11="5th pct",Z989,AA989))</f>
        <v/>
      </c>
      <c r="BF989" s="7">
        <f>IF(Scenario!$B$11="mean",AK989,IF(Scenario!$B$11="5th pct",AL989,AM989))</f>
        <v/>
      </c>
      <c r="BG989" s="7">
        <f>IF(Scenario!$B$11="mean",AN989,IF(Scenario!$B$11="5th pct",AO989,AP989))</f>
        <v/>
      </c>
    </row>
    <row r="990">
      <c r="A990" t="inlineStr">
        <is>
          <t>M</t>
        </is>
      </c>
      <c r="B990" t="inlineStr">
        <is>
          <t>80+</t>
        </is>
      </c>
      <c r="C990" t="inlineStr">
        <is>
          <t>&lt;=110</t>
        </is>
      </c>
      <c r="D990" t="inlineStr">
        <is>
          <t>&gt;=2.0</t>
        </is>
      </c>
      <c r="E990" t="inlineStr">
        <is>
          <t>high parox</t>
        </is>
      </c>
      <c r="F990" t="inlineStr">
        <is>
          <t>no</t>
        </is>
      </c>
      <c r="G990" s="26">
        <f>Parameters!$B$6*Parameters!$B$9*Parameters!$B$11/SUM(Parameters!$B$11:$G$11)*Parameters!$K$21*Parameters!$B$52*(1-Parameters!$B$46)</f>
        <v/>
      </c>
      <c r="H990" s="27">
        <f>(140-Parameters!$D$25)*Parameters!$B$26*0.45359237*1/(72*Parameters!$E$27)</f>
        <v/>
      </c>
      <c r="I990">
        <f>IF(H990&gt;80,"&gt;80",IF(H990&gt;50,"50-80",IF(H990&gt;=25,"25-50","&lt;25")))</f>
        <v/>
      </c>
      <c r="J990">
        <f>IF(((B990="80+")+1+(OR(D990="1.5-2.0",D990="&gt;=2.0")))&gt;=2,1,0)</f>
        <v/>
      </c>
      <c r="K990" s="28">
        <f>INDEX(Parameters!$B$31:$E$31,MATCH(I990,Parameters!$B$30:$E$30,0))</f>
        <v/>
      </c>
      <c r="L990" s="29">
        <f>K990*INDEX(Parameters!$B$75:$E$75,MATCH(I990,Parameters!$B$30:$E$30,0))/100*IF($F990="yes",Parameters!$C$49,Parameters!$B$49)</f>
        <v/>
      </c>
      <c r="M990" s="29">
        <f>K990*INDEX(Parameters!$B$76:$E$76,MATCH(I990,Parameters!$B$30:$E$30,0))/100*IF($F990="yes",Parameters!$C$49,Parameters!$B$49)</f>
        <v/>
      </c>
      <c r="N990" s="29">
        <f>K990*INDEX(Parameters!$B$77:$E$77,MATCH(I990,Parameters!$B$30:$E$30,0))/100*IF($F990="yes",Parameters!$C$49,Parameters!$B$49)</f>
        <v/>
      </c>
      <c r="O990" s="29">
        <f>K990*INDEX(Parameters!$B$78:$E$78,MATCH(I990,Parameters!$B$30:$E$30,0))/100*IF($F990="yes",Parameters!$C$49,Parameters!$B$49)</f>
        <v/>
      </c>
      <c r="P990" s="29">
        <f>K990*INDEX(Parameters!$B$79:$E$79,MATCH(I990,Parameters!$B$30:$E$30,0))/100*IF($F990="yes",Parameters!$C$49,Parameters!$B$49)</f>
        <v/>
      </c>
      <c r="Q990" s="29">
        <f>K990*INDEX(Parameters!$B$80:$E$80,MATCH(I990,Parameters!$B$30:$E$30,0))/100*IF($F990="yes",Parameters!$C$49,Parameters!$B$49)</f>
        <v/>
      </c>
      <c r="R990" s="29">
        <f>K990*INDEX(Parameters!$B$81:$E$81,MATCH(I990,Parameters!$B$30:$E$30,0))/100*IF($F990="yes",Parameters!$C$49,Parameters!$B$49)</f>
        <v/>
      </c>
      <c r="S990" s="29">
        <f>K990*INDEX(Parameters!$B$82:$E$82,MATCH(I990,Parameters!$B$30:$E$30,0))/100*IF($F990="yes",Parameters!$C$49,Parameters!$B$49)</f>
        <v/>
      </c>
      <c r="T990" s="29">
        <f>K990*INDEX(Parameters!$B$83:$E$83,MATCH(I990,Parameters!$B$30:$E$30,0))/100*IF($F990="yes",Parameters!$C$49,Parameters!$B$49)</f>
        <v/>
      </c>
      <c r="U990" s="29">
        <f>INDEX(Parameters!$B$32:$E$32,MATCH(I990,Parameters!$B$30:$E$30,0))*Parameters!$B$36/100*IF($F990="yes",Parameters!$E$49,Parameters!$D$49)</f>
        <v/>
      </c>
      <c r="V990" s="29">
        <f>U990*INDEX(Parameters!$B$99:$E$99,MATCH(I990,Parameters!$B$30:$E$30,0))</f>
        <v/>
      </c>
      <c r="W990" s="29">
        <f>U990*INDEX(Parameters!$B$100:$E$100,MATCH(I990,Parameters!$B$30:$E$30,0))</f>
        <v/>
      </c>
      <c r="X990" s="29">
        <f>U990*INDEX(Parameters!$B$101:$E$101,MATCH(I990,Parameters!$B$30:$E$30,0))</f>
        <v/>
      </c>
      <c r="Y990" s="29">
        <f>U990*INDEX(Parameters!$B$102:$E$102,MATCH(I990,Parameters!$B$30:$E$30,0))</f>
        <v/>
      </c>
      <c r="Z990" s="29">
        <f>U990*INDEX(Parameters!$B$103:$E$103,MATCH(I990,Parameters!$B$30:$E$30,0))</f>
        <v/>
      </c>
      <c r="AA990" s="29">
        <f>U990*INDEX(Parameters!$B$104:$E$104,MATCH(I990,Parameters!$B$30:$E$30,0))</f>
        <v/>
      </c>
      <c r="AB990" s="29">
        <f>U990*Parameters!$B$39</f>
        <v/>
      </c>
      <c r="AC990">
        <f>J990</f>
        <v/>
      </c>
      <c r="AD990">
        <f>IF(J990=1,Parameters!$B$40,Parameters!$B$41)</f>
        <v/>
      </c>
      <c r="AE990" s="29">
        <f>AC990*O990+(1-AC990)*L990</f>
        <v/>
      </c>
      <c r="AF990" s="29">
        <f>AC990*P990+(1-AC990)*M990</f>
        <v/>
      </c>
      <c r="AG990" s="29">
        <f>AC990*Q990+(1-AC990)*N990</f>
        <v/>
      </c>
      <c r="AH990" s="29">
        <f>AD990*O990+(1-AD990)*L990</f>
        <v/>
      </c>
      <c r="AI990" s="29">
        <f>AD990*P990+(1-AD990)*M990</f>
        <v/>
      </c>
      <c r="AJ990" s="29">
        <f>AD990*Q990+(1-AD990)*N990</f>
        <v/>
      </c>
      <c r="AK990" s="29">
        <f>AC990*V990+(1-AC990)*U990</f>
        <v/>
      </c>
      <c r="AL990" s="29">
        <f>AC990*W990+(1-AC990)*U990</f>
        <v/>
      </c>
      <c r="AM990" s="29">
        <f>AC990*X990+(1-AC990)*U990</f>
        <v/>
      </c>
      <c r="AN990" s="29">
        <f>AD990*V990+(1-AD990)*U990</f>
        <v/>
      </c>
      <c r="AO990" s="29">
        <f>AD990*W990+(1-AD990)*U990</f>
        <v/>
      </c>
      <c r="AP990" s="29">
        <f>AD990*X990+(1-AD990)*U990</f>
        <v/>
      </c>
      <c r="AQ990">
        <f>IF(OR(Scenario!$B$5="Any",Scenario!$B$5=A990),1,0)</f>
        <v/>
      </c>
      <c r="AR990">
        <f>IF(OR(Scenario!$B$6="Any",Scenario!$B$6=B990),1,0)</f>
        <v/>
      </c>
      <c r="AS990">
        <f>IF(OR(Scenario!$B$7="Any",Scenario!$B$7=C990),1,0)</f>
        <v/>
      </c>
      <c r="AT990">
        <f>IF(OR(Scenario!$B$8="Any",Scenario!$B$8=D990),1,0)</f>
        <v/>
      </c>
      <c r="AU990">
        <f>IF(OR(Scenario!$B$9="Any",Scenario!$B$9=E990),1,0)</f>
        <v/>
      </c>
      <c r="AV990">
        <f>IF(OR(Scenario!$B$10="Any",Scenario!$B$10=F990),1,0)</f>
        <v/>
      </c>
      <c r="AW990">
        <f>G990*AQ990*AR990*AS990*AT990*AU990*AV990</f>
        <v/>
      </c>
      <c r="AX990">
        <f>IF(Scenario!$B$11="mean",L990,IF(Scenario!$B$11="5th pct",M990,N990))</f>
        <v/>
      </c>
      <c r="AY990">
        <f>IF(Scenario!$B$11="mean",O990,IF(Scenario!$B$11="5th pct",P990,Q990))</f>
        <v/>
      </c>
      <c r="AZ990">
        <f>IF(Scenario!$B$11="mean",R990,IF(Scenario!$B$11="5th pct",S990,T990))</f>
        <v/>
      </c>
      <c r="BA990">
        <f>IF(Scenario!$B$11="mean",AE990,IF(Scenario!$B$11="5th pct",AF990,AG990))</f>
        <v/>
      </c>
      <c r="BB990">
        <f>IF(Scenario!$B$11="mean",AH990,IF(Scenario!$B$11="5th pct",AI990,AJ990))</f>
        <v/>
      </c>
      <c r="BC990">
        <f>U990</f>
        <v/>
      </c>
      <c r="BD990">
        <f>IF(Scenario!$B$11="mean",V990,IF(Scenario!$B$11="5th pct",W990,X990))</f>
        <v/>
      </c>
      <c r="BE990">
        <f>IF(Scenario!$B$11="mean",Y990,IF(Scenario!$B$11="5th pct",Z990,AA990))</f>
        <v/>
      </c>
      <c r="BF990">
        <f>IF(Scenario!$B$11="mean",AK990,IF(Scenario!$B$11="5th pct",AL990,AM990))</f>
        <v/>
      </c>
      <c r="BG990">
        <f>IF(Scenario!$B$11="mean",AN990,IF(Scenario!$B$11="5th pct",AO990,AP990))</f>
        <v/>
      </c>
    </row>
    <row r="991">
      <c r="A991" s="7" t="inlineStr">
        <is>
          <t>M</t>
        </is>
      </c>
      <c r="B991" s="7" t="inlineStr">
        <is>
          <t>80+</t>
        </is>
      </c>
      <c r="C991" s="7" t="inlineStr">
        <is>
          <t>&lt;=110</t>
        </is>
      </c>
      <c r="D991" s="7" t="inlineStr">
        <is>
          <t>&gt;=2.0</t>
        </is>
      </c>
      <c r="E991" s="7" t="inlineStr">
        <is>
          <t>high parox</t>
        </is>
      </c>
      <c r="F991" s="7" t="inlineStr">
        <is>
          <t>yes</t>
        </is>
      </c>
      <c r="G991" s="30">
        <f>Parameters!$B$6*Parameters!$B$9*Parameters!$B$11/SUM(Parameters!$B$11:$G$11)*Parameters!$K$21*Parameters!$B$52*Parameters!$B$46</f>
        <v/>
      </c>
      <c r="H991" s="31">
        <f>(140-Parameters!$D$25)*Parameters!$B$26*0.45359237*1/(72*Parameters!$E$27)</f>
        <v/>
      </c>
      <c r="I991" s="7">
        <f>IF(H991&gt;80,"&gt;80",IF(H991&gt;50,"50-80",IF(H991&gt;=25,"25-50","&lt;25")))</f>
        <v/>
      </c>
      <c r="J991" s="7">
        <f>IF(((B991="80+")+1+(OR(D991="1.5-2.0",D991="&gt;=2.0")))&gt;=2,1,0)</f>
        <v/>
      </c>
      <c r="K991" s="32">
        <f>INDEX(Parameters!$B$31:$E$31,MATCH(I991,Parameters!$B$30:$E$30,0))</f>
        <v/>
      </c>
      <c r="L991" s="33">
        <f>K991*INDEX(Parameters!$B$75:$E$75,MATCH(I991,Parameters!$B$30:$E$30,0))/100*IF($F991="yes",Parameters!$C$49,Parameters!$B$49)</f>
        <v/>
      </c>
      <c r="M991" s="33">
        <f>K991*INDEX(Parameters!$B$76:$E$76,MATCH(I991,Parameters!$B$30:$E$30,0))/100*IF($F991="yes",Parameters!$C$49,Parameters!$B$49)</f>
        <v/>
      </c>
      <c r="N991" s="33">
        <f>K991*INDEX(Parameters!$B$77:$E$77,MATCH(I991,Parameters!$B$30:$E$30,0))/100*IF($F991="yes",Parameters!$C$49,Parameters!$B$49)</f>
        <v/>
      </c>
      <c r="O991" s="33">
        <f>K991*INDEX(Parameters!$B$78:$E$78,MATCH(I991,Parameters!$B$30:$E$30,0))/100*IF($F991="yes",Parameters!$C$49,Parameters!$B$49)</f>
        <v/>
      </c>
      <c r="P991" s="33">
        <f>K991*INDEX(Parameters!$B$79:$E$79,MATCH(I991,Parameters!$B$30:$E$30,0))/100*IF($F991="yes",Parameters!$C$49,Parameters!$B$49)</f>
        <v/>
      </c>
      <c r="Q991" s="33">
        <f>K991*INDEX(Parameters!$B$80:$E$80,MATCH(I991,Parameters!$B$30:$E$30,0))/100*IF($F991="yes",Parameters!$C$49,Parameters!$B$49)</f>
        <v/>
      </c>
      <c r="R991" s="33">
        <f>K991*INDEX(Parameters!$B$81:$E$81,MATCH(I991,Parameters!$B$30:$E$30,0))/100*IF($F991="yes",Parameters!$C$49,Parameters!$B$49)</f>
        <v/>
      </c>
      <c r="S991" s="33">
        <f>K991*INDEX(Parameters!$B$82:$E$82,MATCH(I991,Parameters!$B$30:$E$30,0))/100*IF($F991="yes",Parameters!$C$49,Parameters!$B$49)</f>
        <v/>
      </c>
      <c r="T991" s="33">
        <f>K991*INDEX(Parameters!$B$83:$E$83,MATCH(I991,Parameters!$B$30:$E$30,0))/100*IF($F991="yes",Parameters!$C$49,Parameters!$B$49)</f>
        <v/>
      </c>
      <c r="U991" s="33">
        <f>INDEX(Parameters!$B$32:$E$32,MATCH(I991,Parameters!$B$30:$E$30,0))*Parameters!$B$36/100*IF($F991="yes",Parameters!$E$49,Parameters!$D$49)</f>
        <v/>
      </c>
      <c r="V991" s="33">
        <f>U991*INDEX(Parameters!$B$99:$E$99,MATCH(I991,Parameters!$B$30:$E$30,0))</f>
        <v/>
      </c>
      <c r="W991" s="33">
        <f>U991*INDEX(Parameters!$B$100:$E$100,MATCH(I991,Parameters!$B$30:$E$30,0))</f>
        <v/>
      </c>
      <c r="X991" s="33">
        <f>U991*INDEX(Parameters!$B$101:$E$101,MATCH(I991,Parameters!$B$30:$E$30,0))</f>
        <v/>
      </c>
      <c r="Y991" s="33">
        <f>U991*INDEX(Parameters!$B$102:$E$102,MATCH(I991,Parameters!$B$30:$E$30,0))</f>
        <v/>
      </c>
      <c r="Z991" s="33">
        <f>U991*INDEX(Parameters!$B$103:$E$103,MATCH(I991,Parameters!$B$30:$E$30,0))</f>
        <v/>
      </c>
      <c r="AA991" s="33">
        <f>U991*INDEX(Parameters!$B$104:$E$104,MATCH(I991,Parameters!$B$30:$E$30,0))</f>
        <v/>
      </c>
      <c r="AB991" s="33">
        <f>U991*Parameters!$B$39</f>
        <v/>
      </c>
      <c r="AC991" s="7">
        <f>J991</f>
        <v/>
      </c>
      <c r="AD991" s="7">
        <f>IF(J991=1,Parameters!$B$40,Parameters!$B$41)</f>
        <v/>
      </c>
      <c r="AE991" s="33">
        <f>AC991*O991+(1-AC991)*L991</f>
        <v/>
      </c>
      <c r="AF991" s="33">
        <f>AC991*P991+(1-AC991)*M991</f>
        <v/>
      </c>
      <c r="AG991" s="33">
        <f>AC991*Q991+(1-AC991)*N991</f>
        <v/>
      </c>
      <c r="AH991" s="33">
        <f>AD991*O991+(1-AD991)*L991</f>
        <v/>
      </c>
      <c r="AI991" s="33">
        <f>AD991*P991+(1-AD991)*M991</f>
        <v/>
      </c>
      <c r="AJ991" s="33">
        <f>AD991*Q991+(1-AD991)*N991</f>
        <v/>
      </c>
      <c r="AK991" s="33">
        <f>AC991*V991+(1-AC991)*U991</f>
        <v/>
      </c>
      <c r="AL991" s="33">
        <f>AC991*W991+(1-AC991)*U991</f>
        <v/>
      </c>
      <c r="AM991" s="33">
        <f>AC991*X991+(1-AC991)*U991</f>
        <v/>
      </c>
      <c r="AN991" s="33">
        <f>AD991*V991+(1-AD991)*U991</f>
        <v/>
      </c>
      <c r="AO991" s="33">
        <f>AD991*W991+(1-AD991)*U991</f>
        <v/>
      </c>
      <c r="AP991" s="33">
        <f>AD991*X991+(1-AD991)*U991</f>
        <v/>
      </c>
      <c r="AQ991" s="7">
        <f>IF(OR(Scenario!$B$5="Any",Scenario!$B$5=A991),1,0)</f>
        <v/>
      </c>
      <c r="AR991" s="7">
        <f>IF(OR(Scenario!$B$6="Any",Scenario!$B$6=B991),1,0)</f>
        <v/>
      </c>
      <c r="AS991" s="7">
        <f>IF(OR(Scenario!$B$7="Any",Scenario!$B$7=C991),1,0)</f>
        <v/>
      </c>
      <c r="AT991" s="7">
        <f>IF(OR(Scenario!$B$8="Any",Scenario!$B$8=D991),1,0)</f>
        <v/>
      </c>
      <c r="AU991" s="7">
        <f>IF(OR(Scenario!$B$9="Any",Scenario!$B$9=E991),1,0)</f>
        <v/>
      </c>
      <c r="AV991" s="7">
        <f>IF(OR(Scenario!$B$10="Any",Scenario!$B$10=F991),1,0)</f>
        <v/>
      </c>
      <c r="AW991" s="7">
        <f>G991*AQ991*AR991*AS991*AT991*AU991*AV991</f>
        <v/>
      </c>
      <c r="AX991" s="7">
        <f>IF(Scenario!$B$11="mean",L991,IF(Scenario!$B$11="5th pct",M991,N991))</f>
        <v/>
      </c>
      <c r="AY991" s="7">
        <f>IF(Scenario!$B$11="mean",O991,IF(Scenario!$B$11="5th pct",P991,Q991))</f>
        <v/>
      </c>
      <c r="AZ991" s="7">
        <f>IF(Scenario!$B$11="mean",R991,IF(Scenario!$B$11="5th pct",S991,T991))</f>
        <v/>
      </c>
      <c r="BA991" s="7">
        <f>IF(Scenario!$B$11="mean",AE991,IF(Scenario!$B$11="5th pct",AF991,AG991))</f>
        <v/>
      </c>
      <c r="BB991" s="7">
        <f>IF(Scenario!$B$11="mean",AH991,IF(Scenario!$B$11="5th pct",AI991,AJ991))</f>
        <v/>
      </c>
      <c r="BC991" s="7">
        <f>U991</f>
        <v/>
      </c>
      <c r="BD991" s="7">
        <f>IF(Scenario!$B$11="mean",V991,IF(Scenario!$B$11="5th pct",W991,X991))</f>
        <v/>
      </c>
      <c r="BE991" s="7">
        <f>IF(Scenario!$B$11="mean",Y991,IF(Scenario!$B$11="5th pct",Z991,AA991))</f>
        <v/>
      </c>
      <c r="BF991" s="7">
        <f>IF(Scenario!$B$11="mean",AK991,IF(Scenario!$B$11="5th pct",AL991,AM991))</f>
        <v/>
      </c>
      <c r="BG991" s="7">
        <f>IF(Scenario!$B$11="mean",AN991,IF(Scenario!$B$11="5th pct",AO991,AP991))</f>
        <v/>
      </c>
    </row>
    <row r="992">
      <c r="A992" t="inlineStr">
        <is>
          <t>M</t>
        </is>
      </c>
      <c r="B992" t="inlineStr">
        <is>
          <t>80+</t>
        </is>
      </c>
      <c r="C992" t="inlineStr">
        <is>
          <t>&lt;=110</t>
        </is>
      </c>
      <c r="D992" t="inlineStr">
        <is>
          <t>&gt;=2.0</t>
        </is>
      </c>
      <c r="E992" t="inlineStr">
        <is>
          <t>persistent</t>
        </is>
      </c>
      <c r="F992" t="inlineStr">
        <is>
          <t>no</t>
        </is>
      </c>
      <c r="G992" s="26">
        <f>Parameters!$B$6*Parameters!$B$9*Parameters!$B$11/SUM(Parameters!$B$11:$G$11)*Parameters!$K$21*Parameters!$B$53*(1-Parameters!$B$46)</f>
        <v/>
      </c>
      <c r="H992" s="27">
        <f>(140-Parameters!$D$25)*Parameters!$B$26*0.45359237*1/(72*Parameters!$E$27)</f>
        <v/>
      </c>
      <c r="I992">
        <f>IF(H992&gt;80,"&gt;80",IF(H992&gt;50,"50-80",IF(H992&gt;=25,"25-50","&lt;25")))</f>
        <v/>
      </c>
      <c r="J992">
        <f>IF(((B992="80+")+1+(OR(D992="1.5-2.0",D992="&gt;=2.0")))&gt;=2,1,0)</f>
        <v/>
      </c>
      <c r="K992" s="28">
        <f>INDEX(Parameters!$B$31:$E$31,MATCH(I992,Parameters!$B$30:$E$30,0))</f>
        <v/>
      </c>
      <c r="L992" s="29">
        <f>K992*INDEX(Parameters!$B$84:$E$84,MATCH(I992,Parameters!$B$30:$E$30,0))/100*IF($F992="yes",Parameters!$C$49,Parameters!$B$49)</f>
        <v/>
      </c>
      <c r="M992" s="29">
        <f>K992*INDEX(Parameters!$B$85:$E$85,MATCH(I992,Parameters!$B$30:$E$30,0))/100*IF($F992="yes",Parameters!$C$49,Parameters!$B$49)</f>
        <v/>
      </c>
      <c r="N992" s="29">
        <f>K992*INDEX(Parameters!$B$86:$E$86,MATCH(I992,Parameters!$B$30:$E$30,0))/100*IF($F992="yes",Parameters!$C$49,Parameters!$B$49)</f>
        <v/>
      </c>
      <c r="O992" s="29">
        <f>K992*INDEX(Parameters!$B$87:$E$87,MATCH(I992,Parameters!$B$30:$E$30,0))/100*IF($F992="yes",Parameters!$C$49,Parameters!$B$49)</f>
        <v/>
      </c>
      <c r="P992" s="29">
        <f>K992*INDEX(Parameters!$B$88:$E$88,MATCH(I992,Parameters!$B$30:$E$30,0))/100*IF($F992="yes",Parameters!$C$49,Parameters!$B$49)</f>
        <v/>
      </c>
      <c r="Q992" s="29">
        <f>K992*INDEX(Parameters!$B$89:$E$89,MATCH(I992,Parameters!$B$30:$E$30,0))/100*IF($F992="yes",Parameters!$C$49,Parameters!$B$49)</f>
        <v/>
      </c>
      <c r="R992" s="29">
        <f>K992*INDEX(Parameters!$B$90:$E$90,MATCH(I992,Parameters!$B$30:$E$30,0))/100*IF($F992="yes",Parameters!$C$49,Parameters!$B$49)</f>
        <v/>
      </c>
      <c r="S992" s="29">
        <f>K992*INDEX(Parameters!$B$91:$E$91,MATCH(I992,Parameters!$B$30:$E$30,0))/100*IF($F992="yes",Parameters!$C$49,Parameters!$B$49)</f>
        <v/>
      </c>
      <c r="T992" s="29">
        <f>K992*INDEX(Parameters!$B$92:$E$92,MATCH(I992,Parameters!$B$30:$E$30,0))/100*IF($F992="yes",Parameters!$C$49,Parameters!$B$49)</f>
        <v/>
      </c>
      <c r="U992" s="29">
        <f>INDEX(Parameters!$B$32:$E$32,MATCH(I992,Parameters!$B$30:$E$30,0))*Parameters!$B$36/100*IF($F992="yes",Parameters!$E$49,Parameters!$D$49)</f>
        <v/>
      </c>
      <c r="V992" s="29">
        <f>U992*INDEX(Parameters!$B$99:$E$99,MATCH(I992,Parameters!$B$30:$E$30,0))</f>
        <v/>
      </c>
      <c r="W992" s="29">
        <f>U992*INDEX(Parameters!$B$100:$E$100,MATCH(I992,Parameters!$B$30:$E$30,0))</f>
        <v/>
      </c>
      <c r="X992" s="29">
        <f>U992*INDEX(Parameters!$B$101:$E$101,MATCH(I992,Parameters!$B$30:$E$30,0))</f>
        <v/>
      </c>
      <c r="Y992" s="29">
        <f>U992*INDEX(Parameters!$B$102:$E$102,MATCH(I992,Parameters!$B$30:$E$30,0))</f>
        <v/>
      </c>
      <c r="Z992" s="29">
        <f>U992*INDEX(Parameters!$B$103:$E$103,MATCH(I992,Parameters!$B$30:$E$30,0))</f>
        <v/>
      </c>
      <c r="AA992" s="29">
        <f>U992*INDEX(Parameters!$B$104:$E$104,MATCH(I992,Parameters!$B$30:$E$30,0))</f>
        <v/>
      </c>
      <c r="AB992" s="29">
        <f>U992*Parameters!$B$39</f>
        <v/>
      </c>
      <c r="AC992">
        <f>J992</f>
        <v/>
      </c>
      <c r="AD992">
        <f>IF(J992=1,Parameters!$B$40,Parameters!$B$41)</f>
        <v/>
      </c>
      <c r="AE992" s="29">
        <f>AC992*O992+(1-AC992)*L992</f>
        <v/>
      </c>
      <c r="AF992" s="29">
        <f>AC992*P992+(1-AC992)*M992</f>
        <v/>
      </c>
      <c r="AG992" s="29">
        <f>AC992*Q992+(1-AC992)*N992</f>
        <v/>
      </c>
      <c r="AH992" s="29">
        <f>AD992*O992+(1-AD992)*L992</f>
        <v/>
      </c>
      <c r="AI992" s="29">
        <f>AD992*P992+(1-AD992)*M992</f>
        <v/>
      </c>
      <c r="AJ992" s="29">
        <f>AD992*Q992+(1-AD992)*N992</f>
        <v/>
      </c>
      <c r="AK992" s="29">
        <f>AC992*V992+(1-AC992)*U992</f>
        <v/>
      </c>
      <c r="AL992" s="29">
        <f>AC992*W992+(1-AC992)*U992</f>
        <v/>
      </c>
      <c r="AM992" s="29">
        <f>AC992*X992+(1-AC992)*U992</f>
        <v/>
      </c>
      <c r="AN992" s="29">
        <f>AD992*V992+(1-AD992)*U992</f>
        <v/>
      </c>
      <c r="AO992" s="29">
        <f>AD992*W992+(1-AD992)*U992</f>
        <v/>
      </c>
      <c r="AP992" s="29">
        <f>AD992*X992+(1-AD992)*U992</f>
        <v/>
      </c>
      <c r="AQ992">
        <f>IF(OR(Scenario!$B$5="Any",Scenario!$B$5=A992),1,0)</f>
        <v/>
      </c>
      <c r="AR992">
        <f>IF(OR(Scenario!$B$6="Any",Scenario!$B$6=B992),1,0)</f>
        <v/>
      </c>
      <c r="AS992">
        <f>IF(OR(Scenario!$B$7="Any",Scenario!$B$7=C992),1,0)</f>
        <v/>
      </c>
      <c r="AT992">
        <f>IF(OR(Scenario!$B$8="Any",Scenario!$B$8=D992),1,0)</f>
        <v/>
      </c>
      <c r="AU992">
        <f>IF(OR(Scenario!$B$9="Any",Scenario!$B$9=E992),1,0)</f>
        <v/>
      </c>
      <c r="AV992">
        <f>IF(OR(Scenario!$B$10="Any",Scenario!$B$10=F992),1,0)</f>
        <v/>
      </c>
      <c r="AW992">
        <f>G992*AQ992*AR992*AS992*AT992*AU992*AV992</f>
        <v/>
      </c>
      <c r="AX992">
        <f>IF(Scenario!$B$11="mean",L992,IF(Scenario!$B$11="5th pct",M992,N992))</f>
        <v/>
      </c>
      <c r="AY992">
        <f>IF(Scenario!$B$11="mean",O992,IF(Scenario!$B$11="5th pct",P992,Q992))</f>
        <v/>
      </c>
      <c r="AZ992">
        <f>IF(Scenario!$B$11="mean",R992,IF(Scenario!$B$11="5th pct",S992,T992))</f>
        <v/>
      </c>
      <c r="BA992">
        <f>IF(Scenario!$B$11="mean",AE992,IF(Scenario!$B$11="5th pct",AF992,AG992))</f>
        <v/>
      </c>
      <c r="BB992">
        <f>IF(Scenario!$B$11="mean",AH992,IF(Scenario!$B$11="5th pct",AI992,AJ992))</f>
        <v/>
      </c>
      <c r="BC992">
        <f>U992</f>
        <v/>
      </c>
      <c r="BD992">
        <f>IF(Scenario!$B$11="mean",V992,IF(Scenario!$B$11="5th pct",W992,X992))</f>
        <v/>
      </c>
      <c r="BE992">
        <f>IF(Scenario!$B$11="mean",Y992,IF(Scenario!$B$11="5th pct",Z992,AA992))</f>
        <v/>
      </c>
      <c r="BF992">
        <f>IF(Scenario!$B$11="mean",AK992,IF(Scenario!$B$11="5th pct",AL992,AM992))</f>
        <v/>
      </c>
      <c r="BG992">
        <f>IF(Scenario!$B$11="mean",AN992,IF(Scenario!$B$11="5th pct",AO992,AP992))</f>
        <v/>
      </c>
    </row>
    <row r="993">
      <c r="A993" s="7" t="inlineStr">
        <is>
          <t>M</t>
        </is>
      </c>
      <c r="B993" s="7" t="inlineStr">
        <is>
          <t>80+</t>
        </is>
      </c>
      <c r="C993" s="7" t="inlineStr">
        <is>
          <t>&lt;=110</t>
        </is>
      </c>
      <c r="D993" s="7" t="inlineStr">
        <is>
          <t>&gt;=2.0</t>
        </is>
      </c>
      <c r="E993" s="7" t="inlineStr">
        <is>
          <t>persistent</t>
        </is>
      </c>
      <c r="F993" s="7" t="inlineStr">
        <is>
          <t>yes</t>
        </is>
      </c>
      <c r="G993" s="30">
        <f>Parameters!$B$6*Parameters!$B$9*Parameters!$B$11/SUM(Parameters!$B$11:$G$11)*Parameters!$K$21*Parameters!$B$53*Parameters!$B$46</f>
        <v/>
      </c>
      <c r="H993" s="31">
        <f>(140-Parameters!$D$25)*Parameters!$B$26*0.45359237*1/(72*Parameters!$E$27)</f>
        <v/>
      </c>
      <c r="I993" s="7">
        <f>IF(H993&gt;80,"&gt;80",IF(H993&gt;50,"50-80",IF(H993&gt;=25,"25-50","&lt;25")))</f>
        <v/>
      </c>
      <c r="J993" s="7">
        <f>IF(((B993="80+")+1+(OR(D993="1.5-2.0",D993="&gt;=2.0")))&gt;=2,1,0)</f>
        <v/>
      </c>
      <c r="K993" s="32">
        <f>INDEX(Parameters!$B$31:$E$31,MATCH(I993,Parameters!$B$30:$E$30,0))</f>
        <v/>
      </c>
      <c r="L993" s="33">
        <f>K993*INDEX(Parameters!$B$84:$E$84,MATCH(I993,Parameters!$B$30:$E$30,0))/100*IF($F993="yes",Parameters!$C$49,Parameters!$B$49)</f>
        <v/>
      </c>
      <c r="M993" s="33">
        <f>K993*INDEX(Parameters!$B$85:$E$85,MATCH(I993,Parameters!$B$30:$E$30,0))/100*IF($F993="yes",Parameters!$C$49,Parameters!$B$49)</f>
        <v/>
      </c>
      <c r="N993" s="33">
        <f>K993*INDEX(Parameters!$B$86:$E$86,MATCH(I993,Parameters!$B$30:$E$30,0))/100*IF($F993="yes",Parameters!$C$49,Parameters!$B$49)</f>
        <v/>
      </c>
      <c r="O993" s="33">
        <f>K993*INDEX(Parameters!$B$87:$E$87,MATCH(I993,Parameters!$B$30:$E$30,0))/100*IF($F993="yes",Parameters!$C$49,Parameters!$B$49)</f>
        <v/>
      </c>
      <c r="P993" s="33">
        <f>K993*INDEX(Parameters!$B$88:$E$88,MATCH(I993,Parameters!$B$30:$E$30,0))/100*IF($F993="yes",Parameters!$C$49,Parameters!$B$49)</f>
        <v/>
      </c>
      <c r="Q993" s="33">
        <f>K993*INDEX(Parameters!$B$89:$E$89,MATCH(I993,Parameters!$B$30:$E$30,0))/100*IF($F993="yes",Parameters!$C$49,Parameters!$B$49)</f>
        <v/>
      </c>
      <c r="R993" s="33">
        <f>K993*INDEX(Parameters!$B$90:$E$90,MATCH(I993,Parameters!$B$30:$E$30,0))/100*IF($F993="yes",Parameters!$C$49,Parameters!$B$49)</f>
        <v/>
      </c>
      <c r="S993" s="33">
        <f>K993*INDEX(Parameters!$B$91:$E$91,MATCH(I993,Parameters!$B$30:$E$30,0))/100*IF($F993="yes",Parameters!$C$49,Parameters!$B$49)</f>
        <v/>
      </c>
      <c r="T993" s="33">
        <f>K993*INDEX(Parameters!$B$92:$E$92,MATCH(I993,Parameters!$B$30:$E$30,0))/100*IF($F993="yes",Parameters!$C$49,Parameters!$B$49)</f>
        <v/>
      </c>
      <c r="U993" s="33">
        <f>INDEX(Parameters!$B$32:$E$32,MATCH(I993,Parameters!$B$30:$E$30,0))*Parameters!$B$36/100*IF($F993="yes",Parameters!$E$49,Parameters!$D$49)</f>
        <v/>
      </c>
      <c r="V993" s="33">
        <f>U993*INDEX(Parameters!$B$99:$E$99,MATCH(I993,Parameters!$B$30:$E$30,0))</f>
        <v/>
      </c>
      <c r="W993" s="33">
        <f>U993*INDEX(Parameters!$B$100:$E$100,MATCH(I993,Parameters!$B$30:$E$30,0))</f>
        <v/>
      </c>
      <c r="X993" s="33">
        <f>U993*INDEX(Parameters!$B$101:$E$101,MATCH(I993,Parameters!$B$30:$E$30,0))</f>
        <v/>
      </c>
      <c r="Y993" s="33">
        <f>U993*INDEX(Parameters!$B$102:$E$102,MATCH(I993,Parameters!$B$30:$E$30,0))</f>
        <v/>
      </c>
      <c r="Z993" s="33">
        <f>U993*INDEX(Parameters!$B$103:$E$103,MATCH(I993,Parameters!$B$30:$E$30,0))</f>
        <v/>
      </c>
      <c r="AA993" s="33">
        <f>U993*INDEX(Parameters!$B$104:$E$104,MATCH(I993,Parameters!$B$30:$E$30,0))</f>
        <v/>
      </c>
      <c r="AB993" s="33">
        <f>U993*Parameters!$B$39</f>
        <v/>
      </c>
      <c r="AC993" s="7">
        <f>J993</f>
        <v/>
      </c>
      <c r="AD993" s="7">
        <f>IF(J993=1,Parameters!$B$40,Parameters!$B$41)</f>
        <v/>
      </c>
      <c r="AE993" s="33">
        <f>AC993*O993+(1-AC993)*L993</f>
        <v/>
      </c>
      <c r="AF993" s="33">
        <f>AC993*P993+(1-AC993)*M993</f>
        <v/>
      </c>
      <c r="AG993" s="33">
        <f>AC993*Q993+(1-AC993)*N993</f>
        <v/>
      </c>
      <c r="AH993" s="33">
        <f>AD993*O993+(1-AD993)*L993</f>
        <v/>
      </c>
      <c r="AI993" s="33">
        <f>AD993*P993+(1-AD993)*M993</f>
        <v/>
      </c>
      <c r="AJ993" s="33">
        <f>AD993*Q993+(1-AD993)*N993</f>
        <v/>
      </c>
      <c r="AK993" s="33">
        <f>AC993*V993+(1-AC993)*U993</f>
        <v/>
      </c>
      <c r="AL993" s="33">
        <f>AC993*W993+(1-AC993)*U993</f>
        <v/>
      </c>
      <c r="AM993" s="33">
        <f>AC993*X993+(1-AC993)*U993</f>
        <v/>
      </c>
      <c r="AN993" s="33">
        <f>AD993*V993+(1-AD993)*U993</f>
        <v/>
      </c>
      <c r="AO993" s="33">
        <f>AD993*W993+(1-AD993)*U993</f>
        <v/>
      </c>
      <c r="AP993" s="33">
        <f>AD993*X993+(1-AD993)*U993</f>
        <v/>
      </c>
      <c r="AQ993" s="7">
        <f>IF(OR(Scenario!$B$5="Any",Scenario!$B$5=A993),1,0)</f>
        <v/>
      </c>
      <c r="AR993" s="7">
        <f>IF(OR(Scenario!$B$6="Any",Scenario!$B$6=B993),1,0)</f>
        <v/>
      </c>
      <c r="AS993" s="7">
        <f>IF(OR(Scenario!$B$7="Any",Scenario!$B$7=C993),1,0)</f>
        <v/>
      </c>
      <c r="AT993" s="7">
        <f>IF(OR(Scenario!$B$8="Any",Scenario!$B$8=D993),1,0)</f>
        <v/>
      </c>
      <c r="AU993" s="7">
        <f>IF(OR(Scenario!$B$9="Any",Scenario!$B$9=E993),1,0)</f>
        <v/>
      </c>
      <c r="AV993" s="7">
        <f>IF(OR(Scenario!$B$10="Any",Scenario!$B$10=F993),1,0)</f>
        <v/>
      </c>
      <c r="AW993" s="7">
        <f>G993*AQ993*AR993*AS993*AT993*AU993*AV993</f>
        <v/>
      </c>
      <c r="AX993" s="7">
        <f>IF(Scenario!$B$11="mean",L993,IF(Scenario!$B$11="5th pct",M993,N993))</f>
        <v/>
      </c>
      <c r="AY993" s="7">
        <f>IF(Scenario!$B$11="mean",O993,IF(Scenario!$B$11="5th pct",P993,Q993))</f>
        <v/>
      </c>
      <c r="AZ993" s="7">
        <f>IF(Scenario!$B$11="mean",R993,IF(Scenario!$B$11="5th pct",S993,T993))</f>
        <v/>
      </c>
      <c r="BA993" s="7">
        <f>IF(Scenario!$B$11="mean",AE993,IF(Scenario!$B$11="5th pct",AF993,AG993))</f>
        <v/>
      </c>
      <c r="BB993" s="7">
        <f>IF(Scenario!$B$11="mean",AH993,IF(Scenario!$B$11="5th pct",AI993,AJ993))</f>
        <v/>
      </c>
      <c r="BC993" s="7">
        <f>U993</f>
        <v/>
      </c>
      <c r="BD993" s="7">
        <f>IF(Scenario!$B$11="mean",V993,IF(Scenario!$B$11="5th pct",W993,X993))</f>
        <v/>
      </c>
      <c r="BE993" s="7">
        <f>IF(Scenario!$B$11="mean",Y993,IF(Scenario!$B$11="5th pct",Z993,AA993))</f>
        <v/>
      </c>
      <c r="BF993" s="7">
        <f>IF(Scenario!$B$11="mean",AK993,IF(Scenario!$B$11="5th pct",AL993,AM993))</f>
        <v/>
      </c>
      <c r="BG993" s="7">
        <f>IF(Scenario!$B$11="mean",AN993,IF(Scenario!$B$11="5th pct",AO993,AP993))</f>
        <v/>
      </c>
    </row>
    <row r="994">
      <c r="A994" t="inlineStr">
        <is>
          <t>M</t>
        </is>
      </c>
      <c r="B994" t="inlineStr">
        <is>
          <t>80+</t>
        </is>
      </c>
      <c r="C994" t="inlineStr">
        <is>
          <t>110-132</t>
        </is>
      </c>
      <c r="D994" t="inlineStr">
        <is>
          <t>&lt;1.0</t>
        </is>
      </c>
      <c r="E994" t="inlineStr">
        <is>
          <t>subclinical</t>
        </is>
      </c>
      <c r="F994" t="inlineStr">
        <is>
          <t>no</t>
        </is>
      </c>
      <c r="G994" s="26">
        <f>Parameters!$B$6*Parameters!$B$9*Parameters!$C$11/SUM(Parameters!$B$11:$G$11)*Parameters!$H$21*Parameters!$B$50*(1-Parameters!$B$46)</f>
        <v/>
      </c>
      <c r="H994" s="27">
        <f>(140-Parameters!$D$25)*Parameters!$C$26*0.45359237*1/(72*Parameters!$B$27)</f>
        <v/>
      </c>
      <c r="I994">
        <f>IF(H994&gt;80,"&gt;80",IF(H994&gt;50,"50-80",IF(H994&gt;=25,"25-50","&lt;25")))</f>
        <v/>
      </c>
      <c r="J994">
        <f>IF(((B994="80+")+1+(OR(D994="1.5-2.0",D994="&gt;=2.0")))&gt;=2,1,0)</f>
        <v/>
      </c>
      <c r="K994" s="28">
        <f>INDEX(Parameters!$B$31:$E$31,MATCH(I994,Parameters!$B$30:$E$30,0))</f>
        <v/>
      </c>
      <c r="L994" s="29">
        <f>K994*INDEX(Parameters!$B$57:$E$57,MATCH(I994,Parameters!$B$30:$E$30,0))/100*IF($F994="yes",Parameters!$C$49,Parameters!$B$49)</f>
        <v/>
      </c>
      <c r="M994" s="29">
        <f>K994*INDEX(Parameters!$B$58:$E$58,MATCH(I994,Parameters!$B$30:$E$30,0))/100*IF($F994="yes",Parameters!$C$49,Parameters!$B$49)</f>
        <v/>
      </c>
      <c r="N994" s="29">
        <f>K994*INDEX(Parameters!$B$59:$E$59,MATCH(I994,Parameters!$B$30:$E$30,0))/100*IF($F994="yes",Parameters!$C$49,Parameters!$B$49)</f>
        <v/>
      </c>
      <c r="O994" s="29">
        <f>K994*INDEX(Parameters!$B$60:$E$60,MATCH(I994,Parameters!$B$30:$E$30,0))/100*IF($F994="yes",Parameters!$C$49,Parameters!$B$49)</f>
        <v/>
      </c>
      <c r="P994" s="29">
        <f>K994*INDEX(Parameters!$B$61:$E$61,MATCH(I994,Parameters!$B$30:$E$30,0))/100*IF($F994="yes",Parameters!$C$49,Parameters!$B$49)</f>
        <v/>
      </c>
      <c r="Q994" s="29">
        <f>K994*INDEX(Parameters!$B$62:$E$62,MATCH(I994,Parameters!$B$30:$E$30,0))/100*IF($F994="yes",Parameters!$C$49,Parameters!$B$49)</f>
        <v/>
      </c>
      <c r="R994" s="29">
        <f>K994*INDEX(Parameters!$B$63:$E$63,MATCH(I994,Parameters!$B$30:$E$30,0))/100*IF($F994="yes",Parameters!$C$49,Parameters!$B$49)</f>
        <v/>
      </c>
      <c r="S994" s="29">
        <f>K994*INDEX(Parameters!$B$64:$E$64,MATCH(I994,Parameters!$B$30:$E$30,0))/100*IF($F994="yes",Parameters!$C$49,Parameters!$B$49)</f>
        <v/>
      </c>
      <c r="T994" s="29">
        <f>K994*INDEX(Parameters!$B$65:$E$65,MATCH(I994,Parameters!$B$30:$E$30,0))/100*IF($F994="yes",Parameters!$C$49,Parameters!$B$49)</f>
        <v/>
      </c>
      <c r="U994" s="29">
        <f>INDEX(Parameters!$B$32:$E$32,MATCH(I994,Parameters!$B$30:$E$30,0))*Parameters!$B$36/100*IF($F994="yes",Parameters!$E$49,Parameters!$D$49)</f>
        <v/>
      </c>
      <c r="V994" s="29">
        <f>U994*INDEX(Parameters!$B$99:$E$99,MATCH(I994,Parameters!$B$30:$E$30,0))</f>
        <v/>
      </c>
      <c r="W994" s="29">
        <f>U994*INDEX(Parameters!$B$100:$E$100,MATCH(I994,Parameters!$B$30:$E$30,0))</f>
        <v/>
      </c>
      <c r="X994" s="29">
        <f>U994*INDEX(Parameters!$B$101:$E$101,MATCH(I994,Parameters!$B$30:$E$30,0))</f>
        <v/>
      </c>
      <c r="Y994" s="29">
        <f>U994*INDEX(Parameters!$B$102:$E$102,MATCH(I994,Parameters!$B$30:$E$30,0))</f>
        <v/>
      </c>
      <c r="Z994" s="29">
        <f>U994*INDEX(Parameters!$B$103:$E$103,MATCH(I994,Parameters!$B$30:$E$30,0))</f>
        <v/>
      </c>
      <c r="AA994" s="29">
        <f>U994*INDEX(Parameters!$B$104:$E$104,MATCH(I994,Parameters!$B$30:$E$30,0))</f>
        <v/>
      </c>
      <c r="AB994" s="29">
        <f>U994*Parameters!$B$39</f>
        <v/>
      </c>
      <c r="AC994">
        <f>J994</f>
        <v/>
      </c>
      <c r="AD994">
        <f>IF(J994=1,Parameters!$B$40,Parameters!$B$41)</f>
        <v/>
      </c>
      <c r="AE994" s="29">
        <f>AC994*O994+(1-AC994)*L994</f>
        <v/>
      </c>
      <c r="AF994" s="29">
        <f>AC994*P994+(1-AC994)*M994</f>
        <v/>
      </c>
      <c r="AG994" s="29">
        <f>AC994*Q994+(1-AC994)*N994</f>
        <v/>
      </c>
      <c r="AH994" s="29">
        <f>AD994*O994+(1-AD994)*L994</f>
        <v/>
      </c>
      <c r="AI994" s="29">
        <f>AD994*P994+(1-AD994)*M994</f>
        <v/>
      </c>
      <c r="AJ994" s="29">
        <f>AD994*Q994+(1-AD994)*N994</f>
        <v/>
      </c>
      <c r="AK994" s="29">
        <f>AC994*V994+(1-AC994)*U994</f>
        <v/>
      </c>
      <c r="AL994" s="29">
        <f>AC994*W994+(1-AC994)*U994</f>
        <v/>
      </c>
      <c r="AM994" s="29">
        <f>AC994*X994+(1-AC994)*U994</f>
        <v/>
      </c>
      <c r="AN994" s="29">
        <f>AD994*V994+(1-AD994)*U994</f>
        <v/>
      </c>
      <c r="AO994" s="29">
        <f>AD994*W994+(1-AD994)*U994</f>
        <v/>
      </c>
      <c r="AP994" s="29">
        <f>AD994*X994+(1-AD994)*U994</f>
        <v/>
      </c>
      <c r="AQ994">
        <f>IF(OR(Scenario!$B$5="Any",Scenario!$B$5=A994),1,0)</f>
        <v/>
      </c>
      <c r="AR994">
        <f>IF(OR(Scenario!$B$6="Any",Scenario!$B$6=B994),1,0)</f>
        <v/>
      </c>
      <c r="AS994">
        <f>IF(OR(Scenario!$B$7="Any",Scenario!$B$7=C994),1,0)</f>
        <v/>
      </c>
      <c r="AT994">
        <f>IF(OR(Scenario!$B$8="Any",Scenario!$B$8=D994),1,0)</f>
        <v/>
      </c>
      <c r="AU994">
        <f>IF(OR(Scenario!$B$9="Any",Scenario!$B$9=E994),1,0)</f>
        <v/>
      </c>
      <c r="AV994">
        <f>IF(OR(Scenario!$B$10="Any",Scenario!$B$10=F994),1,0)</f>
        <v/>
      </c>
      <c r="AW994">
        <f>G994*AQ994*AR994*AS994*AT994*AU994*AV994</f>
        <v/>
      </c>
      <c r="AX994">
        <f>IF(Scenario!$B$11="mean",L994,IF(Scenario!$B$11="5th pct",M994,N994))</f>
        <v/>
      </c>
      <c r="AY994">
        <f>IF(Scenario!$B$11="mean",O994,IF(Scenario!$B$11="5th pct",P994,Q994))</f>
        <v/>
      </c>
      <c r="AZ994">
        <f>IF(Scenario!$B$11="mean",R994,IF(Scenario!$B$11="5th pct",S994,T994))</f>
        <v/>
      </c>
      <c r="BA994">
        <f>IF(Scenario!$B$11="mean",AE994,IF(Scenario!$B$11="5th pct",AF994,AG994))</f>
        <v/>
      </c>
      <c r="BB994">
        <f>IF(Scenario!$B$11="mean",AH994,IF(Scenario!$B$11="5th pct",AI994,AJ994))</f>
        <v/>
      </c>
      <c r="BC994">
        <f>U994</f>
        <v/>
      </c>
      <c r="BD994">
        <f>IF(Scenario!$B$11="mean",V994,IF(Scenario!$B$11="5th pct",W994,X994))</f>
        <v/>
      </c>
      <c r="BE994">
        <f>IF(Scenario!$B$11="mean",Y994,IF(Scenario!$B$11="5th pct",Z994,AA994))</f>
        <v/>
      </c>
      <c r="BF994">
        <f>IF(Scenario!$B$11="mean",AK994,IF(Scenario!$B$11="5th pct",AL994,AM994))</f>
        <v/>
      </c>
      <c r="BG994">
        <f>IF(Scenario!$B$11="mean",AN994,IF(Scenario!$B$11="5th pct",AO994,AP994))</f>
        <v/>
      </c>
    </row>
    <row r="995">
      <c r="A995" s="7" t="inlineStr">
        <is>
          <t>M</t>
        </is>
      </c>
      <c r="B995" s="7" t="inlineStr">
        <is>
          <t>80+</t>
        </is>
      </c>
      <c r="C995" s="7" t="inlineStr">
        <is>
          <t>110-132</t>
        </is>
      </c>
      <c r="D995" s="7" t="inlineStr">
        <is>
          <t>&lt;1.0</t>
        </is>
      </c>
      <c r="E995" s="7" t="inlineStr">
        <is>
          <t>subclinical</t>
        </is>
      </c>
      <c r="F995" s="7" t="inlineStr">
        <is>
          <t>yes</t>
        </is>
      </c>
      <c r="G995" s="30">
        <f>Parameters!$B$6*Parameters!$B$9*Parameters!$C$11/SUM(Parameters!$B$11:$G$11)*Parameters!$H$21*Parameters!$B$50*Parameters!$B$46</f>
        <v/>
      </c>
      <c r="H995" s="31">
        <f>(140-Parameters!$D$25)*Parameters!$C$26*0.45359237*1/(72*Parameters!$B$27)</f>
        <v/>
      </c>
      <c r="I995" s="7">
        <f>IF(H995&gt;80,"&gt;80",IF(H995&gt;50,"50-80",IF(H995&gt;=25,"25-50","&lt;25")))</f>
        <v/>
      </c>
      <c r="J995" s="7">
        <f>IF(((B995="80+")+1+(OR(D995="1.5-2.0",D995="&gt;=2.0")))&gt;=2,1,0)</f>
        <v/>
      </c>
      <c r="K995" s="32">
        <f>INDEX(Parameters!$B$31:$E$31,MATCH(I995,Parameters!$B$30:$E$30,0))</f>
        <v/>
      </c>
      <c r="L995" s="33">
        <f>K995*INDEX(Parameters!$B$57:$E$57,MATCH(I995,Parameters!$B$30:$E$30,0))/100*IF($F995="yes",Parameters!$C$49,Parameters!$B$49)</f>
        <v/>
      </c>
      <c r="M995" s="33">
        <f>K995*INDEX(Parameters!$B$58:$E$58,MATCH(I995,Parameters!$B$30:$E$30,0))/100*IF($F995="yes",Parameters!$C$49,Parameters!$B$49)</f>
        <v/>
      </c>
      <c r="N995" s="33">
        <f>K995*INDEX(Parameters!$B$59:$E$59,MATCH(I995,Parameters!$B$30:$E$30,0))/100*IF($F995="yes",Parameters!$C$49,Parameters!$B$49)</f>
        <v/>
      </c>
      <c r="O995" s="33">
        <f>K995*INDEX(Parameters!$B$60:$E$60,MATCH(I995,Parameters!$B$30:$E$30,0))/100*IF($F995="yes",Parameters!$C$49,Parameters!$B$49)</f>
        <v/>
      </c>
      <c r="P995" s="33">
        <f>K995*INDEX(Parameters!$B$61:$E$61,MATCH(I995,Parameters!$B$30:$E$30,0))/100*IF($F995="yes",Parameters!$C$49,Parameters!$B$49)</f>
        <v/>
      </c>
      <c r="Q995" s="33">
        <f>K995*INDEX(Parameters!$B$62:$E$62,MATCH(I995,Parameters!$B$30:$E$30,0))/100*IF($F995="yes",Parameters!$C$49,Parameters!$B$49)</f>
        <v/>
      </c>
      <c r="R995" s="33">
        <f>K995*INDEX(Parameters!$B$63:$E$63,MATCH(I995,Parameters!$B$30:$E$30,0))/100*IF($F995="yes",Parameters!$C$49,Parameters!$B$49)</f>
        <v/>
      </c>
      <c r="S995" s="33">
        <f>K995*INDEX(Parameters!$B$64:$E$64,MATCH(I995,Parameters!$B$30:$E$30,0))/100*IF($F995="yes",Parameters!$C$49,Parameters!$B$49)</f>
        <v/>
      </c>
      <c r="T995" s="33">
        <f>K995*INDEX(Parameters!$B$65:$E$65,MATCH(I995,Parameters!$B$30:$E$30,0))/100*IF($F995="yes",Parameters!$C$49,Parameters!$B$49)</f>
        <v/>
      </c>
      <c r="U995" s="33">
        <f>INDEX(Parameters!$B$32:$E$32,MATCH(I995,Parameters!$B$30:$E$30,0))*Parameters!$B$36/100*IF($F995="yes",Parameters!$E$49,Parameters!$D$49)</f>
        <v/>
      </c>
      <c r="V995" s="33">
        <f>U995*INDEX(Parameters!$B$99:$E$99,MATCH(I995,Parameters!$B$30:$E$30,0))</f>
        <v/>
      </c>
      <c r="W995" s="33">
        <f>U995*INDEX(Parameters!$B$100:$E$100,MATCH(I995,Parameters!$B$30:$E$30,0))</f>
        <v/>
      </c>
      <c r="X995" s="33">
        <f>U995*INDEX(Parameters!$B$101:$E$101,MATCH(I995,Parameters!$B$30:$E$30,0))</f>
        <v/>
      </c>
      <c r="Y995" s="33">
        <f>U995*INDEX(Parameters!$B$102:$E$102,MATCH(I995,Parameters!$B$30:$E$30,0))</f>
        <v/>
      </c>
      <c r="Z995" s="33">
        <f>U995*INDEX(Parameters!$B$103:$E$103,MATCH(I995,Parameters!$B$30:$E$30,0))</f>
        <v/>
      </c>
      <c r="AA995" s="33">
        <f>U995*INDEX(Parameters!$B$104:$E$104,MATCH(I995,Parameters!$B$30:$E$30,0))</f>
        <v/>
      </c>
      <c r="AB995" s="33">
        <f>U995*Parameters!$B$39</f>
        <v/>
      </c>
      <c r="AC995" s="7">
        <f>J995</f>
        <v/>
      </c>
      <c r="AD995" s="7">
        <f>IF(J995=1,Parameters!$B$40,Parameters!$B$41)</f>
        <v/>
      </c>
      <c r="AE995" s="33">
        <f>AC995*O995+(1-AC995)*L995</f>
        <v/>
      </c>
      <c r="AF995" s="33">
        <f>AC995*P995+(1-AC995)*M995</f>
        <v/>
      </c>
      <c r="AG995" s="33">
        <f>AC995*Q995+(1-AC995)*N995</f>
        <v/>
      </c>
      <c r="AH995" s="33">
        <f>AD995*O995+(1-AD995)*L995</f>
        <v/>
      </c>
      <c r="AI995" s="33">
        <f>AD995*P995+(1-AD995)*M995</f>
        <v/>
      </c>
      <c r="AJ995" s="33">
        <f>AD995*Q995+(1-AD995)*N995</f>
        <v/>
      </c>
      <c r="AK995" s="33">
        <f>AC995*V995+(1-AC995)*U995</f>
        <v/>
      </c>
      <c r="AL995" s="33">
        <f>AC995*W995+(1-AC995)*U995</f>
        <v/>
      </c>
      <c r="AM995" s="33">
        <f>AC995*X995+(1-AC995)*U995</f>
        <v/>
      </c>
      <c r="AN995" s="33">
        <f>AD995*V995+(1-AD995)*U995</f>
        <v/>
      </c>
      <c r="AO995" s="33">
        <f>AD995*W995+(1-AD995)*U995</f>
        <v/>
      </c>
      <c r="AP995" s="33">
        <f>AD995*X995+(1-AD995)*U995</f>
        <v/>
      </c>
      <c r="AQ995" s="7">
        <f>IF(OR(Scenario!$B$5="Any",Scenario!$B$5=A995),1,0)</f>
        <v/>
      </c>
      <c r="AR995" s="7">
        <f>IF(OR(Scenario!$B$6="Any",Scenario!$B$6=B995),1,0)</f>
        <v/>
      </c>
      <c r="AS995" s="7">
        <f>IF(OR(Scenario!$B$7="Any",Scenario!$B$7=C995),1,0)</f>
        <v/>
      </c>
      <c r="AT995" s="7">
        <f>IF(OR(Scenario!$B$8="Any",Scenario!$B$8=D995),1,0)</f>
        <v/>
      </c>
      <c r="AU995" s="7">
        <f>IF(OR(Scenario!$B$9="Any",Scenario!$B$9=E995),1,0)</f>
        <v/>
      </c>
      <c r="AV995" s="7">
        <f>IF(OR(Scenario!$B$10="Any",Scenario!$B$10=F995),1,0)</f>
        <v/>
      </c>
      <c r="AW995" s="7">
        <f>G995*AQ995*AR995*AS995*AT995*AU995*AV995</f>
        <v/>
      </c>
      <c r="AX995" s="7">
        <f>IF(Scenario!$B$11="mean",L995,IF(Scenario!$B$11="5th pct",M995,N995))</f>
        <v/>
      </c>
      <c r="AY995" s="7">
        <f>IF(Scenario!$B$11="mean",O995,IF(Scenario!$B$11="5th pct",P995,Q995))</f>
        <v/>
      </c>
      <c r="AZ995" s="7">
        <f>IF(Scenario!$B$11="mean",R995,IF(Scenario!$B$11="5th pct",S995,T995))</f>
        <v/>
      </c>
      <c r="BA995" s="7">
        <f>IF(Scenario!$B$11="mean",AE995,IF(Scenario!$B$11="5th pct",AF995,AG995))</f>
        <v/>
      </c>
      <c r="BB995" s="7">
        <f>IF(Scenario!$B$11="mean",AH995,IF(Scenario!$B$11="5th pct",AI995,AJ995))</f>
        <v/>
      </c>
      <c r="BC995" s="7">
        <f>U995</f>
        <v/>
      </c>
      <c r="BD995" s="7">
        <f>IF(Scenario!$B$11="mean",V995,IF(Scenario!$B$11="5th pct",W995,X995))</f>
        <v/>
      </c>
      <c r="BE995" s="7">
        <f>IF(Scenario!$B$11="mean",Y995,IF(Scenario!$B$11="5th pct",Z995,AA995))</f>
        <v/>
      </c>
      <c r="BF995" s="7">
        <f>IF(Scenario!$B$11="mean",AK995,IF(Scenario!$B$11="5th pct",AL995,AM995))</f>
        <v/>
      </c>
      <c r="BG995" s="7">
        <f>IF(Scenario!$B$11="mean",AN995,IF(Scenario!$B$11="5th pct",AO995,AP995))</f>
        <v/>
      </c>
    </row>
    <row r="996">
      <c r="A996" t="inlineStr">
        <is>
          <t>M</t>
        </is>
      </c>
      <c r="B996" t="inlineStr">
        <is>
          <t>80+</t>
        </is>
      </c>
      <c r="C996" t="inlineStr">
        <is>
          <t>110-132</t>
        </is>
      </c>
      <c r="D996" t="inlineStr">
        <is>
          <t>&lt;1.0</t>
        </is>
      </c>
      <c r="E996" t="inlineStr">
        <is>
          <t>low parox</t>
        </is>
      </c>
      <c r="F996" t="inlineStr">
        <is>
          <t>no</t>
        </is>
      </c>
      <c r="G996" s="26">
        <f>Parameters!$B$6*Parameters!$B$9*Parameters!$C$11/SUM(Parameters!$B$11:$G$11)*Parameters!$H$21*Parameters!$B$51*(1-Parameters!$B$46)</f>
        <v/>
      </c>
      <c r="H996" s="27">
        <f>(140-Parameters!$D$25)*Parameters!$C$26*0.45359237*1/(72*Parameters!$B$27)</f>
        <v/>
      </c>
      <c r="I996">
        <f>IF(H996&gt;80,"&gt;80",IF(H996&gt;50,"50-80",IF(H996&gt;=25,"25-50","&lt;25")))</f>
        <v/>
      </c>
      <c r="J996">
        <f>IF(((B996="80+")+1+(OR(D996="1.5-2.0",D996="&gt;=2.0")))&gt;=2,1,0)</f>
        <v/>
      </c>
      <c r="K996" s="28">
        <f>INDEX(Parameters!$B$31:$E$31,MATCH(I996,Parameters!$B$30:$E$30,0))</f>
        <v/>
      </c>
      <c r="L996" s="29">
        <f>K996*INDEX(Parameters!$B$66:$E$66,MATCH(I996,Parameters!$B$30:$E$30,0))/100*IF($F996="yes",Parameters!$C$49,Parameters!$B$49)</f>
        <v/>
      </c>
      <c r="M996" s="29">
        <f>K996*INDEX(Parameters!$B$67:$E$67,MATCH(I996,Parameters!$B$30:$E$30,0))/100*IF($F996="yes",Parameters!$C$49,Parameters!$B$49)</f>
        <v/>
      </c>
      <c r="N996" s="29">
        <f>K996*INDEX(Parameters!$B$68:$E$68,MATCH(I996,Parameters!$B$30:$E$30,0))/100*IF($F996="yes",Parameters!$C$49,Parameters!$B$49)</f>
        <v/>
      </c>
      <c r="O996" s="29">
        <f>K996*INDEX(Parameters!$B$69:$E$69,MATCH(I996,Parameters!$B$30:$E$30,0))/100*IF($F996="yes",Parameters!$C$49,Parameters!$B$49)</f>
        <v/>
      </c>
      <c r="P996" s="29">
        <f>K996*INDEX(Parameters!$B$70:$E$70,MATCH(I996,Parameters!$B$30:$E$30,0))/100*IF($F996="yes",Parameters!$C$49,Parameters!$B$49)</f>
        <v/>
      </c>
      <c r="Q996" s="29">
        <f>K996*INDEX(Parameters!$B$71:$E$71,MATCH(I996,Parameters!$B$30:$E$30,0))/100*IF($F996="yes",Parameters!$C$49,Parameters!$B$49)</f>
        <v/>
      </c>
      <c r="R996" s="29">
        <f>K996*INDEX(Parameters!$B$72:$E$72,MATCH(I996,Parameters!$B$30:$E$30,0))/100*IF($F996="yes",Parameters!$C$49,Parameters!$B$49)</f>
        <v/>
      </c>
      <c r="S996" s="29">
        <f>K996*INDEX(Parameters!$B$73:$E$73,MATCH(I996,Parameters!$B$30:$E$30,0))/100*IF($F996="yes",Parameters!$C$49,Parameters!$B$49)</f>
        <v/>
      </c>
      <c r="T996" s="29">
        <f>K996*INDEX(Parameters!$B$74:$E$74,MATCH(I996,Parameters!$B$30:$E$30,0))/100*IF($F996="yes",Parameters!$C$49,Parameters!$B$49)</f>
        <v/>
      </c>
      <c r="U996" s="29">
        <f>INDEX(Parameters!$B$32:$E$32,MATCH(I996,Parameters!$B$30:$E$30,0))*Parameters!$B$36/100*IF($F996="yes",Parameters!$E$49,Parameters!$D$49)</f>
        <v/>
      </c>
      <c r="V996" s="29">
        <f>U996*INDEX(Parameters!$B$99:$E$99,MATCH(I996,Parameters!$B$30:$E$30,0))</f>
        <v/>
      </c>
      <c r="W996" s="29">
        <f>U996*INDEX(Parameters!$B$100:$E$100,MATCH(I996,Parameters!$B$30:$E$30,0))</f>
        <v/>
      </c>
      <c r="X996" s="29">
        <f>U996*INDEX(Parameters!$B$101:$E$101,MATCH(I996,Parameters!$B$30:$E$30,0))</f>
        <v/>
      </c>
      <c r="Y996" s="29">
        <f>U996*INDEX(Parameters!$B$102:$E$102,MATCH(I996,Parameters!$B$30:$E$30,0))</f>
        <v/>
      </c>
      <c r="Z996" s="29">
        <f>U996*INDEX(Parameters!$B$103:$E$103,MATCH(I996,Parameters!$B$30:$E$30,0))</f>
        <v/>
      </c>
      <c r="AA996" s="29">
        <f>U996*INDEX(Parameters!$B$104:$E$104,MATCH(I996,Parameters!$B$30:$E$30,0))</f>
        <v/>
      </c>
      <c r="AB996" s="29">
        <f>U996*Parameters!$B$39</f>
        <v/>
      </c>
      <c r="AC996">
        <f>J996</f>
        <v/>
      </c>
      <c r="AD996">
        <f>IF(J996=1,Parameters!$B$40,Parameters!$B$41)</f>
        <v/>
      </c>
      <c r="AE996" s="29">
        <f>AC996*O996+(1-AC996)*L996</f>
        <v/>
      </c>
      <c r="AF996" s="29">
        <f>AC996*P996+(1-AC996)*M996</f>
        <v/>
      </c>
      <c r="AG996" s="29">
        <f>AC996*Q996+(1-AC996)*N996</f>
        <v/>
      </c>
      <c r="AH996" s="29">
        <f>AD996*O996+(1-AD996)*L996</f>
        <v/>
      </c>
      <c r="AI996" s="29">
        <f>AD996*P996+(1-AD996)*M996</f>
        <v/>
      </c>
      <c r="AJ996" s="29">
        <f>AD996*Q996+(1-AD996)*N996</f>
        <v/>
      </c>
      <c r="AK996" s="29">
        <f>AC996*V996+(1-AC996)*U996</f>
        <v/>
      </c>
      <c r="AL996" s="29">
        <f>AC996*W996+(1-AC996)*U996</f>
        <v/>
      </c>
      <c r="AM996" s="29">
        <f>AC996*X996+(1-AC996)*U996</f>
        <v/>
      </c>
      <c r="AN996" s="29">
        <f>AD996*V996+(1-AD996)*U996</f>
        <v/>
      </c>
      <c r="AO996" s="29">
        <f>AD996*W996+(1-AD996)*U996</f>
        <v/>
      </c>
      <c r="AP996" s="29">
        <f>AD996*X996+(1-AD996)*U996</f>
        <v/>
      </c>
      <c r="AQ996">
        <f>IF(OR(Scenario!$B$5="Any",Scenario!$B$5=A996),1,0)</f>
        <v/>
      </c>
      <c r="AR996">
        <f>IF(OR(Scenario!$B$6="Any",Scenario!$B$6=B996),1,0)</f>
        <v/>
      </c>
      <c r="AS996">
        <f>IF(OR(Scenario!$B$7="Any",Scenario!$B$7=C996),1,0)</f>
        <v/>
      </c>
      <c r="AT996">
        <f>IF(OR(Scenario!$B$8="Any",Scenario!$B$8=D996),1,0)</f>
        <v/>
      </c>
      <c r="AU996">
        <f>IF(OR(Scenario!$B$9="Any",Scenario!$B$9=E996),1,0)</f>
        <v/>
      </c>
      <c r="AV996">
        <f>IF(OR(Scenario!$B$10="Any",Scenario!$B$10=F996),1,0)</f>
        <v/>
      </c>
      <c r="AW996">
        <f>G996*AQ996*AR996*AS996*AT996*AU996*AV996</f>
        <v/>
      </c>
      <c r="AX996">
        <f>IF(Scenario!$B$11="mean",L996,IF(Scenario!$B$11="5th pct",M996,N996))</f>
        <v/>
      </c>
      <c r="AY996">
        <f>IF(Scenario!$B$11="mean",O996,IF(Scenario!$B$11="5th pct",P996,Q996))</f>
        <v/>
      </c>
      <c r="AZ996">
        <f>IF(Scenario!$B$11="mean",R996,IF(Scenario!$B$11="5th pct",S996,T996))</f>
        <v/>
      </c>
      <c r="BA996">
        <f>IF(Scenario!$B$11="mean",AE996,IF(Scenario!$B$11="5th pct",AF996,AG996))</f>
        <v/>
      </c>
      <c r="BB996">
        <f>IF(Scenario!$B$11="mean",AH996,IF(Scenario!$B$11="5th pct",AI996,AJ996))</f>
        <v/>
      </c>
      <c r="BC996">
        <f>U996</f>
        <v/>
      </c>
      <c r="BD996">
        <f>IF(Scenario!$B$11="mean",V996,IF(Scenario!$B$11="5th pct",W996,X996))</f>
        <v/>
      </c>
      <c r="BE996">
        <f>IF(Scenario!$B$11="mean",Y996,IF(Scenario!$B$11="5th pct",Z996,AA996))</f>
        <v/>
      </c>
      <c r="BF996">
        <f>IF(Scenario!$B$11="mean",AK996,IF(Scenario!$B$11="5th pct",AL996,AM996))</f>
        <v/>
      </c>
      <c r="BG996">
        <f>IF(Scenario!$B$11="mean",AN996,IF(Scenario!$B$11="5th pct",AO996,AP996))</f>
        <v/>
      </c>
    </row>
    <row r="997">
      <c r="A997" s="7" t="inlineStr">
        <is>
          <t>M</t>
        </is>
      </c>
      <c r="B997" s="7" t="inlineStr">
        <is>
          <t>80+</t>
        </is>
      </c>
      <c r="C997" s="7" t="inlineStr">
        <is>
          <t>110-132</t>
        </is>
      </c>
      <c r="D997" s="7" t="inlineStr">
        <is>
          <t>&lt;1.0</t>
        </is>
      </c>
      <c r="E997" s="7" t="inlineStr">
        <is>
          <t>low parox</t>
        </is>
      </c>
      <c r="F997" s="7" t="inlineStr">
        <is>
          <t>yes</t>
        </is>
      </c>
      <c r="G997" s="30">
        <f>Parameters!$B$6*Parameters!$B$9*Parameters!$C$11/SUM(Parameters!$B$11:$G$11)*Parameters!$H$21*Parameters!$B$51*Parameters!$B$46</f>
        <v/>
      </c>
      <c r="H997" s="31">
        <f>(140-Parameters!$D$25)*Parameters!$C$26*0.45359237*1/(72*Parameters!$B$27)</f>
        <v/>
      </c>
      <c r="I997" s="7">
        <f>IF(H997&gt;80,"&gt;80",IF(H997&gt;50,"50-80",IF(H997&gt;=25,"25-50","&lt;25")))</f>
        <v/>
      </c>
      <c r="J997" s="7">
        <f>IF(((B997="80+")+1+(OR(D997="1.5-2.0",D997="&gt;=2.0")))&gt;=2,1,0)</f>
        <v/>
      </c>
      <c r="K997" s="32">
        <f>INDEX(Parameters!$B$31:$E$31,MATCH(I997,Parameters!$B$30:$E$30,0))</f>
        <v/>
      </c>
      <c r="L997" s="33">
        <f>K997*INDEX(Parameters!$B$66:$E$66,MATCH(I997,Parameters!$B$30:$E$30,0))/100*IF($F997="yes",Parameters!$C$49,Parameters!$B$49)</f>
        <v/>
      </c>
      <c r="M997" s="33">
        <f>K997*INDEX(Parameters!$B$67:$E$67,MATCH(I997,Parameters!$B$30:$E$30,0))/100*IF($F997="yes",Parameters!$C$49,Parameters!$B$49)</f>
        <v/>
      </c>
      <c r="N997" s="33">
        <f>K997*INDEX(Parameters!$B$68:$E$68,MATCH(I997,Parameters!$B$30:$E$30,0))/100*IF($F997="yes",Parameters!$C$49,Parameters!$B$49)</f>
        <v/>
      </c>
      <c r="O997" s="33">
        <f>K997*INDEX(Parameters!$B$69:$E$69,MATCH(I997,Parameters!$B$30:$E$30,0))/100*IF($F997="yes",Parameters!$C$49,Parameters!$B$49)</f>
        <v/>
      </c>
      <c r="P997" s="33">
        <f>K997*INDEX(Parameters!$B$70:$E$70,MATCH(I997,Parameters!$B$30:$E$30,0))/100*IF($F997="yes",Parameters!$C$49,Parameters!$B$49)</f>
        <v/>
      </c>
      <c r="Q997" s="33">
        <f>K997*INDEX(Parameters!$B$71:$E$71,MATCH(I997,Parameters!$B$30:$E$30,0))/100*IF($F997="yes",Parameters!$C$49,Parameters!$B$49)</f>
        <v/>
      </c>
      <c r="R997" s="33">
        <f>K997*INDEX(Parameters!$B$72:$E$72,MATCH(I997,Parameters!$B$30:$E$30,0))/100*IF($F997="yes",Parameters!$C$49,Parameters!$B$49)</f>
        <v/>
      </c>
      <c r="S997" s="33">
        <f>K997*INDEX(Parameters!$B$73:$E$73,MATCH(I997,Parameters!$B$30:$E$30,0))/100*IF($F997="yes",Parameters!$C$49,Parameters!$B$49)</f>
        <v/>
      </c>
      <c r="T997" s="33">
        <f>K997*INDEX(Parameters!$B$74:$E$74,MATCH(I997,Parameters!$B$30:$E$30,0))/100*IF($F997="yes",Parameters!$C$49,Parameters!$B$49)</f>
        <v/>
      </c>
      <c r="U997" s="33">
        <f>INDEX(Parameters!$B$32:$E$32,MATCH(I997,Parameters!$B$30:$E$30,0))*Parameters!$B$36/100*IF($F997="yes",Parameters!$E$49,Parameters!$D$49)</f>
        <v/>
      </c>
      <c r="V997" s="33">
        <f>U997*INDEX(Parameters!$B$99:$E$99,MATCH(I997,Parameters!$B$30:$E$30,0))</f>
        <v/>
      </c>
      <c r="W997" s="33">
        <f>U997*INDEX(Parameters!$B$100:$E$100,MATCH(I997,Parameters!$B$30:$E$30,0))</f>
        <v/>
      </c>
      <c r="X997" s="33">
        <f>U997*INDEX(Parameters!$B$101:$E$101,MATCH(I997,Parameters!$B$30:$E$30,0))</f>
        <v/>
      </c>
      <c r="Y997" s="33">
        <f>U997*INDEX(Parameters!$B$102:$E$102,MATCH(I997,Parameters!$B$30:$E$30,0))</f>
        <v/>
      </c>
      <c r="Z997" s="33">
        <f>U997*INDEX(Parameters!$B$103:$E$103,MATCH(I997,Parameters!$B$30:$E$30,0))</f>
        <v/>
      </c>
      <c r="AA997" s="33">
        <f>U997*INDEX(Parameters!$B$104:$E$104,MATCH(I997,Parameters!$B$30:$E$30,0))</f>
        <v/>
      </c>
      <c r="AB997" s="33">
        <f>U997*Parameters!$B$39</f>
        <v/>
      </c>
      <c r="AC997" s="7">
        <f>J997</f>
        <v/>
      </c>
      <c r="AD997" s="7">
        <f>IF(J997=1,Parameters!$B$40,Parameters!$B$41)</f>
        <v/>
      </c>
      <c r="AE997" s="33">
        <f>AC997*O997+(1-AC997)*L997</f>
        <v/>
      </c>
      <c r="AF997" s="33">
        <f>AC997*P997+(1-AC997)*M997</f>
        <v/>
      </c>
      <c r="AG997" s="33">
        <f>AC997*Q997+(1-AC997)*N997</f>
        <v/>
      </c>
      <c r="AH997" s="33">
        <f>AD997*O997+(1-AD997)*L997</f>
        <v/>
      </c>
      <c r="AI997" s="33">
        <f>AD997*P997+(1-AD997)*M997</f>
        <v/>
      </c>
      <c r="AJ997" s="33">
        <f>AD997*Q997+(1-AD997)*N997</f>
        <v/>
      </c>
      <c r="AK997" s="33">
        <f>AC997*V997+(1-AC997)*U997</f>
        <v/>
      </c>
      <c r="AL997" s="33">
        <f>AC997*W997+(1-AC997)*U997</f>
        <v/>
      </c>
      <c r="AM997" s="33">
        <f>AC997*X997+(1-AC997)*U997</f>
        <v/>
      </c>
      <c r="AN997" s="33">
        <f>AD997*V997+(1-AD997)*U997</f>
        <v/>
      </c>
      <c r="AO997" s="33">
        <f>AD997*W997+(1-AD997)*U997</f>
        <v/>
      </c>
      <c r="AP997" s="33">
        <f>AD997*X997+(1-AD997)*U997</f>
        <v/>
      </c>
      <c r="AQ997" s="7">
        <f>IF(OR(Scenario!$B$5="Any",Scenario!$B$5=A997),1,0)</f>
        <v/>
      </c>
      <c r="AR997" s="7">
        <f>IF(OR(Scenario!$B$6="Any",Scenario!$B$6=B997),1,0)</f>
        <v/>
      </c>
      <c r="AS997" s="7">
        <f>IF(OR(Scenario!$B$7="Any",Scenario!$B$7=C997),1,0)</f>
        <v/>
      </c>
      <c r="AT997" s="7">
        <f>IF(OR(Scenario!$B$8="Any",Scenario!$B$8=D997),1,0)</f>
        <v/>
      </c>
      <c r="AU997" s="7">
        <f>IF(OR(Scenario!$B$9="Any",Scenario!$B$9=E997),1,0)</f>
        <v/>
      </c>
      <c r="AV997" s="7">
        <f>IF(OR(Scenario!$B$10="Any",Scenario!$B$10=F997),1,0)</f>
        <v/>
      </c>
      <c r="AW997" s="7">
        <f>G997*AQ997*AR997*AS997*AT997*AU997*AV997</f>
        <v/>
      </c>
      <c r="AX997" s="7">
        <f>IF(Scenario!$B$11="mean",L997,IF(Scenario!$B$11="5th pct",M997,N997))</f>
        <v/>
      </c>
      <c r="AY997" s="7">
        <f>IF(Scenario!$B$11="mean",O997,IF(Scenario!$B$11="5th pct",P997,Q997))</f>
        <v/>
      </c>
      <c r="AZ997" s="7">
        <f>IF(Scenario!$B$11="mean",R997,IF(Scenario!$B$11="5th pct",S997,T997))</f>
        <v/>
      </c>
      <c r="BA997" s="7">
        <f>IF(Scenario!$B$11="mean",AE997,IF(Scenario!$B$11="5th pct",AF997,AG997))</f>
        <v/>
      </c>
      <c r="BB997" s="7">
        <f>IF(Scenario!$B$11="mean",AH997,IF(Scenario!$B$11="5th pct",AI997,AJ997))</f>
        <v/>
      </c>
      <c r="BC997" s="7">
        <f>U997</f>
        <v/>
      </c>
      <c r="BD997" s="7">
        <f>IF(Scenario!$B$11="mean",V997,IF(Scenario!$B$11="5th pct",W997,X997))</f>
        <v/>
      </c>
      <c r="BE997" s="7">
        <f>IF(Scenario!$B$11="mean",Y997,IF(Scenario!$B$11="5th pct",Z997,AA997))</f>
        <v/>
      </c>
      <c r="BF997" s="7">
        <f>IF(Scenario!$B$11="mean",AK997,IF(Scenario!$B$11="5th pct",AL997,AM997))</f>
        <v/>
      </c>
      <c r="BG997" s="7">
        <f>IF(Scenario!$B$11="mean",AN997,IF(Scenario!$B$11="5th pct",AO997,AP997))</f>
        <v/>
      </c>
    </row>
    <row r="998">
      <c r="A998" t="inlineStr">
        <is>
          <t>M</t>
        </is>
      </c>
      <c r="B998" t="inlineStr">
        <is>
          <t>80+</t>
        </is>
      </c>
      <c r="C998" t="inlineStr">
        <is>
          <t>110-132</t>
        </is>
      </c>
      <c r="D998" t="inlineStr">
        <is>
          <t>&lt;1.0</t>
        </is>
      </c>
      <c r="E998" t="inlineStr">
        <is>
          <t>high parox</t>
        </is>
      </c>
      <c r="F998" t="inlineStr">
        <is>
          <t>no</t>
        </is>
      </c>
      <c r="G998" s="26">
        <f>Parameters!$B$6*Parameters!$B$9*Parameters!$C$11/SUM(Parameters!$B$11:$G$11)*Parameters!$H$21*Parameters!$B$52*(1-Parameters!$B$46)</f>
        <v/>
      </c>
      <c r="H998" s="27">
        <f>(140-Parameters!$D$25)*Parameters!$C$26*0.45359237*1/(72*Parameters!$B$27)</f>
        <v/>
      </c>
      <c r="I998">
        <f>IF(H998&gt;80,"&gt;80",IF(H998&gt;50,"50-80",IF(H998&gt;=25,"25-50","&lt;25")))</f>
        <v/>
      </c>
      <c r="J998">
        <f>IF(((B998="80+")+1+(OR(D998="1.5-2.0",D998="&gt;=2.0")))&gt;=2,1,0)</f>
        <v/>
      </c>
      <c r="K998" s="28">
        <f>INDEX(Parameters!$B$31:$E$31,MATCH(I998,Parameters!$B$30:$E$30,0))</f>
        <v/>
      </c>
      <c r="L998" s="29">
        <f>K998*INDEX(Parameters!$B$75:$E$75,MATCH(I998,Parameters!$B$30:$E$30,0))/100*IF($F998="yes",Parameters!$C$49,Parameters!$B$49)</f>
        <v/>
      </c>
      <c r="M998" s="29">
        <f>K998*INDEX(Parameters!$B$76:$E$76,MATCH(I998,Parameters!$B$30:$E$30,0))/100*IF($F998="yes",Parameters!$C$49,Parameters!$B$49)</f>
        <v/>
      </c>
      <c r="N998" s="29">
        <f>K998*INDEX(Parameters!$B$77:$E$77,MATCH(I998,Parameters!$B$30:$E$30,0))/100*IF($F998="yes",Parameters!$C$49,Parameters!$B$49)</f>
        <v/>
      </c>
      <c r="O998" s="29">
        <f>K998*INDEX(Parameters!$B$78:$E$78,MATCH(I998,Parameters!$B$30:$E$30,0))/100*IF($F998="yes",Parameters!$C$49,Parameters!$B$49)</f>
        <v/>
      </c>
      <c r="P998" s="29">
        <f>K998*INDEX(Parameters!$B$79:$E$79,MATCH(I998,Parameters!$B$30:$E$30,0))/100*IF($F998="yes",Parameters!$C$49,Parameters!$B$49)</f>
        <v/>
      </c>
      <c r="Q998" s="29">
        <f>K998*INDEX(Parameters!$B$80:$E$80,MATCH(I998,Parameters!$B$30:$E$30,0))/100*IF($F998="yes",Parameters!$C$49,Parameters!$B$49)</f>
        <v/>
      </c>
      <c r="R998" s="29">
        <f>K998*INDEX(Parameters!$B$81:$E$81,MATCH(I998,Parameters!$B$30:$E$30,0))/100*IF($F998="yes",Parameters!$C$49,Parameters!$B$49)</f>
        <v/>
      </c>
      <c r="S998" s="29">
        <f>K998*INDEX(Parameters!$B$82:$E$82,MATCH(I998,Parameters!$B$30:$E$30,0))/100*IF($F998="yes",Parameters!$C$49,Parameters!$B$49)</f>
        <v/>
      </c>
      <c r="T998" s="29">
        <f>K998*INDEX(Parameters!$B$83:$E$83,MATCH(I998,Parameters!$B$30:$E$30,0))/100*IF($F998="yes",Parameters!$C$49,Parameters!$B$49)</f>
        <v/>
      </c>
      <c r="U998" s="29">
        <f>INDEX(Parameters!$B$32:$E$32,MATCH(I998,Parameters!$B$30:$E$30,0))*Parameters!$B$36/100*IF($F998="yes",Parameters!$E$49,Parameters!$D$49)</f>
        <v/>
      </c>
      <c r="V998" s="29">
        <f>U998*INDEX(Parameters!$B$99:$E$99,MATCH(I998,Parameters!$B$30:$E$30,0))</f>
        <v/>
      </c>
      <c r="W998" s="29">
        <f>U998*INDEX(Parameters!$B$100:$E$100,MATCH(I998,Parameters!$B$30:$E$30,0))</f>
        <v/>
      </c>
      <c r="X998" s="29">
        <f>U998*INDEX(Parameters!$B$101:$E$101,MATCH(I998,Parameters!$B$30:$E$30,0))</f>
        <v/>
      </c>
      <c r="Y998" s="29">
        <f>U998*INDEX(Parameters!$B$102:$E$102,MATCH(I998,Parameters!$B$30:$E$30,0))</f>
        <v/>
      </c>
      <c r="Z998" s="29">
        <f>U998*INDEX(Parameters!$B$103:$E$103,MATCH(I998,Parameters!$B$30:$E$30,0))</f>
        <v/>
      </c>
      <c r="AA998" s="29">
        <f>U998*INDEX(Parameters!$B$104:$E$104,MATCH(I998,Parameters!$B$30:$E$30,0))</f>
        <v/>
      </c>
      <c r="AB998" s="29">
        <f>U998*Parameters!$B$39</f>
        <v/>
      </c>
      <c r="AC998">
        <f>J998</f>
        <v/>
      </c>
      <c r="AD998">
        <f>IF(J998=1,Parameters!$B$40,Parameters!$B$41)</f>
        <v/>
      </c>
      <c r="AE998" s="29">
        <f>AC998*O998+(1-AC998)*L998</f>
        <v/>
      </c>
      <c r="AF998" s="29">
        <f>AC998*P998+(1-AC998)*M998</f>
        <v/>
      </c>
      <c r="AG998" s="29">
        <f>AC998*Q998+(1-AC998)*N998</f>
        <v/>
      </c>
      <c r="AH998" s="29">
        <f>AD998*O998+(1-AD998)*L998</f>
        <v/>
      </c>
      <c r="AI998" s="29">
        <f>AD998*P998+(1-AD998)*M998</f>
        <v/>
      </c>
      <c r="AJ998" s="29">
        <f>AD998*Q998+(1-AD998)*N998</f>
        <v/>
      </c>
      <c r="AK998" s="29">
        <f>AC998*V998+(1-AC998)*U998</f>
        <v/>
      </c>
      <c r="AL998" s="29">
        <f>AC998*W998+(1-AC998)*U998</f>
        <v/>
      </c>
      <c r="AM998" s="29">
        <f>AC998*X998+(1-AC998)*U998</f>
        <v/>
      </c>
      <c r="AN998" s="29">
        <f>AD998*V998+(1-AD998)*U998</f>
        <v/>
      </c>
      <c r="AO998" s="29">
        <f>AD998*W998+(1-AD998)*U998</f>
        <v/>
      </c>
      <c r="AP998" s="29">
        <f>AD998*X998+(1-AD998)*U998</f>
        <v/>
      </c>
      <c r="AQ998">
        <f>IF(OR(Scenario!$B$5="Any",Scenario!$B$5=A998),1,0)</f>
        <v/>
      </c>
      <c r="AR998">
        <f>IF(OR(Scenario!$B$6="Any",Scenario!$B$6=B998),1,0)</f>
        <v/>
      </c>
      <c r="AS998">
        <f>IF(OR(Scenario!$B$7="Any",Scenario!$B$7=C998),1,0)</f>
        <v/>
      </c>
      <c r="AT998">
        <f>IF(OR(Scenario!$B$8="Any",Scenario!$B$8=D998),1,0)</f>
        <v/>
      </c>
      <c r="AU998">
        <f>IF(OR(Scenario!$B$9="Any",Scenario!$B$9=E998),1,0)</f>
        <v/>
      </c>
      <c r="AV998">
        <f>IF(OR(Scenario!$B$10="Any",Scenario!$B$10=F998),1,0)</f>
        <v/>
      </c>
      <c r="AW998">
        <f>G998*AQ998*AR998*AS998*AT998*AU998*AV998</f>
        <v/>
      </c>
      <c r="AX998">
        <f>IF(Scenario!$B$11="mean",L998,IF(Scenario!$B$11="5th pct",M998,N998))</f>
        <v/>
      </c>
      <c r="AY998">
        <f>IF(Scenario!$B$11="mean",O998,IF(Scenario!$B$11="5th pct",P998,Q998))</f>
        <v/>
      </c>
      <c r="AZ998">
        <f>IF(Scenario!$B$11="mean",R998,IF(Scenario!$B$11="5th pct",S998,T998))</f>
        <v/>
      </c>
      <c r="BA998">
        <f>IF(Scenario!$B$11="mean",AE998,IF(Scenario!$B$11="5th pct",AF998,AG998))</f>
        <v/>
      </c>
      <c r="BB998">
        <f>IF(Scenario!$B$11="mean",AH998,IF(Scenario!$B$11="5th pct",AI998,AJ998))</f>
        <v/>
      </c>
      <c r="BC998">
        <f>U998</f>
        <v/>
      </c>
      <c r="BD998">
        <f>IF(Scenario!$B$11="mean",V998,IF(Scenario!$B$11="5th pct",W998,X998))</f>
        <v/>
      </c>
      <c r="BE998">
        <f>IF(Scenario!$B$11="mean",Y998,IF(Scenario!$B$11="5th pct",Z998,AA998))</f>
        <v/>
      </c>
      <c r="BF998">
        <f>IF(Scenario!$B$11="mean",AK998,IF(Scenario!$B$11="5th pct",AL998,AM998))</f>
        <v/>
      </c>
      <c r="BG998">
        <f>IF(Scenario!$B$11="mean",AN998,IF(Scenario!$B$11="5th pct",AO998,AP998))</f>
        <v/>
      </c>
    </row>
    <row r="999">
      <c r="A999" s="7" t="inlineStr">
        <is>
          <t>M</t>
        </is>
      </c>
      <c r="B999" s="7" t="inlineStr">
        <is>
          <t>80+</t>
        </is>
      </c>
      <c r="C999" s="7" t="inlineStr">
        <is>
          <t>110-132</t>
        </is>
      </c>
      <c r="D999" s="7" t="inlineStr">
        <is>
          <t>&lt;1.0</t>
        </is>
      </c>
      <c r="E999" s="7" t="inlineStr">
        <is>
          <t>high parox</t>
        </is>
      </c>
      <c r="F999" s="7" t="inlineStr">
        <is>
          <t>yes</t>
        </is>
      </c>
      <c r="G999" s="30">
        <f>Parameters!$B$6*Parameters!$B$9*Parameters!$C$11/SUM(Parameters!$B$11:$G$11)*Parameters!$H$21*Parameters!$B$52*Parameters!$B$46</f>
        <v/>
      </c>
      <c r="H999" s="31">
        <f>(140-Parameters!$D$25)*Parameters!$C$26*0.45359237*1/(72*Parameters!$B$27)</f>
        <v/>
      </c>
      <c r="I999" s="7">
        <f>IF(H999&gt;80,"&gt;80",IF(H999&gt;50,"50-80",IF(H999&gt;=25,"25-50","&lt;25")))</f>
        <v/>
      </c>
      <c r="J999" s="7">
        <f>IF(((B999="80+")+1+(OR(D999="1.5-2.0",D999="&gt;=2.0")))&gt;=2,1,0)</f>
        <v/>
      </c>
      <c r="K999" s="32">
        <f>INDEX(Parameters!$B$31:$E$31,MATCH(I999,Parameters!$B$30:$E$30,0))</f>
        <v/>
      </c>
      <c r="L999" s="33">
        <f>K999*INDEX(Parameters!$B$75:$E$75,MATCH(I999,Parameters!$B$30:$E$30,0))/100*IF($F999="yes",Parameters!$C$49,Parameters!$B$49)</f>
        <v/>
      </c>
      <c r="M999" s="33">
        <f>K999*INDEX(Parameters!$B$76:$E$76,MATCH(I999,Parameters!$B$30:$E$30,0))/100*IF($F999="yes",Parameters!$C$49,Parameters!$B$49)</f>
        <v/>
      </c>
      <c r="N999" s="33">
        <f>K999*INDEX(Parameters!$B$77:$E$77,MATCH(I999,Parameters!$B$30:$E$30,0))/100*IF($F999="yes",Parameters!$C$49,Parameters!$B$49)</f>
        <v/>
      </c>
      <c r="O999" s="33">
        <f>K999*INDEX(Parameters!$B$78:$E$78,MATCH(I999,Parameters!$B$30:$E$30,0))/100*IF($F999="yes",Parameters!$C$49,Parameters!$B$49)</f>
        <v/>
      </c>
      <c r="P999" s="33">
        <f>K999*INDEX(Parameters!$B$79:$E$79,MATCH(I999,Parameters!$B$30:$E$30,0))/100*IF($F999="yes",Parameters!$C$49,Parameters!$B$49)</f>
        <v/>
      </c>
      <c r="Q999" s="33">
        <f>K999*INDEX(Parameters!$B$80:$E$80,MATCH(I999,Parameters!$B$30:$E$30,0))/100*IF($F999="yes",Parameters!$C$49,Parameters!$B$49)</f>
        <v/>
      </c>
      <c r="R999" s="33">
        <f>K999*INDEX(Parameters!$B$81:$E$81,MATCH(I999,Parameters!$B$30:$E$30,0))/100*IF($F999="yes",Parameters!$C$49,Parameters!$B$49)</f>
        <v/>
      </c>
      <c r="S999" s="33">
        <f>K999*INDEX(Parameters!$B$82:$E$82,MATCH(I999,Parameters!$B$30:$E$30,0))/100*IF($F999="yes",Parameters!$C$49,Parameters!$B$49)</f>
        <v/>
      </c>
      <c r="T999" s="33">
        <f>K999*INDEX(Parameters!$B$83:$E$83,MATCH(I999,Parameters!$B$30:$E$30,0))/100*IF($F999="yes",Parameters!$C$49,Parameters!$B$49)</f>
        <v/>
      </c>
      <c r="U999" s="33">
        <f>INDEX(Parameters!$B$32:$E$32,MATCH(I999,Parameters!$B$30:$E$30,0))*Parameters!$B$36/100*IF($F999="yes",Parameters!$E$49,Parameters!$D$49)</f>
        <v/>
      </c>
      <c r="V999" s="33">
        <f>U999*INDEX(Parameters!$B$99:$E$99,MATCH(I999,Parameters!$B$30:$E$30,0))</f>
        <v/>
      </c>
      <c r="W999" s="33">
        <f>U999*INDEX(Parameters!$B$100:$E$100,MATCH(I999,Parameters!$B$30:$E$30,0))</f>
        <v/>
      </c>
      <c r="X999" s="33">
        <f>U999*INDEX(Parameters!$B$101:$E$101,MATCH(I999,Parameters!$B$30:$E$30,0))</f>
        <v/>
      </c>
      <c r="Y999" s="33">
        <f>U999*INDEX(Parameters!$B$102:$E$102,MATCH(I999,Parameters!$B$30:$E$30,0))</f>
        <v/>
      </c>
      <c r="Z999" s="33">
        <f>U999*INDEX(Parameters!$B$103:$E$103,MATCH(I999,Parameters!$B$30:$E$30,0))</f>
        <v/>
      </c>
      <c r="AA999" s="33">
        <f>U999*INDEX(Parameters!$B$104:$E$104,MATCH(I999,Parameters!$B$30:$E$30,0))</f>
        <v/>
      </c>
      <c r="AB999" s="33">
        <f>U999*Parameters!$B$39</f>
        <v/>
      </c>
      <c r="AC999" s="7">
        <f>J999</f>
        <v/>
      </c>
      <c r="AD999" s="7">
        <f>IF(J999=1,Parameters!$B$40,Parameters!$B$41)</f>
        <v/>
      </c>
      <c r="AE999" s="33">
        <f>AC999*O999+(1-AC999)*L999</f>
        <v/>
      </c>
      <c r="AF999" s="33">
        <f>AC999*P999+(1-AC999)*M999</f>
        <v/>
      </c>
      <c r="AG999" s="33">
        <f>AC999*Q999+(1-AC999)*N999</f>
        <v/>
      </c>
      <c r="AH999" s="33">
        <f>AD999*O999+(1-AD999)*L999</f>
        <v/>
      </c>
      <c r="AI999" s="33">
        <f>AD999*P999+(1-AD999)*M999</f>
        <v/>
      </c>
      <c r="AJ999" s="33">
        <f>AD999*Q999+(1-AD999)*N999</f>
        <v/>
      </c>
      <c r="AK999" s="33">
        <f>AC999*V999+(1-AC999)*U999</f>
        <v/>
      </c>
      <c r="AL999" s="33">
        <f>AC999*W999+(1-AC999)*U999</f>
        <v/>
      </c>
      <c r="AM999" s="33">
        <f>AC999*X999+(1-AC999)*U999</f>
        <v/>
      </c>
      <c r="AN999" s="33">
        <f>AD999*V999+(1-AD999)*U999</f>
        <v/>
      </c>
      <c r="AO999" s="33">
        <f>AD999*W999+(1-AD999)*U999</f>
        <v/>
      </c>
      <c r="AP999" s="33">
        <f>AD999*X999+(1-AD999)*U999</f>
        <v/>
      </c>
      <c r="AQ999" s="7">
        <f>IF(OR(Scenario!$B$5="Any",Scenario!$B$5=A999),1,0)</f>
        <v/>
      </c>
      <c r="AR999" s="7">
        <f>IF(OR(Scenario!$B$6="Any",Scenario!$B$6=B999),1,0)</f>
        <v/>
      </c>
      <c r="AS999" s="7">
        <f>IF(OR(Scenario!$B$7="Any",Scenario!$B$7=C999),1,0)</f>
        <v/>
      </c>
      <c r="AT999" s="7">
        <f>IF(OR(Scenario!$B$8="Any",Scenario!$B$8=D999),1,0)</f>
        <v/>
      </c>
      <c r="AU999" s="7">
        <f>IF(OR(Scenario!$B$9="Any",Scenario!$B$9=E999),1,0)</f>
        <v/>
      </c>
      <c r="AV999" s="7">
        <f>IF(OR(Scenario!$B$10="Any",Scenario!$B$10=F999),1,0)</f>
        <v/>
      </c>
      <c r="AW999" s="7">
        <f>G999*AQ999*AR999*AS999*AT999*AU999*AV999</f>
        <v/>
      </c>
      <c r="AX999" s="7">
        <f>IF(Scenario!$B$11="mean",L999,IF(Scenario!$B$11="5th pct",M999,N999))</f>
        <v/>
      </c>
      <c r="AY999" s="7">
        <f>IF(Scenario!$B$11="mean",O999,IF(Scenario!$B$11="5th pct",P999,Q999))</f>
        <v/>
      </c>
      <c r="AZ999" s="7">
        <f>IF(Scenario!$B$11="mean",R999,IF(Scenario!$B$11="5th pct",S999,T999))</f>
        <v/>
      </c>
      <c r="BA999" s="7">
        <f>IF(Scenario!$B$11="mean",AE999,IF(Scenario!$B$11="5th pct",AF999,AG999))</f>
        <v/>
      </c>
      <c r="BB999" s="7">
        <f>IF(Scenario!$B$11="mean",AH999,IF(Scenario!$B$11="5th pct",AI999,AJ999))</f>
        <v/>
      </c>
      <c r="BC999" s="7">
        <f>U999</f>
        <v/>
      </c>
      <c r="BD999" s="7">
        <f>IF(Scenario!$B$11="mean",V999,IF(Scenario!$B$11="5th pct",W999,X999))</f>
        <v/>
      </c>
      <c r="BE999" s="7">
        <f>IF(Scenario!$B$11="mean",Y999,IF(Scenario!$B$11="5th pct",Z999,AA999))</f>
        <v/>
      </c>
      <c r="BF999" s="7">
        <f>IF(Scenario!$B$11="mean",AK999,IF(Scenario!$B$11="5th pct",AL999,AM999))</f>
        <v/>
      </c>
      <c r="BG999" s="7">
        <f>IF(Scenario!$B$11="mean",AN999,IF(Scenario!$B$11="5th pct",AO999,AP999))</f>
        <v/>
      </c>
    </row>
    <row r="1000">
      <c r="A1000" t="inlineStr">
        <is>
          <t>M</t>
        </is>
      </c>
      <c r="B1000" t="inlineStr">
        <is>
          <t>80+</t>
        </is>
      </c>
      <c r="C1000" t="inlineStr">
        <is>
          <t>110-132</t>
        </is>
      </c>
      <c r="D1000" t="inlineStr">
        <is>
          <t>&lt;1.0</t>
        </is>
      </c>
      <c r="E1000" t="inlineStr">
        <is>
          <t>persistent</t>
        </is>
      </c>
      <c r="F1000" t="inlineStr">
        <is>
          <t>no</t>
        </is>
      </c>
      <c r="G1000" s="26">
        <f>Parameters!$B$6*Parameters!$B$9*Parameters!$C$11/SUM(Parameters!$B$11:$G$11)*Parameters!$H$21*Parameters!$B$53*(1-Parameters!$B$46)</f>
        <v/>
      </c>
      <c r="H1000" s="27">
        <f>(140-Parameters!$D$25)*Parameters!$C$26*0.45359237*1/(72*Parameters!$B$27)</f>
        <v/>
      </c>
      <c r="I1000">
        <f>IF(H1000&gt;80,"&gt;80",IF(H1000&gt;50,"50-80",IF(H1000&gt;=25,"25-50","&lt;25")))</f>
        <v/>
      </c>
      <c r="J1000">
        <f>IF(((B1000="80+")+1+(OR(D1000="1.5-2.0",D1000="&gt;=2.0")))&gt;=2,1,0)</f>
        <v/>
      </c>
      <c r="K1000" s="28">
        <f>INDEX(Parameters!$B$31:$E$31,MATCH(I1000,Parameters!$B$30:$E$30,0))</f>
        <v/>
      </c>
      <c r="L1000" s="29">
        <f>K1000*INDEX(Parameters!$B$84:$E$84,MATCH(I1000,Parameters!$B$30:$E$30,0))/100*IF($F1000="yes",Parameters!$C$49,Parameters!$B$49)</f>
        <v/>
      </c>
      <c r="M1000" s="29">
        <f>K1000*INDEX(Parameters!$B$85:$E$85,MATCH(I1000,Parameters!$B$30:$E$30,0))/100*IF($F1000="yes",Parameters!$C$49,Parameters!$B$49)</f>
        <v/>
      </c>
      <c r="N1000" s="29">
        <f>K1000*INDEX(Parameters!$B$86:$E$86,MATCH(I1000,Parameters!$B$30:$E$30,0))/100*IF($F1000="yes",Parameters!$C$49,Parameters!$B$49)</f>
        <v/>
      </c>
      <c r="O1000" s="29">
        <f>K1000*INDEX(Parameters!$B$87:$E$87,MATCH(I1000,Parameters!$B$30:$E$30,0))/100*IF($F1000="yes",Parameters!$C$49,Parameters!$B$49)</f>
        <v/>
      </c>
      <c r="P1000" s="29">
        <f>K1000*INDEX(Parameters!$B$88:$E$88,MATCH(I1000,Parameters!$B$30:$E$30,0))/100*IF($F1000="yes",Parameters!$C$49,Parameters!$B$49)</f>
        <v/>
      </c>
      <c r="Q1000" s="29">
        <f>K1000*INDEX(Parameters!$B$89:$E$89,MATCH(I1000,Parameters!$B$30:$E$30,0))/100*IF($F1000="yes",Parameters!$C$49,Parameters!$B$49)</f>
        <v/>
      </c>
      <c r="R1000" s="29">
        <f>K1000*INDEX(Parameters!$B$90:$E$90,MATCH(I1000,Parameters!$B$30:$E$30,0))/100*IF($F1000="yes",Parameters!$C$49,Parameters!$B$49)</f>
        <v/>
      </c>
      <c r="S1000" s="29">
        <f>K1000*INDEX(Parameters!$B$91:$E$91,MATCH(I1000,Parameters!$B$30:$E$30,0))/100*IF($F1000="yes",Parameters!$C$49,Parameters!$B$49)</f>
        <v/>
      </c>
      <c r="T1000" s="29">
        <f>K1000*INDEX(Parameters!$B$92:$E$92,MATCH(I1000,Parameters!$B$30:$E$30,0))/100*IF($F1000="yes",Parameters!$C$49,Parameters!$B$49)</f>
        <v/>
      </c>
      <c r="U1000" s="29">
        <f>INDEX(Parameters!$B$32:$E$32,MATCH(I1000,Parameters!$B$30:$E$30,0))*Parameters!$B$36/100*IF($F1000="yes",Parameters!$E$49,Parameters!$D$49)</f>
        <v/>
      </c>
      <c r="V1000" s="29">
        <f>U1000*INDEX(Parameters!$B$99:$E$99,MATCH(I1000,Parameters!$B$30:$E$30,0))</f>
        <v/>
      </c>
      <c r="W1000" s="29">
        <f>U1000*INDEX(Parameters!$B$100:$E$100,MATCH(I1000,Parameters!$B$30:$E$30,0))</f>
        <v/>
      </c>
      <c r="X1000" s="29">
        <f>U1000*INDEX(Parameters!$B$101:$E$101,MATCH(I1000,Parameters!$B$30:$E$30,0))</f>
        <v/>
      </c>
      <c r="Y1000" s="29">
        <f>U1000*INDEX(Parameters!$B$102:$E$102,MATCH(I1000,Parameters!$B$30:$E$30,0))</f>
        <v/>
      </c>
      <c r="Z1000" s="29">
        <f>U1000*INDEX(Parameters!$B$103:$E$103,MATCH(I1000,Parameters!$B$30:$E$30,0))</f>
        <v/>
      </c>
      <c r="AA1000" s="29">
        <f>U1000*INDEX(Parameters!$B$104:$E$104,MATCH(I1000,Parameters!$B$30:$E$30,0))</f>
        <v/>
      </c>
      <c r="AB1000" s="29">
        <f>U1000*Parameters!$B$39</f>
        <v/>
      </c>
      <c r="AC1000">
        <f>J1000</f>
        <v/>
      </c>
      <c r="AD1000">
        <f>IF(J1000=1,Parameters!$B$40,Parameters!$B$41)</f>
        <v/>
      </c>
      <c r="AE1000" s="29">
        <f>AC1000*O1000+(1-AC1000)*L1000</f>
        <v/>
      </c>
      <c r="AF1000" s="29">
        <f>AC1000*P1000+(1-AC1000)*M1000</f>
        <v/>
      </c>
      <c r="AG1000" s="29">
        <f>AC1000*Q1000+(1-AC1000)*N1000</f>
        <v/>
      </c>
      <c r="AH1000" s="29">
        <f>AD1000*O1000+(1-AD1000)*L1000</f>
        <v/>
      </c>
      <c r="AI1000" s="29">
        <f>AD1000*P1000+(1-AD1000)*M1000</f>
        <v/>
      </c>
      <c r="AJ1000" s="29">
        <f>AD1000*Q1000+(1-AD1000)*N1000</f>
        <v/>
      </c>
      <c r="AK1000" s="29">
        <f>AC1000*V1000+(1-AC1000)*U1000</f>
        <v/>
      </c>
      <c r="AL1000" s="29">
        <f>AC1000*W1000+(1-AC1000)*U1000</f>
        <v/>
      </c>
      <c r="AM1000" s="29">
        <f>AC1000*X1000+(1-AC1000)*U1000</f>
        <v/>
      </c>
      <c r="AN1000" s="29">
        <f>AD1000*V1000+(1-AD1000)*U1000</f>
        <v/>
      </c>
      <c r="AO1000" s="29">
        <f>AD1000*W1000+(1-AD1000)*U1000</f>
        <v/>
      </c>
      <c r="AP1000" s="29">
        <f>AD1000*X1000+(1-AD1000)*U1000</f>
        <v/>
      </c>
      <c r="AQ1000">
        <f>IF(OR(Scenario!$B$5="Any",Scenario!$B$5=A1000),1,0)</f>
        <v/>
      </c>
      <c r="AR1000">
        <f>IF(OR(Scenario!$B$6="Any",Scenario!$B$6=B1000),1,0)</f>
        <v/>
      </c>
      <c r="AS1000">
        <f>IF(OR(Scenario!$B$7="Any",Scenario!$B$7=C1000),1,0)</f>
        <v/>
      </c>
      <c r="AT1000">
        <f>IF(OR(Scenario!$B$8="Any",Scenario!$B$8=D1000),1,0)</f>
        <v/>
      </c>
      <c r="AU1000">
        <f>IF(OR(Scenario!$B$9="Any",Scenario!$B$9=E1000),1,0)</f>
        <v/>
      </c>
      <c r="AV1000">
        <f>IF(OR(Scenario!$B$10="Any",Scenario!$B$10=F1000),1,0)</f>
        <v/>
      </c>
      <c r="AW1000">
        <f>G1000*AQ1000*AR1000*AS1000*AT1000*AU1000*AV1000</f>
        <v/>
      </c>
      <c r="AX1000">
        <f>IF(Scenario!$B$11="mean",L1000,IF(Scenario!$B$11="5th pct",M1000,N1000))</f>
        <v/>
      </c>
      <c r="AY1000">
        <f>IF(Scenario!$B$11="mean",O1000,IF(Scenario!$B$11="5th pct",P1000,Q1000))</f>
        <v/>
      </c>
      <c r="AZ1000">
        <f>IF(Scenario!$B$11="mean",R1000,IF(Scenario!$B$11="5th pct",S1000,T1000))</f>
        <v/>
      </c>
      <c r="BA1000">
        <f>IF(Scenario!$B$11="mean",AE1000,IF(Scenario!$B$11="5th pct",AF1000,AG1000))</f>
        <v/>
      </c>
      <c r="BB1000">
        <f>IF(Scenario!$B$11="mean",AH1000,IF(Scenario!$B$11="5th pct",AI1000,AJ1000))</f>
        <v/>
      </c>
      <c r="BC1000">
        <f>U1000</f>
        <v/>
      </c>
      <c r="BD1000">
        <f>IF(Scenario!$B$11="mean",V1000,IF(Scenario!$B$11="5th pct",W1000,X1000))</f>
        <v/>
      </c>
      <c r="BE1000">
        <f>IF(Scenario!$B$11="mean",Y1000,IF(Scenario!$B$11="5th pct",Z1000,AA1000))</f>
        <v/>
      </c>
      <c r="BF1000">
        <f>IF(Scenario!$B$11="mean",AK1000,IF(Scenario!$B$11="5th pct",AL1000,AM1000))</f>
        <v/>
      </c>
      <c r="BG1000">
        <f>IF(Scenario!$B$11="mean",AN1000,IF(Scenario!$B$11="5th pct",AO1000,AP1000))</f>
        <v/>
      </c>
    </row>
    <row r="1001">
      <c r="A1001" s="7" t="inlineStr">
        <is>
          <t>M</t>
        </is>
      </c>
      <c r="B1001" s="7" t="inlineStr">
        <is>
          <t>80+</t>
        </is>
      </c>
      <c r="C1001" s="7" t="inlineStr">
        <is>
          <t>110-132</t>
        </is>
      </c>
      <c r="D1001" s="7" t="inlineStr">
        <is>
          <t>&lt;1.0</t>
        </is>
      </c>
      <c r="E1001" s="7" t="inlineStr">
        <is>
          <t>persistent</t>
        </is>
      </c>
      <c r="F1001" s="7" t="inlineStr">
        <is>
          <t>yes</t>
        </is>
      </c>
      <c r="G1001" s="30">
        <f>Parameters!$B$6*Parameters!$B$9*Parameters!$C$11/SUM(Parameters!$B$11:$G$11)*Parameters!$H$21*Parameters!$B$53*Parameters!$B$46</f>
        <v/>
      </c>
      <c r="H1001" s="31">
        <f>(140-Parameters!$D$25)*Parameters!$C$26*0.45359237*1/(72*Parameters!$B$27)</f>
        <v/>
      </c>
      <c r="I1001" s="7">
        <f>IF(H1001&gt;80,"&gt;80",IF(H1001&gt;50,"50-80",IF(H1001&gt;=25,"25-50","&lt;25")))</f>
        <v/>
      </c>
      <c r="J1001" s="7">
        <f>IF(((B1001="80+")+1+(OR(D1001="1.5-2.0",D1001="&gt;=2.0")))&gt;=2,1,0)</f>
        <v/>
      </c>
      <c r="K1001" s="32">
        <f>INDEX(Parameters!$B$31:$E$31,MATCH(I1001,Parameters!$B$30:$E$30,0))</f>
        <v/>
      </c>
      <c r="L1001" s="33">
        <f>K1001*INDEX(Parameters!$B$84:$E$84,MATCH(I1001,Parameters!$B$30:$E$30,0))/100*IF($F1001="yes",Parameters!$C$49,Parameters!$B$49)</f>
        <v/>
      </c>
      <c r="M1001" s="33">
        <f>K1001*INDEX(Parameters!$B$85:$E$85,MATCH(I1001,Parameters!$B$30:$E$30,0))/100*IF($F1001="yes",Parameters!$C$49,Parameters!$B$49)</f>
        <v/>
      </c>
      <c r="N1001" s="33">
        <f>K1001*INDEX(Parameters!$B$86:$E$86,MATCH(I1001,Parameters!$B$30:$E$30,0))/100*IF($F1001="yes",Parameters!$C$49,Parameters!$B$49)</f>
        <v/>
      </c>
      <c r="O1001" s="33">
        <f>K1001*INDEX(Parameters!$B$87:$E$87,MATCH(I1001,Parameters!$B$30:$E$30,0))/100*IF($F1001="yes",Parameters!$C$49,Parameters!$B$49)</f>
        <v/>
      </c>
      <c r="P1001" s="33">
        <f>K1001*INDEX(Parameters!$B$88:$E$88,MATCH(I1001,Parameters!$B$30:$E$30,0))/100*IF($F1001="yes",Parameters!$C$49,Parameters!$B$49)</f>
        <v/>
      </c>
      <c r="Q1001" s="33">
        <f>K1001*INDEX(Parameters!$B$89:$E$89,MATCH(I1001,Parameters!$B$30:$E$30,0))/100*IF($F1001="yes",Parameters!$C$49,Parameters!$B$49)</f>
        <v/>
      </c>
      <c r="R1001" s="33">
        <f>K1001*INDEX(Parameters!$B$90:$E$90,MATCH(I1001,Parameters!$B$30:$E$30,0))/100*IF($F1001="yes",Parameters!$C$49,Parameters!$B$49)</f>
        <v/>
      </c>
      <c r="S1001" s="33">
        <f>K1001*INDEX(Parameters!$B$91:$E$91,MATCH(I1001,Parameters!$B$30:$E$30,0))/100*IF($F1001="yes",Parameters!$C$49,Parameters!$B$49)</f>
        <v/>
      </c>
      <c r="T1001" s="33">
        <f>K1001*INDEX(Parameters!$B$92:$E$92,MATCH(I1001,Parameters!$B$30:$E$30,0))/100*IF($F1001="yes",Parameters!$C$49,Parameters!$B$49)</f>
        <v/>
      </c>
      <c r="U1001" s="33">
        <f>INDEX(Parameters!$B$32:$E$32,MATCH(I1001,Parameters!$B$30:$E$30,0))*Parameters!$B$36/100*IF($F1001="yes",Parameters!$E$49,Parameters!$D$49)</f>
        <v/>
      </c>
      <c r="V1001" s="33">
        <f>U1001*INDEX(Parameters!$B$99:$E$99,MATCH(I1001,Parameters!$B$30:$E$30,0))</f>
        <v/>
      </c>
      <c r="W1001" s="33">
        <f>U1001*INDEX(Parameters!$B$100:$E$100,MATCH(I1001,Parameters!$B$30:$E$30,0))</f>
        <v/>
      </c>
      <c r="X1001" s="33">
        <f>U1001*INDEX(Parameters!$B$101:$E$101,MATCH(I1001,Parameters!$B$30:$E$30,0))</f>
        <v/>
      </c>
      <c r="Y1001" s="33">
        <f>U1001*INDEX(Parameters!$B$102:$E$102,MATCH(I1001,Parameters!$B$30:$E$30,0))</f>
        <v/>
      </c>
      <c r="Z1001" s="33">
        <f>U1001*INDEX(Parameters!$B$103:$E$103,MATCH(I1001,Parameters!$B$30:$E$30,0))</f>
        <v/>
      </c>
      <c r="AA1001" s="33">
        <f>U1001*INDEX(Parameters!$B$104:$E$104,MATCH(I1001,Parameters!$B$30:$E$30,0))</f>
        <v/>
      </c>
      <c r="AB1001" s="33">
        <f>U1001*Parameters!$B$39</f>
        <v/>
      </c>
      <c r="AC1001" s="7">
        <f>J1001</f>
        <v/>
      </c>
      <c r="AD1001" s="7">
        <f>IF(J1001=1,Parameters!$B$40,Parameters!$B$41)</f>
        <v/>
      </c>
      <c r="AE1001" s="33">
        <f>AC1001*O1001+(1-AC1001)*L1001</f>
        <v/>
      </c>
      <c r="AF1001" s="33">
        <f>AC1001*P1001+(1-AC1001)*M1001</f>
        <v/>
      </c>
      <c r="AG1001" s="33">
        <f>AC1001*Q1001+(1-AC1001)*N1001</f>
        <v/>
      </c>
      <c r="AH1001" s="33">
        <f>AD1001*O1001+(1-AD1001)*L1001</f>
        <v/>
      </c>
      <c r="AI1001" s="33">
        <f>AD1001*P1001+(1-AD1001)*M1001</f>
        <v/>
      </c>
      <c r="AJ1001" s="33">
        <f>AD1001*Q1001+(1-AD1001)*N1001</f>
        <v/>
      </c>
      <c r="AK1001" s="33">
        <f>AC1001*V1001+(1-AC1001)*U1001</f>
        <v/>
      </c>
      <c r="AL1001" s="33">
        <f>AC1001*W1001+(1-AC1001)*U1001</f>
        <v/>
      </c>
      <c r="AM1001" s="33">
        <f>AC1001*X1001+(1-AC1001)*U1001</f>
        <v/>
      </c>
      <c r="AN1001" s="33">
        <f>AD1001*V1001+(1-AD1001)*U1001</f>
        <v/>
      </c>
      <c r="AO1001" s="33">
        <f>AD1001*W1001+(1-AD1001)*U1001</f>
        <v/>
      </c>
      <c r="AP1001" s="33">
        <f>AD1001*X1001+(1-AD1001)*U1001</f>
        <v/>
      </c>
      <c r="AQ1001" s="7">
        <f>IF(OR(Scenario!$B$5="Any",Scenario!$B$5=A1001),1,0)</f>
        <v/>
      </c>
      <c r="AR1001" s="7">
        <f>IF(OR(Scenario!$B$6="Any",Scenario!$B$6=B1001),1,0)</f>
        <v/>
      </c>
      <c r="AS1001" s="7">
        <f>IF(OR(Scenario!$B$7="Any",Scenario!$B$7=C1001),1,0)</f>
        <v/>
      </c>
      <c r="AT1001" s="7">
        <f>IF(OR(Scenario!$B$8="Any",Scenario!$B$8=D1001),1,0)</f>
        <v/>
      </c>
      <c r="AU1001" s="7">
        <f>IF(OR(Scenario!$B$9="Any",Scenario!$B$9=E1001),1,0)</f>
        <v/>
      </c>
      <c r="AV1001" s="7">
        <f>IF(OR(Scenario!$B$10="Any",Scenario!$B$10=F1001),1,0)</f>
        <v/>
      </c>
      <c r="AW1001" s="7">
        <f>G1001*AQ1001*AR1001*AS1001*AT1001*AU1001*AV1001</f>
        <v/>
      </c>
      <c r="AX1001" s="7">
        <f>IF(Scenario!$B$11="mean",L1001,IF(Scenario!$B$11="5th pct",M1001,N1001))</f>
        <v/>
      </c>
      <c r="AY1001" s="7">
        <f>IF(Scenario!$B$11="mean",O1001,IF(Scenario!$B$11="5th pct",P1001,Q1001))</f>
        <v/>
      </c>
      <c r="AZ1001" s="7">
        <f>IF(Scenario!$B$11="mean",R1001,IF(Scenario!$B$11="5th pct",S1001,T1001))</f>
        <v/>
      </c>
      <c r="BA1001" s="7">
        <f>IF(Scenario!$B$11="mean",AE1001,IF(Scenario!$B$11="5th pct",AF1001,AG1001))</f>
        <v/>
      </c>
      <c r="BB1001" s="7">
        <f>IF(Scenario!$B$11="mean",AH1001,IF(Scenario!$B$11="5th pct",AI1001,AJ1001))</f>
        <v/>
      </c>
      <c r="BC1001" s="7">
        <f>U1001</f>
        <v/>
      </c>
      <c r="BD1001" s="7">
        <f>IF(Scenario!$B$11="mean",V1001,IF(Scenario!$B$11="5th pct",W1001,X1001))</f>
        <v/>
      </c>
      <c r="BE1001" s="7">
        <f>IF(Scenario!$B$11="mean",Y1001,IF(Scenario!$B$11="5th pct",Z1001,AA1001))</f>
        <v/>
      </c>
      <c r="BF1001" s="7">
        <f>IF(Scenario!$B$11="mean",AK1001,IF(Scenario!$B$11="5th pct",AL1001,AM1001))</f>
        <v/>
      </c>
      <c r="BG1001" s="7">
        <f>IF(Scenario!$B$11="mean",AN1001,IF(Scenario!$B$11="5th pct",AO1001,AP1001))</f>
        <v/>
      </c>
    </row>
    <row r="1002">
      <c r="A1002" t="inlineStr">
        <is>
          <t>M</t>
        </is>
      </c>
      <c r="B1002" t="inlineStr">
        <is>
          <t>80+</t>
        </is>
      </c>
      <c r="C1002" t="inlineStr">
        <is>
          <t>110-132</t>
        </is>
      </c>
      <c r="D1002" t="inlineStr">
        <is>
          <t>1.0-1.5</t>
        </is>
      </c>
      <c r="E1002" t="inlineStr">
        <is>
          <t>subclinical</t>
        </is>
      </c>
      <c r="F1002" t="inlineStr">
        <is>
          <t>no</t>
        </is>
      </c>
      <c r="G1002" s="26">
        <f>Parameters!$B$6*Parameters!$B$9*Parameters!$C$11/SUM(Parameters!$B$11:$G$11)*Parameters!$I$21*Parameters!$B$50*(1-Parameters!$B$46)</f>
        <v/>
      </c>
      <c r="H1002" s="27">
        <f>(140-Parameters!$D$25)*Parameters!$C$26*0.45359237*1/(72*Parameters!$C$27)</f>
        <v/>
      </c>
      <c r="I1002">
        <f>IF(H1002&gt;80,"&gt;80",IF(H1002&gt;50,"50-80",IF(H1002&gt;=25,"25-50","&lt;25")))</f>
        <v/>
      </c>
      <c r="J1002">
        <f>IF(((B1002="80+")+1+(OR(D1002="1.5-2.0",D1002="&gt;=2.0")))&gt;=2,1,0)</f>
        <v/>
      </c>
      <c r="K1002" s="28">
        <f>INDEX(Parameters!$B$31:$E$31,MATCH(I1002,Parameters!$B$30:$E$30,0))</f>
        <v/>
      </c>
      <c r="L1002" s="29">
        <f>K1002*INDEX(Parameters!$B$57:$E$57,MATCH(I1002,Parameters!$B$30:$E$30,0))/100*IF($F1002="yes",Parameters!$C$49,Parameters!$B$49)</f>
        <v/>
      </c>
      <c r="M1002" s="29">
        <f>K1002*INDEX(Parameters!$B$58:$E$58,MATCH(I1002,Parameters!$B$30:$E$30,0))/100*IF($F1002="yes",Parameters!$C$49,Parameters!$B$49)</f>
        <v/>
      </c>
      <c r="N1002" s="29">
        <f>K1002*INDEX(Parameters!$B$59:$E$59,MATCH(I1002,Parameters!$B$30:$E$30,0))/100*IF($F1002="yes",Parameters!$C$49,Parameters!$B$49)</f>
        <v/>
      </c>
      <c r="O1002" s="29">
        <f>K1002*INDEX(Parameters!$B$60:$E$60,MATCH(I1002,Parameters!$B$30:$E$30,0))/100*IF($F1002="yes",Parameters!$C$49,Parameters!$B$49)</f>
        <v/>
      </c>
      <c r="P1002" s="29">
        <f>K1002*INDEX(Parameters!$B$61:$E$61,MATCH(I1002,Parameters!$B$30:$E$30,0))/100*IF($F1002="yes",Parameters!$C$49,Parameters!$B$49)</f>
        <v/>
      </c>
      <c r="Q1002" s="29">
        <f>K1002*INDEX(Parameters!$B$62:$E$62,MATCH(I1002,Parameters!$B$30:$E$30,0))/100*IF($F1002="yes",Parameters!$C$49,Parameters!$B$49)</f>
        <v/>
      </c>
      <c r="R1002" s="29">
        <f>K1002*INDEX(Parameters!$B$63:$E$63,MATCH(I1002,Parameters!$B$30:$E$30,0))/100*IF($F1002="yes",Parameters!$C$49,Parameters!$B$49)</f>
        <v/>
      </c>
      <c r="S1002" s="29">
        <f>K1002*INDEX(Parameters!$B$64:$E$64,MATCH(I1002,Parameters!$B$30:$E$30,0))/100*IF($F1002="yes",Parameters!$C$49,Parameters!$B$49)</f>
        <v/>
      </c>
      <c r="T1002" s="29">
        <f>K1002*INDEX(Parameters!$B$65:$E$65,MATCH(I1002,Parameters!$B$30:$E$30,0))/100*IF($F1002="yes",Parameters!$C$49,Parameters!$B$49)</f>
        <v/>
      </c>
      <c r="U1002" s="29">
        <f>INDEX(Parameters!$B$32:$E$32,MATCH(I1002,Parameters!$B$30:$E$30,0))*Parameters!$B$36/100*IF($F1002="yes",Parameters!$E$49,Parameters!$D$49)</f>
        <v/>
      </c>
      <c r="V1002" s="29">
        <f>U1002*INDEX(Parameters!$B$99:$E$99,MATCH(I1002,Parameters!$B$30:$E$30,0))</f>
        <v/>
      </c>
      <c r="W1002" s="29">
        <f>U1002*INDEX(Parameters!$B$100:$E$100,MATCH(I1002,Parameters!$B$30:$E$30,0))</f>
        <v/>
      </c>
      <c r="X1002" s="29">
        <f>U1002*INDEX(Parameters!$B$101:$E$101,MATCH(I1002,Parameters!$B$30:$E$30,0))</f>
        <v/>
      </c>
      <c r="Y1002" s="29">
        <f>U1002*INDEX(Parameters!$B$102:$E$102,MATCH(I1002,Parameters!$B$30:$E$30,0))</f>
        <v/>
      </c>
      <c r="Z1002" s="29">
        <f>U1002*INDEX(Parameters!$B$103:$E$103,MATCH(I1002,Parameters!$B$30:$E$30,0))</f>
        <v/>
      </c>
      <c r="AA1002" s="29">
        <f>U1002*INDEX(Parameters!$B$104:$E$104,MATCH(I1002,Parameters!$B$30:$E$30,0))</f>
        <v/>
      </c>
      <c r="AB1002" s="29">
        <f>U1002*Parameters!$B$39</f>
        <v/>
      </c>
      <c r="AC1002">
        <f>J1002</f>
        <v/>
      </c>
      <c r="AD1002">
        <f>IF(J1002=1,Parameters!$B$40,Parameters!$B$41)</f>
        <v/>
      </c>
      <c r="AE1002" s="29">
        <f>AC1002*O1002+(1-AC1002)*L1002</f>
        <v/>
      </c>
      <c r="AF1002" s="29">
        <f>AC1002*P1002+(1-AC1002)*M1002</f>
        <v/>
      </c>
      <c r="AG1002" s="29">
        <f>AC1002*Q1002+(1-AC1002)*N1002</f>
        <v/>
      </c>
      <c r="AH1002" s="29">
        <f>AD1002*O1002+(1-AD1002)*L1002</f>
        <v/>
      </c>
      <c r="AI1002" s="29">
        <f>AD1002*P1002+(1-AD1002)*M1002</f>
        <v/>
      </c>
      <c r="AJ1002" s="29">
        <f>AD1002*Q1002+(1-AD1002)*N1002</f>
        <v/>
      </c>
      <c r="AK1002" s="29">
        <f>AC1002*V1002+(1-AC1002)*U1002</f>
        <v/>
      </c>
      <c r="AL1002" s="29">
        <f>AC1002*W1002+(1-AC1002)*U1002</f>
        <v/>
      </c>
      <c r="AM1002" s="29">
        <f>AC1002*X1002+(1-AC1002)*U1002</f>
        <v/>
      </c>
      <c r="AN1002" s="29">
        <f>AD1002*V1002+(1-AD1002)*U1002</f>
        <v/>
      </c>
      <c r="AO1002" s="29">
        <f>AD1002*W1002+(1-AD1002)*U1002</f>
        <v/>
      </c>
      <c r="AP1002" s="29">
        <f>AD1002*X1002+(1-AD1002)*U1002</f>
        <v/>
      </c>
      <c r="AQ1002">
        <f>IF(OR(Scenario!$B$5="Any",Scenario!$B$5=A1002),1,0)</f>
        <v/>
      </c>
      <c r="AR1002">
        <f>IF(OR(Scenario!$B$6="Any",Scenario!$B$6=B1002),1,0)</f>
        <v/>
      </c>
      <c r="AS1002">
        <f>IF(OR(Scenario!$B$7="Any",Scenario!$B$7=C1002),1,0)</f>
        <v/>
      </c>
      <c r="AT1002">
        <f>IF(OR(Scenario!$B$8="Any",Scenario!$B$8=D1002),1,0)</f>
        <v/>
      </c>
      <c r="AU1002">
        <f>IF(OR(Scenario!$B$9="Any",Scenario!$B$9=E1002),1,0)</f>
        <v/>
      </c>
      <c r="AV1002">
        <f>IF(OR(Scenario!$B$10="Any",Scenario!$B$10=F1002),1,0)</f>
        <v/>
      </c>
      <c r="AW1002">
        <f>G1002*AQ1002*AR1002*AS1002*AT1002*AU1002*AV1002</f>
        <v/>
      </c>
      <c r="AX1002">
        <f>IF(Scenario!$B$11="mean",L1002,IF(Scenario!$B$11="5th pct",M1002,N1002))</f>
        <v/>
      </c>
      <c r="AY1002">
        <f>IF(Scenario!$B$11="mean",O1002,IF(Scenario!$B$11="5th pct",P1002,Q1002))</f>
        <v/>
      </c>
      <c r="AZ1002">
        <f>IF(Scenario!$B$11="mean",R1002,IF(Scenario!$B$11="5th pct",S1002,T1002))</f>
        <v/>
      </c>
      <c r="BA1002">
        <f>IF(Scenario!$B$11="mean",AE1002,IF(Scenario!$B$11="5th pct",AF1002,AG1002))</f>
        <v/>
      </c>
      <c r="BB1002">
        <f>IF(Scenario!$B$11="mean",AH1002,IF(Scenario!$B$11="5th pct",AI1002,AJ1002))</f>
        <v/>
      </c>
      <c r="BC1002">
        <f>U1002</f>
        <v/>
      </c>
      <c r="BD1002">
        <f>IF(Scenario!$B$11="mean",V1002,IF(Scenario!$B$11="5th pct",W1002,X1002))</f>
        <v/>
      </c>
      <c r="BE1002">
        <f>IF(Scenario!$B$11="mean",Y1002,IF(Scenario!$B$11="5th pct",Z1002,AA1002))</f>
        <v/>
      </c>
      <c r="BF1002">
        <f>IF(Scenario!$B$11="mean",AK1002,IF(Scenario!$B$11="5th pct",AL1002,AM1002))</f>
        <v/>
      </c>
      <c r="BG1002">
        <f>IF(Scenario!$B$11="mean",AN1002,IF(Scenario!$B$11="5th pct",AO1002,AP1002))</f>
        <v/>
      </c>
    </row>
    <row r="1003">
      <c r="A1003" s="7" t="inlineStr">
        <is>
          <t>M</t>
        </is>
      </c>
      <c r="B1003" s="7" t="inlineStr">
        <is>
          <t>80+</t>
        </is>
      </c>
      <c r="C1003" s="7" t="inlineStr">
        <is>
          <t>110-132</t>
        </is>
      </c>
      <c r="D1003" s="7" t="inlineStr">
        <is>
          <t>1.0-1.5</t>
        </is>
      </c>
      <c r="E1003" s="7" t="inlineStr">
        <is>
          <t>subclinical</t>
        </is>
      </c>
      <c r="F1003" s="7" t="inlineStr">
        <is>
          <t>yes</t>
        </is>
      </c>
      <c r="G1003" s="30">
        <f>Parameters!$B$6*Parameters!$B$9*Parameters!$C$11/SUM(Parameters!$B$11:$G$11)*Parameters!$I$21*Parameters!$B$50*Parameters!$B$46</f>
        <v/>
      </c>
      <c r="H1003" s="31">
        <f>(140-Parameters!$D$25)*Parameters!$C$26*0.45359237*1/(72*Parameters!$C$27)</f>
        <v/>
      </c>
      <c r="I1003" s="7">
        <f>IF(H1003&gt;80,"&gt;80",IF(H1003&gt;50,"50-80",IF(H1003&gt;=25,"25-50","&lt;25")))</f>
        <v/>
      </c>
      <c r="J1003" s="7">
        <f>IF(((B1003="80+")+1+(OR(D1003="1.5-2.0",D1003="&gt;=2.0")))&gt;=2,1,0)</f>
        <v/>
      </c>
      <c r="K1003" s="32">
        <f>INDEX(Parameters!$B$31:$E$31,MATCH(I1003,Parameters!$B$30:$E$30,0))</f>
        <v/>
      </c>
      <c r="L1003" s="33">
        <f>K1003*INDEX(Parameters!$B$57:$E$57,MATCH(I1003,Parameters!$B$30:$E$30,0))/100*IF($F1003="yes",Parameters!$C$49,Parameters!$B$49)</f>
        <v/>
      </c>
      <c r="M1003" s="33">
        <f>K1003*INDEX(Parameters!$B$58:$E$58,MATCH(I1003,Parameters!$B$30:$E$30,0))/100*IF($F1003="yes",Parameters!$C$49,Parameters!$B$49)</f>
        <v/>
      </c>
      <c r="N1003" s="33">
        <f>K1003*INDEX(Parameters!$B$59:$E$59,MATCH(I1003,Parameters!$B$30:$E$30,0))/100*IF($F1003="yes",Parameters!$C$49,Parameters!$B$49)</f>
        <v/>
      </c>
      <c r="O1003" s="33">
        <f>K1003*INDEX(Parameters!$B$60:$E$60,MATCH(I1003,Parameters!$B$30:$E$30,0))/100*IF($F1003="yes",Parameters!$C$49,Parameters!$B$49)</f>
        <v/>
      </c>
      <c r="P1003" s="33">
        <f>K1003*INDEX(Parameters!$B$61:$E$61,MATCH(I1003,Parameters!$B$30:$E$30,0))/100*IF($F1003="yes",Parameters!$C$49,Parameters!$B$49)</f>
        <v/>
      </c>
      <c r="Q1003" s="33">
        <f>K1003*INDEX(Parameters!$B$62:$E$62,MATCH(I1003,Parameters!$B$30:$E$30,0))/100*IF($F1003="yes",Parameters!$C$49,Parameters!$B$49)</f>
        <v/>
      </c>
      <c r="R1003" s="33">
        <f>K1003*INDEX(Parameters!$B$63:$E$63,MATCH(I1003,Parameters!$B$30:$E$30,0))/100*IF($F1003="yes",Parameters!$C$49,Parameters!$B$49)</f>
        <v/>
      </c>
      <c r="S1003" s="33">
        <f>K1003*INDEX(Parameters!$B$64:$E$64,MATCH(I1003,Parameters!$B$30:$E$30,0))/100*IF($F1003="yes",Parameters!$C$49,Parameters!$B$49)</f>
        <v/>
      </c>
      <c r="T1003" s="33">
        <f>K1003*INDEX(Parameters!$B$65:$E$65,MATCH(I1003,Parameters!$B$30:$E$30,0))/100*IF($F1003="yes",Parameters!$C$49,Parameters!$B$49)</f>
        <v/>
      </c>
      <c r="U1003" s="33">
        <f>INDEX(Parameters!$B$32:$E$32,MATCH(I1003,Parameters!$B$30:$E$30,0))*Parameters!$B$36/100*IF($F1003="yes",Parameters!$E$49,Parameters!$D$49)</f>
        <v/>
      </c>
      <c r="V1003" s="33">
        <f>U1003*INDEX(Parameters!$B$99:$E$99,MATCH(I1003,Parameters!$B$30:$E$30,0))</f>
        <v/>
      </c>
      <c r="W1003" s="33">
        <f>U1003*INDEX(Parameters!$B$100:$E$100,MATCH(I1003,Parameters!$B$30:$E$30,0))</f>
        <v/>
      </c>
      <c r="X1003" s="33">
        <f>U1003*INDEX(Parameters!$B$101:$E$101,MATCH(I1003,Parameters!$B$30:$E$30,0))</f>
        <v/>
      </c>
      <c r="Y1003" s="33">
        <f>U1003*INDEX(Parameters!$B$102:$E$102,MATCH(I1003,Parameters!$B$30:$E$30,0))</f>
        <v/>
      </c>
      <c r="Z1003" s="33">
        <f>U1003*INDEX(Parameters!$B$103:$E$103,MATCH(I1003,Parameters!$B$30:$E$30,0))</f>
        <v/>
      </c>
      <c r="AA1003" s="33">
        <f>U1003*INDEX(Parameters!$B$104:$E$104,MATCH(I1003,Parameters!$B$30:$E$30,0))</f>
        <v/>
      </c>
      <c r="AB1003" s="33">
        <f>U1003*Parameters!$B$39</f>
        <v/>
      </c>
      <c r="AC1003" s="7">
        <f>J1003</f>
        <v/>
      </c>
      <c r="AD1003" s="7">
        <f>IF(J1003=1,Parameters!$B$40,Parameters!$B$41)</f>
        <v/>
      </c>
      <c r="AE1003" s="33">
        <f>AC1003*O1003+(1-AC1003)*L1003</f>
        <v/>
      </c>
      <c r="AF1003" s="33">
        <f>AC1003*P1003+(1-AC1003)*M1003</f>
        <v/>
      </c>
      <c r="AG1003" s="33">
        <f>AC1003*Q1003+(1-AC1003)*N1003</f>
        <v/>
      </c>
      <c r="AH1003" s="33">
        <f>AD1003*O1003+(1-AD1003)*L1003</f>
        <v/>
      </c>
      <c r="AI1003" s="33">
        <f>AD1003*P1003+(1-AD1003)*M1003</f>
        <v/>
      </c>
      <c r="AJ1003" s="33">
        <f>AD1003*Q1003+(1-AD1003)*N1003</f>
        <v/>
      </c>
      <c r="AK1003" s="33">
        <f>AC1003*V1003+(1-AC1003)*U1003</f>
        <v/>
      </c>
      <c r="AL1003" s="33">
        <f>AC1003*W1003+(1-AC1003)*U1003</f>
        <v/>
      </c>
      <c r="AM1003" s="33">
        <f>AC1003*X1003+(1-AC1003)*U1003</f>
        <v/>
      </c>
      <c r="AN1003" s="33">
        <f>AD1003*V1003+(1-AD1003)*U1003</f>
        <v/>
      </c>
      <c r="AO1003" s="33">
        <f>AD1003*W1003+(1-AD1003)*U1003</f>
        <v/>
      </c>
      <c r="AP1003" s="33">
        <f>AD1003*X1003+(1-AD1003)*U1003</f>
        <v/>
      </c>
      <c r="AQ1003" s="7">
        <f>IF(OR(Scenario!$B$5="Any",Scenario!$B$5=A1003),1,0)</f>
        <v/>
      </c>
      <c r="AR1003" s="7">
        <f>IF(OR(Scenario!$B$6="Any",Scenario!$B$6=B1003),1,0)</f>
        <v/>
      </c>
      <c r="AS1003" s="7">
        <f>IF(OR(Scenario!$B$7="Any",Scenario!$B$7=C1003),1,0)</f>
        <v/>
      </c>
      <c r="AT1003" s="7">
        <f>IF(OR(Scenario!$B$8="Any",Scenario!$B$8=D1003),1,0)</f>
        <v/>
      </c>
      <c r="AU1003" s="7">
        <f>IF(OR(Scenario!$B$9="Any",Scenario!$B$9=E1003),1,0)</f>
        <v/>
      </c>
      <c r="AV1003" s="7">
        <f>IF(OR(Scenario!$B$10="Any",Scenario!$B$10=F1003),1,0)</f>
        <v/>
      </c>
      <c r="AW1003" s="7">
        <f>G1003*AQ1003*AR1003*AS1003*AT1003*AU1003*AV1003</f>
        <v/>
      </c>
      <c r="AX1003" s="7">
        <f>IF(Scenario!$B$11="mean",L1003,IF(Scenario!$B$11="5th pct",M1003,N1003))</f>
        <v/>
      </c>
      <c r="AY1003" s="7">
        <f>IF(Scenario!$B$11="mean",O1003,IF(Scenario!$B$11="5th pct",P1003,Q1003))</f>
        <v/>
      </c>
      <c r="AZ1003" s="7">
        <f>IF(Scenario!$B$11="mean",R1003,IF(Scenario!$B$11="5th pct",S1003,T1003))</f>
        <v/>
      </c>
      <c r="BA1003" s="7">
        <f>IF(Scenario!$B$11="mean",AE1003,IF(Scenario!$B$11="5th pct",AF1003,AG1003))</f>
        <v/>
      </c>
      <c r="BB1003" s="7">
        <f>IF(Scenario!$B$11="mean",AH1003,IF(Scenario!$B$11="5th pct",AI1003,AJ1003))</f>
        <v/>
      </c>
      <c r="BC1003" s="7">
        <f>U1003</f>
        <v/>
      </c>
      <c r="BD1003" s="7">
        <f>IF(Scenario!$B$11="mean",V1003,IF(Scenario!$B$11="5th pct",W1003,X1003))</f>
        <v/>
      </c>
      <c r="BE1003" s="7">
        <f>IF(Scenario!$B$11="mean",Y1003,IF(Scenario!$B$11="5th pct",Z1003,AA1003))</f>
        <v/>
      </c>
      <c r="BF1003" s="7">
        <f>IF(Scenario!$B$11="mean",AK1003,IF(Scenario!$B$11="5th pct",AL1003,AM1003))</f>
        <v/>
      </c>
      <c r="BG1003" s="7">
        <f>IF(Scenario!$B$11="mean",AN1003,IF(Scenario!$B$11="5th pct",AO1003,AP1003))</f>
        <v/>
      </c>
    </row>
    <row r="1004">
      <c r="A1004" t="inlineStr">
        <is>
          <t>M</t>
        </is>
      </c>
      <c r="B1004" t="inlineStr">
        <is>
          <t>80+</t>
        </is>
      </c>
      <c r="C1004" t="inlineStr">
        <is>
          <t>110-132</t>
        </is>
      </c>
      <c r="D1004" t="inlineStr">
        <is>
          <t>1.0-1.5</t>
        </is>
      </c>
      <c r="E1004" t="inlineStr">
        <is>
          <t>low parox</t>
        </is>
      </c>
      <c r="F1004" t="inlineStr">
        <is>
          <t>no</t>
        </is>
      </c>
      <c r="G1004" s="26">
        <f>Parameters!$B$6*Parameters!$B$9*Parameters!$C$11/SUM(Parameters!$B$11:$G$11)*Parameters!$I$21*Parameters!$B$51*(1-Parameters!$B$46)</f>
        <v/>
      </c>
      <c r="H1004" s="27">
        <f>(140-Parameters!$D$25)*Parameters!$C$26*0.45359237*1/(72*Parameters!$C$27)</f>
        <v/>
      </c>
      <c r="I1004">
        <f>IF(H1004&gt;80,"&gt;80",IF(H1004&gt;50,"50-80",IF(H1004&gt;=25,"25-50","&lt;25")))</f>
        <v/>
      </c>
      <c r="J1004">
        <f>IF(((B1004="80+")+1+(OR(D1004="1.5-2.0",D1004="&gt;=2.0")))&gt;=2,1,0)</f>
        <v/>
      </c>
      <c r="K1004" s="28">
        <f>INDEX(Parameters!$B$31:$E$31,MATCH(I1004,Parameters!$B$30:$E$30,0))</f>
        <v/>
      </c>
      <c r="L1004" s="29">
        <f>K1004*INDEX(Parameters!$B$66:$E$66,MATCH(I1004,Parameters!$B$30:$E$30,0))/100*IF($F1004="yes",Parameters!$C$49,Parameters!$B$49)</f>
        <v/>
      </c>
      <c r="M1004" s="29">
        <f>K1004*INDEX(Parameters!$B$67:$E$67,MATCH(I1004,Parameters!$B$30:$E$30,0))/100*IF($F1004="yes",Parameters!$C$49,Parameters!$B$49)</f>
        <v/>
      </c>
      <c r="N1004" s="29">
        <f>K1004*INDEX(Parameters!$B$68:$E$68,MATCH(I1004,Parameters!$B$30:$E$30,0))/100*IF($F1004="yes",Parameters!$C$49,Parameters!$B$49)</f>
        <v/>
      </c>
      <c r="O1004" s="29">
        <f>K1004*INDEX(Parameters!$B$69:$E$69,MATCH(I1004,Parameters!$B$30:$E$30,0))/100*IF($F1004="yes",Parameters!$C$49,Parameters!$B$49)</f>
        <v/>
      </c>
      <c r="P1004" s="29">
        <f>K1004*INDEX(Parameters!$B$70:$E$70,MATCH(I1004,Parameters!$B$30:$E$30,0))/100*IF($F1004="yes",Parameters!$C$49,Parameters!$B$49)</f>
        <v/>
      </c>
      <c r="Q1004" s="29">
        <f>K1004*INDEX(Parameters!$B$71:$E$71,MATCH(I1004,Parameters!$B$30:$E$30,0))/100*IF($F1004="yes",Parameters!$C$49,Parameters!$B$49)</f>
        <v/>
      </c>
      <c r="R1004" s="29">
        <f>K1004*INDEX(Parameters!$B$72:$E$72,MATCH(I1004,Parameters!$B$30:$E$30,0))/100*IF($F1004="yes",Parameters!$C$49,Parameters!$B$49)</f>
        <v/>
      </c>
      <c r="S1004" s="29">
        <f>K1004*INDEX(Parameters!$B$73:$E$73,MATCH(I1004,Parameters!$B$30:$E$30,0))/100*IF($F1004="yes",Parameters!$C$49,Parameters!$B$49)</f>
        <v/>
      </c>
      <c r="T1004" s="29">
        <f>K1004*INDEX(Parameters!$B$74:$E$74,MATCH(I1004,Parameters!$B$30:$E$30,0))/100*IF($F1004="yes",Parameters!$C$49,Parameters!$B$49)</f>
        <v/>
      </c>
      <c r="U1004" s="29">
        <f>INDEX(Parameters!$B$32:$E$32,MATCH(I1004,Parameters!$B$30:$E$30,0))*Parameters!$B$36/100*IF($F1004="yes",Parameters!$E$49,Parameters!$D$49)</f>
        <v/>
      </c>
      <c r="V1004" s="29">
        <f>U1004*INDEX(Parameters!$B$99:$E$99,MATCH(I1004,Parameters!$B$30:$E$30,0))</f>
        <v/>
      </c>
      <c r="W1004" s="29">
        <f>U1004*INDEX(Parameters!$B$100:$E$100,MATCH(I1004,Parameters!$B$30:$E$30,0))</f>
        <v/>
      </c>
      <c r="X1004" s="29">
        <f>U1004*INDEX(Parameters!$B$101:$E$101,MATCH(I1004,Parameters!$B$30:$E$30,0))</f>
        <v/>
      </c>
      <c r="Y1004" s="29">
        <f>U1004*INDEX(Parameters!$B$102:$E$102,MATCH(I1004,Parameters!$B$30:$E$30,0))</f>
        <v/>
      </c>
      <c r="Z1004" s="29">
        <f>U1004*INDEX(Parameters!$B$103:$E$103,MATCH(I1004,Parameters!$B$30:$E$30,0))</f>
        <v/>
      </c>
      <c r="AA1004" s="29">
        <f>U1004*INDEX(Parameters!$B$104:$E$104,MATCH(I1004,Parameters!$B$30:$E$30,0))</f>
        <v/>
      </c>
      <c r="AB1004" s="29">
        <f>U1004*Parameters!$B$39</f>
        <v/>
      </c>
      <c r="AC1004">
        <f>J1004</f>
        <v/>
      </c>
      <c r="AD1004">
        <f>IF(J1004=1,Parameters!$B$40,Parameters!$B$41)</f>
        <v/>
      </c>
      <c r="AE1004" s="29">
        <f>AC1004*O1004+(1-AC1004)*L1004</f>
        <v/>
      </c>
      <c r="AF1004" s="29">
        <f>AC1004*P1004+(1-AC1004)*M1004</f>
        <v/>
      </c>
      <c r="AG1004" s="29">
        <f>AC1004*Q1004+(1-AC1004)*N1004</f>
        <v/>
      </c>
      <c r="AH1004" s="29">
        <f>AD1004*O1004+(1-AD1004)*L1004</f>
        <v/>
      </c>
      <c r="AI1004" s="29">
        <f>AD1004*P1004+(1-AD1004)*M1004</f>
        <v/>
      </c>
      <c r="AJ1004" s="29">
        <f>AD1004*Q1004+(1-AD1004)*N1004</f>
        <v/>
      </c>
      <c r="AK1004" s="29">
        <f>AC1004*V1004+(1-AC1004)*U1004</f>
        <v/>
      </c>
      <c r="AL1004" s="29">
        <f>AC1004*W1004+(1-AC1004)*U1004</f>
        <v/>
      </c>
      <c r="AM1004" s="29">
        <f>AC1004*X1004+(1-AC1004)*U1004</f>
        <v/>
      </c>
      <c r="AN1004" s="29">
        <f>AD1004*V1004+(1-AD1004)*U1004</f>
        <v/>
      </c>
      <c r="AO1004" s="29">
        <f>AD1004*W1004+(1-AD1004)*U1004</f>
        <v/>
      </c>
      <c r="AP1004" s="29">
        <f>AD1004*X1004+(1-AD1004)*U1004</f>
        <v/>
      </c>
      <c r="AQ1004">
        <f>IF(OR(Scenario!$B$5="Any",Scenario!$B$5=A1004),1,0)</f>
        <v/>
      </c>
      <c r="AR1004">
        <f>IF(OR(Scenario!$B$6="Any",Scenario!$B$6=B1004),1,0)</f>
        <v/>
      </c>
      <c r="AS1004">
        <f>IF(OR(Scenario!$B$7="Any",Scenario!$B$7=C1004),1,0)</f>
        <v/>
      </c>
      <c r="AT1004">
        <f>IF(OR(Scenario!$B$8="Any",Scenario!$B$8=D1004),1,0)</f>
        <v/>
      </c>
      <c r="AU1004">
        <f>IF(OR(Scenario!$B$9="Any",Scenario!$B$9=E1004),1,0)</f>
        <v/>
      </c>
      <c r="AV1004">
        <f>IF(OR(Scenario!$B$10="Any",Scenario!$B$10=F1004),1,0)</f>
        <v/>
      </c>
      <c r="AW1004">
        <f>G1004*AQ1004*AR1004*AS1004*AT1004*AU1004*AV1004</f>
        <v/>
      </c>
      <c r="AX1004">
        <f>IF(Scenario!$B$11="mean",L1004,IF(Scenario!$B$11="5th pct",M1004,N1004))</f>
        <v/>
      </c>
      <c r="AY1004">
        <f>IF(Scenario!$B$11="mean",O1004,IF(Scenario!$B$11="5th pct",P1004,Q1004))</f>
        <v/>
      </c>
      <c r="AZ1004">
        <f>IF(Scenario!$B$11="mean",R1004,IF(Scenario!$B$11="5th pct",S1004,T1004))</f>
        <v/>
      </c>
      <c r="BA1004">
        <f>IF(Scenario!$B$11="mean",AE1004,IF(Scenario!$B$11="5th pct",AF1004,AG1004))</f>
        <v/>
      </c>
      <c r="BB1004">
        <f>IF(Scenario!$B$11="mean",AH1004,IF(Scenario!$B$11="5th pct",AI1004,AJ1004))</f>
        <v/>
      </c>
      <c r="BC1004">
        <f>U1004</f>
        <v/>
      </c>
      <c r="BD1004">
        <f>IF(Scenario!$B$11="mean",V1004,IF(Scenario!$B$11="5th pct",W1004,X1004))</f>
        <v/>
      </c>
      <c r="BE1004">
        <f>IF(Scenario!$B$11="mean",Y1004,IF(Scenario!$B$11="5th pct",Z1004,AA1004))</f>
        <v/>
      </c>
      <c r="BF1004">
        <f>IF(Scenario!$B$11="mean",AK1004,IF(Scenario!$B$11="5th pct",AL1004,AM1004))</f>
        <v/>
      </c>
      <c r="BG1004">
        <f>IF(Scenario!$B$11="mean",AN1004,IF(Scenario!$B$11="5th pct",AO1004,AP1004))</f>
        <v/>
      </c>
    </row>
    <row r="1005">
      <c r="A1005" s="7" t="inlineStr">
        <is>
          <t>M</t>
        </is>
      </c>
      <c r="B1005" s="7" t="inlineStr">
        <is>
          <t>80+</t>
        </is>
      </c>
      <c r="C1005" s="7" t="inlineStr">
        <is>
          <t>110-132</t>
        </is>
      </c>
      <c r="D1005" s="7" t="inlineStr">
        <is>
          <t>1.0-1.5</t>
        </is>
      </c>
      <c r="E1005" s="7" t="inlineStr">
        <is>
          <t>low parox</t>
        </is>
      </c>
      <c r="F1005" s="7" t="inlineStr">
        <is>
          <t>yes</t>
        </is>
      </c>
      <c r="G1005" s="30">
        <f>Parameters!$B$6*Parameters!$B$9*Parameters!$C$11/SUM(Parameters!$B$11:$G$11)*Parameters!$I$21*Parameters!$B$51*Parameters!$B$46</f>
        <v/>
      </c>
      <c r="H1005" s="31">
        <f>(140-Parameters!$D$25)*Parameters!$C$26*0.45359237*1/(72*Parameters!$C$27)</f>
        <v/>
      </c>
      <c r="I1005" s="7">
        <f>IF(H1005&gt;80,"&gt;80",IF(H1005&gt;50,"50-80",IF(H1005&gt;=25,"25-50","&lt;25")))</f>
        <v/>
      </c>
      <c r="J1005" s="7">
        <f>IF(((B1005="80+")+1+(OR(D1005="1.5-2.0",D1005="&gt;=2.0")))&gt;=2,1,0)</f>
        <v/>
      </c>
      <c r="K1005" s="32">
        <f>INDEX(Parameters!$B$31:$E$31,MATCH(I1005,Parameters!$B$30:$E$30,0))</f>
        <v/>
      </c>
      <c r="L1005" s="33">
        <f>K1005*INDEX(Parameters!$B$66:$E$66,MATCH(I1005,Parameters!$B$30:$E$30,0))/100*IF($F1005="yes",Parameters!$C$49,Parameters!$B$49)</f>
        <v/>
      </c>
      <c r="M1005" s="33">
        <f>K1005*INDEX(Parameters!$B$67:$E$67,MATCH(I1005,Parameters!$B$30:$E$30,0))/100*IF($F1005="yes",Parameters!$C$49,Parameters!$B$49)</f>
        <v/>
      </c>
      <c r="N1005" s="33">
        <f>K1005*INDEX(Parameters!$B$68:$E$68,MATCH(I1005,Parameters!$B$30:$E$30,0))/100*IF($F1005="yes",Parameters!$C$49,Parameters!$B$49)</f>
        <v/>
      </c>
      <c r="O1005" s="33">
        <f>K1005*INDEX(Parameters!$B$69:$E$69,MATCH(I1005,Parameters!$B$30:$E$30,0))/100*IF($F1005="yes",Parameters!$C$49,Parameters!$B$49)</f>
        <v/>
      </c>
      <c r="P1005" s="33">
        <f>K1005*INDEX(Parameters!$B$70:$E$70,MATCH(I1005,Parameters!$B$30:$E$30,0))/100*IF($F1005="yes",Parameters!$C$49,Parameters!$B$49)</f>
        <v/>
      </c>
      <c r="Q1005" s="33">
        <f>K1005*INDEX(Parameters!$B$71:$E$71,MATCH(I1005,Parameters!$B$30:$E$30,0))/100*IF($F1005="yes",Parameters!$C$49,Parameters!$B$49)</f>
        <v/>
      </c>
      <c r="R1005" s="33">
        <f>K1005*INDEX(Parameters!$B$72:$E$72,MATCH(I1005,Parameters!$B$30:$E$30,0))/100*IF($F1005="yes",Parameters!$C$49,Parameters!$B$49)</f>
        <v/>
      </c>
      <c r="S1005" s="33">
        <f>K1005*INDEX(Parameters!$B$73:$E$73,MATCH(I1005,Parameters!$B$30:$E$30,0))/100*IF($F1005="yes",Parameters!$C$49,Parameters!$B$49)</f>
        <v/>
      </c>
      <c r="T1005" s="33">
        <f>K1005*INDEX(Parameters!$B$74:$E$74,MATCH(I1005,Parameters!$B$30:$E$30,0))/100*IF($F1005="yes",Parameters!$C$49,Parameters!$B$49)</f>
        <v/>
      </c>
      <c r="U1005" s="33">
        <f>INDEX(Parameters!$B$32:$E$32,MATCH(I1005,Parameters!$B$30:$E$30,0))*Parameters!$B$36/100*IF($F1005="yes",Parameters!$E$49,Parameters!$D$49)</f>
        <v/>
      </c>
      <c r="V1005" s="33">
        <f>U1005*INDEX(Parameters!$B$99:$E$99,MATCH(I1005,Parameters!$B$30:$E$30,0))</f>
        <v/>
      </c>
      <c r="W1005" s="33">
        <f>U1005*INDEX(Parameters!$B$100:$E$100,MATCH(I1005,Parameters!$B$30:$E$30,0))</f>
        <v/>
      </c>
      <c r="X1005" s="33">
        <f>U1005*INDEX(Parameters!$B$101:$E$101,MATCH(I1005,Parameters!$B$30:$E$30,0))</f>
        <v/>
      </c>
      <c r="Y1005" s="33">
        <f>U1005*INDEX(Parameters!$B$102:$E$102,MATCH(I1005,Parameters!$B$30:$E$30,0))</f>
        <v/>
      </c>
      <c r="Z1005" s="33">
        <f>U1005*INDEX(Parameters!$B$103:$E$103,MATCH(I1005,Parameters!$B$30:$E$30,0))</f>
        <v/>
      </c>
      <c r="AA1005" s="33">
        <f>U1005*INDEX(Parameters!$B$104:$E$104,MATCH(I1005,Parameters!$B$30:$E$30,0))</f>
        <v/>
      </c>
      <c r="AB1005" s="33">
        <f>U1005*Parameters!$B$39</f>
        <v/>
      </c>
      <c r="AC1005" s="7">
        <f>J1005</f>
        <v/>
      </c>
      <c r="AD1005" s="7">
        <f>IF(J1005=1,Parameters!$B$40,Parameters!$B$41)</f>
        <v/>
      </c>
      <c r="AE1005" s="33">
        <f>AC1005*O1005+(1-AC1005)*L1005</f>
        <v/>
      </c>
      <c r="AF1005" s="33">
        <f>AC1005*P1005+(1-AC1005)*M1005</f>
        <v/>
      </c>
      <c r="AG1005" s="33">
        <f>AC1005*Q1005+(1-AC1005)*N1005</f>
        <v/>
      </c>
      <c r="AH1005" s="33">
        <f>AD1005*O1005+(1-AD1005)*L1005</f>
        <v/>
      </c>
      <c r="AI1005" s="33">
        <f>AD1005*P1005+(1-AD1005)*M1005</f>
        <v/>
      </c>
      <c r="AJ1005" s="33">
        <f>AD1005*Q1005+(1-AD1005)*N1005</f>
        <v/>
      </c>
      <c r="AK1005" s="33">
        <f>AC1005*V1005+(1-AC1005)*U1005</f>
        <v/>
      </c>
      <c r="AL1005" s="33">
        <f>AC1005*W1005+(1-AC1005)*U1005</f>
        <v/>
      </c>
      <c r="AM1005" s="33">
        <f>AC1005*X1005+(1-AC1005)*U1005</f>
        <v/>
      </c>
      <c r="AN1005" s="33">
        <f>AD1005*V1005+(1-AD1005)*U1005</f>
        <v/>
      </c>
      <c r="AO1005" s="33">
        <f>AD1005*W1005+(1-AD1005)*U1005</f>
        <v/>
      </c>
      <c r="AP1005" s="33">
        <f>AD1005*X1005+(1-AD1005)*U1005</f>
        <v/>
      </c>
      <c r="AQ1005" s="7">
        <f>IF(OR(Scenario!$B$5="Any",Scenario!$B$5=A1005),1,0)</f>
        <v/>
      </c>
      <c r="AR1005" s="7">
        <f>IF(OR(Scenario!$B$6="Any",Scenario!$B$6=B1005),1,0)</f>
        <v/>
      </c>
      <c r="AS1005" s="7">
        <f>IF(OR(Scenario!$B$7="Any",Scenario!$B$7=C1005),1,0)</f>
        <v/>
      </c>
      <c r="AT1005" s="7">
        <f>IF(OR(Scenario!$B$8="Any",Scenario!$B$8=D1005),1,0)</f>
        <v/>
      </c>
      <c r="AU1005" s="7">
        <f>IF(OR(Scenario!$B$9="Any",Scenario!$B$9=E1005),1,0)</f>
        <v/>
      </c>
      <c r="AV1005" s="7">
        <f>IF(OR(Scenario!$B$10="Any",Scenario!$B$10=F1005),1,0)</f>
        <v/>
      </c>
      <c r="AW1005" s="7">
        <f>G1005*AQ1005*AR1005*AS1005*AT1005*AU1005*AV1005</f>
        <v/>
      </c>
      <c r="AX1005" s="7">
        <f>IF(Scenario!$B$11="mean",L1005,IF(Scenario!$B$11="5th pct",M1005,N1005))</f>
        <v/>
      </c>
      <c r="AY1005" s="7">
        <f>IF(Scenario!$B$11="mean",O1005,IF(Scenario!$B$11="5th pct",P1005,Q1005))</f>
        <v/>
      </c>
      <c r="AZ1005" s="7">
        <f>IF(Scenario!$B$11="mean",R1005,IF(Scenario!$B$11="5th pct",S1005,T1005))</f>
        <v/>
      </c>
      <c r="BA1005" s="7">
        <f>IF(Scenario!$B$11="mean",AE1005,IF(Scenario!$B$11="5th pct",AF1005,AG1005))</f>
        <v/>
      </c>
      <c r="BB1005" s="7">
        <f>IF(Scenario!$B$11="mean",AH1005,IF(Scenario!$B$11="5th pct",AI1005,AJ1005))</f>
        <v/>
      </c>
      <c r="BC1005" s="7">
        <f>U1005</f>
        <v/>
      </c>
      <c r="BD1005" s="7">
        <f>IF(Scenario!$B$11="mean",V1005,IF(Scenario!$B$11="5th pct",W1005,X1005))</f>
        <v/>
      </c>
      <c r="BE1005" s="7">
        <f>IF(Scenario!$B$11="mean",Y1005,IF(Scenario!$B$11="5th pct",Z1005,AA1005))</f>
        <v/>
      </c>
      <c r="BF1005" s="7">
        <f>IF(Scenario!$B$11="mean",AK1005,IF(Scenario!$B$11="5th pct",AL1005,AM1005))</f>
        <v/>
      </c>
      <c r="BG1005" s="7">
        <f>IF(Scenario!$B$11="mean",AN1005,IF(Scenario!$B$11="5th pct",AO1005,AP1005))</f>
        <v/>
      </c>
    </row>
    <row r="1006">
      <c r="A1006" t="inlineStr">
        <is>
          <t>M</t>
        </is>
      </c>
      <c r="B1006" t="inlineStr">
        <is>
          <t>80+</t>
        </is>
      </c>
      <c r="C1006" t="inlineStr">
        <is>
          <t>110-132</t>
        </is>
      </c>
      <c r="D1006" t="inlineStr">
        <is>
          <t>1.0-1.5</t>
        </is>
      </c>
      <c r="E1006" t="inlineStr">
        <is>
          <t>high parox</t>
        </is>
      </c>
      <c r="F1006" t="inlineStr">
        <is>
          <t>no</t>
        </is>
      </c>
      <c r="G1006" s="26">
        <f>Parameters!$B$6*Parameters!$B$9*Parameters!$C$11/SUM(Parameters!$B$11:$G$11)*Parameters!$I$21*Parameters!$B$52*(1-Parameters!$B$46)</f>
        <v/>
      </c>
      <c r="H1006" s="27">
        <f>(140-Parameters!$D$25)*Parameters!$C$26*0.45359237*1/(72*Parameters!$C$27)</f>
        <v/>
      </c>
      <c r="I1006">
        <f>IF(H1006&gt;80,"&gt;80",IF(H1006&gt;50,"50-80",IF(H1006&gt;=25,"25-50","&lt;25")))</f>
        <v/>
      </c>
      <c r="J1006">
        <f>IF(((B1006="80+")+1+(OR(D1006="1.5-2.0",D1006="&gt;=2.0")))&gt;=2,1,0)</f>
        <v/>
      </c>
      <c r="K1006" s="28">
        <f>INDEX(Parameters!$B$31:$E$31,MATCH(I1006,Parameters!$B$30:$E$30,0))</f>
        <v/>
      </c>
      <c r="L1006" s="29">
        <f>K1006*INDEX(Parameters!$B$75:$E$75,MATCH(I1006,Parameters!$B$30:$E$30,0))/100*IF($F1006="yes",Parameters!$C$49,Parameters!$B$49)</f>
        <v/>
      </c>
      <c r="M1006" s="29">
        <f>K1006*INDEX(Parameters!$B$76:$E$76,MATCH(I1006,Parameters!$B$30:$E$30,0))/100*IF($F1006="yes",Parameters!$C$49,Parameters!$B$49)</f>
        <v/>
      </c>
      <c r="N1006" s="29">
        <f>K1006*INDEX(Parameters!$B$77:$E$77,MATCH(I1006,Parameters!$B$30:$E$30,0))/100*IF($F1006="yes",Parameters!$C$49,Parameters!$B$49)</f>
        <v/>
      </c>
      <c r="O1006" s="29">
        <f>K1006*INDEX(Parameters!$B$78:$E$78,MATCH(I1006,Parameters!$B$30:$E$30,0))/100*IF($F1006="yes",Parameters!$C$49,Parameters!$B$49)</f>
        <v/>
      </c>
      <c r="P1006" s="29">
        <f>K1006*INDEX(Parameters!$B$79:$E$79,MATCH(I1006,Parameters!$B$30:$E$30,0))/100*IF($F1006="yes",Parameters!$C$49,Parameters!$B$49)</f>
        <v/>
      </c>
      <c r="Q1006" s="29">
        <f>K1006*INDEX(Parameters!$B$80:$E$80,MATCH(I1006,Parameters!$B$30:$E$30,0))/100*IF($F1006="yes",Parameters!$C$49,Parameters!$B$49)</f>
        <v/>
      </c>
      <c r="R1006" s="29">
        <f>K1006*INDEX(Parameters!$B$81:$E$81,MATCH(I1006,Parameters!$B$30:$E$30,0))/100*IF($F1006="yes",Parameters!$C$49,Parameters!$B$49)</f>
        <v/>
      </c>
      <c r="S1006" s="29">
        <f>K1006*INDEX(Parameters!$B$82:$E$82,MATCH(I1006,Parameters!$B$30:$E$30,0))/100*IF($F1006="yes",Parameters!$C$49,Parameters!$B$49)</f>
        <v/>
      </c>
      <c r="T1006" s="29">
        <f>K1006*INDEX(Parameters!$B$83:$E$83,MATCH(I1006,Parameters!$B$30:$E$30,0))/100*IF($F1006="yes",Parameters!$C$49,Parameters!$B$49)</f>
        <v/>
      </c>
      <c r="U1006" s="29">
        <f>INDEX(Parameters!$B$32:$E$32,MATCH(I1006,Parameters!$B$30:$E$30,0))*Parameters!$B$36/100*IF($F1006="yes",Parameters!$E$49,Parameters!$D$49)</f>
        <v/>
      </c>
      <c r="V1006" s="29">
        <f>U1006*INDEX(Parameters!$B$99:$E$99,MATCH(I1006,Parameters!$B$30:$E$30,0))</f>
        <v/>
      </c>
      <c r="W1006" s="29">
        <f>U1006*INDEX(Parameters!$B$100:$E$100,MATCH(I1006,Parameters!$B$30:$E$30,0))</f>
        <v/>
      </c>
      <c r="X1006" s="29">
        <f>U1006*INDEX(Parameters!$B$101:$E$101,MATCH(I1006,Parameters!$B$30:$E$30,0))</f>
        <v/>
      </c>
      <c r="Y1006" s="29">
        <f>U1006*INDEX(Parameters!$B$102:$E$102,MATCH(I1006,Parameters!$B$30:$E$30,0))</f>
        <v/>
      </c>
      <c r="Z1006" s="29">
        <f>U1006*INDEX(Parameters!$B$103:$E$103,MATCH(I1006,Parameters!$B$30:$E$30,0))</f>
        <v/>
      </c>
      <c r="AA1006" s="29">
        <f>U1006*INDEX(Parameters!$B$104:$E$104,MATCH(I1006,Parameters!$B$30:$E$30,0))</f>
        <v/>
      </c>
      <c r="AB1006" s="29">
        <f>U1006*Parameters!$B$39</f>
        <v/>
      </c>
      <c r="AC1006">
        <f>J1006</f>
        <v/>
      </c>
      <c r="AD1006">
        <f>IF(J1006=1,Parameters!$B$40,Parameters!$B$41)</f>
        <v/>
      </c>
      <c r="AE1006" s="29">
        <f>AC1006*O1006+(1-AC1006)*L1006</f>
        <v/>
      </c>
      <c r="AF1006" s="29">
        <f>AC1006*P1006+(1-AC1006)*M1006</f>
        <v/>
      </c>
      <c r="AG1006" s="29">
        <f>AC1006*Q1006+(1-AC1006)*N1006</f>
        <v/>
      </c>
      <c r="AH1006" s="29">
        <f>AD1006*O1006+(1-AD1006)*L1006</f>
        <v/>
      </c>
      <c r="AI1006" s="29">
        <f>AD1006*P1006+(1-AD1006)*M1006</f>
        <v/>
      </c>
      <c r="AJ1006" s="29">
        <f>AD1006*Q1006+(1-AD1006)*N1006</f>
        <v/>
      </c>
      <c r="AK1006" s="29">
        <f>AC1006*V1006+(1-AC1006)*U1006</f>
        <v/>
      </c>
      <c r="AL1006" s="29">
        <f>AC1006*W1006+(1-AC1006)*U1006</f>
        <v/>
      </c>
      <c r="AM1006" s="29">
        <f>AC1006*X1006+(1-AC1006)*U1006</f>
        <v/>
      </c>
      <c r="AN1006" s="29">
        <f>AD1006*V1006+(1-AD1006)*U1006</f>
        <v/>
      </c>
      <c r="AO1006" s="29">
        <f>AD1006*W1006+(1-AD1006)*U1006</f>
        <v/>
      </c>
      <c r="AP1006" s="29">
        <f>AD1006*X1006+(1-AD1006)*U1006</f>
        <v/>
      </c>
      <c r="AQ1006">
        <f>IF(OR(Scenario!$B$5="Any",Scenario!$B$5=A1006),1,0)</f>
        <v/>
      </c>
      <c r="AR1006">
        <f>IF(OR(Scenario!$B$6="Any",Scenario!$B$6=B1006),1,0)</f>
        <v/>
      </c>
      <c r="AS1006">
        <f>IF(OR(Scenario!$B$7="Any",Scenario!$B$7=C1006),1,0)</f>
        <v/>
      </c>
      <c r="AT1006">
        <f>IF(OR(Scenario!$B$8="Any",Scenario!$B$8=D1006),1,0)</f>
        <v/>
      </c>
      <c r="AU1006">
        <f>IF(OR(Scenario!$B$9="Any",Scenario!$B$9=E1006),1,0)</f>
        <v/>
      </c>
      <c r="AV1006">
        <f>IF(OR(Scenario!$B$10="Any",Scenario!$B$10=F1006),1,0)</f>
        <v/>
      </c>
      <c r="AW1006">
        <f>G1006*AQ1006*AR1006*AS1006*AT1006*AU1006*AV1006</f>
        <v/>
      </c>
      <c r="AX1006">
        <f>IF(Scenario!$B$11="mean",L1006,IF(Scenario!$B$11="5th pct",M1006,N1006))</f>
        <v/>
      </c>
      <c r="AY1006">
        <f>IF(Scenario!$B$11="mean",O1006,IF(Scenario!$B$11="5th pct",P1006,Q1006))</f>
        <v/>
      </c>
      <c r="AZ1006">
        <f>IF(Scenario!$B$11="mean",R1006,IF(Scenario!$B$11="5th pct",S1006,T1006))</f>
        <v/>
      </c>
      <c r="BA1006">
        <f>IF(Scenario!$B$11="mean",AE1006,IF(Scenario!$B$11="5th pct",AF1006,AG1006))</f>
        <v/>
      </c>
      <c r="BB1006">
        <f>IF(Scenario!$B$11="mean",AH1006,IF(Scenario!$B$11="5th pct",AI1006,AJ1006))</f>
        <v/>
      </c>
      <c r="BC1006">
        <f>U1006</f>
        <v/>
      </c>
      <c r="BD1006">
        <f>IF(Scenario!$B$11="mean",V1006,IF(Scenario!$B$11="5th pct",W1006,X1006))</f>
        <v/>
      </c>
      <c r="BE1006">
        <f>IF(Scenario!$B$11="mean",Y1006,IF(Scenario!$B$11="5th pct",Z1006,AA1006))</f>
        <v/>
      </c>
      <c r="BF1006">
        <f>IF(Scenario!$B$11="mean",AK1006,IF(Scenario!$B$11="5th pct",AL1006,AM1006))</f>
        <v/>
      </c>
      <c r="BG1006">
        <f>IF(Scenario!$B$11="mean",AN1006,IF(Scenario!$B$11="5th pct",AO1006,AP1006))</f>
        <v/>
      </c>
    </row>
    <row r="1007">
      <c r="A1007" s="7" t="inlineStr">
        <is>
          <t>M</t>
        </is>
      </c>
      <c r="B1007" s="7" t="inlineStr">
        <is>
          <t>80+</t>
        </is>
      </c>
      <c r="C1007" s="7" t="inlineStr">
        <is>
          <t>110-132</t>
        </is>
      </c>
      <c r="D1007" s="7" t="inlineStr">
        <is>
          <t>1.0-1.5</t>
        </is>
      </c>
      <c r="E1007" s="7" t="inlineStr">
        <is>
          <t>high parox</t>
        </is>
      </c>
      <c r="F1007" s="7" t="inlineStr">
        <is>
          <t>yes</t>
        </is>
      </c>
      <c r="G1007" s="30">
        <f>Parameters!$B$6*Parameters!$B$9*Parameters!$C$11/SUM(Parameters!$B$11:$G$11)*Parameters!$I$21*Parameters!$B$52*Parameters!$B$46</f>
        <v/>
      </c>
      <c r="H1007" s="31">
        <f>(140-Parameters!$D$25)*Parameters!$C$26*0.45359237*1/(72*Parameters!$C$27)</f>
        <v/>
      </c>
      <c r="I1007" s="7">
        <f>IF(H1007&gt;80,"&gt;80",IF(H1007&gt;50,"50-80",IF(H1007&gt;=25,"25-50","&lt;25")))</f>
        <v/>
      </c>
      <c r="J1007" s="7">
        <f>IF(((B1007="80+")+1+(OR(D1007="1.5-2.0",D1007="&gt;=2.0")))&gt;=2,1,0)</f>
        <v/>
      </c>
      <c r="K1007" s="32">
        <f>INDEX(Parameters!$B$31:$E$31,MATCH(I1007,Parameters!$B$30:$E$30,0))</f>
        <v/>
      </c>
      <c r="L1007" s="33">
        <f>K1007*INDEX(Parameters!$B$75:$E$75,MATCH(I1007,Parameters!$B$30:$E$30,0))/100*IF($F1007="yes",Parameters!$C$49,Parameters!$B$49)</f>
        <v/>
      </c>
      <c r="M1007" s="33">
        <f>K1007*INDEX(Parameters!$B$76:$E$76,MATCH(I1007,Parameters!$B$30:$E$30,0))/100*IF($F1007="yes",Parameters!$C$49,Parameters!$B$49)</f>
        <v/>
      </c>
      <c r="N1007" s="33">
        <f>K1007*INDEX(Parameters!$B$77:$E$77,MATCH(I1007,Parameters!$B$30:$E$30,0))/100*IF($F1007="yes",Parameters!$C$49,Parameters!$B$49)</f>
        <v/>
      </c>
      <c r="O1007" s="33">
        <f>K1007*INDEX(Parameters!$B$78:$E$78,MATCH(I1007,Parameters!$B$30:$E$30,0))/100*IF($F1007="yes",Parameters!$C$49,Parameters!$B$49)</f>
        <v/>
      </c>
      <c r="P1007" s="33">
        <f>K1007*INDEX(Parameters!$B$79:$E$79,MATCH(I1007,Parameters!$B$30:$E$30,0))/100*IF($F1007="yes",Parameters!$C$49,Parameters!$B$49)</f>
        <v/>
      </c>
      <c r="Q1007" s="33">
        <f>K1007*INDEX(Parameters!$B$80:$E$80,MATCH(I1007,Parameters!$B$30:$E$30,0))/100*IF($F1007="yes",Parameters!$C$49,Parameters!$B$49)</f>
        <v/>
      </c>
      <c r="R1007" s="33">
        <f>K1007*INDEX(Parameters!$B$81:$E$81,MATCH(I1007,Parameters!$B$30:$E$30,0))/100*IF($F1007="yes",Parameters!$C$49,Parameters!$B$49)</f>
        <v/>
      </c>
      <c r="S1007" s="33">
        <f>K1007*INDEX(Parameters!$B$82:$E$82,MATCH(I1007,Parameters!$B$30:$E$30,0))/100*IF($F1007="yes",Parameters!$C$49,Parameters!$B$49)</f>
        <v/>
      </c>
      <c r="T1007" s="33">
        <f>K1007*INDEX(Parameters!$B$83:$E$83,MATCH(I1007,Parameters!$B$30:$E$30,0))/100*IF($F1007="yes",Parameters!$C$49,Parameters!$B$49)</f>
        <v/>
      </c>
      <c r="U1007" s="33">
        <f>INDEX(Parameters!$B$32:$E$32,MATCH(I1007,Parameters!$B$30:$E$30,0))*Parameters!$B$36/100*IF($F1007="yes",Parameters!$E$49,Parameters!$D$49)</f>
        <v/>
      </c>
      <c r="V1007" s="33">
        <f>U1007*INDEX(Parameters!$B$99:$E$99,MATCH(I1007,Parameters!$B$30:$E$30,0))</f>
        <v/>
      </c>
      <c r="W1007" s="33">
        <f>U1007*INDEX(Parameters!$B$100:$E$100,MATCH(I1007,Parameters!$B$30:$E$30,0))</f>
        <v/>
      </c>
      <c r="X1007" s="33">
        <f>U1007*INDEX(Parameters!$B$101:$E$101,MATCH(I1007,Parameters!$B$30:$E$30,0))</f>
        <v/>
      </c>
      <c r="Y1007" s="33">
        <f>U1007*INDEX(Parameters!$B$102:$E$102,MATCH(I1007,Parameters!$B$30:$E$30,0))</f>
        <v/>
      </c>
      <c r="Z1007" s="33">
        <f>U1007*INDEX(Parameters!$B$103:$E$103,MATCH(I1007,Parameters!$B$30:$E$30,0))</f>
        <v/>
      </c>
      <c r="AA1007" s="33">
        <f>U1007*INDEX(Parameters!$B$104:$E$104,MATCH(I1007,Parameters!$B$30:$E$30,0))</f>
        <v/>
      </c>
      <c r="AB1007" s="33">
        <f>U1007*Parameters!$B$39</f>
        <v/>
      </c>
      <c r="AC1007" s="7">
        <f>J1007</f>
        <v/>
      </c>
      <c r="AD1007" s="7">
        <f>IF(J1007=1,Parameters!$B$40,Parameters!$B$41)</f>
        <v/>
      </c>
      <c r="AE1007" s="33">
        <f>AC1007*O1007+(1-AC1007)*L1007</f>
        <v/>
      </c>
      <c r="AF1007" s="33">
        <f>AC1007*P1007+(1-AC1007)*M1007</f>
        <v/>
      </c>
      <c r="AG1007" s="33">
        <f>AC1007*Q1007+(1-AC1007)*N1007</f>
        <v/>
      </c>
      <c r="AH1007" s="33">
        <f>AD1007*O1007+(1-AD1007)*L1007</f>
        <v/>
      </c>
      <c r="AI1007" s="33">
        <f>AD1007*P1007+(1-AD1007)*M1007</f>
        <v/>
      </c>
      <c r="AJ1007" s="33">
        <f>AD1007*Q1007+(1-AD1007)*N1007</f>
        <v/>
      </c>
      <c r="AK1007" s="33">
        <f>AC1007*V1007+(1-AC1007)*U1007</f>
        <v/>
      </c>
      <c r="AL1007" s="33">
        <f>AC1007*W1007+(1-AC1007)*U1007</f>
        <v/>
      </c>
      <c r="AM1007" s="33">
        <f>AC1007*X1007+(1-AC1007)*U1007</f>
        <v/>
      </c>
      <c r="AN1007" s="33">
        <f>AD1007*V1007+(1-AD1007)*U1007</f>
        <v/>
      </c>
      <c r="AO1007" s="33">
        <f>AD1007*W1007+(1-AD1007)*U1007</f>
        <v/>
      </c>
      <c r="AP1007" s="33">
        <f>AD1007*X1007+(1-AD1007)*U1007</f>
        <v/>
      </c>
      <c r="AQ1007" s="7">
        <f>IF(OR(Scenario!$B$5="Any",Scenario!$B$5=A1007),1,0)</f>
        <v/>
      </c>
      <c r="AR1007" s="7">
        <f>IF(OR(Scenario!$B$6="Any",Scenario!$B$6=B1007),1,0)</f>
        <v/>
      </c>
      <c r="AS1007" s="7">
        <f>IF(OR(Scenario!$B$7="Any",Scenario!$B$7=C1007),1,0)</f>
        <v/>
      </c>
      <c r="AT1007" s="7">
        <f>IF(OR(Scenario!$B$8="Any",Scenario!$B$8=D1007),1,0)</f>
        <v/>
      </c>
      <c r="AU1007" s="7">
        <f>IF(OR(Scenario!$B$9="Any",Scenario!$B$9=E1007),1,0)</f>
        <v/>
      </c>
      <c r="AV1007" s="7">
        <f>IF(OR(Scenario!$B$10="Any",Scenario!$B$10=F1007),1,0)</f>
        <v/>
      </c>
      <c r="AW1007" s="7">
        <f>G1007*AQ1007*AR1007*AS1007*AT1007*AU1007*AV1007</f>
        <v/>
      </c>
      <c r="AX1007" s="7">
        <f>IF(Scenario!$B$11="mean",L1007,IF(Scenario!$B$11="5th pct",M1007,N1007))</f>
        <v/>
      </c>
      <c r="AY1007" s="7">
        <f>IF(Scenario!$B$11="mean",O1007,IF(Scenario!$B$11="5th pct",P1007,Q1007))</f>
        <v/>
      </c>
      <c r="AZ1007" s="7">
        <f>IF(Scenario!$B$11="mean",R1007,IF(Scenario!$B$11="5th pct",S1007,T1007))</f>
        <v/>
      </c>
      <c r="BA1007" s="7">
        <f>IF(Scenario!$B$11="mean",AE1007,IF(Scenario!$B$11="5th pct",AF1007,AG1007))</f>
        <v/>
      </c>
      <c r="BB1007" s="7">
        <f>IF(Scenario!$B$11="mean",AH1007,IF(Scenario!$B$11="5th pct",AI1007,AJ1007))</f>
        <v/>
      </c>
      <c r="BC1007" s="7">
        <f>U1007</f>
        <v/>
      </c>
      <c r="BD1007" s="7">
        <f>IF(Scenario!$B$11="mean",V1007,IF(Scenario!$B$11="5th pct",W1007,X1007))</f>
        <v/>
      </c>
      <c r="BE1007" s="7">
        <f>IF(Scenario!$B$11="mean",Y1007,IF(Scenario!$B$11="5th pct",Z1007,AA1007))</f>
        <v/>
      </c>
      <c r="BF1007" s="7">
        <f>IF(Scenario!$B$11="mean",AK1007,IF(Scenario!$B$11="5th pct",AL1007,AM1007))</f>
        <v/>
      </c>
      <c r="BG1007" s="7">
        <f>IF(Scenario!$B$11="mean",AN1007,IF(Scenario!$B$11="5th pct",AO1007,AP1007))</f>
        <v/>
      </c>
    </row>
    <row r="1008">
      <c r="A1008" t="inlineStr">
        <is>
          <t>M</t>
        </is>
      </c>
      <c r="B1008" t="inlineStr">
        <is>
          <t>80+</t>
        </is>
      </c>
      <c r="C1008" t="inlineStr">
        <is>
          <t>110-132</t>
        </is>
      </c>
      <c r="D1008" t="inlineStr">
        <is>
          <t>1.0-1.5</t>
        </is>
      </c>
      <c r="E1008" t="inlineStr">
        <is>
          <t>persistent</t>
        </is>
      </c>
      <c r="F1008" t="inlineStr">
        <is>
          <t>no</t>
        </is>
      </c>
      <c r="G1008" s="26">
        <f>Parameters!$B$6*Parameters!$B$9*Parameters!$C$11/SUM(Parameters!$B$11:$G$11)*Parameters!$I$21*Parameters!$B$53*(1-Parameters!$B$46)</f>
        <v/>
      </c>
      <c r="H1008" s="27">
        <f>(140-Parameters!$D$25)*Parameters!$C$26*0.45359237*1/(72*Parameters!$C$27)</f>
        <v/>
      </c>
      <c r="I1008">
        <f>IF(H1008&gt;80,"&gt;80",IF(H1008&gt;50,"50-80",IF(H1008&gt;=25,"25-50","&lt;25")))</f>
        <v/>
      </c>
      <c r="J1008">
        <f>IF(((B1008="80+")+1+(OR(D1008="1.5-2.0",D1008="&gt;=2.0")))&gt;=2,1,0)</f>
        <v/>
      </c>
      <c r="K1008" s="28">
        <f>INDEX(Parameters!$B$31:$E$31,MATCH(I1008,Parameters!$B$30:$E$30,0))</f>
        <v/>
      </c>
      <c r="L1008" s="29">
        <f>K1008*INDEX(Parameters!$B$84:$E$84,MATCH(I1008,Parameters!$B$30:$E$30,0))/100*IF($F1008="yes",Parameters!$C$49,Parameters!$B$49)</f>
        <v/>
      </c>
      <c r="M1008" s="29">
        <f>K1008*INDEX(Parameters!$B$85:$E$85,MATCH(I1008,Parameters!$B$30:$E$30,0))/100*IF($F1008="yes",Parameters!$C$49,Parameters!$B$49)</f>
        <v/>
      </c>
      <c r="N1008" s="29">
        <f>K1008*INDEX(Parameters!$B$86:$E$86,MATCH(I1008,Parameters!$B$30:$E$30,0))/100*IF($F1008="yes",Parameters!$C$49,Parameters!$B$49)</f>
        <v/>
      </c>
      <c r="O1008" s="29">
        <f>K1008*INDEX(Parameters!$B$87:$E$87,MATCH(I1008,Parameters!$B$30:$E$30,0))/100*IF($F1008="yes",Parameters!$C$49,Parameters!$B$49)</f>
        <v/>
      </c>
      <c r="P1008" s="29">
        <f>K1008*INDEX(Parameters!$B$88:$E$88,MATCH(I1008,Parameters!$B$30:$E$30,0))/100*IF($F1008="yes",Parameters!$C$49,Parameters!$B$49)</f>
        <v/>
      </c>
      <c r="Q1008" s="29">
        <f>K1008*INDEX(Parameters!$B$89:$E$89,MATCH(I1008,Parameters!$B$30:$E$30,0))/100*IF($F1008="yes",Parameters!$C$49,Parameters!$B$49)</f>
        <v/>
      </c>
      <c r="R1008" s="29">
        <f>K1008*INDEX(Parameters!$B$90:$E$90,MATCH(I1008,Parameters!$B$30:$E$30,0))/100*IF($F1008="yes",Parameters!$C$49,Parameters!$B$49)</f>
        <v/>
      </c>
      <c r="S1008" s="29">
        <f>K1008*INDEX(Parameters!$B$91:$E$91,MATCH(I1008,Parameters!$B$30:$E$30,0))/100*IF($F1008="yes",Parameters!$C$49,Parameters!$B$49)</f>
        <v/>
      </c>
      <c r="T1008" s="29">
        <f>K1008*INDEX(Parameters!$B$92:$E$92,MATCH(I1008,Parameters!$B$30:$E$30,0))/100*IF($F1008="yes",Parameters!$C$49,Parameters!$B$49)</f>
        <v/>
      </c>
      <c r="U1008" s="29">
        <f>INDEX(Parameters!$B$32:$E$32,MATCH(I1008,Parameters!$B$30:$E$30,0))*Parameters!$B$36/100*IF($F1008="yes",Parameters!$E$49,Parameters!$D$49)</f>
        <v/>
      </c>
      <c r="V1008" s="29">
        <f>U1008*INDEX(Parameters!$B$99:$E$99,MATCH(I1008,Parameters!$B$30:$E$30,0))</f>
        <v/>
      </c>
      <c r="W1008" s="29">
        <f>U1008*INDEX(Parameters!$B$100:$E$100,MATCH(I1008,Parameters!$B$30:$E$30,0))</f>
        <v/>
      </c>
      <c r="X1008" s="29">
        <f>U1008*INDEX(Parameters!$B$101:$E$101,MATCH(I1008,Parameters!$B$30:$E$30,0))</f>
        <v/>
      </c>
      <c r="Y1008" s="29">
        <f>U1008*INDEX(Parameters!$B$102:$E$102,MATCH(I1008,Parameters!$B$30:$E$30,0))</f>
        <v/>
      </c>
      <c r="Z1008" s="29">
        <f>U1008*INDEX(Parameters!$B$103:$E$103,MATCH(I1008,Parameters!$B$30:$E$30,0))</f>
        <v/>
      </c>
      <c r="AA1008" s="29">
        <f>U1008*INDEX(Parameters!$B$104:$E$104,MATCH(I1008,Parameters!$B$30:$E$30,0))</f>
        <v/>
      </c>
      <c r="AB1008" s="29">
        <f>U1008*Parameters!$B$39</f>
        <v/>
      </c>
      <c r="AC1008">
        <f>J1008</f>
        <v/>
      </c>
      <c r="AD1008">
        <f>IF(J1008=1,Parameters!$B$40,Parameters!$B$41)</f>
        <v/>
      </c>
      <c r="AE1008" s="29">
        <f>AC1008*O1008+(1-AC1008)*L1008</f>
        <v/>
      </c>
      <c r="AF1008" s="29">
        <f>AC1008*P1008+(1-AC1008)*M1008</f>
        <v/>
      </c>
      <c r="AG1008" s="29">
        <f>AC1008*Q1008+(1-AC1008)*N1008</f>
        <v/>
      </c>
      <c r="AH1008" s="29">
        <f>AD1008*O1008+(1-AD1008)*L1008</f>
        <v/>
      </c>
      <c r="AI1008" s="29">
        <f>AD1008*P1008+(1-AD1008)*M1008</f>
        <v/>
      </c>
      <c r="AJ1008" s="29">
        <f>AD1008*Q1008+(1-AD1008)*N1008</f>
        <v/>
      </c>
      <c r="AK1008" s="29">
        <f>AC1008*V1008+(1-AC1008)*U1008</f>
        <v/>
      </c>
      <c r="AL1008" s="29">
        <f>AC1008*W1008+(1-AC1008)*U1008</f>
        <v/>
      </c>
      <c r="AM1008" s="29">
        <f>AC1008*X1008+(1-AC1008)*U1008</f>
        <v/>
      </c>
      <c r="AN1008" s="29">
        <f>AD1008*V1008+(1-AD1008)*U1008</f>
        <v/>
      </c>
      <c r="AO1008" s="29">
        <f>AD1008*W1008+(1-AD1008)*U1008</f>
        <v/>
      </c>
      <c r="AP1008" s="29">
        <f>AD1008*X1008+(1-AD1008)*U1008</f>
        <v/>
      </c>
      <c r="AQ1008">
        <f>IF(OR(Scenario!$B$5="Any",Scenario!$B$5=A1008),1,0)</f>
        <v/>
      </c>
      <c r="AR1008">
        <f>IF(OR(Scenario!$B$6="Any",Scenario!$B$6=B1008),1,0)</f>
        <v/>
      </c>
      <c r="AS1008">
        <f>IF(OR(Scenario!$B$7="Any",Scenario!$B$7=C1008),1,0)</f>
        <v/>
      </c>
      <c r="AT1008">
        <f>IF(OR(Scenario!$B$8="Any",Scenario!$B$8=D1008),1,0)</f>
        <v/>
      </c>
      <c r="AU1008">
        <f>IF(OR(Scenario!$B$9="Any",Scenario!$B$9=E1008),1,0)</f>
        <v/>
      </c>
      <c r="AV1008">
        <f>IF(OR(Scenario!$B$10="Any",Scenario!$B$10=F1008),1,0)</f>
        <v/>
      </c>
      <c r="AW1008">
        <f>G1008*AQ1008*AR1008*AS1008*AT1008*AU1008*AV1008</f>
        <v/>
      </c>
      <c r="AX1008">
        <f>IF(Scenario!$B$11="mean",L1008,IF(Scenario!$B$11="5th pct",M1008,N1008))</f>
        <v/>
      </c>
      <c r="AY1008">
        <f>IF(Scenario!$B$11="mean",O1008,IF(Scenario!$B$11="5th pct",P1008,Q1008))</f>
        <v/>
      </c>
      <c r="AZ1008">
        <f>IF(Scenario!$B$11="mean",R1008,IF(Scenario!$B$11="5th pct",S1008,T1008))</f>
        <v/>
      </c>
      <c r="BA1008">
        <f>IF(Scenario!$B$11="mean",AE1008,IF(Scenario!$B$11="5th pct",AF1008,AG1008))</f>
        <v/>
      </c>
      <c r="BB1008">
        <f>IF(Scenario!$B$11="mean",AH1008,IF(Scenario!$B$11="5th pct",AI1008,AJ1008))</f>
        <v/>
      </c>
      <c r="BC1008">
        <f>U1008</f>
        <v/>
      </c>
      <c r="BD1008">
        <f>IF(Scenario!$B$11="mean",V1008,IF(Scenario!$B$11="5th pct",W1008,X1008))</f>
        <v/>
      </c>
      <c r="BE1008">
        <f>IF(Scenario!$B$11="mean",Y1008,IF(Scenario!$B$11="5th pct",Z1008,AA1008))</f>
        <v/>
      </c>
      <c r="BF1008">
        <f>IF(Scenario!$B$11="mean",AK1008,IF(Scenario!$B$11="5th pct",AL1008,AM1008))</f>
        <v/>
      </c>
      <c r="BG1008">
        <f>IF(Scenario!$B$11="mean",AN1008,IF(Scenario!$B$11="5th pct",AO1008,AP1008))</f>
        <v/>
      </c>
    </row>
    <row r="1009">
      <c r="A1009" s="7" t="inlineStr">
        <is>
          <t>M</t>
        </is>
      </c>
      <c r="B1009" s="7" t="inlineStr">
        <is>
          <t>80+</t>
        </is>
      </c>
      <c r="C1009" s="7" t="inlineStr">
        <is>
          <t>110-132</t>
        </is>
      </c>
      <c r="D1009" s="7" t="inlineStr">
        <is>
          <t>1.0-1.5</t>
        </is>
      </c>
      <c r="E1009" s="7" t="inlineStr">
        <is>
          <t>persistent</t>
        </is>
      </c>
      <c r="F1009" s="7" t="inlineStr">
        <is>
          <t>yes</t>
        </is>
      </c>
      <c r="G1009" s="30">
        <f>Parameters!$B$6*Parameters!$B$9*Parameters!$C$11/SUM(Parameters!$B$11:$G$11)*Parameters!$I$21*Parameters!$B$53*Parameters!$B$46</f>
        <v/>
      </c>
      <c r="H1009" s="31">
        <f>(140-Parameters!$D$25)*Parameters!$C$26*0.45359237*1/(72*Parameters!$C$27)</f>
        <v/>
      </c>
      <c r="I1009" s="7">
        <f>IF(H1009&gt;80,"&gt;80",IF(H1009&gt;50,"50-80",IF(H1009&gt;=25,"25-50","&lt;25")))</f>
        <v/>
      </c>
      <c r="J1009" s="7">
        <f>IF(((B1009="80+")+1+(OR(D1009="1.5-2.0",D1009="&gt;=2.0")))&gt;=2,1,0)</f>
        <v/>
      </c>
      <c r="K1009" s="32">
        <f>INDEX(Parameters!$B$31:$E$31,MATCH(I1009,Parameters!$B$30:$E$30,0))</f>
        <v/>
      </c>
      <c r="L1009" s="33">
        <f>K1009*INDEX(Parameters!$B$84:$E$84,MATCH(I1009,Parameters!$B$30:$E$30,0))/100*IF($F1009="yes",Parameters!$C$49,Parameters!$B$49)</f>
        <v/>
      </c>
      <c r="M1009" s="33">
        <f>K1009*INDEX(Parameters!$B$85:$E$85,MATCH(I1009,Parameters!$B$30:$E$30,0))/100*IF($F1009="yes",Parameters!$C$49,Parameters!$B$49)</f>
        <v/>
      </c>
      <c r="N1009" s="33">
        <f>K1009*INDEX(Parameters!$B$86:$E$86,MATCH(I1009,Parameters!$B$30:$E$30,0))/100*IF($F1009="yes",Parameters!$C$49,Parameters!$B$49)</f>
        <v/>
      </c>
      <c r="O1009" s="33">
        <f>K1009*INDEX(Parameters!$B$87:$E$87,MATCH(I1009,Parameters!$B$30:$E$30,0))/100*IF($F1009="yes",Parameters!$C$49,Parameters!$B$49)</f>
        <v/>
      </c>
      <c r="P1009" s="33">
        <f>K1009*INDEX(Parameters!$B$88:$E$88,MATCH(I1009,Parameters!$B$30:$E$30,0))/100*IF($F1009="yes",Parameters!$C$49,Parameters!$B$49)</f>
        <v/>
      </c>
      <c r="Q1009" s="33">
        <f>K1009*INDEX(Parameters!$B$89:$E$89,MATCH(I1009,Parameters!$B$30:$E$30,0))/100*IF($F1009="yes",Parameters!$C$49,Parameters!$B$49)</f>
        <v/>
      </c>
      <c r="R1009" s="33">
        <f>K1009*INDEX(Parameters!$B$90:$E$90,MATCH(I1009,Parameters!$B$30:$E$30,0))/100*IF($F1009="yes",Parameters!$C$49,Parameters!$B$49)</f>
        <v/>
      </c>
      <c r="S1009" s="33">
        <f>K1009*INDEX(Parameters!$B$91:$E$91,MATCH(I1009,Parameters!$B$30:$E$30,0))/100*IF($F1009="yes",Parameters!$C$49,Parameters!$B$49)</f>
        <v/>
      </c>
      <c r="T1009" s="33">
        <f>K1009*INDEX(Parameters!$B$92:$E$92,MATCH(I1009,Parameters!$B$30:$E$30,0))/100*IF($F1009="yes",Parameters!$C$49,Parameters!$B$49)</f>
        <v/>
      </c>
      <c r="U1009" s="33">
        <f>INDEX(Parameters!$B$32:$E$32,MATCH(I1009,Parameters!$B$30:$E$30,0))*Parameters!$B$36/100*IF($F1009="yes",Parameters!$E$49,Parameters!$D$49)</f>
        <v/>
      </c>
      <c r="V1009" s="33">
        <f>U1009*INDEX(Parameters!$B$99:$E$99,MATCH(I1009,Parameters!$B$30:$E$30,0))</f>
        <v/>
      </c>
      <c r="W1009" s="33">
        <f>U1009*INDEX(Parameters!$B$100:$E$100,MATCH(I1009,Parameters!$B$30:$E$30,0))</f>
        <v/>
      </c>
      <c r="X1009" s="33">
        <f>U1009*INDEX(Parameters!$B$101:$E$101,MATCH(I1009,Parameters!$B$30:$E$30,0))</f>
        <v/>
      </c>
      <c r="Y1009" s="33">
        <f>U1009*INDEX(Parameters!$B$102:$E$102,MATCH(I1009,Parameters!$B$30:$E$30,0))</f>
        <v/>
      </c>
      <c r="Z1009" s="33">
        <f>U1009*INDEX(Parameters!$B$103:$E$103,MATCH(I1009,Parameters!$B$30:$E$30,0))</f>
        <v/>
      </c>
      <c r="AA1009" s="33">
        <f>U1009*INDEX(Parameters!$B$104:$E$104,MATCH(I1009,Parameters!$B$30:$E$30,0))</f>
        <v/>
      </c>
      <c r="AB1009" s="33">
        <f>U1009*Parameters!$B$39</f>
        <v/>
      </c>
      <c r="AC1009" s="7">
        <f>J1009</f>
        <v/>
      </c>
      <c r="AD1009" s="7">
        <f>IF(J1009=1,Parameters!$B$40,Parameters!$B$41)</f>
        <v/>
      </c>
      <c r="AE1009" s="33">
        <f>AC1009*O1009+(1-AC1009)*L1009</f>
        <v/>
      </c>
      <c r="AF1009" s="33">
        <f>AC1009*P1009+(1-AC1009)*M1009</f>
        <v/>
      </c>
      <c r="AG1009" s="33">
        <f>AC1009*Q1009+(1-AC1009)*N1009</f>
        <v/>
      </c>
      <c r="AH1009" s="33">
        <f>AD1009*O1009+(1-AD1009)*L1009</f>
        <v/>
      </c>
      <c r="AI1009" s="33">
        <f>AD1009*P1009+(1-AD1009)*M1009</f>
        <v/>
      </c>
      <c r="AJ1009" s="33">
        <f>AD1009*Q1009+(1-AD1009)*N1009</f>
        <v/>
      </c>
      <c r="AK1009" s="33">
        <f>AC1009*V1009+(1-AC1009)*U1009</f>
        <v/>
      </c>
      <c r="AL1009" s="33">
        <f>AC1009*W1009+(1-AC1009)*U1009</f>
        <v/>
      </c>
      <c r="AM1009" s="33">
        <f>AC1009*X1009+(1-AC1009)*U1009</f>
        <v/>
      </c>
      <c r="AN1009" s="33">
        <f>AD1009*V1009+(1-AD1009)*U1009</f>
        <v/>
      </c>
      <c r="AO1009" s="33">
        <f>AD1009*W1009+(1-AD1009)*U1009</f>
        <v/>
      </c>
      <c r="AP1009" s="33">
        <f>AD1009*X1009+(1-AD1009)*U1009</f>
        <v/>
      </c>
      <c r="AQ1009" s="7">
        <f>IF(OR(Scenario!$B$5="Any",Scenario!$B$5=A1009),1,0)</f>
        <v/>
      </c>
      <c r="AR1009" s="7">
        <f>IF(OR(Scenario!$B$6="Any",Scenario!$B$6=B1009),1,0)</f>
        <v/>
      </c>
      <c r="AS1009" s="7">
        <f>IF(OR(Scenario!$B$7="Any",Scenario!$B$7=C1009),1,0)</f>
        <v/>
      </c>
      <c r="AT1009" s="7">
        <f>IF(OR(Scenario!$B$8="Any",Scenario!$B$8=D1009),1,0)</f>
        <v/>
      </c>
      <c r="AU1009" s="7">
        <f>IF(OR(Scenario!$B$9="Any",Scenario!$B$9=E1009),1,0)</f>
        <v/>
      </c>
      <c r="AV1009" s="7">
        <f>IF(OR(Scenario!$B$10="Any",Scenario!$B$10=F1009),1,0)</f>
        <v/>
      </c>
      <c r="AW1009" s="7">
        <f>G1009*AQ1009*AR1009*AS1009*AT1009*AU1009*AV1009</f>
        <v/>
      </c>
      <c r="AX1009" s="7">
        <f>IF(Scenario!$B$11="mean",L1009,IF(Scenario!$B$11="5th pct",M1009,N1009))</f>
        <v/>
      </c>
      <c r="AY1009" s="7">
        <f>IF(Scenario!$B$11="mean",O1009,IF(Scenario!$B$11="5th pct",P1009,Q1009))</f>
        <v/>
      </c>
      <c r="AZ1009" s="7">
        <f>IF(Scenario!$B$11="mean",R1009,IF(Scenario!$B$11="5th pct",S1009,T1009))</f>
        <v/>
      </c>
      <c r="BA1009" s="7">
        <f>IF(Scenario!$B$11="mean",AE1009,IF(Scenario!$B$11="5th pct",AF1009,AG1009))</f>
        <v/>
      </c>
      <c r="BB1009" s="7">
        <f>IF(Scenario!$B$11="mean",AH1009,IF(Scenario!$B$11="5th pct",AI1009,AJ1009))</f>
        <v/>
      </c>
      <c r="BC1009" s="7">
        <f>U1009</f>
        <v/>
      </c>
      <c r="BD1009" s="7">
        <f>IF(Scenario!$B$11="mean",V1009,IF(Scenario!$B$11="5th pct",W1009,X1009))</f>
        <v/>
      </c>
      <c r="BE1009" s="7">
        <f>IF(Scenario!$B$11="mean",Y1009,IF(Scenario!$B$11="5th pct",Z1009,AA1009))</f>
        <v/>
      </c>
      <c r="BF1009" s="7">
        <f>IF(Scenario!$B$11="mean",AK1009,IF(Scenario!$B$11="5th pct",AL1009,AM1009))</f>
        <v/>
      </c>
      <c r="BG1009" s="7">
        <f>IF(Scenario!$B$11="mean",AN1009,IF(Scenario!$B$11="5th pct",AO1009,AP1009))</f>
        <v/>
      </c>
    </row>
    <row r="1010">
      <c r="A1010" t="inlineStr">
        <is>
          <t>M</t>
        </is>
      </c>
      <c r="B1010" t="inlineStr">
        <is>
          <t>80+</t>
        </is>
      </c>
      <c r="C1010" t="inlineStr">
        <is>
          <t>110-132</t>
        </is>
      </c>
      <c r="D1010" t="inlineStr">
        <is>
          <t>1.5-2.0</t>
        </is>
      </c>
      <c r="E1010" t="inlineStr">
        <is>
          <t>subclinical</t>
        </is>
      </c>
      <c r="F1010" t="inlineStr">
        <is>
          <t>no</t>
        </is>
      </c>
      <c r="G1010" s="26">
        <f>Parameters!$B$6*Parameters!$B$9*Parameters!$C$11/SUM(Parameters!$B$11:$G$11)*Parameters!$J$21*Parameters!$B$50*(1-Parameters!$B$46)</f>
        <v/>
      </c>
      <c r="H1010" s="27">
        <f>(140-Parameters!$D$25)*Parameters!$C$26*0.45359237*1/(72*Parameters!$D$27)</f>
        <v/>
      </c>
      <c r="I1010">
        <f>IF(H1010&gt;80,"&gt;80",IF(H1010&gt;50,"50-80",IF(H1010&gt;=25,"25-50","&lt;25")))</f>
        <v/>
      </c>
      <c r="J1010">
        <f>IF(((B1010="80+")+1+(OR(D1010="1.5-2.0",D1010="&gt;=2.0")))&gt;=2,1,0)</f>
        <v/>
      </c>
      <c r="K1010" s="28">
        <f>INDEX(Parameters!$B$31:$E$31,MATCH(I1010,Parameters!$B$30:$E$30,0))</f>
        <v/>
      </c>
      <c r="L1010" s="29">
        <f>K1010*INDEX(Parameters!$B$57:$E$57,MATCH(I1010,Parameters!$B$30:$E$30,0))/100*IF($F1010="yes",Parameters!$C$49,Parameters!$B$49)</f>
        <v/>
      </c>
      <c r="M1010" s="29">
        <f>K1010*INDEX(Parameters!$B$58:$E$58,MATCH(I1010,Parameters!$B$30:$E$30,0))/100*IF($F1010="yes",Parameters!$C$49,Parameters!$B$49)</f>
        <v/>
      </c>
      <c r="N1010" s="29">
        <f>K1010*INDEX(Parameters!$B$59:$E$59,MATCH(I1010,Parameters!$B$30:$E$30,0))/100*IF($F1010="yes",Parameters!$C$49,Parameters!$B$49)</f>
        <v/>
      </c>
      <c r="O1010" s="29">
        <f>K1010*INDEX(Parameters!$B$60:$E$60,MATCH(I1010,Parameters!$B$30:$E$30,0))/100*IF($F1010="yes",Parameters!$C$49,Parameters!$B$49)</f>
        <v/>
      </c>
      <c r="P1010" s="29">
        <f>K1010*INDEX(Parameters!$B$61:$E$61,MATCH(I1010,Parameters!$B$30:$E$30,0))/100*IF($F1010="yes",Parameters!$C$49,Parameters!$B$49)</f>
        <v/>
      </c>
      <c r="Q1010" s="29">
        <f>K1010*INDEX(Parameters!$B$62:$E$62,MATCH(I1010,Parameters!$B$30:$E$30,0))/100*IF($F1010="yes",Parameters!$C$49,Parameters!$B$49)</f>
        <v/>
      </c>
      <c r="R1010" s="29">
        <f>K1010*INDEX(Parameters!$B$63:$E$63,MATCH(I1010,Parameters!$B$30:$E$30,0))/100*IF($F1010="yes",Parameters!$C$49,Parameters!$B$49)</f>
        <v/>
      </c>
      <c r="S1010" s="29">
        <f>K1010*INDEX(Parameters!$B$64:$E$64,MATCH(I1010,Parameters!$B$30:$E$30,0))/100*IF($F1010="yes",Parameters!$C$49,Parameters!$B$49)</f>
        <v/>
      </c>
      <c r="T1010" s="29">
        <f>K1010*INDEX(Parameters!$B$65:$E$65,MATCH(I1010,Parameters!$B$30:$E$30,0))/100*IF($F1010="yes",Parameters!$C$49,Parameters!$B$49)</f>
        <v/>
      </c>
      <c r="U1010" s="29">
        <f>INDEX(Parameters!$B$32:$E$32,MATCH(I1010,Parameters!$B$30:$E$30,0))*Parameters!$B$36/100*IF($F1010="yes",Parameters!$E$49,Parameters!$D$49)</f>
        <v/>
      </c>
      <c r="V1010" s="29">
        <f>U1010*INDEX(Parameters!$B$99:$E$99,MATCH(I1010,Parameters!$B$30:$E$30,0))</f>
        <v/>
      </c>
      <c r="W1010" s="29">
        <f>U1010*INDEX(Parameters!$B$100:$E$100,MATCH(I1010,Parameters!$B$30:$E$30,0))</f>
        <v/>
      </c>
      <c r="X1010" s="29">
        <f>U1010*INDEX(Parameters!$B$101:$E$101,MATCH(I1010,Parameters!$B$30:$E$30,0))</f>
        <v/>
      </c>
      <c r="Y1010" s="29">
        <f>U1010*INDEX(Parameters!$B$102:$E$102,MATCH(I1010,Parameters!$B$30:$E$30,0))</f>
        <v/>
      </c>
      <c r="Z1010" s="29">
        <f>U1010*INDEX(Parameters!$B$103:$E$103,MATCH(I1010,Parameters!$B$30:$E$30,0))</f>
        <v/>
      </c>
      <c r="AA1010" s="29">
        <f>U1010*INDEX(Parameters!$B$104:$E$104,MATCH(I1010,Parameters!$B$30:$E$30,0))</f>
        <v/>
      </c>
      <c r="AB1010" s="29">
        <f>U1010*Parameters!$B$39</f>
        <v/>
      </c>
      <c r="AC1010">
        <f>J1010</f>
        <v/>
      </c>
      <c r="AD1010">
        <f>IF(J1010=1,Parameters!$B$40,Parameters!$B$41)</f>
        <v/>
      </c>
      <c r="AE1010" s="29">
        <f>AC1010*O1010+(1-AC1010)*L1010</f>
        <v/>
      </c>
      <c r="AF1010" s="29">
        <f>AC1010*P1010+(1-AC1010)*M1010</f>
        <v/>
      </c>
      <c r="AG1010" s="29">
        <f>AC1010*Q1010+(1-AC1010)*N1010</f>
        <v/>
      </c>
      <c r="AH1010" s="29">
        <f>AD1010*O1010+(1-AD1010)*L1010</f>
        <v/>
      </c>
      <c r="AI1010" s="29">
        <f>AD1010*P1010+(1-AD1010)*M1010</f>
        <v/>
      </c>
      <c r="AJ1010" s="29">
        <f>AD1010*Q1010+(1-AD1010)*N1010</f>
        <v/>
      </c>
      <c r="AK1010" s="29">
        <f>AC1010*V1010+(1-AC1010)*U1010</f>
        <v/>
      </c>
      <c r="AL1010" s="29">
        <f>AC1010*W1010+(1-AC1010)*U1010</f>
        <v/>
      </c>
      <c r="AM1010" s="29">
        <f>AC1010*X1010+(1-AC1010)*U1010</f>
        <v/>
      </c>
      <c r="AN1010" s="29">
        <f>AD1010*V1010+(1-AD1010)*U1010</f>
        <v/>
      </c>
      <c r="AO1010" s="29">
        <f>AD1010*W1010+(1-AD1010)*U1010</f>
        <v/>
      </c>
      <c r="AP1010" s="29">
        <f>AD1010*X1010+(1-AD1010)*U1010</f>
        <v/>
      </c>
      <c r="AQ1010">
        <f>IF(OR(Scenario!$B$5="Any",Scenario!$B$5=A1010),1,0)</f>
        <v/>
      </c>
      <c r="AR1010">
        <f>IF(OR(Scenario!$B$6="Any",Scenario!$B$6=B1010),1,0)</f>
        <v/>
      </c>
      <c r="AS1010">
        <f>IF(OR(Scenario!$B$7="Any",Scenario!$B$7=C1010),1,0)</f>
        <v/>
      </c>
      <c r="AT1010">
        <f>IF(OR(Scenario!$B$8="Any",Scenario!$B$8=D1010),1,0)</f>
        <v/>
      </c>
      <c r="AU1010">
        <f>IF(OR(Scenario!$B$9="Any",Scenario!$B$9=E1010),1,0)</f>
        <v/>
      </c>
      <c r="AV1010">
        <f>IF(OR(Scenario!$B$10="Any",Scenario!$B$10=F1010),1,0)</f>
        <v/>
      </c>
      <c r="AW1010">
        <f>G1010*AQ1010*AR1010*AS1010*AT1010*AU1010*AV1010</f>
        <v/>
      </c>
      <c r="AX1010">
        <f>IF(Scenario!$B$11="mean",L1010,IF(Scenario!$B$11="5th pct",M1010,N1010))</f>
        <v/>
      </c>
      <c r="AY1010">
        <f>IF(Scenario!$B$11="mean",O1010,IF(Scenario!$B$11="5th pct",P1010,Q1010))</f>
        <v/>
      </c>
      <c r="AZ1010">
        <f>IF(Scenario!$B$11="mean",R1010,IF(Scenario!$B$11="5th pct",S1010,T1010))</f>
        <v/>
      </c>
      <c r="BA1010">
        <f>IF(Scenario!$B$11="mean",AE1010,IF(Scenario!$B$11="5th pct",AF1010,AG1010))</f>
        <v/>
      </c>
      <c r="BB1010">
        <f>IF(Scenario!$B$11="mean",AH1010,IF(Scenario!$B$11="5th pct",AI1010,AJ1010))</f>
        <v/>
      </c>
      <c r="BC1010">
        <f>U1010</f>
        <v/>
      </c>
      <c r="BD1010">
        <f>IF(Scenario!$B$11="mean",V1010,IF(Scenario!$B$11="5th pct",W1010,X1010))</f>
        <v/>
      </c>
      <c r="BE1010">
        <f>IF(Scenario!$B$11="mean",Y1010,IF(Scenario!$B$11="5th pct",Z1010,AA1010))</f>
        <v/>
      </c>
      <c r="BF1010">
        <f>IF(Scenario!$B$11="mean",AK1010,IF(Scenario!$B$11="5th pct",AL1010,AM1010))</f>
        <v/>
      </c>
      <c r="BG1010">
        <f>IF(Scenario!$B$11="mean",AN1010,IF(Scenario!$B$11="5th pct",AO1010,AP1010))</f>
        <v/>
      </c>
    </row>
    <row r="1011">
      <c r="A1011" s="7" t="inlineStr">
        <is>
          <t>M</t>
        </is>
      </c>
      <c r="B1011" s="7" t="inlineStr">
        <is>
          <t>80+</t>
        </is>
      </c>
      <c r="C1011" s="7" t="inlineStr">
        <is>
          <t>110-132</t>
        </is>
      </c>
      <c r="D1011" s="7" t="inlineStr">
        <is>
          <t>1.5-2.0</t>
        </is>
      </c>
      <c r="E1011" s="7" t="inlineStr">
        <is>
          <t>subclinical</t>
        </is>
      </c>
      <c r="F1011" s="7" t="inlineStr">
        <is>
          <t>yes</t>
        </is>
      </c>
      <c r="G1011" s="30">
        <f>Parameters!$B$6*Parameters!$B$9*Parameters!$C$11/SUM(Parameters!$B$11:$G$11)*Parameters!$J$21*Parameters!$B$50*Parameters!$B$46</f>
        <v/>
      </c>
      <c r="H1011" s="31">
        <f>(140-Parameters!$D$25)*Parameters!$C$26*0.45359237*1/(72*Parameters!$D$27)</f>
        <v/>
      </c>
      <c r="I1011" s="7">
        <f>IF(H1011&gt;80,"&gt;80",IF(H1011&gt;50,"50-80",IF(H1011&gt;=25,"25-50","&lt;25")))</f>
        <v/>
      </c>
      <c r="J1011" s="7">
        <f>IF(((B1011="80+")+1+(OR(D1011="1.5-2.0",D1011="&gt;=2.0")))&gt;=2,1,0)</f>
        <v/>
      </c>
      <c r="K1011" s="32">
        <f>INDEX(Parameters!$B$31:$E$31,MATCH(I1011,Parameters!$B$30:$E$30,0))</f>
        <v/>
      </c>
      <c r="L1011" s="33">
        <f>K1011*INDEX(Parameters!$B$57:$E$57,MATCH(I1011,Parameters!$B$30:$E$30,0))/100*IF($F1011="yes",Parameters!$C$49,Parameters!$B$49)</f>
        <v/>
      </c>
      <c r="M1011" s="33">
        <f>K1011*INDEX(Parameters!$B$58:$E$58,MATCH(I1011,Parameters!$B$30:$E$30,0))/100*IF($F1011="yes",Parameters!$C$49,Parameters!$B$49)</f>
        <v/>
      </c>
      <c r="N1011" s="33">
        <f>K1011*INDEX(Parameters!$B$59:$E$59,MATCH(I1011,Parameters!$B$30:$E$30,0))/100*IF($F1011="yes",Parameters!$C$49,Parameters!$B$49)</f>
        <v/>
      </c>
      <c r="O1011" s="33">
        <f>K1011*INDEX(Parameters!$B$60:$E$60,MATCH(I1011,Parameters!$B$30:$E$30,0))/100*IF($F1011="yes",Parameters!$C$49,Parameters!$B$49)</f>
        <v/>
      </c>
      <c r="P1011" s="33">
        <f>K1011*INDEX(Parameters!$B$61:$E$61,MATCH(I1011,Parameters!$B$30:$E$30,0))/100*IF($F1011="yes",Parameters!$C$49,Parameters!$B$49)</f>
        <v/>
      </c>
      <c r="Q1011" s="33">
        <f>K1011*INDEX(Parameters!$B$62:$E$62,MATCH(I1011,Parameters!$B$30:$E$30,0))/100*IF($F1011="yes",Parameters!$C$49,Parameters!$B$49)</f>
        <v/>
      </c>
      <c r="R1011" s="33">
        <f>K1011*INDEX(Parameters!$B$63:$E$63,MATCH(I1011,Parameters!$B$30:$E$30,0))/100*IF($F1011="yes",Parameters!$C$49,Parameters!$B$49)</f>
        <v/>
      </c>
      <c r="S1011" s="33">
        <f>K1011*INDEX(Parameters!$B$64:$E$64,MATCH(I1011,Parameters!$B$30:$E$30,0))/100*IF($F1011="yes",Parameters!$C$49,Parameters!$B$49)</f>
        <v/>
      </c>
      <c r="T1011" s="33">
        <f>K1011*INDEX(Parameters!$B$65:$E$65,MATCH(I1011,Parameters!$B$30:$E$30,0))/100*IF($F1011="yes",Parameters!$C$49,Parameters!$B$49)</f>
        <v/>
      </c>
      <c r="U1011" s="33">
        <f>INDEX(Parameters!$B$32:$E$32,MATCH(I1011,Parameters!$B$30:$E$30,0))*Parameters!$B$36/100*IF($F1011="yes",Parameters!$E$49,Parameters!$D$49)</f>
        <v/>
      </c>
      <c r="V1011" s="33">
        <f>U1011*INDEX(Parameters!$B$99:$E$99,MATCH(I1011,Parameters!$B$30:$E$30,0))</f>
        <v/>
      </c>
      <c r="W1011" s="33">
        <f>U1011*INDEX(Parameters!$B$100:$E$100,MATCH(I1011,Parameters!$B$30:$E$30,0))</f>
        <v/>
      </c>
      <c r="X1011" s="33">
        <f>U1011*INDEX(Parameters!$B$101:$E$101,MATCH(I1011,Parameters!$B$30:$E$30,0))</f>
        <v/>
      </c>
      <c r="Y1011" s="33">
        <f>U1011*INDEX(Parameters!$B$102:$E$102,MATCH(I1011,Parameters!$B$30:$E$30,0))</f>
        <v/>
      </c>
      <c r="Z1011" s="33">
        <f>U1011*INDEX(Parameters!$B$103:$E$103,MATCH(I1011,Parameters!$B$30:$E$30,0))</f>
        <v/>
      </c>
      <c r="AA1011" s="33">
        <f>U1011*INDEX(Parameters!$B$104:$E$104,MATCH(I1011,Parameters!$B$30:$E$30,0))</f>
        <v/>
      </c>
      <c r="AB1011" s="33">
        <f>U1011*Parameters!$B$39</f>
        <v/>
      </c>
      <c r="AC1011" s="7">
        <f>J1011</f>
        <v/>
      </c>
      <c r="AD1011" s="7">
        <f>IF(J1011=1,Parameters!$B$40,Parameters!$B$41)</f>
        <v/>
      </c>
      <c r="AE1011" s="33">
        <f>AC1011*O1011+(1-AC1011)*L1011</f>
        <v/>
      </c>
      <c r="AF1011" s="33">
        <f>AC1011*P1011+(1-AC1011)*M1011</f>
        <v/>
      </c>
      <c r="AG1011" s="33">
        <f>AC1011*Q1011+(1-AC1011)*N1011</f>
        <v/>
      </c>
      <c r="AH1011" s="33">
        <f>AD1011*O1011+(1-AD1011)*L1011</f>
        <v/>
      </c>
      <c r="AI1011" s="33">
        <f>AD1011*P1011+(1-AD1011)*M1011</f>
        <v/>
      </c>
      <c r="AJ1011" s="33">
        <f>AD1011*Q1011+(1-AD1011)*N1011</f>
        <v/>
      </c>
      <c r="AK1011" s="33">
        <f>AC1011*V1011+(1-AC1011)*U1011</f>
        <v/>
      </c>
      <c r="AL1011" s="33">
        <f>AC1011*W1011+(1-AC1011)*U1011</f>
        <v/>
      </c>
      <c r="AM1011" s="33">
        <f>AC1011*X1011+(1-AC1011)*U1011</f>
        <v/>
      </c>
      <c r="AN1011" s="33">
        <f>AD1011*V1011+(1-AD1011)*U1011</f>
        <v/>
      </c>
      <c r="AO1011" s="33">
        <f>AD1011*W1011+(1-AD1011)*U1011</f>
        <v/>
      </c>
      <c r="AP1011" s="33">
        <f>AD1011*X1011+(1-AD1011)*U1011</f>
        <v/>
      </c>
      <c r="AQ1011" s="7">
        <f>IF(OR(Scenario!$B$5="Any",Scenario!$B$5=A1011),1,0)</f>
        <v/>
      </c>
      <c r="AR1011" s="7">
        <f>IF(OR(Scenario!$B$6="Any",Scenario!$B$6=B1011),1,0)</f>
        <v/>
      </c>
      <c r="AS1011" s="7">
        <f>IF(OR(Scenario!$B$7="Any",Scenario!$B$7=C1011),1,0)</f>
        <v/>
      </c>
      <c r="AT1011" s="7">
        <f>IF(OR(Scenario!$B$8="Any",Scenario!$B$8=D1011),1,0)</f>
        <v/>
      </c>
      <c r="AU1011" s="7">
        <f>IF(OR(Scenario!$B$9="Any",Scenario!$B$9=E1011),1,0)</f>
        <v/>
      </c>
      <c r="AV1011" s="7">
        <f>IF(OR(Scenario!$B$10="Any",Scenario!$B$10=F1011),1,0)</f>
        <v/>
      </c>
      <c r="AW1011" s="7">
        <f>G1011*AQ1011*AR1011*AS1011*AT1011*AU1011*AV1011</f>
        <v/>
      </c>
      <c r="AX1011" s="7">
        <f>IF(Scenario!$B$11="mean",L1011,IF(Scenario!$B$11="5th pct",M1011,N1011))</f>
        <v/>
      </c>
      <c r="AY1011" s="7">
        <f>IF(Scenario!$B$11="mean",O1011,IF(Scenario!$B$11="5th pct",P1011,Q1011))</f>
        <v/>
      </c>
      <c r="AZ1011" s="7">
        <f>IF(Scenario!$B$11="mean",R1011,IF(Scenario!$B$11="5th pct",S1011,T1011))</f>
        <v/>
      </c>
      <c r="BA1011" s="7">
        <f>IF(Scenario!$B$11="mean",AE1011,IF(Scenario!$B$11="5th pct",AF1011,AG1011))</f>
        <v/>
      </c>
      <c r="BB1011" s="7">
        <f>IF(Scenario!$B$11="mean",AH1011,IF(Scenario!$B$11="5th pct",AI1011,AJ1011))</f>
        <v/>
      </c>
      <c r="BC1011" s="7">
        <f>U1011</f>
        <v/>
      </c>
      <c r="BD1011" s="7">
        <f>IF(Scenario!$B$11="mean",V1011,IF(Scenario!$B$11="5th pct",W1011,X1011))</f>
        <v/>
      </c>
      <c r="BE1011" s="7">
        <f>IF(Scenario!$B$11="mean",Y1011,IF(Scenario!$B$11="5th pct",Z1011,AA1011))</f>
        <v/>
      </c>
      <c r="BF1011" s="7">
        <f>IF(Scenario!$B$11="mean",AK1011,IF(Scenario!$B$11="5th pct",AL1011,AM1011))</f>
        <v/>
      </c>
      <c r="BG1011" s="7">
        <f>IF(Scenario!$B$11="mean",AN1011,IF(Scenario!$B$11="5th pct",AO1011,AP1011))</f>
        <v/>
      </c>
    </row>
    <row r="1012">
      <c r="A1012" t="inlineStr">
        <is>
          <t>M</t>
        </is>
      </c>
      <c r="B1012" t="inlineStr">
        <is>
          <t>80+</t>
        </is>
      </c>
      <c r="C1012" t="inlineStr">
        <is>
          <t>110-132</t>
        </is>
      </c>
      <c r="D1012" t="inlineStr">
        <is>
          <t>1.5-2.0</t>
        </is>
      </c>
      <c r="E1012" t="inlineStr">
        <is>
          <t>low parox</t>
        </is>
      </c>
      <c r="F1012" t="inlineStr">
        <is>
          <t>no</t>
        </is>
      </c>
      <c r="G1012" s="26">
        <f>Parameters!$B$6*Parameters!$B$9*Parameters!$C$11/SUM(Parameters!$B$11:$G$11)*Parameters!$J$21*Parameters!$B$51*(1-Parameters!$B$46)</f>
        <v/>
      </c>
      <c r="H1012" s="27">
        <f>(140-Parameters!$D$25)*Parameters!$C$26*0.45359237*1/(72*Parameters!$D$27)</f>
        <v/>
      </c>
      <c r="I1012">
        <f>IF(H1012&gt;80,"&gt;80",IF(H1012&gt;50,"50-80",IF(H1012&gt;=25,"25-50","&lt;25")))</f>
        <v/>
      </c>
      <c r="J1012">
        <f>IF(((B1012="80+")+1+(OR(D1012="1.5-2.0",D1012="&gt;=2.0")))&gt;=2,1,0)</f>
        <v/>
      </c>
      <c r="K1012" s="28">
        <f>INDEX(Parameters!$B$31:$E$31,MATCH(I1012,Parameters!$B$30:$E$30,0))</f>
        <v/>
      </c>
      <c r="L1012" s="29">
        <f>K1012*INDEX(Parameters!$B$66:$E$66,MATCH(I1012,Parameters!$B$30:$E$30,0))/100*IF($F1012="yes",Parameters!$C$49,Parameters!$B$49)</f>
        <v/>
      </c>
      <c r="M1012" s="29">
        <f>K1012*INDEX(Parameters!$B$67:$E$67,MATCH(I1012,Parameters!$B$30:$E$30,0))/100*IF($F1012="yes",Parameters!$C$49,Parameters!$B$49)</f>
        <v/>
      </c>
      <c r="N1012" s="29">
        <f>K1012*INDEX(Parameters!$B$68:$E$68,MATCH(I1012,Parameters!$B$30:$E$30,0))/100*IF($F1012="yes",Parameters!$C$49,Parameters!$B$49)</f>
        <v/>
      </c>
      <c r="O1012" s="29">
        <f>K1012*INDEX(Parameters!$B$69:$E$69,MATCH(I1012,Parameters!$B$30:$E$30,0))/100*IF($F1012="yes",Parameters!$C$49,Parameters!$B$49)</f>
        <v/>
      </c>
      <c r="P1012" s="29">
        <f>K1012*INDEX(Parameters!$B$70:$E$70,MATCH(I1012,Parameters!$B$30:$E$30,0))/100*IF($F1012="yes",Parameters!$C$49,Parameters!$B$49)</f>
        <v/>
      </c>
      <c r="Q1012" s="29">
        <f>K1012*INDEX(Parameters!$B$71:$E$71,MATCH(I1012,Parameters!$B$30:$E$30,0))/100*IF($F1012="yes",Parameters!$C$49,Parameters!$B$49)</f>
        <v/>
      </c>
      <c r="R1012" s="29">
        <f>K1012*INDEX(Parameters!$B$72:$E$72,MATCH(I1012,Parameters!$B$30:$E$30,0))/100*IF($F1012="yes",Parameters!$C$49,Parameters!$B$49)</f>
        <v/>
      </c>
      <c r="S1012" s="29">
        <f>K1012*INDEX(Parameters!$B$73:$E$73,MATCH(I1012,Parameters!$B$30:$E$30,0))/100*IF($F1012="yes",Parameters!$C$49,Parameters!$B$49)</f>
        <v/>
      </c>
      <c r="T1012" s="29">
        <f>K1012*INDEX(Parameters!$B$74:$E$74,MATCH(I1012,Parameters!$B$30:$E$30,0))/100*IF($F1012="yes",Parameters!$C$49,Parameters!$B$49)</f>
        <v/>
      </c>
      <c r="U1012" s="29">
        <f>INDEX(Parameters!$B$32:$E$32,MATCH(I1012,Parameters!$B$30:$E$30,0))*Parameters!$B$36/100*IF($F1012="yes",Parameters!$E$49,Parameters!$D$49)</f>
        <v/>
      </c>
      <c r="V1012" s="29">
        <f>U1012*INDEX(Parameters!$B$99:$E$99,MATCH(I1012,Parameters!$B$30:$E$30,0))</f>
        <v/>
      </c>
      <c r="W1012" s="29">
        <f>U1012*INDEX(Parameters!$B$100:$E$100,MATCH(I1012,Parameters!$B$30:$E$30,0))</f>
        <v/>
      </c>
      <c r="X1012" s="29">
        <f>U1012*INDEX(Parameters!$B$101:$E$101,MATCH(I1012,Parameters!$B$30:$E$30,0))</f>
        <v/>
      </c>
      <c r="Y1012" s="29">
        <f>U1012*INDEX(Parameters!$B$102:$E$102,MATCH(I1012,Parameters!$B$30:$E$30,0))</f>
        <v/>
      </c>
      <c r="Z1012" s="29">
        <f>U1012*INDEX(Parameters!$B$103:$E$103,MATCH(I1012,Parameters!$B$30:$E$30,0))</f>
        <v/>
      </c>
      <c r="AA1012" s="29">
        <f>U1012*INDEX(Parameters!$B$104:$E$104,MATCH(I1012,Parameters!$B$30:$E$30,0))</f>
        <v/>
      </c>
      <c r="AB1012" s="29">
        <f>U1012*Parameters!$B$39</f>
        <v/>
      </c>
      <c r="AC1012">
        <f>J1012</f>
        <v/>
      </c>
      <c r="AD1012">
        <f>IF(J1012=1,Parameters!$B$40,Parameters!$B$41)</f>
        <v/>
      </c>
      <c r="AE1012" s="29">
        <f>AC1012*O1012+(1-AC1012)*L1012</f>
        <v/>
      </c>
      <c r="AF1012" s="29">
        <f>AC1012*P1012+(1-AC1012)*M1012</f>
        <v/>
      </c>
      <c r="AG1012" s="29">
        <f>AC1012*Q1012+(1-AC1012)*N1012</f>
        <v/>
      </c>
      <c r="AH1012" s="29">
        <f>AD1012*O1012+(1-AD1012)*L1012</f>
        <v/>
      </c>
      <c r="AI1012" s="29">
        <f>AD1012*P1012+(1-AD1012)*M1012</f>
        <v/>
      </c>
      <c r="AJ1012" s="29">
        <f>AD1012*Q1012+(1-AD1012)*N1012</f>
        <v/>
      </c>
      <c r="AK1012" s="29">
        <f>AC1012*V1012+(1-AC1012)*U1012</f>
        <v/>
      </c>
      <c r="AL1012" s="29">
        <f>AC1012*W1012+(1-AC1012)*U1012</f>
        <v/>
      </c>
      <c r="AM1012" s="29">
        <f>AC1012*X1012+(1-AC1012)*U1012</f>
        <v/>
      </c>
      <c r="AN1012" s="29">
        <f>AD1012*V1012+(1-AD1012)*U1012</f>
        <v/>
      </c>
      <c r="AO1012" s="29">
        <f>AD1012*W1012+(1-AD1012)*U1012</f>
        <v/>
      </c>
      <c r="AP1012" s="29">
        <f>AD1012*X1012+(1-AD1012)*U1012</f>
        <v/>
      </c>
      <c r="AQ1012">
        <f>IF(OR(Scenario!$B$5="Any",Scenario!$B$5=A1012),1,0)</f>
        <v/>
      </c>
      <c r="AR1012">
        <f>IF(OR(Scenario!$B$6="Any",Scenario!$B$6=B1012),1,0)</f>
        <v/>
      </c>
      <c r="AS1012">
        <f>IF(OR(Scenario!$B$7="Any",Scenario!$B$7=C1012),1,0)</f>
        <v/>
      </c>
      <c r="AT1012">
        <f>IF(OR(Scenario!$B$8="Any",Scenario!$B$8=D1012),1,0)</f>
        <v/>
      </c>
      <c r="AU1012">
        <f>IF(OR(Scenario!$B$9="Any",Scenario!$B$9=E1012),1,0)</f>
        <v/>
      </c>
      <c r="AV1012">
        <f>IF(OR(Scenario!$B$10="Any",Scenario!$B$10=F1012),1,0)</f>
        <v/>
      </c>
      <c r="AW1012">
        <f>G1012*AQ1012*AR1012*AS1012*AT1012*AU1012*AV1012</f>
        <v/>
      </c>
      <c r="AX1012">
        <f>IF(Scenario!$B$11="mean",L1012,IF(Scenario!$B$11="5th pct",M1012,N1012))</f>
        <v/>
      </c>
      <c r="AY1012">
        <f>IF(Scenario!$B$11="mean",O1012,IF(Scenario!$B$11="5th pct",P1012,Q1012))</f>
        <v/>
      </c>
      <c r="AZ1012">
        <f>IF(Scenario!$B$11="mean",R1012,IF(Scenario!$B$11="5th pct",S1012,T1012))</f>
        <v/>
      </c>
      <c r="BA1012">
        <f>IF(Scenario!$B$11="mean",AE1012,IF(Scenario!$B$11="5th pct",AF1012,AG1012))</f>
        <v/>
      </c>
      <c r="BB1012">
        <f>IF(Scenario!$B$11="mean",AH1012,IF(Scenario!$B$11="5th pct",AI1012,AJ1012))</f>
        <v/>
      </c>
      <c r="BC1012">
        <f>U1012</f>
        <v/>
      </c>
      <c r="BD1012">
        <f>IF(Scenario!$B$11="mean",V1012,IF(Scenario!$B$11="5th pct",W1012,X1012))</f>
        <v/>
      </c>
      <c r="BE1012">
        <f>IF(Scenario!$B$11="mean",Y1012,IF(Scenario!$B$11="5th pct",Z1012,AA1012))</f>
        <v/>
      </c>
      <c r="BF1012">
        <f>IF(Scenario!$B$11="mean",AK1012,IF(Scenario!$B$11="5th pct",AL1012,AM1012))</f>
        <v/>
      </c>
      <c r="BG1012">
        <f>IF(Scenario!$B$11="mean",AN1012,IF(Scenario!$B$11="5th pct",AO1012,AP1012))</f>
        <v/>
      </c>
    </row>
    <row r="1013">
      <c r="A1013" s="7" t="inlineStr">
        <is>
          <t>M</t>
        </is>
      </c>
      <c r="B1013" s="7" t="inlineStr">
        <is>
          <t>80+</t>
        </is>
      </c>
      <c r="C1013" s="7" t="inlineStr">
        <is>
          <t>110-132</t>
        </is>
      </c>
      <c r="D1013" s="7" t="inlineStr">
        <is>
          <t>1.5-2.0</t>
        </is>
      </c>
      <c r="E1013" s="7" t="inlineStr">
        <is>
          <t>low parox</t>
        </is>
      </c>
      <c r="F1013" s="7" t="inlineStr">
        <is>
          <t>yes</t>
        </is>
      </c>
      <c r="G1013" s="30">
        <f>Parameters!$B$6*Parameters!$B$9*Parameters!$C$11/SUM(Parameters!$B$11:$G$11)*Parameters!$J$21*Parameters!$B$51*Parameters!$B$46</f>
        <v/>
      </c>
      <c r="H1013" s="31">
        <f>(140-Parameters!$D$25)*Parameters!$C$26*0.45359237*1/(72*Parameters!$D$27)</f>
        <v/>
      </c>
      <c r="I1013" s="7">
        <f>IF(H1013&gt;80,"&gt;80",IF(H1013&gt;50,"50-80",IF(H1013&gt;=25,"25-50","&lt;25")))</f>
        <v/>
      </c>
      <c r="J1013" s="7">
        <f>IF(((B1013="80+")+1+(OR(D1013="1.5-2.0",D1013="&gt;=2.0")))&gt;=2,1,0)</f>
        <v/>
      </c>
      <c r="K1013" s="32">
        <f>INDEX(Parameters!$B$31:$E$31,MATCH(I1013,Parameters!$B$30:$E$30,0))</f>
        <v/>
      </c>
      <c r="L1013" s="33">
        <f>K1013*INDEX(Parameters!$B$66:$E$66,MATCH(I1013,Parameters!$B$30:$E$30,0))/100*IF($F1013="yes",Parameters!$C$49,Parameters!$B$49)</f>
        <v/>
      </c>
      <c r="M1013" s="33">
        <f>K1013*INDEX(Parameters!$B$67:$E$67,MATCH(I1013,Parameters!$B$30:$E$30,0))/100*IF($F1013="yes",Parameters!$C$49,Parameters!$B$49)</f>
        <v/>
      </c>
      <c r="N1013" s="33">
        <f>K1013*INDEX(Parameters!$B$68:$E$68,MATCH(I1013,Parameters!$B$30:$E$30,0))/100*IF($F1013="yes",Parameters!$C$49,Parameters!$B$49)</f>
        <v/>
      </c>
      <c r="O1013" s="33">
        <f>K1013*INDEX(Parameters!$B$69:$E$69,MATCH(I1013,Parameters!$B$30:$E$30,0))/100*IF($F1013="yes",Parameters!$C$49,Parameters!$B$49)</f>
        <v/>
      </c>
      <c r="P1013" s="33">
        <f>K1013*INDEX(Parameters!$B$70:$E$70,MATCH(I1013,Parameters!$B$30:$E$30,0))/100*IF($F1013="yes",Parameters!$C$49,Parameters!$B$49)</f>
        <v/>
      </c>
      <c r="Q1013" s="33">
        <f>K1013*INDEX(Parameters!$B$71:$E$71,MATCH(I1013,Parameters!$B$30:$E$30,0))/100*IF($F1013="yes",Parameters!$C$49,Parameters!$B$49)</f>
        <v/>
      </c>
      <c r="R1013" s="33">
        <f>K1013*INDEX(Parameters!$B$72:$E$72,MATCH(I1013,Parameters!$B$30:$E$30,0))/100*IF($F1013="yes",Parameters!$C$49,Parameters!$B$49)</f>
        <v/>
      </c>
      <c r="S1013" s="33">
        <f>K1013*INDEX(Parameters!$B$73:$E$73,MATCH(I1013,Parameters!$B$30:$E$30,0))/100*IF($F1013="yes",Parameters!$C$49,Parameters!$B$49)</f>
        <v/>
      </c>
      <c r="T1013" s="33">
        <f>K1013*INDEX(Parameters!$B$74:$E$74,MATCH(I1013,Parameters!$B$30:$E$30,0))/100*IF($F1013="yes",Parameters!$C$49,Parameters!$B$49)</f>
        <v/>
      </c>
      <c r="U1013" s="33">
        <f>INDEX(Parameters!$B$32:$E$32,MATCH(I1013,Parameters!$B$30:$E$30,0))*Parameters!$B$36/100*IF($F1013="yes",Parameters!$E$49,Parameters!$D$49)</f>
        <v/>
      </c>
      <c r="V1013" s="33">
        <f>U1013*INDEX(Parameters!$B$99:$E$99,MATCH(I1013,Parameters!$B$30:$E$30,0))</f>
        <v/>
      </c>
      <c r="W1013" s="33">
        <f>U1013*INDEX(Parameters!$B$100:$E$100,MATCH(I1013,Parameters!$B$30:$E$30,0))</f>
        <v/>
      </c>
      <c r="X1013" s="33">
        <f>U1013*INDEX(Parameters!$B$101:$E$101,MATCH(I1013,Parameters!$B$30:$E$30,0))</f>
        <v/>
      </c>
      <c r="Y1013" s="33">
        <f>U1013*INDEX(Parameters!$B$102:$E$102,MATCH(I1013,Parameters!$B$30:$E$30,0))</f>
        <v/>
      </c>
      <c r="Z1013" s="33">
        <f>U1013*INDEX(Parameters!$B$103:$E$103,MATCH(I1013,Parameters!$B$30:$E$30,0))</f>
        <v/>
      </c>
      <c r="AA1013" s="33">
        <f>U1013*INDEX(Parameters!$B$104:$E$104,MATCH(I1013,Parameters!$B$30:$E$30,0))</f>
        <v/>
      </c>
      <c r="AB1013" s="33">
        <f>U1013*Parameters!$B$39</f>
        <v/>
      </c>
      <c r="AC1013" s="7">
        <f>J1013</f>
        <v/>
      </c>
      <c r="AD1013" s="7">
        <f>IF(J1013=1,Parameters!$B$40,Parameters!$B$41)</f>
        <v/>
      </c>
      <c r="AE1013" s="33">
        <f>AC1013*O1013+(1-AC1013)*L1013</f>
        <v/>
      </c>
      <c r="AF1013" s="33">
        <f>AC1013*P1013+(1-AC1013)*M1013</f>
        <v/>
      </c>
      <c r="AG1013" s="33">
        <f>AC1013*Q1013+(1-AC1013)*N1013</f>
        <v/>
      </c>
      <c r="AH1013" s="33">
        <f>AD1013*O1013+(1-AD1013)*L1013</f>
        <v/>
      </c>
      <c r="AI1013" s="33">
        <f>AD1013*P1013+(1-AD1013)*M1013</f>
        <v/>
      </c>
      <c r="AJ1013" s="33">
        <f>AD1013*Q1013+(1-AD1013)*N1013</f>
        <v/>
      </c>
      <c r="AK1013" s="33">
        <f>AC1013*V1013+(1-AC1013)*U1013</f>
        <v/>
      </c>
      <c r="AL1013" s="33">
        <f>AC1013*W1013+(1-AC1013)*U1013</f>
        <v/>
      </c>
      <c r="AM1013" s="33">
        <f>AC1013*X1013+(1-AC1013)*U1013</f>
        <v/>
      </c>
      <c r="AN1013" s="33">
        <f>AD1013*V1013+(1-AD1013)*U1013</f>
        <v/>
      </c>
      <c r="AO1013" s="33">
        <f>AD1013*W1013+(1-AD1013)*U1013</f>
        <v/>
      </c>
      <c r="AP1013" s="33">
        <f>AD1013*X1013+(1-AD1013)*U1013</f>
        <v/>
      </c>
      <c r="AQ1013" s="7">
        <f>IF(OR(Scenario!$B$5="Any",Scenario!$B$5=A1013),1,0)</f>
        <v/>
      </c>
      <c r="AR1013" s="7">
        <f>IF(OR(Scenario!$B$6="Any",Scenario!$B$6=B1013),1,0)</f>
        <v/>
      </c>
      <c r="AS1013" s="7">
        <f>IF(OR(Scenario!$B$7="Any",Scenario!$B$7=C1013),1,0)</f>
        <v/>
      </c>
      <c r="AT1013" s="7">
        <f>IF(OR(Scenario!$B$8="Any",Scenario!$B$8=D1013),1,0)</f>
        <v/>
      </c>
      <c r="AU1013" s="7">
        <f>IF(OR(Scenario!$B$9="Any",Scenario!$B$9=E1013),1,0)</f>
        <v/>
      </c>
      <c r="AV1013" s="7">
        <f>IF(OR(Scenario!$B$10="Any",Scenario!$B$10=F1013),1,0)</f>
        <v/>
      </c>
      <c r="AW1013" s="7">
        <f>G1013*AQ1013*AR1013*AS1013*AT1013*AU1013*AV1013</f>
        <v/>
      </c>
      <c r="AX1013" s="7">
        <f>IF(Scenario!$B$11="mean",L1013,IF(Scenario!$B$11="5th pct",M1013,N1013))</f>
        <v/>
      </c>
      <c r="AY1013" s="7">
        <f>IF(Scenario!$B$11="mean",O1013,IF(Scenario!$B$11="5th pct",P1013,Q1013))</f>
        <v/>
      </c>
      <c r="AZ1013" s="7">
        <f>IF(Scenario!$B$11="mean",R1013,IF(Scenario!$B$11="5th pct",S1013,T1013))</f>
        <v/>
      </c>
      <c r="BA1013" s="7">
        <f>IF(Scenario!$B$11="mean",AE1013,IF(Scenario!$B$11="5th pct",AF1013,AG1013))</f>
        <v/>
      </c>
      <c r="BB1013" s="7">
        <f>IF(Scenario!$B$11="mean",AH1013,IF(Scenario!$B$11="5th pct",AI1013,AJ1013))</f>
        <v/>
      </c>
      <c r="BC1013" s="7">
        <f>U1013</f>
        <v/>
      </c>
      <c r="BD1013" s="7">
        <f>IF(Scenario!$B$11="mean",V1013,IF(Scenario!$B$11="5th pct",W1013,X1013))</f>
        <v/>
      </c>
      <c r="BE1013" s="7">
        <f>IF(Scenario!$B$11="mean",Y1013,IF(Scenario!$B$11="5th pct",Z1013,AA1013))</f>
        <v/>
      </c>
      <c r="BF1013" s="7">
        <f>IF(Scenario!$B$11="mean",AK1013,IF(Scenario!$B$11="5th pct",AL1013,AM1013))</f>
        <v/>
      </c>
      <c r="BG1013" s="7">
        <f>IF(Scenario!$B$11="mean",AN1013,IF(Scenario!$B$11="5th pct",AO1013,AP1013))</f>
        <v/>
      </c>
    </row>
    <row r="1014">
      <c r="A1014" t="inlineStr">
        <is>
          <t>M</t>
        </is>
      </c>
      <c r="B1014" t="inlineStr">
        <is>
          <t>80+</t>
        </is>
      </c>
      <c r="C1014" t="inlineStr">
        <is>
          <t>110-132</t>
        </is>
      </c>
      <c r="D1014" t="inlineStr">
        <is>
          <t>1.5-2.0</t>
        </is>
      </c>
      <c r="E1014" t="inlineStr">
        <is>
          <t>high parox</t>
        </is>
      </c>
      <c r="F1014" t="inlineStr">
        <is>
          <t>no</t>
        </is>
      </c>
      <c r="G1014" s="26">
        <f>Parameters!$B$6*Parameters!$B$9*Parameters!$C$11/SUM(Parameters!$B$11:$G$11)*Parameters!$J$21*Parameters!$B$52*(1-Parameters!$B$46)</f>
        <v/>
      </c>
      <c r="H1014" s="27">
        <f>(140-Parameters!$D$25)*Parameters!$C$26*0.45359237*1/(72*Parameters!$D$27)</f>
        <v/>
      </c>
      <c r="I1014">
        <f>IF(H1014&gt;80,"&gt;80",IF(H1014&gt;50,"50-80",IF(H1014&gt;=25,"25-50","&lt;25")))</f>
        <v/>
      </c>
      <c r="J1014">
        <f>IF(((B1014="80+")+1+(OR(D1014="1.5-2.0",D1014="&gt;=2.0")))&gt;=2,1,0)</f>
        <v/>
      </c>
      <c r="K1014" s="28">
        <f>INDEX(Parameters!$B$31:$E$31,MATCH(I1014,Parameters!$B$30:$E$30,0))</f>
        <v/>
      </c>
      <c r="L1014" s="29">
        <f>K1014*INDEX(Parameters!$B$75:$E$75,MATCH(I1014,Parameters!$B$30:$E$30,0))/100*IF($F1014="yes",Parameters!$C$49,Parameters!$B$49)</f>
        <v/>
      </c>
      <c r="M1014" s="29">
        <f>K1014*INDEX(Parameters!$B$76:$E$76,MATCH(I1014,Parameters!$B$30:$E$30,0))/100*IF($F1014="yes",Parameters!$C$49,Parameters!$B$49)</f>
        <v/>
      </c>
      <c r="N1014" s="29">
        <f>K1014*INDEX(Parameters!$B$77:$E$77,MATCH(I1014,Parameters!$B$30:$E$30,0))/100*IF($F1014="yes",Parameters!$C$49,Parameters!$B$49)</f>
        <v/>
      </c>
      <c r="O1014" s="29">
        <f>K1014*INDEX(Parameters!$B$78:$E$78,MATCH(I1014,Parameters!$B$30:$E$30,0))/100*IF($F1014="yes",Parameters!$C$49,Parameters!$B$49)</f>
        <v/>
      </c>
      <c r="P1014" s="29">
        <f>K1014*INDEX(Parameters!$B$79:$E$79,MATCH(I1014,Parameters!$B$30:$E$30,0))/100*IF($F1014="yes",Parameters!$C$49,Parameters!$B$49)</f>
        <v/>
      </c>
      <c r="Q1014" s="29">
        <f>K1014*INDEX(Parameters!$B$80:$E$80,MATCH(I1014,Parameters!$B$30:$E$30,0))/100*IF($F1014="yes",Parameters!$C$49,Parameters!$B$49)</f>
        <v/>
      </c>
      <c r="R1014" s="29">
        <f>K1014*INDEX(Parameters!$B$81:$E$81,MATCH(I1014,Parameters!$B$30:$E$30,0))/100*IF($F1014="yes",Parameters!$C$49,Parameters!$B$49)</f>
        <v/>
      </c>
      <c r="S1014" s="29">
        <f>K1014*INDEX(Parameters!$B$82:$E$82,MATCH(I1014,Parameters!$B$30:$E$30,0))/100*IF($F1014="yes",Parameters!$C$49,Parameters!$B$49)</f>
        <v/>
      </c>
      <c r="T1014" s="29">
        <f>K1014*INDEX(Parameters!$B$83:$E$83,MATCH(I1014,Parameters!$B$30:$E$30,0))/100*IF($F1014="yes",Parameters!$C$49,Parameters!$B$49)</f>
        <v/>
      </c>
      <c r="U1014" s="29">
        <f>INDEX(Parameters!$B$32:$E$32,MATCH(I1014,Parameters!$B$30:$E$30,0))*Parameters!$B$36/100*IF($F1014="yes",Parameters!$E$49,Parameters!$D$49)</f>
        <v/>
      </c>
      <c r="V1014" s="29">
        <f>U1014*INDEX(Parameters!$B$99:$E$99,MATCH(I1014,Parameters!$B$30:$E$30,0))</f>
        <v/>
      </c>
      <c r="W1014" s="29">
        <f>U1014*INDEX(Parameters!$B$100:$E$100,MATCH(I1014,Parameters!$B$30:$E$30,0))</f>
        <v/>
      </c>
      <c r="X1014" s="29">
        <f>U1014*INDEX(Parameters!$B$101:$E$101,MATCH(I1014,Parameters!$B$30:$E$30,0))</f>
        <v/>
      </c>
      <c r="Y1014" s="29">
        <f>U1014*INDEX(Parameters!$B$102:$E$102,MATCH(I1014,Parameters!$B$30:$E$30,0))</f>
        <v/>
      </c>
      <c r="Z1014" s="29">
        <f>U1014*INDEX(Parameters!$B$103:$E$103,MATCH(I1014,Parameters!$B$30:$E$30,0))</f>
        <v/>
      </c>
      <c r="AA1014" s="29">
        <f>U1014*INDEX(Parameters!$B$104:$E$104,MATCH(I1014,Parameters!$B$30:$E$30,0))</f>
        <v/>
      </c>
      <c r="AB1014" s="29">
        <f>U1014*Parameters!$B$39</f>
        <v/>
      </c>
      <c r="AC1014">
        <f>J1014</f>
        <v/>
      </c>
      <c r="AD1014">
        <f>IF(J1014=1,Parameters!$B$40,Parameters!$B$41)</f>
        <v/>
      </c>
      <c r="AE1014" s="29">
        <f>AC1014*O1014+(1-AC1014)*L1014</f>
        <v/>
      </c>
      <c r="AF1014" s="29">
        <f>AC1014*P1014+(1-AC1014)*M1014</f>
        <v/>
      </c>
      <c r="AG1014" s="29">
        <f>AC1014*Q1014+(1-AC1014)*N1014</f>
        <v/>
      </c>
      <c r="AH1014" s="29">
        <f>AD1014*O1014+(1-AD1014)*L1014</f>
        <v/>
      </c>
      <c r="AI1014" s="29">
        <f>AD1014*P1014+(1-AD1014)*M1014</f>
        <v/>
      </c>
      <c r="AJ1014" s="29">
        <f>AD1014*Q1014+(1-AD1014)*N1014</f>
        <v/>
      </c>
      <c r="AK1014" s="29">
        <f>AC1014*V1014+(1-AC1014)*U1014</f>
        <v/>
      </c>
      <c r="AL1014" s="29">
        <f>AC1014*W1014+(1-AC1014)*U1014</f>
        <v/>
      </c>
      <c r="AM1014" s="29">
        <f>AC1014*X1014+(1-AC1014)*U1014</f>
        <v/>
      </c>
      <c r="AN1014" s="29">
        <f>AD1014*V1014+(1-AD1014)*U1014</f>
        <v/>
      </c>
      <c r="AO1014" s="29">
        <f>AD1014*W1014+(1-AD1014)*U1014</f>
        <v/>
      </c>
      <c r="AP1014" s="29">
        <f>AD1014*X1014+(1-AD1014)*U1014</f>
        <v/>
      </c>
      <c r="AQ1014">
        <f>IF(OR(Scenario!$B$5="Any",Scenario!$B$5=A1014),1,0)</f>
        <v/>
      </c>
      <c r="AR1014">
        <f>IF(OR(Scenario!$B$6="Any",Scenario!$B$6=B1014),1,0)</f>
        <v/>
      </c>
      <c r="AS1014">
        <f>IF(OR(Scenario!$B$7="Any",Scenario!$B$7=C1014),1,0)</f>
        <v/>
      </c>
      <c r="AT1014">
        <f>IF(OR(Scenario!$B$8="Any",Scenario!$B$8=D1014),1,0)</f>
        <v/>
      </c>
      <c r="AU1014">
        <f>IF(OR(Scenario!$B$9="Any",Scenario!$B$9=E1014),1,0)</f>
        <v/>
      </c>
      <c r="AV1014">
        <f>IF(OR(Scenario!$B$10="Any",Scenario!$B$10=F1014),1,0)</f>
        <v/>
      </c>
      <c r="AW1014">
        <f>G1014*AQ1014*AR1014*AS1014*AT1014*AU1014*AV1014</f>
        <v/>
      </c>
      <c r="AX1014">
        <f>IF(Scenario!$B$11="mean",L1014,IF(Scenario!$B$11="5th pct",M1014,N1014))</f>
        <v/>
      </c>
      <c r="AY1014">
        <f>IF(Scenario!$B$11="mean",O1014,IF(Scenario!$B$11="5th pct",P1014,Q1014))</f>
        <v/>
      </c>
      <c r="AZ1014">
        <f>IF(Scenario!$B$11="mean",R1014,IF(Scenario!$B$11="5th pct",S1014,T1014))</f>
        <v/>
      </c>
      <c r="BA1014">
        <f>IF(Scenario!$B$11="mean",AE1014,IF(Scenario!$B$11="5th pct",AF1014,AG1014))</f>
        <v/>
      </c>
      <c r="BB1014">
        <f>IF(Scenario!$B$11="mean",AH1014,IF(Scenario!$B$11="5th pct",AI1014,AJ1014))</f>
        <v/>
      </c>
      <c r="BC1014">
        <f>U1014</f>
        <v/>
      </c>
      <c r="BD1014">
        <f>IF(Scenario!$B$11="mean",V1014,IF(Scenario!$B$11="5th pct",W1014,X1014))</f>
        <v/>
      </c>
      <c r="BE1014">
        <f>IF(Scenario!$B$11="mean",Y1014,IF(Scenario!$B$11="5th pct",Z1014,AA1014))</f>
        <v/>
      </c>
      <c r="BF1014">
        <f>IF(Scenario!$B$11="mean",AK1014,IF(Scenario!$B$11="5th pct",AL1014,AM1014))</f>
        <v/>
      </c>
      <c r="BG1014">
        <f>IF(Scenario!$B$11="mean",AN1014,IF(Scenario!$B$11="5th pct",AO1014,AP1014))</f>
        <v/>
      </c>
    </row>
    <row r="1015">
      <c r="A1015" s="7" t="inlineStr">
        <is>
          <t>M</t>
        </is>
      </c>
      <c r="B1015" s="7" t="inlineStr">
        <is>
          <t>80+</t>
        </is>
      </c>
      <c r="C1015" s="7" t="inlineStr">
        <is>
          <t>110-132</t>
        </is>
      </c>
      <c r="D1015" s="7" t="inlineStr">
        <is>
          <t>1.5-2.0</t>
        </is>
      </c>
      <c r="E1015" s="7" t="inlineStr">
        <is>
          <t>high parox</t>
        </is>
      </c>
      <c r="F1015" s="7" t="inlineStr">
        <is>
          <t>yes</t>
        </is>
      </c>
      <c r="G1015" s="30">
        <f>Parameters!$B$6*Parameters!$B$9*Parameters!$C$11/SUM(Parameters!$B$11:$G$11)*Parameters!$J$21*Parameters!$B$52*Parameters!$B$46</f>
        <v/>
      </c>
      <c r="H1015" s="31">
        <f>(140-Parameters!$D$25)*Parameters!$C$26*0.45359237*1/(72*Parameters!$D$27)</f>
        <v/>
      </c>
      <c r="I1015" s="7">
        <f>IF(H1015&gt;80,"&gt;80",IF(H1015&gt;50,"50-80",IF(H1015&gt;=25,"25-50","&lt;25")))</f>
        <v/>
      </c>
      <c r="J1015" s="7">
        <f>IF(((B1015="80+")+1+(OR(D1015="1.5-2.0",D1015="&gt;=2.0")))&gt;=2,1,0)</f>
        <v/>
      </c>
      <c r="K1015" s="32">
        <f>INDEX(Parameters!$B$31:$E$31,MATCH(I1015,Parameters!$B$30:$E$30,0))</f>
        <v/>
      </c>
      <c r="L1015" s="33">
        <f>K1015*INDEX(Parameters!$B$75:$E$75,MATCH(I1015,Parameters!$B$30:$E$30,0))/100*IF($F1015="yes",Parameters!$C$49,Parameters!$B$49)</f>
        <v/>
      </c>
      <c r="M1015" s="33">
        <f>K1015*INDEX(Parameters!$B$76:$E$76,MATCH(I1015,Parameters!$B$30:$E$30,0))/100*IF($F1015="yes",Parameters!$C$49,Parameters!$B$49)</f>
        <v/>
      </c>
      <c r="N1015" s="33">
        <f>K1015*INDEX(Parameters!$B$77:$E$77,MATCH(I1015,Parameters!$B$30:$E$30,0))/100*IF($F1015="yes",Parameters!$C$49,Parameters!$B$49)</f>
        <v/>
      </c>
      <c r="O1015" s="33">
        <f>K1015*INDEX(Parameters!$B$78:$E$78,MATCH(I1015,Parameters!$B$30:$E$30,0))/100*IF($F1015="yes",Parameters!$C$49,Parameters!$B$49)</f>
        <v/>
      </c>
      <c r="P1015" s="33">
        <f>K1015*INDEX(Parameters!$B$79:$E$79,MATCH(I1015,Parameters!$B$30:$E$30,0))/100*IF($F1015="yes",Parameters!$C$49,Parameters!$B$49)</f>
        <v/>
      </c>
      <c r="Q1015" s="33">
        <f>K1015*INDEX(Parameters!$B$80:$E$80,MATCH(I1015,Parameters!$B$30:$E$30,0))/100*IF($F1015="yes",Parameters!$C$49,Parameters!$B$49)</f>
        <v/>
      </c>
      <c r="R1015" s="33">
        <f>K1015*INDEX(Parameters!$B$81:$E$81,MATCH(I1015,Parameters!$B$30:$E$30,0))/100*IF($F1015="yes",Parameters!$C$49,Parameters!$B$49)</f>
        <v/>
      </c>
      <c r="S1015" s="33">
        <f>K1015*INDEX(Parameters!$B$82:$E$82,MATCH(I1015,Parameters!$B$30:$E$30,0))/100*IF($F1015="yes",Parameters!$C$49,Parameters!$B$49)</f>
        <v/>
      </c>
      <c r="T1015" s="33">
        <f>K1015*INDEX(Parameters!$B$83:$E$83,MATCH(I1015,Parameters!$B$30:$E$30,0))/100*IF($F1015="yes",Parameters!$C$49,Parameters!$B$49)</f>
        <v/>
      </c>
      <c r="U1015" s="33">
        <f>INDEX(Parameters!$B$32:$E$32,MATCH(I1015,Parameters!$B$30:$E$30,0))*Parameters!$B$36/100*IF($F1015="yes",Parameters!$E$49,Parameters!$D$49)</f>
        <v/>
      </c>
      <c r="V1015" s="33">
        <f>U1015*INDEX(Parameters!$B$99:$E$99,MATCH(I1015,Parameters!$B$30:$E$30,0))</f>
        <v/>
      </c>
      <c r="W1015" s="33">
        <f>U1015*INDEX(Parameters!$B$100:$E$100,MATCH(I1015,Parameters!$B$30:$E$30,0))</f>
        <v/>
      </c>
      <c r="X1015" s="33">
        <f>U1015*INDEX(Parameters!$B$101:$E$101,MATCH(I1015,Parameters!$B$30:$E$30,0))</f>
        <v/>
      </c>
      <c r="Y1015" s="33">
        <f>U1015*INDEX(Parameters!$B$102:$E$102,MATCH(I1015,Parameters!$B$30:$E$30,0))</f>
        <v/>
      </c>
      <c r="Z1015" s="33">
        <f>U1015*INDEX(Parameters!$B$103:$E$103,MATCH(I1015,Parameters!$B$30:$E$30,0))</f>
        <v/>
      </c>
      <c r="AA1015" s="33">
        <f>U1015*INDEX(Parameters!$B$104:$E$104,MATCH(I1015,Parameters!$B$30:$E$30,0))</f>
        <v/>
      </c>
      <c r="AB1015" s="33">
        <f>U1015*Parameters!$B$39</f>
        <v/>
      </c>
      <c r="AC1015" s="7">
        <f>J1015</f>
        <v/>
      </c>
      <c r="AD1015" s="7">
        <f>IF(J1015=1,Parameters!$B$40,Parameters!$B$41)</f>
        <v/>
      </c>
      <c r="AE1015" s="33">
        <f>AC1015*O1015+(1-AC1015)*L1015</f>
        <v/>
      </c>
      <c r="AF1015" s="33">
        <f>AC1015*P1015+(1-AC1015)*M1015</f>
        <v/>
      </c>
      <c r="AG1015" s="33">
        <f>AC1015*Q1015+(1-AC1015)*N1015</f>
        <v/>
      </c>
      <c r="AH1015" s="33">
        <f>AD1015*O1015+(1-AD1015)*L1015</f>
        <v/>
      </c>
      <c r="AI1015" s="33">
        <f>AD1015*P1015+(1-AD1015)*M1015</f>
        <v/>
      </c>
      <c r="AJ1015" s="33">
        <f>AD1015*Q1015+(1-AD1015)*N1015</f>
        <v/>
      </c>
      <c r="AK1015" s="33">
        <f>AC1015*V1015+(1-AC1015)*U1015</f>
        <v/>
      </c>
      <c r="AL1015" s="33">
        <f>AC1015*W1015+(1-AC1015)*U1015</f>
        <v/>
      </c>
      <c r="AM1015" s="33">
        <f>AC1015*X1015+(1-AC1015)*U1015</f>
        <v/>
      </c>
      <c r="AN1015" s="33">
        <f>AD1015*V1015+(1-AD1015)*U1015</f>
        <v/>
      </c>
      <c r="AO1015" s="33">
        <f>AD1015*W1015+(1-AD1015)*U1015</f>
        <v/>
      </c>
      <c r="AP1015" s="33">
        <f>AD1015*X1015+(1-AD1015)*U1015</f>
        <v/>
      </c>
      <c r="AQ1015" s="7">
        <f>IF(OR(Scenario!$B$5="Any",Scenario!$B$5=A1015),1,0)</f>
        <v/>
      </c>
      <c r="AR1015" s="7">
        <f>IF(OR(Scenario!$B$6="Any",Scenario!$B$6=B1015),1,0)</f>
        <v/>
      </c>
      <c r="AS1015" s="7">
        <f>IF(OR(Scenario!$B$7="Any",Scenario!$B$7=C1015),1,0)</f>
        <v/>
      </c>
      <c r="AT1015" s="7">
        <f>IF(OR(Scenario!$B$8="Any",Scenario!$B$8=D1015),1,0)</f>
        <v/>
      </c>
      <c r="AU1015" s="7">
        <f>IF(OR(Scenario!$B$9="Any",Scenario!$B$9=E1015),1,0)</f>
        <v/>
      </c>
      <c r="AV1015" s="7">
        <f>IF(OR(Scenario!$B$10="Any",Scenario!$B$10=F1015),1,0)</f>
        <v/>
      </c>
      <c r="AW1015" s="7">
        <f>G1015*AQ1015*AR1015*AS1015*AT1015*AU1015*AV1015</f>
        <v/>
      </c>
      <c r="AX1015" s="7">
        <f>IF(Scenario!$B$11="mean",L1015,IF(Scenario!$B$11="5th pct",M1015,N1015))</f>
        <v/>
      </c>
      <c r="AY1015" s="7">
        <f>IF(Scenario!$B$11="mean",O1015,IF(Scenario!$B$11="5th pct",P1015,Q1015))</f>
        <v/>
      </c>
      <c r="AZ1015" s="7">
        <f>IF(Scenario!$B$11="mean",R1015,IF(Scenario!$B$11="5th pct",S1015,T1015))</f>
        <v/>
      </c>
      <c r="BA1015" s="7">
        <f>IF(Scenario!$B$11="mean",AE1015,IF(Scenario!$B$11="5th pct",AF1015,AG1015))</f>
        <v/>
      </c>
      <c r="BB1015" s="7">
        <f>IF(Scenario!$B$11="mean",AH1015,IF(Scenario!$B$11="5th pct",AI1015,AJ1015))</f>
        <v/>
      </c>
      <c r="BC1015" s="7">
        <f>U1015</f>
        <v/>
      </c>
      <c r="BD1015" s="7">
        <f>IF(Scenario!$B$11="mean",V1015,IF(Scenario!$B$11="5th pct",W1015,X1015))</f>
        <v/>
      </c>
      <c r="BE1015" s="7">
        <f>IF(Scenario!$B$11="mean",Y1015,IF(Scenario!$B$11="5th pct",Z1015,AA1015))</f>
        <v/>
      </c>
      <c r="BF1015" s="7">
        <f>IF(Scenario!$B$11="mean",AK1015,IF(Scenario!$B$11="5th pct",AL1015,AM1015))</f>
        <v/>
      </c>
      <c r="BG1015" s="7">
        <f>IF(Scenario!$B$11="mean",AN1015,IF(Scenario!$B$11="5th pct",AO1015,AP1015))</f>
        <v/>
      </c>
    </row>
    <row r="1016">
      <c r="A1016" t="inlineStr">
        <is>
          <t>M</t>
        </is>
      </c>
      <c r="B1016" t="inlineStr">
        <is>
          <t>80+</t>
        </is>
      </c>
      <c r="C1016" t="inlineStr">
        <is>
          <t>110-132</t>
        </is>
      </c>
      <c r="D1016" t="inlineStr">
        <is>
          <t>1.5-2.0</t>
        </is>
      </c>
      <c r="E1016" t="inlineStr">
        <is>
          <t>persistent</t>
        </is>
      </c>
      <c r="F1016" t="inlineStr">
        <is>
          <t>no</t>
        </is>
      </c>
      <c r="G1016" s="26">
        <f>Parameters!$B$6*Parameters!$B$9*Parameters!$C$11/SUM(Parameters!$B$11:$G$11)*Parameters!$J$21*Parameters!$B$53*(1-Parameters!$B$46)</f>
        <v/>
      </c>
      <c r="H1016" s="27">
        <f>(140-Parameters!$D$25)*Parameters!$C$26*0.45359237*1/(72*Parameters!$D$27)</f>
        <v/>
      </c>
      <c r="I1016">
        <f>IF(H1016&gt;80,"&gt;80",IF(H1016&gt;50,"50-80",IF(H1016&gt;=25,"25-50","&lt;25")))</f>
        <v/>
      </c>
      <c r="J1016">
        <f>IF(((B1016="80+")+1+(OR(D1016="1.5-2.0",D1016="&gt;=2.0")))&gt;=2,1,0)</f>
        <v/>
      </c>
      <c r="K1016" s="28">
        <f>INDEX(Parameters!$B$31:$E$31,MATCH(I1016,Parameters!$B$30:$E$30,0))</f>
        <v/>
      </c>
      <c r="L1016" s="29">
        <f>K1016*INDEX(Parameters!$B$84:$E$84,MATCH(I1016,Parameters!$B$30:$E$30,0))/100*IF($F1016="yes",Parameters!$C$49,Parameters!$B$49)</f>
        <v/>
      </c>
      <c r="M1016" s="29">
        <f>K1016*INDEX(Parameters!$B$85:$E$85,MATCH(I1016,Parameters!$B$30:$E$30,0))/100*IF($F1016="yes",Parameters!$C$49,Parameters!$B$49)</f>
        <v/>
      </c>
      <c r="N1016" s="29">
        <f>K1016*INDEX(Parameters!$B$86:$E$86,MATCH(I1016,Parameters!$B$30:$E$30,0))/100*IF($F1016="yes",Parameters!$C$49,Parameters!$B$49)</f>
        <v/>
      </c>
      <c r="O1016" s="29">
        <f>K1016*INDEX(Parameters!$B$87:$E$87,MATCH(I1016,Parameters!$B$30:$E$30,0))/100*IF($F1016="yes",Parameters!$C$49,Parameters!$B$49)</f>
        <v/>
      </c>
      <c r="P1016" s="29">
        <f>K1016*INDEX(Parameters!$B$88:$E$88,MATCH(I1016,Parameters!$B$30:$E$30,0))/100*IF($F1016="yes",Parameters!$C$49,Parameters!$B$49)</f>
        <v/>
      </c>
      <c r="Q1016" s="29">
        <f>K1016*INDEX(Parameters!$B$89:$E$89,MATCH(I1016,Parameters!$B$30:$E$30,0))/100*IF($F1016="yes",Parameters!$C$49,Parameters!$B$49)</f>
        <v/>
      </c>
      <c r="R1016" s="29">
        <f>K1016*INDEX(Parameters!$B$90:$E$90,MATCH(I1016,Parameters!$B$30:$E$30,0))/100*IF($F1016="yes",Parameters!$C$49,Parameters!$B$49)</f>
        <v/>
      </c>
      <c r="S1016" s="29">
        <f>K1016*INDEX(Parameters!$B$91:$E$91,MATCH(I1016,Parameters!$B$30:$E$30,0))/100*IF($F1016="yes",Parameters!$C$49,Parameters!$B$49)</f>
        <v/>
      </c>
      <c r="T1016" s="29">
        <f>K1016*INDEX(Parameters!$B$92:$E$92,MATCH(I1016,Parameters!$B$30:$E$30,0))/100*IF($F1016="yes",Parameters!$C$49,Parameters!$B$49)</f>
        <v/>
      </c>
      <c r="U1016" s="29">
        <f>INDEX(Parameters!$B$32:$E$32,MATCH(I1016,Parameters!$B$30:$E$30,0))*Parameters!$B$36/100*IF($F1016="yes",Parameters!$E$49,Parameters!$D$49)</f>
        <v/>
      </c>
      <c r="V1016" s="29">
        <f>U1016*INDEX(Parameters!$B$99:$E$99,MATCH(I1016,Parameters!$B$30:$E$30,0))</f>
        <v/>
      </c>
      <c r="W1016" s="29">
        <f>U1016*INDEX(Parameters!$B$100:$E$100,MATCH(I1016,Parameters!$B$30:$E$30,0))</f>
        <v/>
      </c>
      <c r="X1016" s="29">
        <f>U1016*INDEX(Parameters!$B$101:$E$101,MATCH(I1016,Parameters!$B$30:$E$30,0))</f>
        <v/>
      </c>
      <c r="Y1016" s="29">
        <f>U1016*INDEX(Parameters!$B$102:$E$102,MATCH(I1016,Parameters!$B$30:$E$30,0))</f>
        <v/>
      </c>
      <c r="Z1016" s="29">
        <f>U1016*INDEX(Parameters!$B$103:$E$103,MATCH(I1016,Parameters!$B$30:$E$30,0))</f>
        <v/>
      </c>
      <c r="AA1016" s="29">
        <f>U1016*INDEX(Parameters!$B$104:$E$104,MATCH(I1016,Parameters!$B$30:$E$30,0))</f>
        <v/>
      </c>
      <c r="AB1016" s="29">
        <f>U1016*Parameters!$B$39</f>
        <v/>
      </c>
      <c r="AC1016">
        <f>J1016</f>
        <v/>
      </c>
      <c r="AD1016">
        <f>IF(J1016=1,Parameters!$B$40,Parameters!$B$41)</f>
        <v/>
      </c>
      <c r="AE1016" s="29">
        <f>AC1016*O1016+(1-AC1016)*L1016</f>
        <v/>
      </c>
      <c r="AF1016" s="29">
        <f>AC1016*P1016+(1-AC1016)*M1016</f>
        <v/>
      </c>
      <c r="AG1016" s="29">
        <f>AC1016*Q1016+(1-AC1016)*N1016</f>
        <v/>
      </c>
      <c r="AH1016" s="29">
        <f>AD1016*O1016+(1-AD1016)*L1016</f>
        <v/>
      </c>
      <c r="AI1016" s="29">
        <f>AD1016*P1016+(1-AD1016)*M1016</f>
        <v/>
      </c>
      <c r="AJ1016" s="29">
        <f>AD1016*Q1016+(1-AD1016)*N1016</f>
        <v/>
      </c>
      <c r="AK1016" s="29">
        <f>AC1016*V1016+(1-AC1016)*U1016</f>
        <v/>
      </c>
      <c r="AL1016" s="29">
        <f>AC1016*W1016+(1-AC1016)*U1016</f>
        <v/>
      </c>
      <c r="AM1016" s="29">
        <f>AC1016*X1016+(1-AC1016)*U1016</f>
        <v/>
      </c>
      <c r="AN1016" s="29">
        <f>AD1016*V1016+(1-AD1016)*U1016</f>
        <v/>
      </c>
      <c r="AO1016" s="29">
        <f>AD1016*W1016+(1-AD1016)*U1016</f>
        <v/>
      </c>
      <c r="AP1016" s="29">
        <f>AD1016*X1016+(1-AD1016)*U1016</f>
        <v/>
      </c>
      <c r="AQ1016">
        <f>IF(OR(Scenario!$B$5="Any",Scenario!$B$5=A1016),1,0)</f>
        <v/>
      </c>
      <c r="AR1016">
        <f>IF(OR(Scenario!$B$6="Any",Scenario!$B$6=B1016),1,0)</f>
        <v/>
      </c>
      <c r="AS1016">
        <f>IF(OR(Scenario!$B$7="Any",Scenario!$B$7=C1016),1,0)</f>
        <v/>
      </c>
      <c r="AT1016">
        <f>IF(OR(Scenario!$B$8="Any",Scenario!$B$8=D1016),1,0)</f>
        <v/>
      </c>
      <c r="AU1016">
        <f>IF(OR(Scenario!$B$9="Any",Scenario!$B$9=E1016),1,0)</f>
        <v/>
      </c>
      <c r="AV1016">
        <f>IF(OR(Scenario!$B$10="Any",Scenario!$B$10=F1016),1,0)</f>
        <v/>
      </c>
      <c r="AW1016">
        <f>G1016*AQ1016*AR1016*AS1016*AT1016*AU1016*AV1016</f>
        <v/>
      </c>
      <c r="AX1016">
        <f>IF(Scenario!$B$11="mean",L1016,IF(Scenario!$B$11="5th pct",M1016,N1016))</f>
        <v/>
      </c>
      <c r="AY1016">
        <f>IF(Scenario!$B$11="mean",O1016,IF(Scenario!$B$11="5th pct",P1016,Q1016))</f>
        <v/>
      </c>
      <c r="AZ1016">
        <f>IF(Scenario!$B$11="mean",R1016,IF(Scenario!$B$11="5th pct",S1016,T1016))</f>
        <v/>
      </c>
      <c r="BA1016">
        <f>IF(Scenario!$B$11="mean",AE1016,IF(Scenario!$B$11="5th pct",AF1016,AG1016))</f>
        <v/>
      </c>
      <c r="BB1016">
        <f>IF(Scenario!$B$11="mean",AH1016,IF(Scenario!$B$11="5th pct",AI1016,AJ1016))</f>
        <v/>
      </c>
      <c r="BC1016">
        <f>U1016</f>
        <v/>
      </c>
      <c r="BD1016">
        <f>IF(Scenario!$B$11="mean",V1016,IF(Scenario!$B$11="5th pct",W1016,X1016))</f>
        <v/>
      </c>
      <c r="BE1016">
        <f>IF(Scenario!$B$11="mean",Y1016,IF(Scenario!$B$11="5th pct",Z1016,AA1016))</f>
        <v/>
      </c>
      <c r="BF1016">
        <f>IF(Scenario!$B$11="mean",AK1016,IF(Scenario!$B$11="5th pct",AL1016,AM1016))</f>
        <v/>
      </c>
      <c r="BG1016">
        <f>IF(Scenario!$B$11="mean",AN1016,IF(Scenario!$B$11="5th pct",AO1016,AP1016))</f>
        <v/>
      </c>
    </row>
    <row r="1017">
      <c r="A1017" s="7" t="inlineStr">
        <is>
          <t>M</t>
        </is>
      </c>
      <c r="B1017" s="7" t="inlineStr">
        <is>
          <t>80+</t>
        </is>
      </c>
      <c r="C1017" s="7" t="inlineStr">
        <is>
          <t>110-132</t>
        </is>
      </c>
      <c r="D1017" s="7" t="inlineStr">
        <is>
          <t>1.5-2.0</t>
        </is>
      </c>
      <c r="E1017" s="7" t="inlineStr">
        <is>
          <t>persistent</t>
        </is>
      </c>
      <c r="F1017" s="7" t="inlineStr">
        <is>
          <t>yes</t>
        </is>
      </c>
      <c r="G1017" s="30">
        <f>Parameters!$B$6*Parameters!$B$9*Parameters!$C$11/SUM(Parameters!$B$11:$G$11)*Parameters!$J$21*Parameters!$B$53*Parameters!$B$46</f>
        <v/>
      </c>
      <c r="H1017" s="31">
        <f>(140-Parameters!$D$25)*Parameters!$C$26*0.45359237*1/(72*Parameters!$D$27)</f>
        <v/>
      </c>
      <c r="I1017" s="7">
        <f>IF(H1017&gt;80,"&gt;80",IF(H1017&gt;50,"50-80",IF(H1017&gt;=25,"25-50","&lt;25")))</f>
        <v/>
      </c>
      <c r="J1017" s="7">
        <f>IF(((B1017="80+")+1+(OR(D1017="1.5-2.0",D1017="&gt;=2.0")))&gt;=2,1,0)</f>
        <v/>
      </c>
      <c r="K1017" s="32">
        <f>INDEX(Parameters!$B$31:$E$31,MATCH(I1017,Parameters!$B$30:$E$30,0))</f>
        <v/>
      </c>
      <c r="L1017" s="33">
        <f>K1017*INDEX(Parameters!$B$84:$E$84,MATCH(I1017,Parameters!$B$30:$E$30,0))/100*IF($F1017="yes",Parameters!$C$49,Parameters!$B$49)</f>
        <v/>
      </c>
      <c r="M1017" s="33">
        <f>K1017*INDEX(Parameters!$B$85:$E$85,MATCH(I1017,Parameters!$B$30:$E$30,0))/100*IF($F1017="yes",Parameters!$C$49,Parameters!$B$49)</f>
        <v/>
      </c>
      <c r="N1017" s="33">
        <f>K1017*INDEX(Parameters!$B$86:$E$86,MATCH(I1017,Parameters!$B$30:$E$30,0))/100*IF($F1017="yes",Parameters!$C$49,Parameters!$B$49)</f>
        <v/>
      </c>
      <c r="O1017" s="33">
        <f>K1017*INDEX(Parameters!$B$87:$E$87,MATCH(I1017,Parameters!$B$30:$E$30,0))/100*IF($F1017="yes",Parameters!$C$49,Parameters!$B$49)</f>
        <v/>
      </c>
      <c r="P1017" s="33">
        <f>K1017*INDEX(Parameters!$B$88:$E$88,MATCH(I1017,Parameters!$B$30:$E$30,0))/100*IF($F1017="yes",Parameters!$C$49,Parameters!$B$49)</f>
        <v/>
      </c>
      <c r="Q1017" s="33">
        <f>K1017*INDEX(Parameters!$B$89:$E$89,MATCH(I1017,Parameters!$B$30:$E$30,0))/100*IF($F1017="yes",Parameters!$C$49,Parameters!$B$49)</f>
        <v/>
      </c>
      <c r="R1017" s="33">
        <f>K1017*INDEX(Parameters!$B$90:$E$90,MATCH(I1017,Parameters!$B$30:$E$30,0))/100*IF($F1017="yes",Parameters!$C$49,Parameters!$B$49)</f>
        <v/>
      </c>
      <c r="S1017" s="33">
        <f>K1017*INDEX(Parameters!$B$91:$E$91,MATCH(I1017,Parameters!$B$30:$E$30,0))/100*IF($F1017="yes",Parameters!$C$49,Parameters!$B$49)</f>
        <v/>
      </c>
      <c r="T1017" s="33">
        <f>K1017*INDEX(Parameters!$B$92:$E$92,MATCH(I1017,Parameters!$B$30:$E$30,0))/100*IF($F1017="yes",Parameters!$C$49,Parameters!$B$49)</f>
        <v/>
      </c>
      <c r="U1017" s="33">
        <f>INDEX(Parameters!$B$32:$E$32,MATCH(I1017,Parameters!$B$30:$E$30,0))*Parameters!$B$36/100*IF($F1017="yes",Parameters!$E$49,Parameters!$D$49)</f>
        <v/>
      </c>
      <c r="V1017" s="33">
        <f>U1017*INDEX(Parameters!$B$99:$E$99,MATCH(I1017,Parameters!$B$30:$E$30,0))</f>
        <v/>
      </c>
      <c r="W1017" s="33">
        <f>U1017*INDEX(Parameters!$B$100:$E$100,MATCH(I1017,Parameters!$B$30:$E$30,0))</f>
        <v/>
      </c>
      <c r="X1017" s="33">
        <f>U1017*INDEX(Parameters!$B$101:$E$101,MATCH(I1017,Parameters!$B$30:$E$30,0))</f>
        <v/>
      </c>
      <c r="Y1017" s="33">
        <f>U1017*INDEX(Parameters!$B$102:$E$102,MATCH(I1017,Parameters!$B$30:$E$30,0))</f>
        <v/>
      </c>
      <c r="Z1017" s="33">
        <f>U1017*INDEX(Parameters!$B$103:$E$103,MATCH(I1017,Parameters!$B$30:$E$30,0))</f>
        <v/>
      </c>
      <c r="AA1017" s="33">
        <f>U1017*INDEX(Parameters!$B$104:$E$104,MATCH(I1017,Parameters!$B$30:$E$30,0))</f>
        <v/>
      </c>
      <c r="AB1017" s="33">
        <f>U1017*Parameters!$B$39</f>
        <v/>
      </c>
      <c r="AC1017" s="7">
        <f>J1017</f>
        <v/>
      </c>
      <c r="AD1017" s="7">
        <f>IF(J1017=1,Parameters!$B$40,Parameters!$B$41)</f>
        <v/>
      </c>
      <c r="AE1017" s="33">
        <f>AC1017*O1017+(1-AC1017)*L1017</f>
        <v/>
      </c>
      <c r="AF1017" s="33">
        <f>AC1017*P1017+(1-AC1017)*M1017</f>
        <v/>
      </c>
      <c r="AG1017" s="33">
        <f>AC1017*Q1017+(1-AC1017)*N1017</f>
        <v/>
      </c>
      <c r="AH1017" s="33">
        <f>AD1017*O1017+(1-AD1017)*L1017</f>
        <v/>
      </c>
      <c r="AI1017" s="33">
        <f>AD1017*P1017+(1-AD1017)*M1017</f>
        <v/>
      </c>
      <c r="AJ1017" s="33">
        <f>AD1017*Q1017+(1-AD1017)*N1017</f>
        <v/>
      </c>
      <c r="AK1017" s="33">
        <f>AC1017*V1017+(1-AC1017)*U1017</f>
        <v/>
      </c>
      <c r="AL1017" s="33">
        <f>AC1017*W1017+(1-AC1017)*U1017</f>
        <v/>
      </c>
      <c r="AM1017" s="33">
        <f>AC1017*X1017+(1-AC1017)*U1017</f>
        <v/>
      </c>
      <c r="AN1017" s="33">
        <f>AD1017*V1017+(1-AD1017)*U1017</f>
        <v/>
      </c>
      <c r="AO1017" s="33">
        <f>AD1017*W1017+(1-AD1017)*U1017</f>
        <v/>
      </c>
      <c r="AP1017" s="33">
        <f>AD1017*X1017+(1-AD1017)*U1017</f>
        <v/>
      </c>
      <c r="AQ1017" s="7">
        <f>IF(OR(Scenario!$B$5="Any",Scenario!$B$5=A1017),1,0)</f>
        <v/>
      </c>
      <c r="AR1017" s="7">
        <f>IF(OR(Scenario!$B$6="Any",Scenario!$B$6=B1017),1,0)</f>
        <v/>
      </c>
      <c r="AS1017" s="7">
        <f>IF(OR(Scenario!$B$7="Any",Scenario!$B$7=C1017),1,0)</f>
        <v/>
      </c>
      <c r="AT1017" s="7">
        <f>IF(OR(Scenario!$B$8="Any",Scenario!$B$8=D1017),1,0)</f>
        <v/>
      </c>
      <c r="AU1017" s="7">
        <f>IF(OR(Scenario!$B$9="Any",Scenario!$B$9=E1017),1,0)</f>
        <v/>
      </c>
      <c r="AV1017" s="7">
        <f>IF(OR(Scenario!$B$10="Any",Scenario!$B$10=F1017),1,0)</f>
        <v/>
      </c>
      <c r="AW1017" s="7">
        <f>G1017*AQ1017*AR1017*AS1017*AT1017*AU1017*AV1017</f>
        <v/>
      </c>
      <c r="AX1017" s="7">
        <f>IF(Scenario!$B$11="mean",L1017,IF(Scenario!$B$11="5th pct",M1017,N1017))</f>
        <v/>
      </c>
      <c r="AY1017" s="7">
        <f>IF(Scenario!$B$11="mean",O1017,IF(Scenario!$B$11="5th pct",P1017,Q1017))</f>
        <v/>
      </c>
      <c r="AZ1017" s="7">
        <f>IF(Scenario!$B$11="mean",R1017,IF(Scenario!$B$11="5th pct",S1017,T1017))</f>
        <v/>
      </c>
      <c r="BA1017" s="7">
        <f>IF(Scenario!$B$11="mean",AE1017,IF(Scenario!$B$11="5th pct",AF1017,AG1017))</f>
        <v/>
      </c>
      <c r="BB1017" s="7">
        <f>IF(Scenario!$B$11="mean",AH1017,IF(Scenario!$B$11="5th pct",AI1017,AJ1017))</f>
        <v/>
      </c>
      <c r="BC1017" s="7">
        <f>U1017</f>
        <v/>
      </c>
      <c r="BD1017" s="7">
        <f>IF(Scenario!$B$11="mean",V1017,IF(Scenario!$B$11="5th pct",W1017,X1017))</f>
        <v/>
      </c>
      <c r="BE1017" s="7">
        <f>IF(Scenario!$B$11="mean",Y1017,IF(Scenario!$B$11="5th pct",Z1017,AA1017))</f>
        <v/>
      </c>
      <c r="BF1017" s="7">
        <f>IF(Scenario!$B$11="mean",AK1017,IF(Scenario!$B$11="5th pct",AL1017,AM1017))</f>
        <v/>
      </c>
      <c r="BG1017" s="7">
        <f>IF(Scenario!$B$11="mean",AN1017,IF(Scenario!$B$11="5th pct",AO1017,AP1017))</f>
        <v/>
      </c>
    </row>
    <row r="1018">
      <c r="A1018" t="inlineStr">
        <is>
          <t>M</t>
        </is>
      </c>
      <c r="B1018" t="inlineStr">
        <is>
          <t>80+</t>
        </is>
      </c>
      <c r="C1018" t="inlineStr">
        <is>
          <t>110-132</t>
        </is>
      </c>
      <c r="D1018" t="inlineStr">
        <is>
          <t>&gt;=2.0</t>
        </is>
      </c>
      <c r="E1018" t="inlineStr">
        <is>
          <t>subclinical</t>
        </is>
      </c>
      <c r="F1018" t="inlineStr">
        <is>
          <t>no</t>
        </is>
      </c>
      <c r="G1018" s="26">
        <f>Parameters!$B$6*Parameters!$B$9*Parameters!$C$11/SUM(Parameters!$B$11:$G$11)*Parameters!$K$21*Parameters!$B$50*(1-Parameters!$B$46)</f>
        <v/>
      </c>
      <c r="H1018" s="27">
        <f>(140-Parameters!$D$25)*Parameters!$C$26*0.45359237*1/(72*Parameters!$E$27)</f>
        <v/>
      </c>
      <c r="I1018">
        <f>IF(H1018&gt;80,"&gt;80",IF(H1018&gt;50,"50-80",IF(H1018&gt;=25,"25-50","&lt;25")))</f>
        <v/>
      </c>
      <c r="J1018">
        <f>IF(((B1018="80+")+1+(OR(D1018="1.5-2.0",D1018="&gt;=2.0")))&gt;=2,1,0)</f>
        <v/>
      </c>
      <c r="K1018" s="28">
        <f>INDEX(Parameters!$B$31:$E$31,MATCH(I1018,Parameters!$B$30:$E$30,0))</f>
        <v/>
      </c>
      <c r="L1018" s="29">
        <f>K1018*INDEX(Parameters!$B$57:$E$57,MATCH(I1018,Parameters!$B$30:$E$30,0))/100*IF($F1018="yes",Parameters!$C$49,Parameters!$B$49)</f>
        <v/>
      </c>
      <c r="M1018" s="29">
        <f>K1018*INDEX(Parameters!$B$58:$E$58,MATCH(I1018,Parameters!$B$30:$E$30,0))/100*IF($F1018="yes",Parameters!$C$49,Parameters!$B$49)</f>
        <v/>
      </c>
      <c r="N1018" s="29">
        <f>K1018*INDEX(Parameters!$B$59:$E$59,MATCH(I1018,Parameters!$B$30:$E$30,0))/100*IF($F1018="yes",Parameters!$C$49,Parameters!$B$49)</f>
        <v/>
      </c>
      <c r="O1018" s="29">
        <f>K1018*INDEX(Parameters!$B$60:$E$60,MATCH(I1018,Parameters!$B$30:$E$30,0))/100*IF($F1018="yes",Parameters!$C$49,Parameters!$B$49)</f>
        <v/>
      </c>
      <c r="P1018" s="29">
        <f>K1018*INDEX(Parameters!$B$61:$E$61,MATCH(I1018,Parameters!$B$30:$E$30,0))/100*IF($F1018="yes",Parameters!$C$49,Parameters!$B$49)</f>
        <v/>
      </c>
      <c r="Q1018" s="29">
        <f>K1018*INDEX(Parameters!$B$62:$E$62,MATCH(I1018,Parameters!$B$30:$E$30,0))/100*IF($F1018="yes",Parameters!$C$49,Parameters!$B$49)</f>
        <v/>
      </c>
      <c r="R1018" s="29">
        <f>K1018*INDEX(Parameters!$B$63:$E$63,MATCH(I1018,Parameters!$B$30:$E$30,0))/100*IF($F1018="yes",Parameters!$C$49,Parameters!$B$49)</f>
        <v/>
      </c>
      <c r="S1018" s="29">
        <f>K1018*INDEX(Parameters!$B$64:$E$64,MATCH(I1018,Parameters!$B$30:$E$30,0))/100*IF($F1018="yes",Parameters!$C$49,Parameters!$B$49)</f>
        <v/>
      </c>
      <c r="T1018" s="29">
        <f>K1018*INDEX(Parameters!$B$65:$E$65,MATCH(I1018,Parameters!$B$30:$E$30,0))/100*IF($F1018="yes",Parameters!$C$49,Parameters!$B$49)</f>
        <v/>
      </c>
      <c r="U1018" s="29">
        <f>INDEX(Parameters!$B$32:$E$32,MATCH(I1018,Parameters!$B$30:$E$30,0))*Parameters!$B$36/100*IF($F1018="yes",Parameters!$E$49,Parameters!$D$49)</f>
        <v/>
      </c>
      <c r="V1018" s="29">
        <f>U1018*INDEX(Parameters!$B$99:$E$99,MATCH(I1018,Parameters!$B$30:$E$30,0))</f>
        <v/>
      </c>
      <c r="W1018" s="29">
        <f>U1018*INDEX(Parameters!$B$100:$E$100,MATCH(I1018,Parameters!$B$30:$E$30,0))</f>
        <v/>
      </c>
      <c r="X1018" s="29">
        <f>U1018*INDEX(Parameters!$B$101:$E$101,MATCH(I1018,Parameters!$B$30:$E$30,0))</f>
        <v/>
      </c>
      <c r="Y1018" s="29">
        <f>U1018*INDEX(Parameters!$B$102:$E$102,MATCH(I1018,Parameters!$B$30:$E$30,0))</f>
        <v/>
      </c>
      <c r="Z1018" s="29">
        <f>U1018*INDEX(Parameters!$B$103:$E$103,MATCH(I1018,Parameters!$B$30:$E$30,0))</f>
        <v/>
      </c>
      <c r="AA1018" s="29">
        <f>U1018*INDEX(Parameters!$B$104:$E$104,MATCH(I1018,Parameters!$B$30:$E$30,0))</f>
        <v/>
      </c>
      <c r="AB1018" s="29">
        <f>U1018*Parameters!$B$39</f>
        <v/>
      </c>
      <c r="AC1018">
        <f>J1018</f>
        <v/>
      </c>
      <c r="AD1018">
        <f>IF(J1018=1,Parameters!$B$40,Parameters!$B$41)</f>
        <v/>
      </c>
      <c r="AE1018" s="29">
        <f>AC1018*O1018+(1-AC1018)*L1018</f>
        <v/>
      </c>
      <c r="AF1018" s="29">
        <f>AC1018*P1018+(1-AC1018)*M1018</f>
        <v/>
      </c>
      <c r="AG1018" s="29">
        <f>AC1018*Q1018+(1-AC1018)*N1018</f>
        <v/>
      </c>
      <c r="AH1018" s="29">
        <f>AD1018*O1018+(1-AD1018)*L1018</f>
        <v/>
      </c>
      <c r="AI1018" s="29">
        <f>AD1018*P1018+(1-AD1018)*M1018</f>
        <v/>
      </c>
      <c r="AJ1018" s="29">
        <f>AD1018*Q1018+(1-AD1018)*N1018</f>
        <v/>
      </c>
      <c r="AK1018" s="29">
        <f>AC1018*V1018+(1-AC1018)*U1018</f>
        <v/>
      </c>
      <c r="AL1018" s="29">
        <f>AC1018*W1018+(1-AC1018)*U1018</f>
        <v/>
      </c>
      <c r="AM1018" s="29">
        <f>AC1018*X1018+(1-AC1018)*U1018</f>
        <v/>
      </c>
      <c r="AN1018" s="29">
        <f>AD1018*V1018+(1-AD1018)*U1018</f>
        <v/>
      </c>
      <c r="AO1018" s="29">
        <f>AD1018*W1018+(1-AD1018)*U1018</f>
        <v/>
      </c>
      <c r="AP1018" s="29">
        <f>AD1018*X1018+(1-AD1018)*U1018</f>
        <v/>
      </c>
      <c r="AQ1018">
        <f>IF(OR(Scenario!$B$5="Any",Scenario!$B$5=A1018),1,0)</f>
        <v/>
      </c>
      <c r="AR1018">
        <f>IF(OR(Scenario!$B$6="Any",Scenario!$B$6=B1018),1,0)</f>
        <v/>
      </c>
      <c r="AS1018">
        <f>IF(OR(Scenario!$B$7="Any",Scenario!$B$7=C1018),1,0)</f>
        <v/>
      </c>
      <c r="AT1018">
        <f>IF(OR(Scenario!$B$8="Any",Scenario!$B$8=D1018),1,0)</f>
        <v/>
      </c>
      <c r="AU1018">
        <f>IF(OR(Scenario!$B$9="Any",Scenario!$B$9=E1018),1,0)</f>
        <v/>
      </c>
      <c r="AV1018">
        <f>IF(OR(Scenario!$B$10="Any",Scenario!$B$10=F1018),1,0)</f>
        <v/>
      </c>
      <c r="AW1018">
        <f>G1018*AQ1018*AR1018*AS1018*AT1018*AU1018*AV1018</f>
        <v/>
      </c>
      <c r="AX1018">
        <f>IF(Scenario!$B$11="mean",L1018,IF(Scenario!$B$11="5th pct",M1018,N1018))</f>
        <v/>
      </c>
      <c r="AY1018">
        <f>IF(Scenario!$B$11="mean",O1018,IF(Scenario!$B$11="5th pct",P1018,Q1018))</f>
        <v/>
      </c>
      <c r="AZ1018">
        <f>IF(Scenario!$B$11="mean",R1018,IF(Scenario!$B$11="5th pct",S1018,T1018))</f>
        <v/>
      </c>
      <c r="BA1018">
        <f>IF(Scenario!$B$11="mean",AE1018,IF(Scenario!$B$11="5th pct",AF1018,AG1018))</f>
        <v/>
      </c>
      <c r="BB1018">
        <f>IF(Scenario!$B$11="mean",AH1018,IF(Scenario!$B$11="5th pct",AI1018,AJ1018))</f>
        <v/>
      </c>
      <c r="BC1018">
        <f>U1018</f>
        <v/>
      </c>
      <c r="BD1018">
        <f>IF(Scenario!$B$11="mean",V1018,IF(Scenario!$B$11="5th pct",W1018,X1018))</f>
        <v/>
      </c>
      <c r="BE1018">
        <f>IF(Scenario!$B$11="mean",Y1018,IF(Scenario!$B$11="5th pct",Z1018,AA1018))</f>
        <v/>
      </c>
      <c r="BF1018">
        <f>IF(Scenario!$B$11="mean",AK1018,IF(Scenario!$B$11="5th pct",AL1018,AM1018))</f>
        <v/>
      </c>
      <c r="BG1018">
        <f>IF(Scenario!$B$11="mean",AN1018,IF(Scenario!$B$11="5th pct",AO1018,AP1018))</f>
        <v/>
      </c>
    </row>
    <row r="1019">
      <c r="A1019" s="7" t="inlineStr">
        <is>
          <t>M</t>
        </is>
      </c>
      <c r="B1019" s="7" t="inlineStr">
        <is>
          <t>80+</t>
        </is>
      </c>
      <c r="C1019" s="7" t="inlineStr">
        <is>
          <t>110-132</t>
        </is>
      </c>
      <c r="D1019" s="7" t="inlineStr">
        <is>
          <t>&gt;=2.0</t>
        </is>
      </c>
      <c r="E1019" s="7" t="inlineStr">
        <is>
          <t>subclinical</t>
        </is>
      </c>
      <c r="F1019" s="7" t="inlineStr">
        <is>
          <t>yes</t>
        </is>
      </c>
      <c r="G1019" s="30">
        <f>Parameters!$B$6*Parameters!$B$9*Parameters!$C$11/SUM(Parameters!$B$11:$G$11)*Parameters!$K$21*Parameters!$B$50*Parameters!$B$46</f>
        <v/>
      </c>
      <c r="H1019" s="31">
        <f>(140-Parameters!$D$25)*Parameters!$C$26*0.45359237*1/(72*Parameters!$E$27)</f>
        <v/>
      </c>
      <c r="I1019" s="7">
        <f>IF(H1019&gt;80,"&gt;80",IF(H1019&gt;50,"50-80",IF(H1019&gt;=25,"25-50","&lt;25")))</f>
        <v/>
      </c>
      <c r="J1019" s="7">
        <f>IF(((B1019="80+")+1+(OR(D1019="1.5-2.0",D1019="&gt;=2.0")))&gt;=2,1,0)</f>
        <v/>
      </c>
      <c r="K1019" s="32">
        <f>INDEX(Parameters!$B$31:$E$31,MATCH(I1019,Parameters!$B$30:$E$30,0))</f>
        <v/>
      </c>
      <c r="L1019" s="33">
        <f>K1019*INDEX(Parameters!$B$57:$E$57,MATCH(I1019,Parameters!$B$30:$E$30,0))/100*IF($F1019="yes",Parameters!$C$49,Parameters!$B$49)</f>
        <v/>
      </c>
      <c r="M1019" s="33">
        <f>K1019*INDEX(Parameters!$B$58:$E$58,MATCH(I1019,Parameters!$B$30:$E$30,0))/100*IF($F1019="yes",Parameters!$C$49,Parameters!$B$49)</f>
        <v/>
      </c>
      <c r="N1019" s="33">
        <f>K1019*INDEX(Parameters!$B$59:$E$59,MATCH(I1019,Parameters!$B$30:$E$30,0))/100*IF($F1019="yes",Parameters!$C$49,Parameters!$B$49)</f>
        <v/>
      </c>
      <c r="O1019" s="33">
        <f>K1019*INDEX(Parameters!$B$60:$E$60,MATCH(I1019,Parameters!$B$30:$E$30,0))/100*IF($F1019="yes",Parameters!$C$49,Parameters!$B$49)</f>
        <v/>
      </c>
      <c r="P1019" s="33">
        <f>K1019*INDEX(Parameters!$B$61:$E$61,MATCH(I1019,Parameters!$B$30:$E$30,0))/100*IF($F1019="yes",Parameters!$C$49,Parameters!$B$49)</f>
        <v/>
      </c>
      <c r="Q1019" s="33">
        <f>K1019*INDEX(Parameters!$B$62:$E$62,MATCH(I1019,Parameters!$B$30:$E$30,0))/100*IF($F1019="yes",Parameters!$C$49,Parameters!$B$49)</f>
        <v/>
      </c>
      <c r="R1019" s="33">
        <f>K1019*INDEX(Parameters!$B$63:$E$63,MATCH(I1019,Parameters!$B$30:$E$30,0))/100*IF($F1019="yes",Parameters!$C$49,Parameters!$B$49)</f>
        <v/>
      </c>
      <c r="S1019" s="33">
        <f>K1019*INDEX(Parameters!$B$64:$E$64,MATCH(I1019,Parameters!$B$30:$E$30,0))/100*IF($F1019="yes",Parameters!$C$49,Parameters!$B$49)</f>
        <v/>
      </c>
      <c r="T1019" s="33">
        <f>K1019*INDEX(Parameters!$B$65:$E$65,MATCH(I1019,Parameters!$B$30:$E$30,0))/100*IF($F1019="yes",Parameters!$C$49,Parameters!$B$49)</f>
        <v/>
      </c>
      <c r="U1019" s="33">
        <f>INDEX(Parameters!$B$32:$E$32,MATCH(I1019,Parameters!$B$30:$E$30,0))*Parameters!$B$36/100*IF($F1019="yes",Parameters!$E$49,Parameters!$D$49)</f>
        <v/>
      </c>
      <c r="V1019" s="33">
        <f>U1019*INDEX(Parameters!$B$99:$E$99,MATCH(I1019,Parameters!$B$30:$E$30,0))</f>
        <v/>
      </c>
      <c r="W1019" s="33">
        <f>U1019*INDEX(Parameters!$B$100:$E$100,MATCH(I1019,Parameters!$B$30:$E$30,0))</f>
        <v/>
      </c>
      <c r="X1019" s="33">
        <f>U1019*INDEX(Parameters!$B$101:$E$101,MATCH(I1019,Parameters!$B$30:$E$30,0))</f>
        <v/>
      </c>
      <c r="Y1019" s="33">
        <f>U1019*INDEX(Parameters!$B$102:$E$102,MATCH(I1019,Parameters!$B$30:$E$30,0))</f>
        <v/>
      </c>
      <c r="Z1019" s="33">
        <f>U1019*INDEX(Parameters!$B$103:$E$103,MATCH(I1019,Parameters!$B$30:$E$30,0))</f>
        <v/>
      </c>
      <c r="AA1019" s="33">
        <f>U1019*INDEX(Parameters!$B$104:$E$104,MATCH(I1019,Parameters!$B$30:$E$30,0))</f>
        <v/>
      </c>
      <c r="AB1019" s="33">
        <f>U1019*Parameters!$B$39</f>
        <v/>
      </c>
      <c r="AC1019" s="7">
        <f>J1019</f>
        <v/>
      </c>
      <c r="AD1019" s="7">
        <f>IF(J1019=1,Parameters!$B$40,Parameters!$B$41)</f>
        <v/>
      </c>
      <c r="AE1019" s="33">
        <f>AC1019*O1019+(1-AC1019)*L1019</f>
        <v/>
      </c>
      <c r="AF1019" s="33">
        <f>AC1019*P1019+(1-AC1019)*M1019</f>
        <v/>
      </c>
      <c r="AG1019" s="33">
        <f>AC1019*Q1019+(1-AC1019)*N1019</f>
        <v/>
      </c>
      <c r="AH1019" s="33">
        <f>AD1019*O1019+(1-AD1019)*L1019</f>
        <v/>
      </c>
      <c r="AI1019" s="33">
        <f>AD1019*P1019+(1-AD1019)*M1019</f>
        <v/>
      </c>
      <c r="AJ1019" s="33">
        <f>AD1019*Q1019+(1-AD1019)*N1019</f>
        <v/>
      </c>
      <c r="AK1019" s="33">
        <f>AC1019*V1019+(1-AC1019)*U1019</f>
        <v/>
      </c>
      <c r="AL1019" s="33">
        <f>AC1019*W1019+(1-AC1019)*U1019</f>
        <v/>
      </c>
      <c r="AM1019" s="33">
        <f>AC1019*X1019+(1-AC1019)*U1019</f>
        <v/>
      </c>
      <c r="AN1019" s="33">
        <f>AD1019*V1019+(1-AD1019)*U1019</f>
        <v/>
      </c>
      <c r="AO1019" s="33">
        <f>AD1019*W1019+(1-AD1019)*U1019</f>
        <v/>
      </c>
      <c r="AP1019" s="33">
        <f>AD1019*X1019+(1-AD1019)*U1019</f>
        <v/>
      </c>
      <c r="AQ1019" s="7">
        <f>IF(OR(Scenario!$B$5="Any",Scenario!$B$5=A1019),1,0)</f>
        <v/>
      </c>
      <c r="AR1019" s="7">
        <f>IF(OR(Scenario!$B$6="Any",Scenario!$B$6=B1019),1,0)</f>
        <v/>
      </c>
      <c r="AS1019" s="7">
        <f>IF(OR(Scenario!$B$7="Any",Scenario!$B$7=C1019),1,0)</f>
        <v/>
      </c>
      <c r="AT1019" s="7">
        <f>IF(OR(Scenario!$B$8="Any",Scenario!$B$8=D1019),1,0)</f>
        <v/>
      </c>
      <c r="AU1019" s="7">
        <f>IF(OR(Scenario!$B$9="Any",Scenario!$B$9=E1019),1,0)</f>
        <v/>
      </c>
      <c r="AV1019" s="7">
        <f>IF(OR(Scenario!$B$10="Any",Scenario!$B$10=F1019),1,0)</f>
        <v/>
      </c>
      <c r="AW1019" s="7">
        <f>G1019*AQ1019*AR1019*AS1019*AT1019*AU1019*AV1019</f>
        <v/>
      </c>
      <c r="AX1019" s="7">
        <f>IF(Scenario!$B$11="mean",L1019,IF(Scenario!$B$11="5th pct",M1019,N1019))</f>
        <v/>
      </c>
      <c r="AY1019" s="7">
        <f>IF(Scenario!$B$11="mean",O1019,IF(Scenario!$B$11="5th pct",P1019,Q1019))</f>
        <v/>
      </c>
      <c r="AZ1019" s="7">
        <f>IF(Scenario!$B$11="mean",R1019,IF(Scenario!$B$11="5th pct",S1019,T1019))</f>
        <v/>
      </c>
      <c r="BA1019" s="7">
        <f>IF(Scenario!$B$11="mean",AE1019,IF(Scenario!$B$11="5th pct",AF1019,AG1019))</f>
        <v/>
      </c>
      <c r="BB1019" s="7">
        <f>IF(Scenario!$B$11="mean",AH1019,IF(Scenario!$B$11="5th pct",AI1019,AJ1019))</f>
        <v/>
      </c>
      <c r="BC1019" s="7">
        <f>U1019</f>
        <v/>
      </c>
      <c r="BD1019" s="7">
        <f>IF(Scenario!$B$11="mean",V1019,IF(Scenario!$B$11="5th pct",W1019,X1019))</f>
        <v/>
      </c>
      <c r="BE1019" s="7">
        <f>IF(Scenario!$B$11="mean",Y1019,IF(Scenario!$B$11="5th pct",Z1019,AA1019))</f>
        <v/>
      </c>
      <c r="BF1019" s="7">
        <f>IF(Scenario!$B$11="mean",AK1019,IF(Scenario!$B$11="5th pct",AL1019,AM1019))</f>
        <v/>
      </c>
      <c r="BG1019" s="7">
        <f>IF(Scenario!$B$11="mean",AN1019,IF(Scenario!$B$11="5th pct",AO1019,AP1019))</f>
        <v/>
      </c>
    </row>
    <row r="1020">
      <c r="A1020" t="inlineStr">
        <is>
          <t>M</t>
        </is>
      </c>
      <c r="B1020" t="inlineStr">
        <is>
          <t>80+</t>
        </is>
      </c>
      <c r="C1020" t="inlineStr">
        <is>
          <t>110-132</t>
        </is>
      </c>
      <c r="D1020" t="inlineStr">
        <is>
          <t>&gt;=2.0</t>
        </is>
      </c>
      <c r="E1020" t="inlineStr">
        <is>
          <t>low parox</t>
        </is>
      </c>
      <c r="F1020" t="inlineStr">
        <is>
          <t>no</t>
        </is>
      </c>
      <c r="G1020" s="26">
        <f>Parameters!$B$6*Parameters!$B$9*Parameters!$C$11/SUM(Parameters!$B$11:$G$11)*Parameters!$K$21*Parameters!$B$51*(1-Parameters!$B$46)</f>
        <v/>
      </c>
      <c r="H1020" s="27">
        <f>(140-Parameters!$D$25)*Parameters!$C$26*0.45359237*1/(72*Parameters!$E$27)</f>
        <v/>
      </c>
      <c r="I1020">
        <f>IF(H1020&gt;80,"&gt;80",IF(H1020&gt;50,"50-80",IF(H1020&gt;=25,"25-50","&lt;25")))</f>
        <v/>
      </c>
      <c r="J1020">
        <f>IF(((B1020="80+")+1+(OR(D1020="1.5-2.0",D1020="&gt;=2.0")))&gt;=2,1,0)</f>
        <v/>
      </c>
      <c r="K1020" s="28">
        <f>INDEX(Parameters!$B$31:$E$31,MATCH(I1020,Parameters!$B$30:$E$30,0))</f>
        <v/>
      </c>
      <c r="L1020" s="29">
        <f>K1020*INDEX(Parameters!$B$66:$E$66,MATCH(I1020,Parameters!$B$30:$E$30,0))/100*IF($F1020="yes",Parameters!$C$49,Parameters!$B$49)</f>
        <v/>
      </c>
      <c r="M1020" s="29">
        <f>K1020*INDEX(Parameters!$B$67:$E$67,MATCH(I1020,Parameters!$B$30:$E$30,0))/100*IF($F1020="yes",Parameters!$C$49,Parameters!$B$49)</f>
        <v/>
      </c>
      <c r="N1020" s="29">
        <f>K1020*INDEX(Parameters!$B$68:$E$68,MATCH(I1020,Parameters!$B$30:$E$30,0))/100*IF($F1020="yes",Parameters!$C$49,Parameters!$B$49)</f>
        <v/>
      </c>
      <c r="O1020" s="29">
        <f>K1020*INDEX(Parameters!$B$69:$E$69,MATCH(I1020,Parameters!$B$30:$E$30,0))/100*IF($F1020="yes",Parameters!$C$49,Parameters!$B$49)</f>
        <v/>
      </c>
      <c r="P1020" s="29">
        <f>K1020*INDEX(Parameters!$B$70:$E$70,MATCH(I1020,Parameters!$B$30:$E$30,0))/100*IF($F1020="yes",Parameters!$C$49,Parameters!$B$49)</f>
        <v/>
      </c>
      <c r="Q1020" s="29">
        <f>K1020*INDEX(Parameters!$B$71:$E$71,MATCH(I1020,Parameters!$B$30:$E$30,0))/100*IF($F1020="yes",Parameters!$C$49,Parameters!$B$49)</f>
        <v/>
      </c>
      <c r="R1020" s="29">
        <f>K1020*INDEX(Parameters!$B$72:$E$72,MATCH(I1020,Parameters!$B$30:$E$30,0))/100*IF($F1020="yes",Parameters!$C$49,Parameters!$B$49)</f>
        <v/>
      </c>
      <c r="S1020" s="29">
        <f>K1020*INDEX(Parameters!$B$73:$E$73,MATCH(I1020,Parameters!$B$30:$E$30,0))/100*IF($F1020="yes",Parameters!$C$49,Parameters!$B$49)</f>
        <v/>
      </c>
      <c r="T1020" s="29">
        <f>K1020*INDEX(Parameters!$B$74:$E$74,MATCH(I1020,Parameters!$B$30:$E$30,0))/100*IF($F1020="yes",Parameters!$C$49,Parameters!$B$49)</f>
        <v/>
      </c>
      <c r="U1020" s="29">
        <f>INDEX(Parameters!$B$32:$E$32,MATCH(I1020,Parameters!$B$30:$E$30,0))*Parameters!$B$36/100*IF($F1020="yes",Parameters!$E$49,Parameters!$D$49)</f>
        <v/>
      </c>
      <c r="V1020" s="29">
        <f>U1020*INDEX(Parameters!$B$99:$E$99,MATCH(I1020,Parameters!$B$30:$E$30,0))</f>
        <v/>
      </c>
      <c r="W1020" s="29">
        <f>U1020*INDEX(Parameters!$B$100:$E$100,MATCH(I1020,Parameters!$B$30:$E$30,0))</f>
        <v/>
      </c>
      <c r="X1020" s="29">
        <f>U1020*INDEX(Parameters!$B$101:$E$101,MATCH(I1020,Parameters!$B$30:$E$30,0))</f>
        <v/>
      </c>
      <c r="Y1020" s="29">
        <f>U1020*INDEX(Parameters!$B$102:$E$102,MATCH(I1020,Parameters!$B$30:$E$30,0))</f>
        <v/>
      </c>
      <c r="Z1020" s="29">
        <f>U1020*INDEX(Parameters!$B$103:$E$103,MATCH(I1020,Parameters!$B$30:$E$30,0))</f>
        <v/>
      </c>
      <c r="AA1020" s="29">
        <f>U1020*INDEX(Parameters!$B$104:$E$104,MATCH(I1020,Parameters!$B$30:$E$30,0))</f>
        <v/>
      </c>
      <c r="AB1020" s="29">
        <f>U1020*Parameters!$B$39</f>
        <v/>
      </c>
      <c r="AC1020">
        <f>J1020</f>
        <v/>
      </c>
      <c r="AD1020">
        <f>IF(J1020=1,Parameters!$B$40,Parameters!$B$41)</f>
        <v/>
      </c>
      <c r="AE1020" s="29">
        <f>AC1020*O1020+(1-AC1020)*L1020</f>
        <v/>
      </c>
      <c r="AF1020" s="29">
        <f>AC1020*P1020+(1-AC1020)*M1020</f>
        <v/>
      </c>
      <c r="AG1020" s="29">
        <f>AC1020*Q1020+(1-AC1020)*N1020</f>
        <v/>
      </c>
      <c r="AH1020" s="29">
        <f>AD1020*O1020+(1-AD1020)*L1020</f>
        <v/>
      </c>
      <c r="AI1020" s="29">
        <f>AD1020*P1020+(1-AD1020)*M1020</f>
        <v/>
      </c>
      <c r="AJ1020" s="29">
        <f>AD1020*Q1020+(1-AD1020)*N1020</f>
        <v/>
      </c>
      <c r="AK1020" s="29">
        <f>AC1020*V1020+(1-AC1020)*U1020</f>
        <v/>
      </c>
      <c r="AL1020" s="29">
        <f>AC1020*W1020+(1-AC1020)*U1020</f>
        <v/>
      </c>
      <c r="AM1020" s="29">
        <f>AC1020*X1020+(1-AC1020)*U1020</f>
        <v/>
      </c>
      <c r="AN1020" s="29">
        <f>AD1020*V1020+(1-AD1020)*U1020</f>
        <v/>
      </c>
      <c r="AO1020" s="29">
        <f>AD1020*W1020+(1-AD1020)*U1020</f>
        <v/>
      </c>
      <c r="AP1020" s="29">
        <f>AD1020*X1020+(1-AD1020)*U1020</f>
        <v/>
      </c>
      <c r="AQ1020">
        <f>IF(OR(Scenario!$B$5="Any",Scenario!$B$5=A1020),1,0)</f>
        <v/>
      </c>
      <c r="AR1020">
        <f>IF(OR(Scenario!$B$6="Any",Scenario!$B$6=B1020),1,0)</f>
        <v/>
      </c>
      <c r="AS1020">
        <f>IF(OR(Scenario!$B$7="Any",Scenario!$B$7=C1020),1,0)</f>
        <v/>
      </c>
      <c r="AT1020">
        <f>IF(OR(Scenario!$B$8="Any",Scenario!$B$8=D1020),1,0)</f>
        <v/>
      </c>
      <c r="AU1020">
        <f>IF(OR(Scenario!$B$9="Any",Scenario!$B$9=E1020),1,0)</f>
        <v/>
      </c>
      <c r="AV1020">
        <f>IF(OR(Scenario!$B$10="Any",Scenario!$B$10=F1020),1,0)</f>
        <v/>
      </c>
      <c r="AW1020">
        <f>G1020*AQ1020*AR1020*AS1020*AT1020*AU1020*AV1020</f>
        <v/>
      </c>
      <c r="AX1020">
        <f>IF(Scenario!$B$11="mean",L1020,IF(Scenario!$B$11="5th pct",M1020,N1020))</f>
        <v/>
      </c>
      <c r="AY1020">
        <f>IF(Scenario!$B$11="mean",O1020,IF(Scenario!$B$11="5th pct",P1020,Q1020))</f>
        <v/>
      </c>
      <c r="AZ1020">
        <f>IF(Scenario!$B$11="mean",R1020,IF(Scenario!$B$11="5th pct",S1020,T1020))</f>
        <v/>
      </c>
      <c r="BA1020">
        <f>IF(Scenario!$B$11="mean",AE1020,IF(Scenario!$B$11="5th pct",AF1020,AG1020))</f>
        <v/>
      </c>
      <c r="BB1020">
        <f>IF(Scenario!$B$11="mean",AH1020,IF(Scenario!$B$11="5th pct",AI1020,AJ1020))</f>
        <v/>
      </c>
      <c r="BC1020">
        <f>U1020</f>
        <v/>
      </c>
      <c r="BD1020">
        <f>IF(Scenario!$B$11="mean",V1020,IF(Scenario!$B$11="5th pct",W1020,X1020))</f>
        <v/>
      </c>
      <c r="BE1020">
        <f>IF(Scenario!$B$11="mean",Y1020,IF(Scenario!$B$11="5th pct",Z1020,AA1020))</f>
        <v/>
      </c>
      <c r="BF1020">
        <f>IF(Scenario!$B$11="mean",AK1020,IF(Scenario!$B$11="5th pct",AL1020,AM1020))</f>
        <v/>
      </c>
      <c r="BG1020">
        <f>IF(Scenario!$B$11="mean",AN1020,IF(Scenario!$B$11="5th pct",AO1020,AP1020))</f>
        <v/>
      </c>
    </row>
    <row r="1021">
      <c r="A1021" s="7" t="inlineStr">
        <is>
          <t>M</t>
        </is>
      </c>
      <c r="B1021" s="7" t="inlineStr">
        <is>
          <t>80+</t>
        </is>
      </c>
      <c r="C1021" s="7" t="inlineStr">
        <is>
          <t>110-132</t>
        </is>
      </c>
      <c r="D1021" s="7" t="inlineStr">
        <is>
          <t>&gt;=2.0</t>
        </is>
      </c>
      <c r="E1021" s="7" t="inlineStr">
        <is>
          <t>low parox</t>
        </is>
      </c>
      <c r="F1021" s="7" t="inlineStr">
        <is>
          <t>yes</t>
        </is>
      </c>
      <c r="G1021" s="30">
        <f>Parameters!$B$6*Parameters!$B$9*Parameters!$C$11/SUM(Parameters!$B$11:$G$11)*Parameters!$K$21*Parameters!$B$51*Parameters!$B$46</f>
        <v/>
      </c>
      <c r="H1021" s="31">
        <f>(140-Parameters!$D$25)*Parameters!$C$26*0.45359237*1/(72*Parameters!$E$27)</f>
        <v/>
      </c>
      <c r="I1021" s="7">
        <f>IF(H1021&gt;80,"&gt;80",IF(H1021&gt;50,"50-80",IF(H1021&gt;=25,"25-50","&lt;25")))</f>
        <v/>
      </c>
      <c r="J1021" s="7">
        <f>IF(((B1021="80+")+1+(OR(D1021="1.5-2.0",D1021="&gt;=2.0")))&gt;=2,1,0)</f>
        <v/>
      </c>
      <c r="K1021" s="32">
        <f>INDEX(Parameters!$B$31:$E$31,MATCH(I1021,Parameters!$B$30:$E$30,0))</f>
        <v/>
      </c>
      <c r="L1021" s="33">
        <f>K1021*INDEX(Parameters!$B$66:$E$66,MATCH(I1021,Parameters!$B$30:$E$30,0))/100*IF($F1021="yes",Parameters!$C$49,Parameters!$B$49)</f>
        <v/>
      </c>
      <c r="M1021" s="33">
        <f>K1021*INDEX(Parameters!$B$67:$E$67,MATCH(I1021,Parameters!$B$30:$E$30,0))/100*IF($F1021="yes",Parameters!$C$49,Parameters!$B$49)</f>
        <v/>
      </c>
      <c r="N1021" s="33">
        <f>K1021*INDEX(Parameters!$B$68:$E$68,MATCH(I1021,Parameters!$B$30:$E$30,0))/100*IF($F1021="yes",Parameters!$C$49,Parameters!$B$49)</f>
        <v/>
      </c>
      <c r="O1021" s="33">
        <f>K1021*INDEX(Parameters!$B$69:$E$69,MATCH(I1021,Parameters!$B$30:$E$30,0))/100*IF($F1021="yes",Parameters!$C$49,Parameters!$B$49)</f>
        <v/>
      </c>
      <c r="P1021" s="33">
        <f>K1021*INDEX(Parameters!$B$70:$E$70,MATCH(I1021,Parameters!$B$30:$E$30,0))/100*IF($F1021="yes",Parameters!$C$49,Parameters!$B$49)</f>
        <v/>
      </c>
      <c r="Q1021" s="33">
        <f>K1021*INDEX(Parameters!$B$71:$E$71,MATCH(I1021,Parameters!$B$30:$E$30,0))/100*IF($F1021="yes",Parameters!$C$49,Parameters!$B$49)</f>
        <v/>
      </c>
      <c r="R1021" s="33">
        <f>K1021*INDEX(Parameters!$B$72:$E$72,MATCH(I1021,Parameters!$B$30:$E$30,0))/100*IF($F1021="yes",Parameters!$C$49,Parameters!$B$49)</f>
        <v/>
      </c>
      <c r="S1021" s="33">
        <f>K1021*INDEX(Parameters!$B$73:$E$73,MATCH(I1021,Parameters!$B$30:$E$30,0))/100*IF($F1021="yes",Parameters!$C$49,Parameters!$B$49)</f>
        <v/>
      </c>
      <c r="T1021" s="33">
        <f>K1021*INDEX(Parameters!$B$74:$E$74,MATCH(I1021,Parameters!$B$30:$E$30,0))/100*IF($F1021="yes",Parameters!$C$49,Parameters!$B$49)</f>
        <v/>
      </c>
      <c r="U1021" s="33">
        <f>INDEX(Parameters!$B$32:$E$32,MATCH(I1021,Parameters!$B$30:$E$30,0))*Parameters!$B$36/100*IF($F1021="yes",Parameters!$E$49,Parameters!$D$49)</f>
        <v/>
      </c>
      <c r="V1021" s="33">
        <f>U1021*INDEX(Parameters!$B$99:$E$99,MATCH(I1021,Parameters!$B$30:$E$30,0))</f>
        <v/>
      </c>
      <c r="W1021" s="33">
        <f>U1021*INDEX(Parameters!$B$100:$E$100,MATCH(I1021,Parameters!$B$30:$E$30,0))</f>
        <v/>
      </c>
      <c r="X1021" s="33">
        <f>U1021*INDEX(Parameters!$B$101:$E$101,MATCH(I1021,Parameters!$B$30:$E$30,0))</f>
        <v/>
      </c>
      <c r="Y1021" s="33">
        <f>U1021*INDEX(Parameters!$B$102:$E$102,MATCH(I1021,Parameters!$B$30:$E$30,0))</f>
        <v/>
      </c>
      <c r="Z1021" s="33">
        <f>U1021*INDEX(Parameters!$B$103:$E$103,MATCH(I1021,Parameters!$B$30:$E$30,0))</f>
        <v/>
      </c>
      <c r="AA1021" s="33">
        <f>U1021*INDEX(Parameters!$B$104:$E$104,MATCH(I1021,Parameters!$B$30:$E$30,0))</f>
        <v/>
      </c>
      <c r="AB1021" s="33">
        <f>U1021*Parameters!$B$39</f>
        <v/>
      </c>
      <c r="AC1021" s="7">
        <f>J1021</f>
        <v/>
      </c>
      <c r="AD1021" s="7">
        <f>IF(J1021=1,Parameters!$B$40,Parameters!$B$41)</f>
        <v/>
      </c>
      <c r="AE1021" s="33">
        <f>AC1021*O1021+(1-AC1021)*L1021</f>
        <v/>
      </c>
      <c r="AF1021" s="33">
        <f>AC1021*P1021+(1-AC1021)*M1021</f>
        <v/>
      </c>
      <c r="AG1021" s="33">
        <f>AC1021*Q1021+(1-AC1021)*N1021</f>
        <v/>
      </c>
      <c r="AH1021" s="33">
        <f>AD1021*O1021+(1-AD1021)*L1021</f>
        <v/>
      </c>
      <c r="AI1021" s="33">
        <f>AD1021*P1021+(1-AD1021)*M1021</f>
        <v/>
      </c>
      <c r="AJ1021" s="33">
        <f>AD1021*Q1021+(1-AD1021)*N1021</f>
        <v/>
      </c>
      <c r="AK1021" s="33">
        <f>AC1021*V1021+(1-AC1021)*U1021</f>
        <v/>
      </c>
      <c r="AL1021" s="33">
        <f>AC1021*W1021+(1-AC1021)*U1021</f>
        <v/>
      </c>
      <c r="AM1021" s="33">
        <f>AC1021*X1021+(1-AC1021)*U1021</f>
        <v/>
      </c>
      <c r="AN1021" s="33">
        <f>AD1021*V1021+(1-AD1021)*U1021</f>
        <v/>
      </c>
      <c r="AO1021" s="33">
        <f>AD1021*W1021+(1-AD1021)*U1021</f>
        <v/>
      </c>
      <c r="AP1021" s="33">
        <f>AD1021*X1021+(1-AD1021)*U1021</f>
        <v/>
      </c>
      <c r="AQ1021" s="7">
        <f>IF(OR(Scenario!$B$5="Any",Scenario!$B$5=A1021),1,0)</f>
        <v/>
      </c>
      <c r="AR1021" s="7">
        <f>IF(OR(Scenario!$B$6="Any",Scenario!$B$6=B1021),1,0)</f>
        <v/>
      </c>
      <c r="AS1021" s="7">
        <f>IF(OR(Scenario!$B$7="Any",Scenario!$B$7=C1021),1,0)</f>
        <v/>
      </c>
      <c r="AT1021" s="7">
        <f>IF(OR(Scenario!$B$8="Any",Scenario!$B$8=D1021),1,0)</f>
        <v/>
      </c>
      <c r="AU1021" s="7">
        <f>IF(OR(Scenario!$B$9="Any",Scenario!$B$9=E1021),1,0)</f>
        <v/>
      </c>
      <c r="AV1021" s="7">
        <f>IF(OR(Scenario!$B$10="Any",Scenario!$B$10=F1021),1,0)</f>
        <v/>
      </c>
      <c r="AW1021" s="7">
        <f>G1021*AQ1021*AR1021*AS1021*AT1021*AU1021*AV1021</f>
        <v/>
      </c>
      <c r="AX1021" s="7">
        <f>IF(Scenario!$B$11="mean",L1021,IF(Scenario!$B$11="5th pct",M1021,N1021))</f>
        <v/>
      </c>
      <c r="AY1021" s="7">
        <f>IF(Scenario!$B$11="mean",O1021,IF(Scenario!$B$11="5th pct",P1021,Q1021))</f>
        <v/>
      </c>
      <c r="AZ1021" s="7">
        <f>IF(Scenario!$B$11="mean",R1021,IF(Scenario!$B$11="5th pct",S1021,T1021))</f>
        <v/>
      </c>
      <c r="BA1021" s="7">
        <f>IF(Scenario!$B$11="mean",AE1021,IF(Scenario!$B$11="5th pct",AF1021,AG1021))</f>
        <v/>
      </c>
      <c r="BB1021" s="7">
        <f>IF(Scenario!$B$11="mean",AH1021,IF(Scenario!$B$11="5th pct",AI1021,AJ1021))</f>
        <v/>
      </c>
      <c r="BC1021" s="7">
        <f>U1021</f>
        <v/>
      </c>
      <c r="BD1021" s="7">
        <f>IF(Scenario!$B$11="mean",V1021,IF(Scenario!$B$11="5th pct",W1021,X1021))</f>
        <v/>
      </c>
      <c r="BE1021" s="7">
        <f>IF(Scenario!$B$11="mean",Y1021,IF(Scenario!$B$11="5th pct",Z1021,AA1021))</f>
        <v/>
      </c>
      <c r="BF1021" s="7">
        <f>IF(Scenario!$B$11="mean",AK1021,IF(Scenario!$B$11="5th pct",AL1021,AM1021))</f>
        <v/>
      </c>
      <c r="BG1021" s="7">
        <f>IF(Scenario!$B$11="mean",AN1021,IF(Scenario!$B$11="5th pct",AO1021,AP1021))</f>
        <v/>
      </c>
    </row>
    <row r="1022">
      <c r="A1022" t="inlineStr">
        <is>
          <t>M</t>
        </is>
      </c>
      <c r="B1022" t="inlineStr">
        <is>
          <t>80+</t>
        </is>
      </c>
      <c r="C1022" t="inlineStr">
        <is>
          <t>110-132</t>
        </is>
      </c>
      <c r="D1022" t="inlineStr">
        <is>
          <t>&gt;=2.0</t>
        </is>
      </c>
      <c r="E1022" t="inlineStr">
        <is>
          <t>high parox</t>
        </is>
      </c>
      <c r="F1022" t="inlineStr">
        <is>
          <t>no</t>
        </is>
      </c>
      <c r="G1022" s="26">
        <f>Parameters!$B$6*Parameters!$B$9*Parameters!$C$11/SUM(Parameters!$B$11:$G$11)*Parameters!$K$21*Parameters!$B$52*(1-Parameters!$B$46)</f>
        <v/>
      </c>
      <c r="H1022" s="27">
        <f>(140-Parameters!$D$25)*Parameters!$C$26*0.45359237*1/(72*Parameters!$E$27)</f>
        <v/>
      </c>
      <c r="I1022">
        <f>IF(H1022&gt;80,"&gt;80",IF(H1022&gt;50,"50-80",IF(H1022&gt;=25,"25-50","&lt;25")))</f>
        <v/>
      </c>
      <c r="J1022">
        <f>IF(((B1022="80+")+1+(OR(D1022="1.5-2.0",D1022="&gt;=2.0")))&gt;=2,1,0)</f>
        <v/>
      </c>
      <c r="K1022" s="28">
        <f>INDEX(Parameters!$B$31:$E$31,MATCH(I1022,Parameters!$B$30:$E$30,0))</f>
        <v/>
      </c>
      <c r="L1022" s="29">
        <f>K1022*INDEX(Parameters!$B$75:$E$75,MATCH(I1022,Parameters!$B$30:$E$30,0))/100*IF($F1022="yes",Parameters!$C$49,Parameters!$B$49)</f>
        <v/>
      </c>
      <c r="M1022" s="29">
        <f>K1022*INDEX(Parameters!$B$76:$E$76,MATCH(I1022,Parameters!$B$30:$E$30,0))/100*IF($F1022="yes",Parameters!$C$49,Parameters!$B$49)</f>
        <v/>
      </c>
      <c r="N1022" s="29">
        <f>K1022*INDEX(Parameters!$B$77:$E$77,MATCH(I1022,Parameters!$B$30:$E$30,0))/100*IF($F1022="yes",Parameters!$C$49,Parameters!$B$49)</f>
        <v/>
      </c>
      <c r="O1022" s="29">
        <f>K1022*INDEX(Parameters!$B$78:$E$78,MATCH(I1022,Parameters!$B$30:$E$30,0))/100*IF($F1022="yes",Parameters!$C$49,Parameters!$B$49)</f>
        <v/>
      </c>
      <c r="P1022" s="29">
        <f>K1022*INDEX(Parameters!$B$79:$E$79,MATCH(I1022,Parameters!$B$30:$E$30,0))/100*IF($F1022="yes",Parameters!$C$49,Parameters!$B$49)</f>
        <v/>
      </c>
      <c r="Q1022" s="29">
        <f>K1022*INDEX(Parameters!$B$80:$E$80,MATCH(I1022,Parameters!$B$30:$E$30,0))/100*IF($F1022="yes",Parameters!$C$49,Parameters!$B$49)</f>
        <v/>
      </c>
      <c r="R1022" s="29">
        <f>K1022*INDEX(Parameters!$B$81:$E$81,MATCH(I1022,Parameters!$B$30:$E$30,0))/100*IF($F1022="yes",Parameters!$C$49,Parameters!$B$49)</f>
        <v/>
      </c>
      <c r="S1022" s="29">
        <f>K1022*INDEX(Parameters!$B$82:$E$82,MATCH(I1022,Parameters!$B$30:$E$30,0))/100*IF($F1022="yes",Parameters!$C$49,Parameters!$B$49)</f>
        <v/>
      </c>
      <c r="T1022" s="29">
        <f>K1022*INDEX(Parameters!$B$83:$E$83,MATCH(I1022,Parameters!$B$30:$E$30,0))/100*IF($F1022="yes",Parameters!$C$49,Parameters!$B$49)</f>
        <v/>
      </c>
      <c r="U1022" s="29">
        <f>INDEX(Parameters!$B$32:$E$32,MATCH(I1022,Parameters!$B$30:$E$30,0))*Parameters!$B$36/100*IF($F1022="yes",Parameters!$E$49,Parameters!$D$49)</f>
        <v/>
      </c>
      <c r="V1022" s="29">
        <f>U1022*INDEX(Parameters!$B$99:$E$99,MATCH(I1022,Parameters!$B$30:$E$30,0))</f>
        <v/>
      </c>
      <c r="W1022" s="29">
        <f>U1022*INDEX(Parameters!$B$100:$E$100,MATCH(I1022,Parameters!$B$30:$E$30,0))</f>
        <v/>
      </c>
      <c r="X1022" s="29">
        <f>U1022*INDEX(Parameters!$B$101:$E$101,MATCH(I1022,Parameters!$B$30:$E$30,0))</f>
        <v/>
      </c>
      <c r="Y1022" s="29">
        <f>U1022*INDEX(Parameters!$B$102:$E$102,MATCH(I1022,Parameters!$B$30:$E$30,0))</f>
        <v/>
      </c>
      <c r="Z1022" s="29">
        <f>U1022*INDEX(Parameters!$B$103:$E$103,MATCH(I1022,Parameters!$B$30:$E$30,0))</f>
        <v/>
      </c>
      <c r="AA1022" s="29">
        <f>U1022*INDEX(Parameters!$B$104:$E$104,MATCH(I1022,Parameters!$B$30:$E$30,0))</f>
        <v/>
      </c>
      <c r="AB1022" s="29">
        <f>U1022*Parameters!$B$39</f>
        <v/>
      </c>
      <c r="AC1022">
        <f>J1022</f>
        <v/>
      </c>
      <c r="AD1022">
        <f>IF(J1022=1,Parameters!$B$40,Parameters!$B$41)</f>
        <v/>
      </c>
      <c r="AE1022" s="29">
        <f>AC1022*O1022+(1-AC1022)*L1022</f>
        <v/>
      </c>
      <c r="AF1022" s="29">
        <f>AC1022*P1022+(1-AC1022)*M1022</f>
        <v/>
      </c>
      <c r="AG1022" s="29">
        <f>AC1022*Q1022+(1-AC1022)*N1022</f>
        <v/>
      </c>
      <c r="AH1022" s="29">
        <f>AD1022*O1022+(1-AD1022)*L1022</f>
        <v/>
      </c>
      <c r="AI1022" s="29">
        <f>AD1022*P1022+(1-AD1022)*M1022</f>
        <v/>
      </c>
      <c r="AJ1022" s="29">
        <f>AD1022*Q1022+(1-AD1022)*N1022</f>
        <v/>
      </c>
      <c r="AK1022" s="29">
        <f>AC1022*V1022+(1-AC1022)*U1022</f>
        <v/>
      </c>
      <c r="AL1022" s="29">
        <f>AC1022*W1022+(1-AC1022)*U1022</f>
        <v/>
      </c>
      <c r="AM1022" s="29">
        <f>AC1022*X1022+(1-AC1022)*U1022</f>
        <v/>
      </c>
      <c r="AN1022" s="29">
        <f>AD1022*V1022+(1-AD1022)*U1022</f>
        <v/>
      </c>
      <c r="AO1022" s="29">
        <f>AD1022*W1022+(1-AD1022)*U1022</f>
        <v/>
      </c>
      <c r="AP1022" s="29">
        <f>AD1022*X1022+(1-AD1022)*U1022</f>
        <v/>
      </c>
      <c r="AQ1022">
        <f>IF(OR(Scenario!$B$5="Any",Scenario!$B$5=A1022),1,0)</f>
        <v/>
      </c>
      <c r="AR1022">
        <f>IF(OR(Scenario!$B$6="Any",Scenario!$B$6=B1022),1,0)</f>
        <v/>
      </c>
      <c r="AS1022">
        <f>IF(OR(Scenario!$B$7="Any",Scenario!$B$7=C1022),1,0)</f>
        <v/>
      </c>
      <c r="AT1022">
        <f>IF(OR(Scenario!$B$8="Any",Scenario!$B$8=D1022),1,0)</f>
        <v/>
      </c>
      <c r="AU1022">
        <f>IF(OR(Scenario!$B$9="Any",Scenario!$B$9=E1022),1,0)</f>
        <v/>
      </c>
      <c r="AV1022">
        <f>IF(OR(Scenario!$B$10="Any",Scenario!$B$10=F1022),1,0)</f>
        <v/>
      </c>
      <c r="AW1022">
        <f>G1022*AQ1022*AR1022*AS1022*AT1022*AU1022*AV1022</f>
        <v/>
      </c>
      <c r="AX1022">
        <f>IF(Scenario!$B$11="mean",L1022,IF(Scenario!$B$11="5th pct",M1022,N1022))</f>
        <v/>
      </c>
      <c r="AY1022">
        <f>IF(Scenario!$B$11="mean",O1022,IF(Scenario!$B$11="5th pct",P1022,Q1022))</f>
        <v/>
      </c>
      <c r="AZ1022">
        <f>IF(Scenario!$B$11="mean",R1022,IF(Scenario!$B$11="5th pct",S1022,T1022))</f>
        <v/>
      </c>
      <c r="BA1022">
        <f>IF(Scenario!$B$11="mean",AE1022,IF(Scenario!$B$11="5th pct",AF1022,AG1022))</f>
        <v/>
      </c>
      <c r="BB1022">
        <f>IF(Scenario!$B$11="mean",AH1022,IF(Scenario!$B$11="5th pct",AI1022,AJ1022))</f>
        <v/>
      </c>
      <c r="BC1022">
        <f>U1022</f>
        <v/>
      </c>
      <c r="BD1022">
        <f>IF(Scenario!$B$11="mean",V1022,IF(Scenario!$B$11="5th pct",W1022,X1022))</f>
        <v/>
      </c>
      <c r="BE1022">
        <f>IF(Scenario!$B$11="mean",Y1022,IF(Scenario!$B$11="5th pct",Z1022,AA1022))</f>
        <v/>
      </c>
      <c r="BF1022">
        <f>IF(Scenario!$B$11="mean",AK1022,IF(Scenario!$B$11="5th pct",AL1022,AM1022))</f>
        <v/>
      </c>
      <c r="BG1022">
        <f>IF(Scenario!$B$11="mean",AN1022,IF(Scenario!$B$11="5th pct",AO1022,AP1022))</f>
        <v/>
      </c>
    </row>
    <row r="1023">
      <c r="A1023" s="7" t="inlineStr">
        <is>
          <t>M</t>
        </is>
      </c>
      <c r="B1023" s="7" t="inlineStr">
        <is>
          <t>80+</t>
        </is>
      </c>
      <c r="C1023" s="7" t="inlineStr">
        <is>
          <t>110-132</t>
        </is>
      </c>
      <c r="D1023" s="7" t="inlineStr">
        <is>
          <t>&gt;=2.0</t>
        </is>
      </c>
      <c r="E1023" s="7" t="inlineStr">
        <is>
          <t>high parox</t>
        </is>
      </c>
      <c r="F1023" s="7" t="inlineStr">
        <is>
          <t>yes</t>
        </is>
      </c>
      <c r="G1023" s="30">
        <f>Parameters!$B$6*Parameters!$B$9*Parameters!$C$11/SUM(Parameters!$B$11:$G$11)*Parameters!$K$21*Parameters!$B$52*Parameters!$B$46</f>
        <v/>
      </c>
      <c r="H1023" s="31">
        <f>(140-Parameters!$D$25)*Parameters!$C$26*0.45359237*1/(72*Parameters!$E$27)</f>
        <v/>
      </c>
      <c r="I1023" s="7">
        <f>IF(H1023&gt;80,"&gt;80",IF(H1023&gt;50,"50-80",IF(H1023&gt;=25,"25-50","&lt;25")))</f>
        <v/>
      </c>
      <c r="J1023" s="7">
        <f>IF(((B1023="80+")+1+(OR(D1023="1.5-2.0",D1023="&gt;=2.0")))&gt;=2,1,0)</f>
        <v/>
      </c>
      <c r="K1023" s="32">
        <f>INDEX(Parameters!$B$31:$E$31,MATCH(I1023,Parameters!$B$30:$E$30,0))</f>
        <v/>
      </c>
      <c r="L1023" s="33">
        <f>K1023*INDEX(Parameters!$B$75:$E$75,MATCH(I1023,Parameters!$B$30:$E$30,0))/100*IF($F1023="yes",Parameters!$C$49,Parameters!$B$49)</f>
        <v/>
      </c>
      <c r="M1023" s="33">
        <f>K1023*INDEX(Parameters!$B$76:$E$76,MATCH(I1023,Parameters!$B$30:$E$30,0))/100*IF($F1023="yes",Parameters!$C$49,Parameters!$B$49)</f>
        <v/>
      </c>
      <c r="N1023" s="33">
        <f>K1023*INDEX(Parameters!$B$77:$E$77,MATCH(I1023,Parameters!$B$30:$E$30,0))/100*IF($F1023="yes",Parameters!$C$49,Parameters!$B$49)</f>
        <v/>
      </c>
      <c r="O1023" s="33">
        <f>K1023*INDEX(Parameters!$B$78:$E$78,MATCH(I1023,Parameters!$B$30:$E$30,0))/100*IF($F1023="yes",Parameters!$C$49,Parameters!$B$49)</f>
        <v/>
      </c>
      <c r="P1023" s="33">
        <f>K1023*INDEX(Parameters!$B$79:$E$79,MATCH(I1023,Parameters!$B$30:$E$30,0))/100*IF($F1023="yes",Parameters!$C$49,Parameters!$B$49)</f>
        <v/>
      </c>
      <c r="Q1023" s="33">
        <f>K1023*INDEX(Parameters!$B$80:$E$80,MATCH(I1023,Parameters!$B$30:$E$30,0))/100*IF($F1023="yes",Parameters!$C$49,Parameters!$B$49)</f>
        <v/>
      </c>
      <c r="R1023" s="33">
        <f>K1023*INDEX(Parameters!$B$81:$E$81,MATCH(I1023,Parameters!$B$30:$E$30,0))/100*IF($F1023="yes",Parameters!$C$49,Parameters!$B$49)</f>
        <v/>
      </c>
      <c r="S1023" s="33">
        <f>K1023*INDEX(Parameters!$B$82:$E$82,MATCH(I1023,Parameters!$B$30:$E$30,0))/100*IF($F1023="yes",Parameters!$C$49,Parameters!$B$49)</f>
        <v/>
      </c>
      <c r="T1023" s="33">
        <f>K1023*INDEX(Parameters!$B$83:$E$83,MATCH(I1023,Parameters!$B$30:$E$30,0))/100*IF($F1023="yes",Parameters!$C$49,Parameters!$B$49)</f>
        <v/>
      </c>
      <c r="U1023" s="33">
        <f>INDEX(Parameters!$B$32:$E$32,MATCH(I1023,Parameters!$B$30:$E$30,0))*Parameters!$B$36/100*IF($F1023="yes",Parameters!$E$49,Parameters!$D$49)</f>
        <v/>
      </c>
      <c r="V1023" s="33">
        <f>U1023*INDEX(Parameters!$B$99:$E$99,MATCH(I1023,Parameters!$B$30:$E$30,0))</f>
        <v/>
      </c>
      <c r="W1023" s="33">
        <f>U1023*INDEX(Parameters!$B$100:$E$100,MATCH(I1023,Parameters!$B$30:$E$30,0))</f>
        <v/>
      </c>
      <c r="X1023" s="33">
        <f>U1023*INDEX(Parameters!$B$101:$E$101,MATCH(I1023,Parameters!$B$30:$E$30,0))</f>
        <v/>
      </c>
      <c r="Y1023" s="33">
        <f>U1023*INDEX(Parameters!$B$102:$E$102,MATCH(I1023,Parameters!$B$30:$E$30,0))</f>
        <v/>
      </c>
      <c r="Z1023" s="33">
        <f>U1023*INDEX(Parameters!$B$103:$E$103,MATCH(I1023,Parameters!$B$30:$E$30,0))</f>
        <v/>
      </c>
      <c r="AA1023" s="33">
        <f>U1023*INDEX(Parameters!$B$104:$E$104,MATCH(I1023,Parameters!$B$30:$E$30,0))</f>
        <v/>
      </c>
      <c r="AB1023" s="33">
        <f>U1023*Parameters!$B$39</f>
        <v/>
      </c>
      <c r="AC1023" s="7">
        <f>J1023</f>
        <v/>
      </c>
      <c r="AD1023" s="7">
        <f>IF(J1023=1,Parameters!$B$40,Parameters!$B$41)</f>
        <v/>
      </c>
      <c r="AE1023" s="33">
        <f>AC1023*O1023+(1-AC1023)*L1023</f>
        <v/>
      </c>
      <c r="AF1023" s="33">
        <f>AC1023*P1023+(1-AC1023)*M1023</f>
        <v/>
      </c>
      <c r="AG1023" s="33">
        <f>AC1023*Q1023+(1-AC1023)*N1023</f>
        <v/>
      </c>
      <c r="AH1023" s="33">
        <f>AD1023*O1023+(1-AD1023)*L1023</f>
        <v/>
      </c>
      <c r="AI1023" s="33">
        <f>AD1023*P1023+(1-AD1023)*M1023</f>
        <v/>
      </c>
      <c r="AJ1023" s="33">
        <f>AD1023*Q1023+(1-AD1023)*N1023</f>
        <v/>
      </c>
      <c r="AK1023" s="33">
        <f>AC1023*V1023+(1-AC1023)*U1023</f>
        <v/>
      </c>
      <c r="AL1023" s="33">
        <f>AC1023*W1023+(1-AC1023)*U1023</f>
        <v/>
      </c>
      <c r="AM1023" s="33">
        <f>AC1023*X1023+(1-AC1023)*U1023</f>
        <v/>
      </c>
      <c r="AN1023" s="33">
        <f>AD1023*V1023+(1-AD1023)*U1023</f>
        <v/>
      </c>
      <c r="AO1023" s="33">
        <f>AD1023*W1023+(1-AD1023)*U1023</f>
        <v/>
      </c>
      <c r="AP1023" s="33">
        <f>AD1023*X1023+(1-AD1023)*U1023</f>
        <v/>
      </c>
      <c r="AQ1023" s="7">
        <f>IF(OR(Scenario!$B$5="Any",Scenario!$B$5=A1023),1,0)</f>
        <v/>
      </c>
      <c r="AR1023" s="7">
        <f>IF(OR(Scenario!$B$6="Any",Scenario!$B$6=B1023),1,0)</f>
        <v/>
      </c>
      <c r="AS1023" s="7">
        <f>IF(OR(Scenario!$B$7="Any",Scenario!$B$7=C1023),1,0)</f>
        <v/>
      </c>
      <c r="AT1023" s="7">
        <f>IF(OR(Scenario!$B$8="Any",Scenario!$B$8=D1023),1,0)</f>
        <v/>
      </c>
      <c r="AU1023" s="7">
        <f>IF(OR(Scenario!$B$9="Any",Scenario!$B$9=E1023),1,0)</f>
        <v/>
      </c>
      <c r="AV1023" s="7">
        <f>IF(OR(Scenario!$B$10="Any",Scenario!$B$10=F1023),1,0)</f>
        <v/>
      </c>
      <c r="AW1023" s="7">
        <f>G1023*AQ1023*AR1023*AS1023*AT1023*AU1023*AV1023</f>
        <v/>
      </c>
      <c r="AX1023" s="7">
        <f>IF(Scenario!$B$11="mean",L1023,IF(Scenario!$B$11="5th pct",M1023,N1023))</f>
        <v/>
      </c>
      <c r="AY1023" s="7">
        <f>IF(Scenario!$B$11="mean",O1023,IF(Scenario!$B$11="5th pct",P1023,Q1023))</f>
        <v/>
      </c>
      <c r="AZ1023" s="7">
        <f>IF(Scenario!$B$11="mean",R1023,IF(Scenario!$B$11="5th pct",S1023,T1023))</f>
        <v/>
      </c>
      <c r="BA1023" s="7">
        <f>IF(Scenario!$B$11="mean",AE1023,IF(Scenario!$B$11="5th pct",AF1023,AG1023))</f>
        <v/>
      </c>
      <c r="BB1023" s="7">
        <f>IF(Scenario!$B$11="mean",AH1023,IF(Scenario!$B$11="5th pct",AI1023,AJ1023))</f>
        <v/>
      </c>
      <c r="BC1023" s="7">
        <f>U1023</f>
        <v/>
      </c>
      <c r="BD1023" s="7">
        <f>IF(Scenario!$B$11="mean",V1023,IF(Scenario!$B$11="5th pct",W1023,X1023))</f>
        <v/>
      </c>
      <c r="BE1023" s="7">
        <f>IF(Scenario!$B$11="mean",Y1023,IF(Scenario!$B$11="5th pct",Z1023,AA1023))</f>
        <v/>
      </c>
      <c r="BF1023" s="7">
        <f>IF(Scenario!$B$11="mean",AK1023,IF(Scenario!$B$11="5th pct",AL1023,AM1023))</f>
        <v/>
      </c>
      <c r="BG1023" s="7">
        <f>IF(Scenario!$B$11="mean",AN1023,IF(Scenario!$B$11="5th pct",AO1023,AP1023))</f>
        <v/>
      </c>
    </row>
    <row r="1024">
      <c r="A1024" t="inlineStr">
        <is>
          <t>M</t>
        </is>
      </c>
      <c r="B1024" t="inlineStr">
        <is>
          <t>80+</t>
        </is>
      </c>
      <c r="C1024" t="inlineStr">
        <is>
          <t>110-132</t>
        </is>
      </c>
      <c r="D1024" t="inlineStr">
        <is>
          <t>&gt;=2.0</t>
        </is>
      </c>
      <c r="E1024" t="inlineStr">
        <is>
          <t>persistent</t>
        </is>
      </c>
      <c r="F1024" t="inlineStr">
        <is>
          <t>no</t>
        </is>
      </c>
      <c r="G1024" s="26">
        <f>Parameters!$B$6*Parameters!$B$9*Parameters!$C$11/SUM(Parameters!$B$11:$G$11)*Parameters!$K$21*Parameters!$B$53*(1-Parameters!$B$46)</f>
        <v/>
      </c>
      <c r="H1024" s="27">
        <f>(140-Parameters!$D$25)*Parameters!$C$26*0.45359237*1/(72*Parameters!$E$27)</f>
        <v/>
      </c>
      <c r="I1024">
        <f>IF(H1024&gt;80,"&gt;80",IF(H1024&gt;50,"50-80",IF(H1024&gt;=25,"25-50","&lt;25")))</f>
        <v/>
      </c>
      <c r="J1024">
        <f>IF(((B1024="80+")+1+(OR(D1024="1.5-2.0",D1024="&gt;=2.0")))&gt;=2,1,0)</f>
        <v/>
      </c>
      <c r="K1024" s="28">
        <f>INDEX(Parameters!$B$31:$E$31,MATCH(I1024,Parameters!$B$30:$E$30,0))</f>
        <v/>
      </c>
      <c r="L1024" s="29">
        <f>K1024*INDEX(Parameters!$B$84:$E$84,MATCH(I1024,Parameters!$B$30:$E$30,0))/100*IF($F1024="yes",Parameters!$C$49,Parameters!$B$49)</f>
        <v/>
      </c>
      <c r="M1024" s="29">
        <f>K1024*INDEX(Parameters!$B$85:$E$85,MATCH(I1024,Parameters!$B$30:$E$30,0))/100*IF($F1024="yes",Parameters!$C$49,Parameters!$B$49)</f>
        <v/>
      </c>
      <c r="N1024" s="29">
        <f>K1024*INDEX(Parameters!$B$86:$E$86,MATCH(I1024,Parameters!$B$30:$E$30,0))/100*IF($F1024="yes",Parameters!$C$49,Parameters!$B$49)</f>
        <v/>
      </c>
      <c r="O1024" s="29">
        <f>K1024*INDEX(Parameters!$B$87:$E$87,MATCH(I1024,Parameters!$B$30:$E$30,0))/100*IF($F1024="yes",Parameters!$C$49,Parameters!$B$49)</f>
        <v/>
      </c>
      <c r="P1024" s="29">
        <f>K1024*INDEX(Parameters!$B$88:$E$88,MATCH(I1024,Parameters!$B$30:$E$30,0))/100*IF($F1024="yes",Parameters!$C$49,Parameters!$B$49)</f>
        <v/>
      </c>
      <c r="Q1024" s="29">
        <f>K1024*INDEX(Parameters!$B$89:$E$89,MATCH(I1024,Parameters!$B$30:$E$30,0))/100*IF($F1024="yes",Parameters!$C$49,Parameters!$B$49)</f>
        <v/>
      </c>
      <c r="R1024" s="29">
        <f>K1024*INDEX(Parameters!$B$90:$E$90,MATCH(I1024,Parameters!$B$30:$E$30,0))/100*IF($F1024="yes",Parameters!$C$49,Parameters!$B$49)</f>
        <v/>
      </c>
      <c r="S1024" s="29">
        <f>K1024*INDEX(Parameters!$B$91:$E$91,MATCH(I1024,Parameters!$B$30:$E$30,0))/100*IF($F1024="yes",Parameters!$C$49,Parameters!$B$49)</f>
        <v/>
      </c>
      <c r="T1024" s="29">
        <f>K1024*INDEX(Parameters!$B$92:$E$92,MATCH(I1024,Parameters!$B$30:$E$30,0))/100*IF($F1024="yes",Parameters!$C$49,Parameters!$B$49)</f>
        <v/>
      </c>
      <c r="U1024" s="29">
        <f>INDEX(Parameters!$B$32:$E$32,MATCH(I1024,Parameters!$B$30:$E$30,0))*Parameters!$B$36/100*IF($F1024="yes",Parameters!$E$49,Parameters!$D$49)</f>
        <v/>
      </c>
      <c r="V1024" s="29">
        <f>U1024*INDEX(Parameters!$B$99:$E$99,MATCH(I1024,Parameters!$B$30:$E$30,0))</f>
        <v/>
      </c>
      <c r="W1024" s="29">
        <f>U1024*INDEX(Parameters!$B$100:$E$100,MATCH(I1024,Parameters!$B$30:$E$30,0))</f>
        <v/>
      </c>
      <c r="X1024" s="29">
        <f>U1024*INDEX(Parameters!$B$101:$E$101,MATCH(I1024,Parameters!$B$30:$E$30,0))</f>
        <v/>
      </c>
      <c r="Y1024" s="29">
        <f>U1024*INDEX(Parameters!$B$102:$E$102,MATCH(I1024,Parameters!$B$30:$E$30,0))</f>
        <v/>
      </c>
      <c r="Z1024" s="29">
        <f>U1024*INDEX(Parameters!$B$103:$E$103,MATCH(I1024,Parameters!$B$30:$E$30,0))</f>
        <v/>
      </c>
      <c r="AA1024" s="29">
        <f>U1024*INDEX(Parameters!$B$104:$E$104,MATCH(I1024,Parameters!$B$30:$E$30,0))</f>
        <v/>
      </c>
      <c r="AB1024" s="29">
        <f>U1024*Parameters!$B$39</f>
        <v/>
      </c>
      <c r="AC1024">
        <f>J1024</f>
        <v/>
      </c>
      <c r="AD1024">
        <f>IF(J1024=1,Parameters!$B$40,Parameters!$B$41)</f>
        <v/>
      </c>
      <c r="AE1024" s="29">
        <f>AC1024*O1024+(1-AC1024)*L1024</f>
        <v/>
      </c>
      <c r="AF1024" s="29">
        <f>AC1024*P1024+(1-AC1024)*M1024</f>
        <v/>
      </c>
      <c r="AG1024" s="29">
        <f>AC1024*Q1024+(1-AC1024)*N1024</f>
        <v/>
      </c>
      <c r="AH1024" s="29">
        <f>AD1024*O1024+(1-AD1024)*L1024</f>
        <v/>
      </c>
      <c r="AI1024" s="29">
        <f>AD1024*P1024+(1-AD1024)*M1024</f>
        <v/>
      </c>
      <c r="AJ1024" s="29">
        <f>AD1024*Q1024+(1-AD1024)*N1024</f>
        <v/>
      </c>
      <c r="AK1024" s="29">
        <f>AC1024*V1024+(1-AC1024)*U1024</f>
        <v/>
      </c>
      <c r="AL1024" s="29">
        <f>AC1024*W1024+(1-AC1024)*U1024</f>
        <v/>
      </c>
      <c r="AM1024" s="29">
        <f>AC1024*X1024+(1-AC1024)*U1024</f>
        <v/>
      </c>
      <c r="AN1024" s="29">
        <f>AD1024*V1024+(1-AD1024)*U1024</f>
        <v/>
      </c>
      <c r="AO1024" s="29">
        <f>AD1024*W1024+(1-AD1024)*U1024</f>
        <v/>
      </c>
      <c r="AP1024" s="29">
        <f>AD1024*X1024+(1-AD1024)*U1024</f>
        <v/>
      </c>
      <c r="AQ1024">
        <f>IF(OR(Scenario!$B$5="Any",Scenario!$B$5=A1024),1,0)</f>
        <v/>
      </c>
      <c r="AR1024">
        <f>IF(OR(Scenario!$B$6="Any",Scenario!$B$6=B1024),1,0)</f>
        <v/>
      </c>
      <c r="AS1024">
        <f>IF(OR(Scenario!$B$7="Any",Scenario!$B$7=C1024),1,0)</f>
        <v/>
      </c>
      <c r="AT1024">
        <f>IF(OR(Scenario!$B$8="Any",Scenario!$B$8=D1024),1,0)</f>
        <v/>
      </c>
      <c r="AU1024">
        <f>IF(OR(Scenario!$B$9="Any",Scenario!$B$9=E1024),1,0)</f>
        <v/>
      </c>
      <c r="AV1024">
        <f>IF(OR(Scenario!$B$10="Any",Scenario!$B$10=F1024),1,0)</f>
        <v/>
      </c>
      <c r="AW1024">
        <f>G1024*AQ1024*AR1024*AS1024*AT1024*AU1024*AV1024</f>
        <v/>
      </c>
      <c r="AX1024">
        <f>IF(Scenario!$B$11="mean",L1024,IF(Scenario!$B$11="5th pct",M1024,N1024))</f>
        <v/>
      </c>
      <c r="AY1024">
        <f>IF(Scenario!$B$11="mean",O1024,IF(Scenario!$B$11="5th pct",P1024,Q1024))</f>
        <v/>
      </c>
      <c r="AZ1024">
        <f>IF(Scenario!$B$11="mean",R1024,IF(Scenario!$B$11="5th pct",S1024,T1024))</f>
        <v/>
      </c>
      <c r="BA1024">
        <f>IF(Scenario!$B$11="mean",AE1024,IF(Scenario!$B$11="5th pct",AF1024,AG1024))</f>
        <v/>
      </c>
      <c r="BB1024">
        <f>IF(Scenario!$B$11="mean",AH1024,IF(Scenario!$B$11="5th pct",AI1024,AJ1024))</f>
        <v/>
      </c>
      <c r="BC1024">
        <f>U1024</f>
        <v/>
      </c>
      <c r="BD1024">
        <f>IF(Scenario!$B$11="mean",V1024,IF(Scenario!$B$11="5th pct",W1024,X1024))</f>
        <v/>
      </c>
      <c r="BE1024">
        <f>IF(Scenario!$B$11="mean",Y1024,IF(Scenario!$B$11="5th pct",Z1024,AA1024))</f>
        <v/>
      </c>
      <c r="BF1024">
        <f>IF(Scenario!$B$11="mean",AK1024,IF(Scenario!$B$11="5th pct",AL1024,AM1024))</f>
        <v/>
      </c>
      <c r="BG1024">
        <f>IF(Scenario!$B$11="mean",AN1024,IF(Scenario!$B$11="5th pct",AO1024,AP1024))</f>
        <v/>
      </c>
    </row>
    <row r="1025">
      <c r="A1025" s="7" t="inlineStr">
        <is>
          <t>M</t>
        </is>
      </c>
      <c r="B1025" s="7" t="inlineStr">
        <is>
          <t>80+</t>
        </is>
      </c>
      <c r="C1025" s="7" t="inlineStr">
        <is>
          <t>110-132</t>
        </is>
      </c>
      <c r="D1025" s="7" t="inlineStr">
        <is>
          <t>&gt;=2.0</t>
        </is>
      </c>
      <c r="E1025" s="7" t="inlineStr">
        <is>
          <t>persistent</t>
        </is>
      </c>
      <c r="F1025" s="7" t="inlineStr">
        <is>
          <t>yes</t>
        </is>
      </c>
      <c r="G1025" s="30">
        <f>Parameters!$B$6*Parameters!$B$9*Parameters!$C$11/SUM(Parameters!$B$11:$G$11)*Parameters!$K$21*Parameters!$B$53*Parameters!$B$46</f>
        <v/>
      </c>
      <c r="H1025" s="31">
        <f>(140-Parameters!$D$25)*Parameters!$C$26*0.45359237*1/(72*Parameters!$E$27)</f>
        <v/>
      </c>
      <c r="I1025" s="7">
        <f>IF(H1025&gt;80,"&gt;80",IF(H1025&gt;50,"50-80",IF(H1025&gt;=25,"25-50","&lt;25")))</f>
        <v/>
      </c>
      <c r="J1025" s="7">
        <f>IF(((B1025="80+")+1+(OR(D1025="1.5-2.0",D1025="&gt;=2.0")))&gt;=2,1,0)</f>
        <v/>
      </c>
      <c r="K1025" s="32">
        <f>INDEX(Parameters!$B$31:$E$31,MATCH(I1025,Parameters!$B$30:$E$30,0))</f>
        <v/>
      </c>
      <c r="L1025" s="33">
        <f>K1025*INDEX(Parameters!$B$84:$E$84,MATCH(I1025,Parameters!$B$30:$E$30,0))/100*IF($F1025="yes",Parameters!$C$49,Parameters!$B$49)</f>
        <v/>
      </c>
      <c r="M1025" s="33">
        <f>K1025*INDEX(Parameters!$B$85:$E$85,MATCH(I1025,Parameters!$B$30:$E$30,0))/100*IF($F1025="yes",Parameters!$C$49,Parameters!$B$49)</f>
        <v/>
      </c>
      <c r="N1025" s="33">
        <f>K1025*INDEX(Parameters!$B$86:$E$86,MATCH(I1025,Parameters!$B$30:$E$30,0))/100*IF($F1025="yes",Parameters!$C$49,Parameters!$B$49)</f>
        <v/>
      </c>
      <c r="O1025" s="33">
        <f>K1025*INDEX(Parameters!$B$87:$E$87,MATCH(I1025,Parameters!$B$30:$E$30,0))/100*IF($F1025="yes",Parameters!$C$49,Parameters!$B$49)</f>
        <v/>
      </c>
      <c r="P1025" s="33">
        <f>K1025*INDEX(Parameters!$B$88:$E$88,MATCH(I1025,Parameters!$B$30:$E$30,0))/100*IF($F1025="yes",Parameters!$C$49,Parameters!$B$49)</f>
        <v/>
      </c>
      <c r="Q1025" s="33">
        <f>K1025*INDEX(Parameters!$B$89:$E$89,MATCH(I1025,Parameters!$B$30:$E$30,0))/100*IF($F1025="yes",Parameters!$C$49,Parameters!$B$49)</f>
        <v/>
      </c>
      <c r="R1025" s="33">
        <f>K1025*INDEX(Parameters!$B$90:$E$90,MATCH(I1025,Parameters!$B$30:$E$30,0))/100*IF($F1025="yes",Parameters!$C$49,Parameters!$B$49)</f>
        <v/>
      </c>
      <c r="S1025" s="33">
        <f>K1025*INDEX(Parameters!$B$91:$E$91,MATCH(I1025,Parameters!$B$30:$E$30,0))/100*IF($F1025="yes",Parameters!$C$49,Parameters!$B$49)</f>
        <v/>
      </c>
      <c r="T1025" s="33">
        <f>K1025*INDEX(Parameters!$B$92:$E$92,MATCH(I1025,Parameters!$B$30:$E$30,0))/100*IF($F1025="yes",Parameters!$C$49,Parameters!$B$49)</f>
        <v/>
      </c>
      <c r="U1025" s="33">
        <f>INDEX(Parameters!$B$32:$E$32,MATCH(I1025,Parameters!$B$30:$E$30,0))*Parameters!$B$36/100*IF($F1025="yes",Parameters!$E$49,Parameters!$D$49)</f>
        <v/>
      </c>
      <c r="V1025" s="33">
        <f>U1025*INDEX(Parameters!$B$99:$E$99,MATCH(I1025,Parameters!$B$30:$E$30,0))</f>
        <v/>
      </c>
      <c r="W1025" s="33">
        <f>U1025*INDEX(Parameters!$B$100:$E$100,MATCH(I1025,Parameters!$B$30:$E$30,0))</f>
        <v/>
      </c>
      <c r="X1025" s="33">
        <f>U1025*INDEX(Parameters!$B$101:$E$101,MATCH(I1025,Parameters!$B$30:$E$30,0))</f>
        <v/>
      </c>
      <c r="Y1025" s="33">
        <f>U1025*INDEX(Parameters!$B$102:$E$102,MATCH(I1025,Parameters!$B$30:$E$30,0))</f>
        <v/>
      </c>
      <c r="Z1025" s="33">
        <f>U1025*INDEX(Parameters!$B$103:$E$103,MATCH(I1025,Parameters!$B$30:$E$30,0))</f>
        <v/>
      </c>
      <c r="AA1025" s="33">
        <f>U1025*INDEX(Parameters!$B$104:$E$104,MATCH(I1025,Parameters!$B$30:$E$30,0))</f>
        <v/>
      </c>
      <c r="AB1025" s="33">
        <f>U1025*Parameters!$B$39</f>
        <v/>
      </c>
      <c r="AC1025" s="7">
        <f>J1025</f>
        <v/>
      </c>
      <c r="AD1025" s="7">
        <f>IF(J1025=1,Parameters!$B$40,Parameters!$B$41)</f>
        <v/>
      </c>
      <c r="AE1025" s="33">
        <f>AC1025*O1025+(1-AC1025)*L1025</f>
        <v/>
      </c>
      <c r="AF1025" s="33">
        <f>AC1025*P1025+(1-AC1025)*M1025</f>
        <v/>
      </c>
      <c r="AG1025" s="33">
        <f>AC1025*Q1025+(1-AC1025)*N1025</f>
        <v/>
      </c>
      <c r="AH1025" s="33">
        <f>AD1025*O1025+(1-AD1025)*L1025</f>
        <v/>
      </c>
      <c r="AI1025" s="33">
        <f>AD1025*P1025+(1-AD1025)*M1025</f>
        <v/>
      </c>
      <c r="AJ1025" s="33">
        <f>AD1025*Q1025+(1-AD1025)*N1025</f>
        <v/>
      </c>
      <c r="AK1025" s="33">
        <f>AC1025*V1025+(1-AC1025)*U1025</f>
        <v/>
      </c>
      <c r="AL1025" s="33">
        <f>AC1025*W1025+(1-AC1025)*U1025</f>
        <v/>
      </c>
      <c r="AM1025" s="33">
        <f>AC1025*X1025+(1-AC1025)*U1025</f>
        <v/>
      </c>
      <c r="AN1025" s="33">
        <f>AD1025*V1025+(1-AD1025)*U1025</f>
        <v/>
      </c>
      <c r="AO1025" s="33">
        <f>AD1025*W1025+(1-AD1025)*U1025</f>
        <v/>
      </c>
      <c r="AP1025" s="33">
        <f>AD1025*X1025+(1-AD1025)*U1025</f>
        <v/>
      </c>
      <c r="AQ1025" s="7">
        <f>IF(OR(Scenario!$B$5="Any",Scenario!$B$5=A1025),1,0)</f>
        <v/>
      </c>
      <c r="AR1025" s="7">
        <f>IF(OR(Scenario!$B$6="Any",Scenario!$B$6=B1025),1,0)</f>
        <v/>
      </c>
      <c r="AS1025" s="7">
        <f>IF(OR(Scenario!$B$7="Any",Scenario!$B$7=C1025),1,0)</f>
        <v/>
      </c>
      <c r="AT1025" s="7">
        <f>IF(OR(Scenario!$B$8="Any",Scenario!$B$8=D1025),1,0)</f>
        <v/>
      </c>
      <c r="AU1025" s="7">
        <f>IF(OR(Scenario!$B$9="Any",Scenario!$B$9=E1025),1,0)</f>
        <v/>
      </c>
      <c r="AV1025" s="7">
        <f>IF(OR(Scenario!$B$10="Any",Scenario!$B$10=F1025),1,0)</f>
        <v/>
      </c>
      <c r="AW1025" s="7">
        <f>G1025*AQ1025*AR1025*AS1025*AT1025*AU1025*AV1025</f>
        <v/>
      </c>
      <c r="AX1025" s="7">
        <f>IF(Scenario!$B$11="mean",L1025,IF(Scenario!$B$11="5th pct",M1025,N1025))</f>
        <v/>
      </c>
      <c r="AY1025" s="7">
        <f>IF(Scenario!$B$11="mean",O1025,IF(Scenario!$B$11="5th pct",P1025,Q1025))</f>
        <v/>
      </c>
      <c r="AZ1025" s="7">
        <f>IF(Scenario!$B$11="mean",R1025,IF(Scenario!$B$11="5th pct",S1025,T1025))</f>
        <v/>
      </c>
      <c r="BA1025" s="7">
        <f>IF(Scenario!$B$11="mean",AE1025,IF(Scenario!$B$11="5th pct",AF1025,AG1025))</f>
        <v/>
      </c>
      <c r="BB1025" s="7">
        <f>IF(Scenario!$B$11="mean",AH1025,IF(Scenario!$B$11="5th pct",AI1025,AJ1025))</f>
        <v/>
      </c>
      <c r="BC1025" s="7">
        <f>U1025</f>
        <v/>
      </c>
      <c r="BD1025" s="7">
        <f>IF(Scenario!$B$11="mean",V1025,IF(Scenario!$B$11="5th pct",W1025,X1025))</f>
        <v/>
      </c>
      <c r="BE1025" s="7">
        <f>IF(Scenario!$B$11="mean",Y1025,IF(Scenario!$B$11="5th pct",Z1025,AA1025))</f>
        <v/>
      </c>
      <c r="BF1025" s="7">
        <f>IF(Scenario!$B$11="mean",AK1025,IF(Scenario!$B$11="5th pct",AL1025,AM1025))</f>
        <v/>
      </c>
      <c r="BG1025" s="7">
        <f>IF(Scenario!$B$11="mean",AN1025,IF(Scenario!$B$11="5th pct",AO1025,AP1025))</f>
        <v/>
      </c>
    </row>
    <row r="1026">
      <c r="A1026" t="inlineStr">
        <is>
          <t>M</t>
        </is>
      </c>
      <c r="B1026" t="inlineStr">
        <is>
          <t>80+</t>
        </is>
      </c>
      <c r="C1026" t="inlineStr">
        <is>
          <t>132-154</t>
        </is>
      </c>
      <c r="D1026" t="inlineStr">
        <is>
          <t>&lt;1.0</t>
        </is>
      </c>
      <c r="E1026" t="inlineStr">
        <is>
          <t>subclinical</t>
        </is>
      </c>
      <c r="F1026" t="inlineStr">
        <is>
          <t>no</t>
        </is>
      </c>
      <c r="G1026" s="26">
        <f>Parameters!$B$6*Parameters!$B$9*Parameters!$D$11/SUM(Parameters!$B$11:$G$11)*Parameters!$H$21*Parameters!$B$50*(1-Parameters!$B$46)</f>
        <v/>
      </c>
      <c r="H1026" s="27">
        <f>(140-Parameters!$D$25)*Parameters!$D$26*0.45359237*1/(72*Parameters!$B$27)</f>
        <v/>
      </c>
      <c r="I1026">
        <f>IF(H1026&gt;80,"&gt;80",IF(H1026&gt;50,"50-80",IF(H1026&gt;=25,"25-50","&lt;25")))</f>
        <v/>
      </c>
      <c r="J1026">
        <f>IF(((B1026="80+")+0+(OR(D1026="1.5-2.0",D1026="&gt;=2.0")))&gt;=2,1,0)</f>
        <v/>
      </c>
      <c r="K1026" s="28">
        <f>INDEX(Parameters!$B$31:$E$31,MATCH(I1026,Parameters!$B$30:$E$30,0))</f>
        <v/>
      </c>
      <c r="L1026" s="29">
        <f>K1026*INDEX(Parameters!$B$57:$E$57,MATCH(I1026,Parameters!$B$30:$E$30,0))/100*IF($F1026="yes",Parameters!$C$49,Parameters!$B$49)</f>
        <v/>
      </c>
      <c r="M1026" s="29">
        <f>K1026*INDEX(Parameters!$B$58:$E$58,MATCH(I1026,Parameters!$B$30:$E$30,0))/100*IF($F1026="yes",Parameters!$C$49,Parameters!$B$49)</f>
        <v/>
      </c>
      <c r="N1026" s="29">
        <f>K1026*INDEX(Parameters!$B$59:$E$59,MATCH(I1026,Parameters!$B$30:$E$30,0))/100*IF($F1026="yes",Parameters!$C$49,Parameters!$B$49)</f>
        <v/>
      </c>
      <c r="O1026" s="29">
        <f>K1026*INDEX(Parameters!$B$60:$E$60,MATCH(I1026,Parameters!$B$30:$E$30,0))/100*IF($F1026="yes",Parameters!$C$49,Parameters!$B$49)</f>
        <v/>
      </c>
      <c r="P1026" s="29">
        <f>K1026*INDEX(Parameters!$B$61:$E$61,MATCH(I1026,Parameters!$B$30:$E$30,0))/100*IF($F1026="yes",Parameters!$C$49,Parameters!$B$49)</f>
        <v/>
      </c>
      <c r="Q1026" s="29">
        <f>K1026*INDEX(Parameters!$B$62:$E$62,MATCH(I1026,Parameters!$B$30:$E$30,0))/100*IF($F1026="yes",Parameters!$C$49,Parameters!$B$49)</f>
        <v/>
      </c>
      <c r="R1026" s="29">
        <f>K1026*INDEX(Parameters!$B$63:$E$63,MATCH(I1026,Parameters!$B$30:$E$30,0))/100*IF($F1026="yes",Parameters!$C$49,Parameters!$B$49)</f>
        <v/>
      </c>
      <c r="S1026" s="29">
        <f>K1026*INDEX(Parameters!$B$64:$E$64,MATCH(I1026,Parameters!$B$30:$E$30,0))/100*IF($F1026="yes",Parameters!$C$49,Parameters!$B$49)</f>
        <v/>
      </c>
      <c r="T1026" s="29">
        <f>K1026*INDEX(Parameters!$B$65:$E$65,MATCH(I1026,Parameters!$B$30:$E$30,0))/100*IF($F1026="yes",Parameters!$C$49,Parameters!$B$49)</f>
        <v/>
      </c>
      <c r="U1026" s="29">
        <f>INDEX(Parameters!$B$32:$E$32,MATCH(I1026,Parameters!$B$30:$E$30,0))*Parameters!$B$36/100*IF($F1026="yes",Parameters!$E$49,Parameters!$D$49)</f>
        <v/>
      </c>
      <c r="V1026" s="29">
        <f>U1026*INDEX(Parameters!$B$99:$E$99,MATCH(I1026,Parameters!$B$30:$E$30,0))</f>
        <v/>
      </c>
      <c r="W1026" s="29">
        <f>U1026*INDEX(Parameters!$B$100:$E$100,MATCH(I1026,Parameters!$B$30:$E$30,0))</f>
        <v/>
      </c>
      <c r="X1026" s="29">
        <f>U1026*INDEX(Parameters!$B$101:$E$101,MATCH(I1026,Parameters!$B$30:$E$30,0))</f>
        <v/>
      </c>
      <c r="Y1026" s="29">
        <f>U1026*INDEX(Parameters!$B$102:$E$102,MATCH(I1026,Parameters!$B$30:$E$30,0))</f>
        <v/>
      </c>
      <c r="Z1026" s="29">
        <f>U1026*INDEX(Parameters!$B$103:$E$103,MATCH(I1026,Parameters!$B$30:$E$30,0))</f>
        <v/>
      </c>
      <c r="AA1026" s="29">
        <f>U1026*INDEX(Parameters!$B$104:$E$104,MATCH(I1026,Parameters!$B$30:$E$30,0))</f>
        <v/>
      </c>
      <c r="AB1026" s="29">
        <f>U1026*Parameters!$B$39</f>
        <v/>
      </c>
      <c r="AC1026">
        <f>J1026</f>
        <v/>
      </c>
      <c r="AD1026">
        <f>IF(J1026=1,Parameters!$B$40,Parameters!$B$41)</f>
        <v/>
      </c>
      <c r="AE1026" s="29">
        <f>AC1026*O1026+(1-AC1026)*L1026</f>
        <v/>
      </c>
      <c r="AF1026" s="29">
        <f>AC1026*P1026+(1-AC1026)*M1026</f>
        <v/>
      </c>
      <c r="AG1026" s="29">
        <f>AC1026*Q1026+(1-AC1026)*N1026</f>
        <v/>
      </c>
      <c r="AH1026" s="29">
        <f>AD1026*O1026+(1-AD1026)*L1026</f>
        <v/>
      </c>
      <c r="AI1026" s="29">
        <f>AD1026*P1026+(1-AD1026)*M1026</f>
        <v/>
      </c>
      <c r="AJ1026" s="29">
        <f>AD1026*Q1026+(1-AD1026)*N1026</f>
        <v/>
      </c>
      <c r="AK1026" s="29">
        <f>AC1026*V1026+(1-AC1026)*U1026</f>
        <v/>
      </c>
      <c r="AL1026" s="29">
        <f>AC1026*W1026+(1-AC1026)*U1026</f>
        <v/>
      </c>
      <c r="AM1026" s="29">
        <f>AC1026*X1026+(1-AC1026)*U1026</f>
        <v/>
      </c>
      <c r="AN1026" s="29">
        <f>AD1026*V1026+(1-AD1026)*U1026</f>
        <v/>
      </c>
      <c r="AO1026" s="29">
        <f>AD1026*W1026+(1-AD1026)*U1026</f>
        <v/>
      </c>
      <c r="AP1026" s="29">
        <f>AD1026*X1026+(1-AD1026)*U1026</f>
        <v/>
      </c>
      <c r="AQ1026">
        <f>IF(OR(Scenario!$B$5="Any",Scenario!$B$5=A1026),1,0)</f>
        <v/>
      </c>
      <c r="AR1026">
        <f>IF(OR(Scenario!$B$6="Any",Scenario!$B$6=B1026),1,0)</f>
        <v/>
      </c>
      <c r="AS1026">
        <f>IF(OR(Scenario!$B$7="Any",Scenario!$B$7=C1026),1,0)</f>
        <v/>
      </c>
      <c r="AT1026">
        <f>IF(OR(Scenario!$B$8="Any",Scenario!$B$8=D1026),1,0)</f>
        <v/>
      </c>
      <c r="AU1026">
        <f>IF(OR(Scenario!$B$9="Any",Scenario!$B$9=E1026),1,0)</f>
        <v/>
      </c>
      <c r="AV1026">
        <f>IF(OR(Scenario!$B$10="Any",Scenario!$B$10=F1026),1,0)</f>
        <v/>
      </c>
      <c r="AW1026">
        <f>G1026*AQ1026*AR1026*AS1026*AT1026*AU1026*AV1026</f>
        <v/>
      </c>
      <c r="AX1026">
        <f>IF(Scenario!$B$11="mean",L1026,IF(Scenario!$B$11="5th pct",M1026,N1026))</f>
        <v/>
      </c>
      <c r="AY1026">
        <f>IF(Scenario!$B$11="mean",O1026,IF(Scenario!$B$11="5th pct",P1026,Q1026))</f>
        <v/>
      </c>
      <c r="AZ1026">
        <f>IF(Scenario!$B$11="mean",R1026,IF(Scenario!$B$11="5th pct",S1026,T1026))</f>
        <v/>
      </c>
      <c r="BA1026">
        <f>IF(Scenario!$B$11="mean",AE1026,IF(Scenario!$B$11="5th pct",AF1026,AG1026))</f>
        <v/>
      </c>
      <c r="BB1026">
        <f>IF(Scenario!$B$11="mean",AH1026,IF(Scenario!$B$11="5th pct",AI1026,AJ1026))</f>
        <v/>
      </c>
      <c r="BC1026">
        <f>U1026</f>
        <v/>
      </c>
      <c r="BD1026">
        <f>IF(Scenario!$B$11="mean",V1026,IF(Scenario!$B$11="5th pct",W1026,X1026))</f>
        <v/>
      </c>
      <c r="BE1026">
        <f>IF(Scenario!$B$11="mean",Y1026,IF(Scenario!$B$11="5th pct",Z1026,AA1026))</f>
        <v/>
      </c>
      <c r="BF1026">
        <f>IF(Scenario!$B$11="mean",AK1026,IF(Scenario!$B$11="5th pct",AL1026,AM1026))</f>
        <v/>
      </c>
      <c r="BG1026">
        <f>IF(Scenario!$B$11="mean",AN1026,IF(Scenario!$B$11="5th pct",AO1026,AP1026))</f>
        <v/>
      </c>
    </row>
    <row r="1027">
      <c r="A1027" s="7" t="inlineStr">
        <is>
          <t>M</t>
        </is>
      </c>
      <c r="B1027" s="7" t="inlineStr">
        <is>
          <t>80+</t>
        </is>
      </c>
      <c r="C1027" s="7" t="inlineStr">
        <is>
          <t>132-154</t>
        </is>
      </c>
      <c r="D1027" s="7" t="inlineStr">
        <is>
          <t>&lt;1.0</t>
        </is>
      </c>
      <c r="E1027" s="7" t="inlineStr">
        <is>
          <t>subclinical</t>
        </is>
      </c>
      <c r="F1027" s="7" t="inlineStr">
        <is>
          <t>yes</t>
        </is>
      </c>
      <c r="G1027" s="30">
        <f>Parameters!$B$6*Parameters!$B$9*Parameters!$D$11/SUM(Parameters!$B$11:$G$11)*Parameters!$H$21*Parameters!$B$50*Parameters!$B$46</f>
        <v/>
      </c>
      <c r="H1027" s="31">
        <f>(140-Parameters!$D$25)*Parameters!$D$26*0.45359237*1/(72*Parameters!$B$27)</f>
        <v/>
      </c>
      <c r="I1027" s="7">
        <f>IF(H1027&gt;80,"&gt;80",IF(H1027&gt;50,"50-80",IF(H1027&gt;=25,"25-50","&lt;25")))</f>
        <v/>
      </c>
      <c r="J1027" s="7">
        <f>IF(((B1027="80+")+0+(OR(D1027="1.5-2.0",D1027="&gt;=2.0")))&gt;=2,1,0)</f>
        <v/>
      </c>
      <c r="K1027" s="32">
        <f>INDEX(Parameters!$B$31:$E$31,MATCH(I1027,Parameters!$B$30:$E$30,0))</f>
        <v/>
      </c>
      <c r="L1027" s="33">
        <f>K1027*INDEX(Parameters!$B$57:$E$57,MATCH(I1027,Parameters!$B$30:$E$30,0))/100*IF($F1027="yes",Parameters!$C$49,Parameters!$B$49)</f>
        <v/>
      </c>
      <c r="M1027" s="33">
        <f>K1027*INDEX(Parameters!$B$58:$E$58,MATCH(I1027,Parameters!$B$30:$E$30,0))/100*IF($F1027="yes",Parameters!$C$49,Parameters!$B$49)</f>
        <v/>
      </c>
      <c r="N1027" s="33">
        <f>K1027*INDEX(Parameters!$B$59:$E$59,MATCH(I1027,Parameters!$B$30:$E$30,0))/100*IF($F1027="yes",Parameters!$C$49,Parameters!$B$49)</f>
        <v/>
      </c>
      <c r="O1027" s="33">
        <f>K1027*INDEX(Parameters!$B$60:$E$60,MATCH(I1027,Parameters!$B$30:$E$30,0))/100*IF($F1027="yes",Parameters!$C$49,Parameters!$B$49)</f>
        <v/>
      </c>
      <c r="P1027" s="33">
        <f>K1027*INDEX(Parameters!$B$61:$E$61,MATCH(I1027,Parameters!$B$30:$E$30,0))/100*IF($F1027="yes",Parameters!$C$49,Parameters!$B$49)</f>
        <v/>
      </c>
      <c r="Q1027" s="33">
        <f>K1027*INDEX(Parameters!$B$62:$E$62,MATCH(I1027,Parameters!$B$30:$E$30,0))/100*IF($F1027="yes",Parameters!$C$49,Parameters!$B$49)</f>
        <v/>
      </c>
      <c r="R1027" s="33">
        <f>K1027*INDEX(Parameters!$B$63:$E$63,MATCH(I1027,Parameters!$B$30:$E$30,0))/100*IF($F1027="yes",Parameters!$C$49,Parameters!$B$49)</f>
        <v/>
      </c>
      <c r="S1027" s="33">
        <f>K1027*INDEX(Parameters!$B$64:$E$64,MATCH(I1027,Parameters!$B$30:$E$30,0))/100*IF($F1027="yes",Parameters!$C$49,Parameters!$B$49)</f>
        <v/>
      </c>
      <c r="T1027" s="33">
        <f>K1027*INDEX(Parameters!$B$65:$E$65,MATCH(I1027,Parameters!$B$30:$E$30,0))/100*IF($F1027="yes",Parameters!$C$49,Parameters!$B$49)</f>
        <v/>
      </c>
      <c r="U1027" s="33">
        <f>INDEX(Parameters!$B$32:$E$32,MATCH(I1027,Parameters!$B$30:$E$30,0))*Parameters!$B$36/100*IF($F1027="yes",Parameters!$E$49,Parameters!$D$49)</f>
        <v/>
      </c>
      <c r="V1027" s="33">
        <f>U1027*INDEX(Parameters!$B$99:$E$99,MATCH(I1027,Parameters!$B$30:$E$30,0))</f>
        <v/>
      </c>
      <c r="W1027" s="33">
        <f>U1027*INDEX(Parameters!$B$100:$E$100,MATCH(I1027,Parameters!$B$30:$E$30,0))</f>
        <v/>
      </c>
      <c r="X1027" s="33">
        <f>U1027*INDEX(Parameters!$B$101:$E$101,MATCH(I1027,Parameters!$B$30:$E$30,0))</f>
        <v/>
      </c>
      <c r="Y1027" s="33">
        <f>U1027*INDEX(Parameters!$B$102:$E$102,MATCH(I1027,Parameters!$B$30:$E$30,0))</f>
        <v/>
      </c>
      <c r="Z1027" s="33">
        <f>U1027*INDEX(Parameters!$B$103:$E$103,MATCH(I1027,Parameters!$B$30:$E$30,0))</f>
        <v/>
      </c>
      <c r="AA1027" s="33">
        <f>U1027*INDEX(Parameters!$B$104:$E$104,MATCH(I1027,Parameters!$B$30:$E$30,0))</f>
        <v/>
      </c>
      <c r="AB1027" s="33">
        <f>U1027*Parameters!$B$39</f>
        <v/>
      </c>
      <c r="AC1027" s="7">
        <f>J1027</f>
        <v/>
      </c>
      <c r="AD1027" s="7">
        <f>IF(J1027=1,Parameters!$B$40,Parameters!$B$41)</f>
        <v/>
      </c>
      <c r="AE1027" s="33">
        <f>AC1027*O1027+(1-AC1027)*L1027</f>
        <v/>
      </c>
      <c r="AF1027" s="33">
        <f>AC1027*P1027+(1-AC1027)*M1027</f>
        <v/>
      </c>
      <c r="AG1027" s="33">
        <f>AC1027*Q1027+(1-AC1027)*N1027</f>
        <v/>
      </c>
      <c r="AH1027" s="33">
        <f>AD1027*O1027+(1-AD1027)*L1027</f>
        <v/>
      </c>
      <c r="AI1027" s="33">
        <f>AD1027*P1027+(1-AD1027)*M1027</f>
        <v/>
      </c>
      <c r="AJ1027" s="33">
        <f>AD1027*Q1027+(1-AD1027)*N1027</f>
        <v/>
      </c>
      <c r="AK1027" s="33">
        <f>AC1027*V1027+(1-AC1027)*U1027</f>
        <v/>
      </c>
      <c r="AL1027" s="33">
        <f>AC1027*W1027+(1-AC1027)*U1027</f>
        <v/>
      </c>
      <c r="AM1027" s="33">
        <f>AC1027*X1027+(1-AC1027)*U1027</f>
        <v/>
      </c>
      <c r="AN1027" s="33">
        <f>AD1027*V1027+(1-AD1027)*U1027</f>
        <v/>
      </c>
      <c r="AO1027" s="33">
        <f>AD1027*W1027+(1-AD1027)*U1027</f>
        <v/>
      </c>
      <c r="AP1027" s="33">
        <f>AD1027*X1027+(1-AD1027)*U1027</f>
        <v/>
      </c>
      <c r="AQ1027" s="7">
        <f>IF(OR(Scenario!$B$5="Any",Scenario!$B$5=A1027),1,0)</f>
        <v/>
      </c>
      <c r="AR1027" s="7">
        <f>IF(OR(Scenario!$B$6="Any",Scenario!$B$6=B1027),1,0)</f>
        <v/>
      </c>
      <c r="AS1027" s="7">
        <f>IF(OR(Scenario!$B$7="Any",Scenario!$B$7=C1027),1,0)</f>
        <v/>
      </c>
      <c r="AT1027" s="7">
        <f>IF(OR(Scenario!$B$8="Any",Scenario!$B$8=D1027),1,0)</f>
        <v/>
      </c>
      <c r="AU1027" s="7">
        <f>IF(OR(Scenario!$B$9="Any",Scenario!$B$9=E1027),1,0)</f>
        <v/>
      </c>
      <c r="AV1027" s="7">
        <f>IF(OR(Scenario!$B$10="Any",Scenario!$B$10=F1027),1,0)</f>
        <v/>
      </c>
      <c r="AW1027" s="7">
        <f>G1027*AQ1027*AR1027*AS1027*AT1027*AU1027*AV1027</f>
        <v/>
      </c>
      <c r="AX1027" s="7">
        <f>IF(Scenario!$B$11="mean",L1027,IF(Scenario!$B$11="5th pct",M1027,N1027))</f>
        <v/>
      </c>
      <c r="AY1027" s="7">
        <f>IF(Scenario!$B$11="mean",O1027,IF(Scenario!$B$11="5th pct",P1027,Q1027))</f>
        <v/>
      </c>
      <c r="AZ1027" s="7">
        <f>IF(Scenario!$B$11="mean",R1027,IF(Scenario!$B$11="5th pct",S1027,T1027))</f>
        <v/>
      </c>
      <c r="BA1027" s="7">
        <f>IF(Scenario!$B$11="mean",AE1027,IF(Scenario!$B$11="5th pct",AF1027,AG1027))</f>
        <v/>
      </c>
      <c r="BB1027" s="7">
        <f>IF(Scenario!$B$11="mean",AH1027,IF(Scenario!$B$11="5th pct",AI1027,AJ1027))</f>
        <v/>
      </c>
      <c r="BC1027" s="7">
        <f>U1027</f>
        <v/>
      </c>
      <c r="BD1027" s="7">
        <f>IF(Scenario!$B$11="mean",V1027,IF(Scenario!$B$11="5th pct",W1027,X1027))</f>
        <v/>
      </c>
      <c r="BE1027" s="7">
        <f>IF(Scenario!$B$11="mean",Y1027,IF(Scenario!$B$11="5th pct",Z1027,AA1027))</f>
        <v/>
      </c>
      <c r="BF1027" s="7">
        <f>IF(Scenario!$B$11="mean",AK1027,IF(Scenario!$B$11="5th pct",AL1027,AM1027))</f>
        <v/>
      </c>
      <c r="BG1027" s="7">
        <f>IF(Scenario!$B$11="mean",AN1027,IF(Scenario!$B$11="5th pct",AO1027,AP1027))</f>
        <v/>
      </c>
    </row>
    <row r="1028">
      <c r="A1028" t="inlineStr">
        <is>
          <t>M</t>
        </is>
      </c>
      <c r="B1028" t="inlineStr">
        <is>
          <t>80+</t>
        </is>
      </c>
      <c r="C1028" t="inlineStr">
        <is>
          <t>132-154</t>
        </is>
      </c>
      <c r="D1028" t="inlineStr">
        <is>
          <t>&lt;1.0</t>
        </is>
      </c>
      <c r="E1028" t="inlineStr">
        <is>
          <t>low parox</t>
        </is>
      </c>
      <c r="F1028" t="inlineStr">
        <is>
          <t>no</t>
        </is>
      </c>
      <c r="G1028" s="26">
        <f>Parameters!$B$6*Parameters!$B$9*Parameters!$D$11/SUM(Parameters!$B$11:$G$11)*Parameters!$H$21*Parameters!$B$51*(1-Parameters!$B$46)</f>
        <v/>
      </c>
      <c r="H1028" s="27">
        <f>(140-Parameters!$D$25)*Parameters!$D$26*0.45359237*1/(72*Parameters!$B$27)</f>
        <v/>
      </c>
      <c r="I1028">
        <f>IF(H1028&gt;80,"&gt;80",IF(H1028&gt;50,"50-80",IF(H1028&gt;=25,"25-50","&lt;25")))</f>
        <v/>
      </c>
      <c r="J1028">
        <f>IF(((B1028="80+")+0+(OR(D1028="1.5-2.0",D1028="&gt;=2.0")))&gt;=2,1,0)</f>
        <v/>
      </c>
      <c r="K1028" s="28">
        <f>INDEX(Parameters!$B$31:$E$31,MATCH(I1028,Parameters!$B$30:$E$30,0))</f>
        <v/>
      </c>
      <c r="L1028" s="29">
        <f>K1028*INDEX(Parameters!$B$66:$E$66,MATCH(I1028,Parameters!$B$30:$E$30,0))/100*IF($F1028="yes",Parameters!$C$49,Parameters!$B$49)</f>
        <v/>
      </c>
      <c r="M1028" s="29">
        <f>K1028*INDEX(Parameters!$B$67:$E$67,MATCH(I1028,Parameters!$B$30:$E$30,0))/100*IF($F1028="yes",Parameters!$C$49,Parameters!$B$49)</f>
        <v/>
      </c>
      <c r="N1028" s="29">
        <f>K1028*INDEX(Parameters!$B$68:$E$68,MATCH(I1028,Parameters!$B$30:$E$30,0))/100*IF($F1028="yes",Parameters!$C$49,Parameters!$B$49)</f>
        <v/>
      </c>
      <c r="O1028" s="29">
        <f>K1028*INDEX(Parameters!$B$69:$E$69,MATCH(I1028,Parameters!$B$30:$E$30,0))/100*IF($F1028="yes",Parameters!$C$49,Parameters!$B$49)</f>
        <v/>
      </c>
      <c r="P1028" s="29">
        <f>K1028*INDEX(Parameters!$B$70:$E$70,MATCH(I1028,Parameters!$B$30:$E$30,0))/100*IF($F1028="yes",Parameters!$C$49,Parameters!$B$49)</f>
        <v/>
      </c>
      <c r="Q1028" s="29">
        <f>K1028*INDEX(Parameters!$B$71:$E$71,MATCH(I1028,Parameters!$B$30:$E$30,0))/100*IF($F1028="yes",Parameters!$C$49,Parameters!$B$49)</f>
        <v/>
      </c>
      <c r="R1028" s="29">
        <f>K1028*INDEX(Parameters!$B$72:$E$72,MATCH(I1028,Parameters!$B$30:$E$30,0))/100*IF($F1028="yes",Parameters!$C$49,Parameters!$B$49)</f>
        <v/>
      </c>
      <c r="S1028" s="29">
        <f>K1028*INDEX(Parameters!$B$73:$E$73,MATCH(I1028,Parameters!$B$30:$E$30,0))/100*IF($F1028="yes",Parameters!$C$49,Parameters!$B$49)</f>
        <v/>
      </c>
      <c r="T1028" s="29">
        <f>K1028*INDEX(Parameters!$B$74:$E$74,MATCH(I1028,Parameters!$B$30:$E$30,0))/100*IF($F1028="yes",Parameters!$C$49,Parameters!$B$49)</f>
        <v/>
      </c>
      <c r="U1028" s="29">
        <f>INDEX(Parameters!$B$32:$E$32,MATCH(I1028,Parameters!$B$30:$E$30,0))*Parameters!$B$36/100*IF($F1028="yes",Parameters!$E$49,Parameters!$D$49)</f>
        <v/>
      </c>
      <c r="V1028" s="29">
        <f>U1028*INDEX(Parameters!$B$99:$E$99,MATCH(I1028,Parameters!$B$30:$E$30,0))</f>
        <v/>
      </c>
      <c r="W1028" s="29">
        <f>U1028*INDEX(Parameters!$B$100:$E$100,MATCH(I1028,Parameters!$B$30:$E$30,0))</f>
        <v/>
      </c>
      <c r="X1028" s="29">
        <f>U1028*INDEX(Parameters!$B$101:$E$101,MATCH(I1028,Parameters!$B$30:$E$30,0))</f>
        <v/>
      </c>
      <c r="Y1028" s="29">
        <f>U1028*INDEX(Parameters!$B$102:$E$102,MATCH(I1028,Parameters!$B$30:$E$30,0))</f>
        <v/>
      </c>
      <c r="Z1028" s="29">
        <f>U1028*INDEX(Parameters!$B$103:$E$103,MATCH(I1028,Parameters!$B$30:$E$30,0))</f>
        <v/>
      </c>
      <c r="AA1028" s="29">
        <f>U1028*INDEX(Parameters!$B$104:$E$104,MATCH(I1028,Parameters!$B$30:$E$30,0))</f>
        <v/>
      </c>
      <c r="AB1028" s="29">
        <f>U1028*Parameters!$B$39</f>
        <v/>
      </c>
      <c r="AC1028">
        <f>J1028</f>
        <v/>
      </c>
      <c r="AD1028">
        <f>IF(J1028=1,Parameters!$B$40,Parameters!$B$41)</f>
        <v/>
      </c>
      <c r="AE1028" s="29">
        <f>AC1028*O1028+(1-AC1028)*L1028</f>
        <v/>
      </c>
      <c r="AF1028" s="29">
        <f>AC1028*P1028+(1-AC1028)*M1028</f>
        <v/>
      </c>
      <c r="AG1028" s="29">
        <f>AC1028*Q1028+(1-AC1028)*N1028</f>
        <v/>
      </c>
      <c r="AH1028" s="29">
        <f>AD1028*O1028+(1-AD1028)*L1028</f>
        <v/>
      </c>
      <c r="AI1028" s="29">
        <f>AD1028*P1028+(1-AD1028)*M1028</f>
        <v/>
      </c>
      <c r="AJ1028" s="29">
        <f>AD1028*Q1028+(1-AD1028)*N1028</f>
        <v/>
      </c>
      <c r="AK1028" s="29">
        <f>AC1028*V1028+(1-AC1028)*U1028</f>
        <v/>
      </c>
      <c r="AL1028" s="29">
        <f>AC1028*W1028+(1-AC1028)*U1028</f>
        <v/>
      </c>
      <c r="AM1028" s="29">
        <f>AC1028*X1028+(1-AC1028)*U1028</f>
        <v/>
      </c>
      <c r="AN1028" s="29">
        <f>AD1028*V1028+(1-AD1028)*U1028</f>
        <v/>
      </c>
      <c r="AO1028" s="29">
        <f>AD1028*W1028+(1-AD1028)*U1028</f>
        <v/>
      </c>
      <c r="AP1028" s="29">
        <f>AD1028*X1028+(1-AD1028)*U1028</f>
        <v/>
      </c>
      <c r="AQ1028">
        <f>IF(OR(Scenario!$B$5="Any",Scenario!$B$5=A1028),1,0)</f>
        <v/>
      </c>
      <c r="AR1028">
        <f>IF(OR(Scenario!$B$6="Any",Scenario!$B$6=B1028),1,0)</f>
        <v/>
      </c>
      <c r="AS1028">
        <f>IF(OR(Scenario!$B$7="Any",Scenario!$B$7=C1028),1,0)</f>
        <v/>
      </c>
      <c r="AT1028">
        <f>IF(OR(Scenario!$B$8="Any",Scenario!$B$8=D1028),1,0)</f>
        <v/>
      </c>
      <c r="AU1028">
        <f>IF(OR(Scenario!$B$9="Any",Scenario!$B$9=E1028),1,0)</f>
        <v/>
      </c>
      <c r="AV1028">
        <f>IF(OR(Scenario!$B$10="Any",Scenario!$B$10=F1028),1,0)</f>
        <v/>
      </c>
      <c r="AW1028">
        <f>G1028*AQ1028*AR1028*AS1028*AT1028*AU1028*AV1028</f>
        <v/>
      </c>
      <c r="AX1028">
        <f>IF(Scenario!$B$11="mean",L1028,IF(Scenario!$B$11="5th pct",M1028,N1028))</f>
        <v/>
      </c>
      <c r="AY1028">
        <f>IF(Scenario!$B$11="mean",O1028,IF(Scenario!$B$11="5th pct",P1028,Q1028))</f>
        <v/>
      </c>
      <c r="AZ1028">
        <f>IF(Scenario!$B$11="mean",R1028,IF(Scenario!$B$11="5th pct",S1028,T1028))</f>
        <v/>
      </c>
      <c r="BA1028">
        <f>IF(Scenario!$B$11="mean",AE1028,IF(Scenario!$B$11="5th pct",AF1028,AG1028))</f>
        <v/>
      </c>
      <c r="BB1028">
        <f>IF(Scenario!$B$11="mean",AH1028,IF(Scenario!$B$11="5th pct",AI1028,AJ1028))</f>
        <v/>
      </c>
      <c r="BC1028">
        <f>U1028</f>
        <v/>
      </c>
      <c r="BD1028">
        <f>IF(Scenario!$B$11="mean",V1028,IF(Scenario!$B$11="5th pct",W1028,X1028))</f>
        <v/>
      </c>
      <c r="BE1028">
        <f>IF(Scenario!$B$11="mean",Y1028,IF(Scenario!$B$11="5th pct",Z1028,AA1028))</f>
        <v/>
      </c>
      <c r="BF1028">
        <f>IF(Scenario!$B$11="mean",AK1028,IF(Scenario!$B$11="5th pct",AL1028,AM1028))</f>
        <v/>
      </c>
      <c r="BG1028">
        <f>IF(Scenario!$B$11="mean",AN1028,IF(Scenario!$B$11="5th pct",AO1028,AP1028))</f>
        <v/>
      </c>
    </row>
    <row r="1029">
      <c r="A1029" s="7" t="inlineStr">
        <is>
          <t>M</t>
        </is>
      </c>
      <c r="B1029" s="7" t="inlineStr">
        <is>
          <t>80+</t>
        </is>
      </c>
      <c r="C1029" s="7" t="inlineStr">
        <is>
          <t>132-154</t>
        </is>
      </c>
      <c r="D1029" s="7" t="inlineStr">
        <is>
          <t>&lt;1.0</t>
        </is>
      </c>
      <c r="E1029" s="7" t="inlineStr">
        <is>
          <t>low parox</t>
        </is>
      </c>
      <c r="F1029" s="7" t="inlineStr">
        <is>
          <t>yes</t>
        </is>
      </c>
      <c r="G1029" s="30">
        <f>Parameters!$B$6*Parameters!$B$9*Parameters!$D$11/SUM(Parameters!$B$11:$G$11)*Parameters!$H$21*Parameters!$B$51*Parameters!$B$46</f>
        <v/>
      </c>
      <c r="H1029" s="31">
        <f>(140-Parameters!$D$25)*Parameters!$D$26*0.45359237*1/(72*Parameters!$B$27)</f>
        <v/>
      </c>
      <c r="I1029" s="7">
        <f>IF(H1029&gt;80,"&gt;80",IF(H1029&gt;50,"50-80",IF(H1029&gt;=25,"25-50","&lt;25")))</f>
        <v/>
      </c>
      <c r="J1029" s="7">
        <f>IF(((B1029="80+")+0+(OR(D1029="1.5-2.0",D1029="&gt;=2.0")))&gt;=2,1,0)</f>
        <v/>
      </c>
      <c r="K1029" s="32">
        <f>INDEX(Parameters!$B$31:$E$31,MATCH(I1029,Parameters!$B$30:$E$30,0))</f>
        <v/>
      </c>
      <c r="L1029" s="33">
        <f>K1029*INDEX(Parameters!$B$66:$E$66,MATCH(I1029,Parameters!$B$30:$E$30,0))/100*IF($F1029="yes",Parameters!$C$49,Parameters!$B$49)</f>
        <v/>
      </c>
      <c r="M1029" s="33">
        <f>K1029*INDEX(Parameters!$B$67:$E$67,MATCH(I1029,Parameters!$B$30:$E$30,0))/100*IF($F1029="yes",Parameters!$C$49,Parameters!$B$49)</f>
        <v/>
      </c>
      <c r="N1029" s="33">
        <f>K1029*INDEX(Parameters!$B$68:$E$68,MATCH(I1029,Parameters!$B$30:$E$30,0))/100*IF($F1029="yes",Parameters!$C$49,Parameters!$B$49)</f>
        <v/>
      </c>
      <c r="O1029" s="33">
        <f>K1029*INDEX(Parameters!$B$69:$E$69,MATCH(I1029,Parameters!$B$30:$E$30,0))/100*IF($F1029="yes",Parameters!$C$49,Parameters!$B$49)</f>
        <v/>
      </c>
      <c r="P1029" s="33">
        <f>K1029*INDEX(Parameters!$B$70:$E$70,MATCH(I1029,Parameters!$B$30:$E$30,0))/100*IF($F1029="yes",Parameters!$C$49,Parameters!$B$49)</f>
        <v/>
      </c>
      <c r="Q1029" s="33">
        <f>K1029*INDEX(Parameters!$B$71:$E$71,MATCH(I1029,Parameters!$B$30:$E$30,0))/100*IF($F1029="yes",Parameters!$C$49,Parameters!$B$49)</f>
        <v/>
      </c>
      <c r="R1029" s="33">
        <f>K1029*INDEX(Parameters!$B$72:$E$72,MATCH(I1029,Parameters!$B$30:$E$30,0))/100*IF($F1029="yes",Parameters!$C$49,Parameters!$B$49)</f>
        <v/>
      </c>
      <c r="S1029" s="33">
        <f>K1029*INDEX(Parameters!$B$73:$E$73,MATCH(I1029,Parameters!$B$30:$E$30,0))/100*IF($F1029="yes",Parameters!$C$49,Parameters!$B$49)</f>
        <v/>
      </c>
      <c r="T1029" s="33">
        <f>K1029*INDEX(Parameters!$B$74:$E$74,MATCH(I1029,Parameters!$B$30:$E$30,0))/100*IF($F1029="yes",Parameters!$C$49,Parameters!$B$49)</f>
        <v/>
      </c>
      <c r="U1029" s="33">
        <f>INDEX(Parameters!$B$32:$E$32,MATCH(I1029,Parameters!$B$30:$E$30,0))*Parameters!$B$36/100*IF($F1029="yes",Parameters!$E$49,Parameters!$D$49)</f>
        <v/>
      </c>
      <c r="V1029" s="33">
        <f>U1029*INDEX(Parameters!$B$99:$E$99,MATCH(I1029,Parameters!$B$30:$E$30,0))</f>
        <v/>
      </c>
      <c r="W1029" s="33">
        <f>U1029*INDEX(Parameters!$B$100:$E$100,MATCH(I1029,Parameters!$B$30:$E$30,0))</f>
        <v/>
      </c>
      <c r="X1029" s="33">
        <f>U1029*INDEX(Parameters!$B$101:$E$101,MATCH(I1029,Parameters!$B$30:$E$30,0))</f>
        <v/>
      </c>
      <c r="Y1029" s="33">
        <f>U1029*INDEX(Parameters!$B$102:$E$102,MATCH(I1029,Parameters!$B$30:$E$30,0))</f>
        <v/>
      </c>
      <c r="Z1029" s="33">
        <f>U1029*INDEX(Parameters!$B$103:$E$103,MATCH(I1029,Parameters!$B$30:$E$30,0))</f>
        <v/>
      </c>
      <c r="AA1029" s="33">
        <f>U1029*INDEX(Parameters!$B$104:$E$104,MATCH(I1029,Parameters!$B$30:$E$30,0))</f>
        <v/>
      </c>
      <c r="AB1029" s="33">
        <f>U1029*Parameters!$B$39</f>
        <v/>
      </c>
      <c r="AC1029" s="7">
        <f>J1029</f>
        <v/>
      </c>
      <c r="AD1029" s="7">
        <f>IF(J1029=1,Parameters!$B$40,Parameters!$B$41)</f>
        <v/>
      </c>
      <c r="AE1029" s="33">
        <f>AC1029*O1029+(1-AC1029)*L1029</f>
        <v/>
      </c>
      <c r="AF1029" s="33">
        <f>AC1029*P1029+(1-AC1029)*M1029</f>
        <v/>
      </c>
      <c r="AG1029" s="33">
        <f>AC1029*Q1029+(1-AC1029)*N1029</f>
        <v/>
      </c>
      <c r="AH1029" s="33">
        <f>AD1029*O1029+(1-AD1029)*L1029</f>
        <v/>
      </c>
      <c r="AI1029" s="33">
        <f>AD1029*P1029+(1-AD1029)*M1029</f>
        <v/>
      </c>
      <c r="AJ1029" s="33">
        <f>AD1029*Q1029+(1-AD1029)*N1029</f>
        <v/>
      </c>
      <c r="AK1029" s="33">
        <f>AC1029*V1029+(1-AC1029)*U1029</f>
        <v/>
      </c>
      <c r="AL1029" s="33">
        <f>AC1029*W1029+(1-AC1029)*U1029</f>
        <v/>
      </c>
      <c r="AM1029" s="33">
        <f>AC1029*X1029+(1-AC1029)*U1029</f>
        <v/>
      </c>
      <c r="AN1029" s="33">
        <f>AD1029*V1029+(1-AD1029)*U1029</f>
        <v/>
      </c>
      <c r="AO1029" s="33">
        <f>AD1029*W1029+(1-AD1029)*U1029</f>
        <v/>
      </c>
      <c r="AP1029" s="33">
        <f>AD1029*X1029+(1-AD1029)*U1029</f>
        <v/>
      </c>
      <c r="AQ1029" s="7">
        <f>IF(OR(Scenario!$B$5="Any",Scenario!$B$5=A1029),1,0)</f>
        <v/>
      </c>
      <c r="AR1029" s="7">
        <f>IF(OR(Scenario!$B$6="Any",Scenario!$B$6=B1029),1,0)</f>
        <v/>
      </c>
      <c r="AS1029" s="7">
        <f>IF(OR(Scenario!$B$7="Any",Scenario!$B$7=C1029),1,0)</f>
        <v/>
      </c>
      <c r="AT1029" s="7">
        <f>IF(OR(Scenario!$B$8="Any",Scenario!$B$8=D1029),1,0)</f>
        <v/>
      </c>
      <c r="AU1029" s="7">
        <f>IF(OR(Scenario!$B$9="Any",Scenario!$B$9=E1029),1,0)</f>
        <v/>
      </c>
      <c r="AV1029" s="7">
        <f>IF(OR(Scenario!$B$10="Any",Scenario!$B$10=F1029),1,0)</f>
        <v/>
      </c>
      <c r="AW1029" s="7">
        <f>G1029*AQ1029*AR1029*AS1029*AT1029*AU1029*AV1029</f>
        <v/>
      </c>
      <c r="AX1029" s="7">
        <f>IF(Scenario!$B$11="mean",L1029,IF(Scenario!$B$11="5th pct",M1029,N1029))</f>
        <v/>
      </c>
      <c r="AY1029" s="7">
        <f>IF(Scenario!$B$11="mean",O1029,IF(Scenario!$B$11="5th pct",P1029,Q1029))</f>
        <v/>
      </c>
      <c r="AZ1029" s="7">
        <f>IF(Scenario!$B$11="mean",R1029,IF(Scenario!$B$11="5th pct",S1029,T1029))</f>
        <v/>
      </c>
      <c r="BA1029" s="7">
        <f>IF(Scenario!$B$11="mean",AE1029,IF(Scenario!$B$11="5th pct",AF1029,AG1029))</f>
        <v/>
      </c>
      <c r="BB1029" s="7">
        <f>IF(Scenario!$B$11="mean",AH1029,IF(Scenario!$B$11="5th pct",AI1029,AJ1029))</f>
        <v/>
      </c>
      <c r="BC1029" s="7">
        <f>U1029</f>
        <v/>
      </c>
      <c r="BD1029" s="7">
        <f>IF(Scenario!$B$11="mean",V1029,IF(Scenario!$B$11="5th pct",W1029,X1029))</f>
        <v/>
      </c>
      <c r="BE1029" s="7">
        <f>IF(Scenario!$B$11="mean",Y1029,IF(Scenario!$B$11="5th pct",Z1029,AA1029))</f>
        <v/>
      </c>
      <c r="BF1029" s="7">
        <f>IF(Scenario!$B$11="mean",AK1029,IF(Scenario!$B$11="5th pct",AL1029,AM1029))</f>
        <v/>
      </c>
      <c r="BG1029" s="7">
        <f>IF(Scenario!$B$11="mean",AN1029,IF(Scenario!$B$11="5th pct",AO1029,AP1029))</f>
        <v/>
      </c>
    </row>
    <row r="1030">
      <c r="A1030" t="inlineStr">
        <is>
          <t>M</t>
        </is>
      </c>
      <c r="B1030" t="inlineStr">
        <is>
          <t>80+</t>
        </is>
      </c>
      <c r="C1030" t="inlineStr">
        <is>
          <t>132-154</t>
        </is>
      </c>
      <c r="D1030" t="inlineStr">
        <is>
          <t>&lt;1.0</t>
        </is>
      </c>
      <c r="E1030" t="inlineStr">
        <is>
          <t>high parox</t>
        </is>
      </c>
      <c r="F1030" t="inlineStr">
        <is>
          <t>no</t>
        </is>
      </c>
      <c r="G1030" s="26">
        <f>Parameters!$B$6*Parameters!$B$9*Parameters!$D$11/SUM(Parameters!$B$11:$G$11)*Parameters!$H$21*Parameters!$B$52*(1-Parameters!$B$46)</f>
        <v/>
      </c>
      <c r="H1030" s="27">
        <f>(140-Parameters!$D$25)*Parameters!$D$26*0.45359237*1/(72*Parameters!$B$27)</f>
        <v/>
      </c>
      <c r="I1030">
        <f>IF(H1030&gt;80,"&gt;80",IF(H1030&gt;50,"50-80",IF(H1030&gt;=25,"25-50","&lt;25")))</f>
        <v/>
      </c>
      <c r="J1030">
        <f>IF(((B1030="80+")+0+(OR(D1030="1.5-2.0",D1030="&gt;=2.0")))&gt;=2,1,0)</f>
        <v/>
      </c>
      <c r="K1030" s="28">
        <f>INDEX(Parameters!$B$31:$E$31,MATCH(I1030,Parameters!$B$30:$E$30,0))</f>
        <v/>
      </c>
      <c r="L1030" s="29">
        <f>K1030*INDEX(Parameters!$B$75:$E$75,MATCH(I1030,Parameters!$B$30:$E$30,0))/100*IF($F1030="yes",Parameters!$C$49,Parameters!$B$49)</f>
        <v/>
      </c>
      <c r="M1030" s="29">
        <f>K1030*INDEX(Parameters!$B$76:$E$76,MATCH(I1030,Parameters!$B$30:$E$30,0))/100*IF($F1030="yes",Parameters!$C$49,Parameters!$B$49)</f>
        <v/>
      </c>
      <c r="N1030" s="29">
        <f>K1030*INDEX(Parameters!$B$77:$E$77,MATCH(I1030,Parameters!$B$30:$E$30,0))/100*IF($F1030="yes",Parameters!$C$49,Parameters!$B$49)</f>
        <v/>
      </c>
      <c r="O1030" s="29">
        <f>K1030*INDEX(Parameters!$B$78:$E$78,MATCH(I1030,Parameters!$B$30:$E$30,0))/100*IF($F1030="yes",Parameters!$C$49,Parameters!$B$49)</f>
        <v/>
      </c>
      <c r="P1030" s="29">
        <f>K1030*INDEX(Parameters!$B$79:$E$79,MATCH(I1030,Parameters!$B$30:$E$30,0))/100*IF($F1030="yes",Parameters!$C$49,Parameters!$B$49)</f>
        <v/>
      </c>
      <c r="Q1030" s="29">
        <f>K1030*INDEX(Parameters!$B$80:$E$80,MATCH(I1030,Parameters!$B$30:$E$30,0))/100*IF($F1030="yes",Parameters!$C$49,Parameters!$B$49)</f>
        <v/>
      </c>
      <c r="R1030" s="29">
        <f>K1030*INDEX(Parameters!$B$81:$E$81,MATCH(I1030,Parameters!$B$30:$E$30,0))/100*IF($F1030="yes",Parameters!$C$49,Parameters!$B$49)</f>
        <v/>
      </c>
      <c r="S1030" s="29">
        <f>K1030*INDEX(Parameters!$B$82:$E$82,MATCH(I1030,Parameters!$B$30:$E$30,0))/100*IF($F1030="yes",Parameters!$C$49,Parameters!$B$49)</f>
        <v/>
      </c>
      <c r="T1030" s="29">
        <f>K1030*INDEX(Parameters!$B$83:$E$83,MATCH(I1030,Parameters!$B$30:$E$30,0))/100*IF($F1030="yes",Parameters!$C$49,Parameters!$B$49)</f>
        <v/>
      </c>
      <c r="U1030" s="29">
        <f>INDEX(Parameters!$B$32:$E$32,MATCH(I1030,Parameters!$B$30:$E$30,0))*Parameters!$B$36/100*IF($F1030="yes",Parameters!$E$49,Parameters!$D$49)</f>
        <v/>
      </c>
      <c r="V1030" s="29">
        <f>U1030*INDEX(Parameters!$B$99:$E$99,MATCH(I1030,Parameters!$B$30:$E$30,0))</f>
        <v/>
      </c>
      <c r="W1030" s="29">
        <f>U1030*INDEX(Parameters!$B$100:$E$100,MATCH(I1030,Parameters!$B$30:$E$30,0))</f>
        <v/>
      </c>
      <c r="X1030" s="29">
        <f>U1030*INDEX(Parameters!$B$101:$E$101,MATCH(I1030,Parameters!$B$30:$E$30,0))</f>
        <v/>
      </c>
      <c r="Y1030" s="29">
        <f>U1030*INDEX(Parameters!$B$102:$E$102,MATCH(I1030,Parameters!$B$30:$E$30,0))</f>
        <v/>
      </c>
      <c r="Z1030" s="29">
        <f>U1030*INDEX(Parameters!$B$103:$E$103,MATCH(I1030,Parameters!$B$30:$E$30,0))</f>
        <v/>
      </c>
      <c r="AA1030" s="29">
        <f>U1030*INDEX(Parameters!$B$104:$E$104,MATCH(I1030,Parameters!$B$30:$E$30,0))</f>
        <v/>
      </c>
      <c r="AB1030" s="29">
        <f>U1030*Parameters!$B$39</f>
        <v/>
      </c>
      <c r="AC1030">
        <f>J1030</f>
        <v/>
      </c>
      <c r="AD1030">
        <f>IF(J1030=1,Parameters!$B$40,Parameters!$B$41)</f>
        <v/>
      </c>
      <c r="AE1030" s="29">
        <f>AC1030*O1030+(1-AC1030)*L1030</f>
        <v/>
      </c>
      <c r="AF1030" s="29">
        <f>AC1030*P1030+(1-AC1030)*M1030</f>
        <v/>
      </c>
      <c r="AG1030" s="29">
        <f>AC1030*Q1030+(1-AC1030)*N1030</f>
        <v/>
      </c>
      <c r="AH1030" s="29">
        <f>AD1030*O1030+(1-AD1030)*L1030</f>
        <v/>
      </c>
      <c r="AI1030" s="29">
        <f>AD1030*P1030+(1-AD1030)*M1030</f>
        <v/>
      </c>
      <c r="AJ1030" s="29">
        <f>AD1030*Q1030+(1-AD1030)*N1030</f>
        <v/>
      </c>
      <c r="AK1030" s="29">
        <f>AC1030*V1030+(1-AC1030)*U1030</f>
        <v/>
      </c>
      <c r="AL1030" s="29">
        <f>AC1030*W1030+(1-AC1030)*U1030</f>
        <v/>
      </c>
      <c r="AM1030" s="29">
        <f>AC1030*X1030+(1-AC1030)*U1030</f>
        <v/>
      </c>
      <c r="AN1030" s="29">
        <f>AD1030*V1030+(1-AD1030)*U1030</f>
        <v/>
      </c>
      <c r="AO1030" s="29">
        <f>AD1030*W1030+(1-AD1030)*U1030</f>
        <v/>
      </c>
      <c r="AP1030" s="29">
        <f>AD1030*X1030+(1-AD1030)*U1030</f>
        <v/>
      </c>
      <c r="AQ1030">
        <f>IF(OR(Scenario!$B$5="Any",Scenario!$B$5=A1030),1,0)</f>
        <v/>
      </c>
      <c r="AR1030">
        <f>IF(OR(Scenario!$B$6="Any",Scenario!$B$6=B1030),1,0)</f>
        <v/>
      </c>
      <c r="AS1030">
        <f>IF(OR(Scenario!$B$7="Any",Scenario!$B$7=C1030),1,0)</f>
        <v/>
      </c>
      <c r="AT1030">
        <f>IF(OR(Scenario!$B$8="Any",Scenario!$B$8=D1030),1,0)</f>
        <v/>
      </c>
      <c r="AU1030">
        <f>IF(OR(Scenario!$B$9="Any",Scenario!$B$9=E1030),1,0)</f>
        <v/>
      </c>
      <c r="AV1030">
        <f>IF(OR(Scenario!$B$10="Any",Scenario!$B$10=F1030),1,0)</f>
        <v/>
      </c>
      <c r="AW1030">
        <f>G1030*AQ1030*AR1030*AS1030*AT1030*AU1030*AV1030</f>
        <v/>
      </c>
      <c r="AX1030">
        <f>IF(Scenario!$B$11="mean",L1030,IF(Scenario!$B$11="5th pct",M1030,N1030))</f>
        <v/>
      </c>
      <c r="AY1030">
        <f>IF(Scenario!$B$11="mean",O1030,IF(Scenario!$B$11="5th pct",P1030,Q1030))</f>
        <v/>
      </c>
      <c r="AZ1030">
        <f>IF(Scenario!$B$11="mean",R1030,IF(Scenario!$B$11="5th pct",S1030,T1030))</f>
        <v/>
      </c>
      <c r="BA1030">
        <f>IF(Scenario!$B$11="mean",AE1030,IF(Scenario!$B$11="5th pct",AF1030,AG1030))</f>
        <v/>
      </c>
      <c r="BB1030">
        <f>IF(Scenario!$B$11="mean",AH1030,IF(Scenario!$B$11="5th pct",AI1030,AJ1030))</f>
        <v/>
      </c>
      <c r="BC1030">
        <f>U1030</f>
        <v/>
      </c>
      <c r="BD1030">
        <f>IF(Scenario!$B$11="mean",V1030,IF(Scenario!$B$11="5th pct",W1030,X1030))</f>
        <v/>
      </c>
      <c r="BE1030">
        <f>IF(Scenario!$B$11="mean",Y1030,IF(Scenario!$B$11="5th pct",Z1030,AA1030))</f>
        <v/>
      </c>
      <c r="BF1030">
        <f>IF(Scenario!$B$11="mean",AK1030,IF(Scenario!$B$11="5th pct",AL1030,AM1030))</f>
        <v/>
      </c>
      <c r="BG1030">
        <f>IF(Scenario!$B$11="mean",AN1030,IF(Scenario!$B$11="5th pct",AO1030,AP1030))</f>
        <v/>
      </c>
    </row>
    <row r="1031">
      <c r="A1031" s="7" t="inlineStr">
        <is>
          <t>M</t>
        </is>
      </c>
      <c r="B1031" s="7" t="inlineStr">
        <is>
          <t>80+</t>
        </is>
      </c>
      <c r="C1031" s="7" t="inlineStr">
        <is>
          <t>132-154</t>
        </is>
      </c>
      <c r="D1031" s="7" t="inlineStr">
        <is>
          <t>&lt;1.0</t>
        </is>
      </c>
      <c r="E1031" s="7" t="inlineStr">
        <is>
          <t>high parox</t>
        </is>
      </c>
      <c r="F1031" s="7" t="inlineStr">
        <is>
          <t>yes</t>
        </is>
      </c>
      <c r="G1031" s="30">
        <f>Parameters!$B$6*Parameters!$B$9*Parameters!$D$11/SUM(Parameters!$B$11:$G$11)*Parameters!$H$21*Parameters!$B$52*Parameters!$B$46</f>
        <v/>
      </c>
      <c r="H1031" s="31">
        <f>(140-Parameters!$D$25)*Parameters!$D$26*0.45359237*1/(72*Parameters!$B$27)</f>
        <v/>
      </c>
      <c r="I1031" s="7">
        <f>IF(H1031&gt;80,"&gt;80",IF(H1031&gt;50,"50-80",IF(H1031&gt;=25,"25-50","&lt;25")))</f>
        <v/>
      </c>
      <c r="J1031" s="7">
        <f>IF(((B1031="80+")+0+(OR(D1031="1.5-2.0",D1031="&gt;=2.0")))&gt;=2,1,0)</f>
        <v/>
      </c>
      <c r="K1031" s="32">
        <f>INDEX(Parameters!$B$31:$E$31,MATCH(I1031,Parameters!$B$30:$E$30,0))</f>
        <v/>
      </c>
      <c r="L1031" s="33">
        <f>K1031*INDEX(Parameters!$B$75:$E$75,MATCH(I1031,Parameters!$B$30:$E$30,0))/100*IF($F1031="yes",Parameters!$C$49,Parameters!$B$49)</f>
        <v/>
      </c>
      <c r="M1031" s="33">
        <f>K1031*INDEX(Parameters!$B$76:$E$76,MATCH(I1031,Parameters!$B$30:$E$30,0))/100*IF($F1031="yes",Parameters!$C$49,Parameters!$B$49)</f>
        <v/>
      </c>
      <c r="N1031" s="33">
        <f>K1031*INDEX(Parameters!$B$77:$E$77,MATCH(I1031,Parameters!$B$30:$E$30,0))/100*IF($F1031="yes",Parameters!$C$49,Parameters!$B$49)</f>
        <v/>
      </c>
      <c r="O1031" s="33">
        <f>K1031*INDEX(Parameters!$B$78:$E$78,MATCH(I1031,Parameters!$B$30:$E$30,0))/100*IF($F1031="yes",Parameters!$C$49,Parameters!$B$49)</f>
        <v/>
      </c>
      <c r="P1031" s="33">
        <f>K1031*INDEX(Parameters!$B$79:$E$79,MATCH(I1031,Parameters!$B$30:$E$30,0))/100*IF($F1031="yes",Parameters!$C$49,Parameters!$B$49)</f>
        <v/>
      </c>
      <c r="Q1031" s="33">
        <f>K1031*INDEX(Parameters!$B$80:$E$80,MATCH(I1031,Parameters!$B$30:$E$30,0))/100*IF($F1031="yes",Parameters!$C$49,Parameters!$B$49)</f>
        <v/>
      </c>
      <c r="R1031" s="33">
        <f>K1031*INDEX(Parameters!$B$81:$E$81,MATCH(I1031,Parameters!$B$30:$E$30,0))/100*IF($F1031="yes",Parameters!$C$49,Parameters!$B$49)</f>
        <v/>
      </c>
      <c r="S1031" s="33">
        <f>K1031*INDEX(Parameters!$B$82:$E$82,MATCH(I1031,Parameters!$B$30:$E$30,0))/100*IF($F1031="yes",Parameters!$C$49,Parameters!$B$49)</f>
        <v/>
      </c>
      <c r="T1031" s="33">
        <f>K1031*INDEX(Parameters!$B$83:$E$83,MATCH(I1031,Parameters!$B$30:$E$30,0))/100*IF($F1031="yes",Parameters!$C$49,Parameters!$B$49)</f>
        <v/>
      </c>
      <c r="U1031" s="33">
        <f>INDEX(Parameters!$B$32:$E$32,MATCH(I1031,Parameters!$B$30:$E$30,0))*Parameters!$B$36/100*IF($F1031="yes",Parameters!$E$49,Parameters!$D$49)</f>
        <v/>
      </c>
      <c r="V1031" s="33">
        <f>U1031*INDEX(Parameters!$B$99:$E$99,MATCH(I1031,Parameters!$B$30:$E$30,0))</f>
        <v/>
      </c>
      <c r="W1031" s="33">
        <f>U1031*INDEX(Parameters!$B$100:$E$100,MATCH(I1031,Parameters!$B$30:$E$30,0))</f>
        <v/>
      </c>
      <c r="X1031" s="33">
        <f>U1031*INDEX(Parameters!$B$101:$E$101,MATCH(I1031,Parameters!$B$30:$E$30,0))</f>
        <v/>
      </c>
      <c r="Y1031" s="33">
        <f>U1031*INDEX(Parameters!$B$102:$E$102,MATCH(I1031,Parameters!$B$30:$E$30,0))</f>
        <v/>
      </c>
      <c r="Z1031" s="33">
        <f>U1031*INDEX(Parameters!$B$103:$E$103,MATCH(I1031,Parameters!$B$30:$E$30,0))</f>
        <v/>
      </c>
      <c r="AA1031" s="33">
        <f>U1031*INDEX(Parameters!$B$104:$E$104,MATCH(I1031,Parameters!$B$30:$E$30,0))</f>
        <v/>
      </c>
      <c r="AB1031" s="33">
        <f>U1031*Parameters!$B$39</f>
        <v/>
      </c>
      <c r="AC1031" s="7">
        <f>J1031</f>
        <v/>
      </c>
      <c r="AD1031" s="7">
        <f>IF(J1031=1,Parameters!$B$40,Parameters!$B$41)</f>
        <v/>
      </c>
      <c r="AE1031" s="33">
        <f>AC1031*O1031+(1-AC1031)*L1031</f>
        <v/>
      </c>
      <c r="AF1031" s="33">
        <f>AC1031*P1031+(1-AC1031)*M1031</f>
        <v/>
      </c>
      <c r="AG1031" s="33">
        <f>AC1031*Q1031+(1-AC1031)*N1031</f>
        <v/>
      </c>
      <c r="AH1031" s="33">
        <f>AD1031*O1031+(1-AD1031)*L1031</f>
        <v/>
      </c>
      <c r="AI1031" s="33">
        <f>AD1031*P1031+(1-AD1031)*M1031</f>
        <v/>
      </c>
      <c r="AJ1031" s="33">
        <f>AD1031*Q1031+(1-AD1031)*N1031</f>
        <v/>
      </c>
      <c r="AK1031" s="33">
        <f>AC1031*V1031+(1-AC1031)*U1031</f>
        <v/>
      </c>
      <c r="AL1031" s="33">
        <f>AC1031*W1031+(1-AC1031)*U1031</f>
        <v/>
      </c>
      <c r="AM1031" s="33">
        <f>AC1031*X1031+(1-AC1031)*U1031</f>
        <v/>
      </c>
      <c r="AN1031" s="33">
        <f>AD1031*V1031+(1-AD1031)*U1031</f>
        <v/>
      </c>
      <c r="AO1031" s="33">
        <f>AD1031*W1031+(1-AD1031)*U1031</f>
        <v/>
      </c>
      <c r="AP1031" s="33">
        <f>AD1031*X1031+(1-AD1031)*U1031</f>
        <v/>
      </c>
      <c r="AQ1031" s="7">
        <f>IF(OR(Scenario!$B$5="Any",Scenario!$B$5=A1031),1,0)</f>
        <v/>
      </c>
      <c r="AR1031" s="7">
        <f>IF(OR(Scenario!$B$6="Any",Scenario!$B$6=B1031),1,0)</f>
        <v/>
      </c>
      <c r="AS1031" s="7">
        <f>IF(OR(Scenario!$B$7="Any",Scenario!$B$7=C1031),1,0)</f>
        <v/>
      </c>
      <c r="AT1031" s="7">
        <f>IF(OR(Scenario!$B$8="Any",Scenario!$B$8=D1031),1,0)</f>
        <v/>
      </c>
      <c r="AU1031" s="7">
        <f>IF(OR(Scenario!$B$9="Any",Scenario!$B$9=E1031),1,0)</f>
        <v/>
      </c>
      <c r="AV1031" s="7">
        <f>IF(OR(Scenario!$B$10="Any",Scenario!$B$10=F1031),1,0)</f>
        <v/>
      </c>
      <c r="AW1031" s="7">
        <f>G1031*AQ1031*AR1031*AS1031*AT1031*AU1031*AV1031</f>
        <v/>
      </c>
      <c r="AX1031" s="7">
        <f>IF(Scenario!$B$11="mean",L1031,IF(Scenario!$B$11="5th pct",M1031,N1031))</f>
        <v/>
      </c>
      <c r="AY1031" s="7">
        <f>IF(Scenario!$B$11="mean",O1031,IF(Scenario!$B$11="5th pct",P1031,Q1031))</f>
        <v/>
      </c>
      <c r="AZ1031" s="7">
        <f>IF(Scenario!$B$11="mean",R1031,IF(Scenario!$B$11="5th pct",S1031,T1031))</f>
        <v/>
      </c>
      <c r="BA1031" s="7">
        <f>IF(Scenario!$B$11="mean",AE1031,IF(Scenario!$B$11="5th pct",AF1031,AG1031))</f>
        <v/>
      </c>
      <c r="BB1031" s="7">
        <f>IF(Scenario!$B$11="mean",AH1031,IF(Scenario!$B$11="5th pct",AI1031,AJ1031))</f>
        <v/>
      </c>
      <c r="BC1031" s="7">
        <f>U1031</f>
        <v/>
      </c>
      <c r="BD1031" s="7">
        <f>IF(Scenario!$B$11="mean",V1031,IF(Scenario!$B$11="5th pct",W1031,X1031))</f>
        <v/>
      </c>
      <c r="BE1031" s="7">
        <f>IF(Scenario!$B$11="mean",Y1031,IF(Scenario!$B$11="5th pct",Z1031,AA1031))</f>
        <v/>
      </c>
      <c r="BF1031" s="7">
        <f>IF(Scenario!$B$11="mean",AK1031,IF(Scenario!$B$11="5th pct",AL1031,AM1031))</f>
        <v/>
      </c>
      <c r="BG1031" s="7">
        <f>IF(Scenario!$B$11="mean",AN1031,IF(Scenario!$B$11="5th pct",AO1031,AP1031))</f>
        <v/>
      </c>
    </row>
    <row r="1032">
      <c r="A1032" t="inlineStr">
        <is>
          <t>M</t>
        </is>
      </c>
      <c r="B1032" t="inlineStr">
        <is>
          <t>80+</t>
        </is>
      </c>
      <c r="C1032" t="inlineStr">
        <is>
          <t>132-154</t>
        </is>
      </c>
      <c r="D1032" t="inlineStr">
        <is>
          <t>&lt;1.0</t>
        </is>
      </c>
      <c r="E1032" t="inlineStr">
        <is>
          <t>persistent</t>
        </is>
      </c>
      <c r="F1032" t="inlineStr">
        <is>
          <t>no</t>
        </is>
      </c>
      <c r="G1032" s="26">
        <f>Parameters!$B$6*Parameters!$B$9*Parameters!$D$11/SUM(Parameters!$B$11:$G$11)*Parameters!$H$21*Parameters!$B$53*(1-Parameters!$B$46)</f>
        <v/>
      </c>
      <c r="H1032" s="27">
        <f>(140-Parameters!$D$25)*Parameters!$D$26*0.45359237*1/(72*Parameters!$B$27)</f>
        <v/>
      </c>
      <c r="I1032">
        <f>IF(H1032&gt;80,"&gt;80",IF(H1032&gt;50,"50-80",IF(H1032&gt;=25,"25-50","&lt;25")))</f>
        <v/>
      </c>
      <c r="J1032">
        <f>IF(((B1032="80+")+0+(OR(D1032="1.5-2.0",D1032="&gt;=2.0")))&gt;=2,1,0)</f>
        <v/>
      </c>
      <c r="K1032" s="28">
        <f>INDEX(Parameters!$B$31:$E$31,MATCH(I1032,Parameters!$B$30:$E$30,0))</f>
        <v/>
      </c>
      <c r="L1032" s="29">
        <f>K1032*INDEX(Parameters!$B$84:$E$84,MATCH(I1032,Parameters!$B$30:$E$30,0))/100*IF($F1032="yes",Parameters!$C$49,Parameters!$B$49)</f>
        <v/>
      </c>
      <c r="M1032" s="29">
        <f>K1032*INDEX(Parameters!$B$85:$E$85,MATCH(I1032,Parameters!$B$30:$E$30,0))/100*IF($F1032="yes",Parameters!$C$49,Parameters!$B$49)</f>
        <v/>
      </c>
      <c r="N1032" s="29">
        <f>K1032*INDEX(Parameters!$B$86:$E$86,MATCH(I1032,Parameters!$B$30:$E$30,0))/100*IF($F1032="yes",Parameters!$C$49,Parameters!$B$49)</f>
        <v/>
      </c>
      <c r="O1032" s="29">
        <f>K1032*INDEX(Parameters!$B$87:$E$87,MATCH(I1032,Parameters!$B$30:$E$30,0))/100*IF($F1032="yes",Parameters!$C$49,Parameters!$B$49)</f>
        <v/>
      </c>
      <c r="P1032" s="29">
        <f>K1032*INDEX(Parameters!$B$88:$E$88,MATCH(I1032,Parameters!$B$30:$E$30,0))/100*IF($F1032="yes",Parameters!$C$49,Parameters!$B$49)</f>
        <v/>
      </c>
      <c r="Q1032" s="29">
        <f>K1032*INDEX(Parameters!$B$89:$E$89,MATCH(I1032,Parameters!$B$30:$E$30,0))/100*IF($F1032="yes",Parameters!$C$49,Parameters!$B$49)</f>
        <v/>
      </c>
      <c r="R1032" s="29">
        <f>K1032*INDEX(Parameters!$B$90:$E$90,MATCH(I1032,Parameters!$B$30:$E$30,0))/100*IF($F1032="yes",Parameters!$C$49,Parameters!$B$49)</f>
        <v/>
      </c>
      <c r="S1032" s="29">
        <f>K1032*INDEX(Parameters!$B$91:$E$91,MATCH(I1032,Parameters!$B$30:$E$30,0))/100*IF($F1032="yes",Parameters!$C$49,Parameters!$B$49)</f>
        <v/>
      </c>
      <c r="T1032" s="29">
        <f>K1032*INDEX(Parameters!$B$92:$E$92,MATCH(I1032,Parameters!$B$30:$E$30,0))/100*IF($F1032="yes",Parameters!$C$49,Parameters!$B$49)</f>
        <v/>
      </c>
      <c r="U1032" s="29">
        <f>INDEX(Parameters!$B$32:$E$32,MATCH(I1032,Parameters!$B$30:$E$30,0))*Parameters!$B$36/100*IF($F1032="yes",Parameters!$E$49,Parameters!$D$49)</f>
        <v/>
      </c>
      <c r="V1032" s="29">
        <f>U1032*INDEX(Parameters!$B$99:$E$99,MATCH(I1032,Parameters!$B$30:$E$30,0))</f>
        <v/>
      </c>
      <c r="W1032" s="29">
        <f>U1032*INDEX(Parameters!$B$100:$E$100,MATCH(I1032,Parameters!$B$30:$E$30,0))</f>
        <v/>
      </c>
      <c r="X1032" s="29">
        <f>U1032*INDEX(Parameters!$B$101:$E$101,MATCH(I1032,Parameters!$B$30:$E$30,0))</f>
        <v/>
      </c>
      <c r="Y1032" s="29">
        <f>U1032*INDEX(Parameters!$B$102:$E$102,MATCH(I1032,Parameters!$B$30:$E$30,0))</f>
        <v/>
      </c>
      <c r="Z1032" s="29">
        <f>U1032*INDEX(Parameters!$B$103:$E$103,MATCH(I1032,Parameters!$B$30:$E$30,0))</f>
        <v/>
      </c>
      <c r="AA1032" s="29">
        <f>U1032*INDEX(Parameters!$B$104:$E$104,MATCH(I1032,Parameters!$B$30:$E$30,0))</f>
        <v/>
      </c>
      <c r="AB1032" s="29">
        <f>U1032*Parameters!$B$39</f>
        <v/>
      </c>
      <c r="AC1032">
        <f>J1032</f>
        <v/>
      </c>
      <c r="AD1032">
        <f>IF(J1032=1,Parameters!$B$40,Parameters!$B$41)</f>
        <v/>
      </c>
      <c r="AE1032" s="29">
        <f>AC1032*O1032+(1-AC1032)*L1032</f>
        <v/>
      </c>
      <c r="AF1032" s="29">
        <f>AC1032*P1032+(1-AC1032)*M1032</f>
        <v/>
      </c>
      <c r="AG1032" s="29">
        <f>AC1032*Q1032+(1-AC1032)*N1032</f>
        <v/>
      </c>
      <c r="AH1032" s="29">
        <f>AD1032*O1032+(1-AD1032)*L1032</f>
        <v/>
      </c>
      <c r="AI1032" s="29">
        <f>AD1032*P1032+(1-AD1032)*M1032</f>
        <v/>
      </c>
      <c r="AJ1032" s="29">
        <f>AD1032*Q1032+(1-AD1032)*N1032</f>
        <v/>
      </c>
      <c r="AK1032" s="29">
        <f>AC1032*V1032+(1-AC1032)*U1032</f>
        <v/>
      </c>
      <c r="AL1032" s="29">
        <f>AC1032*W1032+(1-AC1032)*U1032</f>
        <v/>
      </c>
      <c r="AM1032" s="29">
        <f>AC1032*X1032+(1-AC1032)*U1032</f>
        <v/>
      </c>
      <c r="AN1032" s="29">
        <f>AD1032*V1032+(1-AD1032)*U1032</f>
        <v/>
      </c>
      <c r="AO1032" s="29">
        <f>AD1032*W1032+(1-AD1032)*U1032</f>
        <v/>
      </c>
      <c r="AP1032" s="29">
        <f>AD1032*X1032+(1-AD1032)*U1032</f>
        <v/>
      </c>
      <c r="AQ1032">
        <f>IF(OR(Scenario!$B$5="Any",Scenario!$B$5=A1032),1,0)</f>
        <v/>
      </c>
      <c r="AR1032">
        <f>IF(OR(Scenario!$B$6="Any",Scenario!$B$6=B1032),1,0)</f>
        <v/>
      </c>
      <c r="AS1032">
        <f>IF(OR(Scenario!$B$7="Any",Scenario!$B$7=C1032),1,0)</f>
        <v/>
      </c>
      <c r="AT1032">
        <f>IF(OR(Scenario!$B$8="Any",Scenario!$B$8=D1032),1,0)</f>
        <v/>
      </c>
      <c r="AU1032">
        <f>IF(OR(Scenario!$B$9="Any",Scenario!$B$9=E1032),1,0)</f>
        <v/>
      </c>
      <c r="AV1032">
        <f>IF(OR(Scenario!$B$10="Any",Scenario!$B$10=F1032),1,0)</f>
        <v/>
      </c>
      <c r="AW1032">
        <f>G1032*AQ1032*AR1032*AS1032*AT1032*AU1032*AV1032</f>
        <v/>
      </c>
      <c r="AX1032">
        <f>IF(Scenario!$B$11="mean",L1032,IF(Scenario!$B$11="5th pct",M1032,N1032))</f>
        <v/>
      </c>
      <c r="AY1032">
        <f>IF(Scenario!$B$11="mean",O1032,IF(Scenario!$B$11="5th pct",P1032,Q1032))</f>
        <v/>
      </c>
      <c r="AZ1032">
        <f>IF(Scenario!$B$11="mean",R1032,IF(Scenario!$B$11="5th pct",S1032,T1032))</f>
        <v/>
      </c>
      <c r="BA1032">
        <f>IF(Scenario!$B$11="mean",AE1032,IF(Scenario!$B$11="5th pct",AF1032,AG1032))</f>
        <v/>
      </c>
      <c r="BB1032">
        <f>IF(Scenario!$B$11="mean",AH1032,IF(Scenario!$B$11="5th pct",AI1032,AJ1032))</f>
        <v/>
      </c>
      <c r="BC1032">
        <f>U1032</f>
        <v/>
      </c>
      <c r="BD1032">
        <f>IF(Scenario!$B$11="mean",V1032,IF(Scenario!$B$11="5th pct",W1032,X1032))</f>
        <v/>
      </c>
      <c r="BE1032">
        <f>IF(Scenario!$B$11="mean",Y1032,IF(Scenario!$B$11="5th pct",Z1032,AA1032))</f>
        <v/>
      </c>
      <c r="BF1032">
        <f>IF(Scenario!$B$11="mean",AK1032,IF(Scenario!$B$11="5th pct",AL1032,AM1032))</f>
        <v/>
      </c>
      <c r="BG1032">
        <f>IF(Scenario!$B$11="mean",AN1032,IF(Scenario!$B$11="5th pct",AO1032,AP1032))</f>
        <v/>
      </c>
    </row>
    <row r="1033">
      <c r="A1033" s="7" t="inlineStr">
        <is>
          <t>M</t>
        </is>
      </c>
      <c r="B1033" s="7" t="inlineStr">
        <is>
          <t>80+</t>
        </is>
      </c>
      <c r="C1033" s="7" t="inlineStr">
        <is>
          <t>132-154</t>
        </is>
      </c>
      <c r="D1033" s="7" t="inlineStr">
        <is>
          <t>&lt;1.0</t>
        </is>
      </c>
      <c r="E1033" s="7" t="inlineStr">
        <is>
          <t>persistent</t>
        </is>
      </c>
      <c r="F1033" s="7" t="inlineStr">
        <is>
          <t>yes</t>
        </is>
      </c>
      <c r="G1033" s="30">
        <f>Parameters!$B$6*Parameters!$B$9*Parameters!$D$11/SUM(Parameters!$B$11:$G$11)*Parameters!$H$21*Parameters!$B$53*Parameters!$B$46</f>
        <v/>
      </c>
      <c r="H1033" s="31">
        <f>(140-Parameters!$D$25)*Parameters!$D$26*0.45359237*1/(72*Parameters!$B$27)</f>
        <v/>
      </c>
      <c r="I1033" s="7">
        <f>IF(H1033&gt;80,"&gt;80",IF(H1033&gt;50,"50-80",IF(H1033&gt;=25,"25-50","&lt;25")))</f>
        <v/>
      </c>
      <c r="J1033" s="7">
        <f>IF(((B1033="80+")+0+(OR(D1033="1.5-2.0",D1033="&gt;=2.0")))&gt;=2,1,0)</f>
        <v/>
      </c>
      <c r="K1033" s="32">
        <f>INDEX(Parameters!$B$31:$E$31,MATCH(I1033,Parameters!$B$30:$E$30,0))</f>
        <v/>
      </c>
      <c r="L1033" s="33">
        <f>K1033*INDEX(Parameters!$B$84:$E$84,MATCH(I1033,Parameters!$B$30:$E$30,0))/100*IF($F1033="yes",Parameters!$C$49,Parameters!$B$49)</f>
        <v/>
      </c>
      <c r="M1033" s="33">
        <f>K1033*INDEX(Parameters!$B$85:$E$85,MATCH(I1033,Parameters!$B$30:$E$30,0))/100*IF($F1033="yes",Parameters!$C$49,Parameters!$B$49)</f>
        <v/>
      </c>
      <c r="N1033" s="33">
        <f>K1033*INDEX(Parameters!$B$86:$E$86,MATCH(I1033,Parameters!$B$30:$E$30,0))/100*IF($F1033="yes",Parameters!$C$49,Parameters!$B$49)</f>
        <v/>
      </c>
      <c r="O1033" s="33">
        <f>K1033*INDEX(Parameters!$B$87:$E$87,MATCH(I1033,Parameters!$B$30:$E$30,0))/100*IF($F1033="yes",Parameters!$C$49,Parameters!$B$49)</f>
        <v/>
      </c>
      <c r="P1033" s="33">
        <f>K1033*INDEX(Parameters!$B$88:$E$88,MATCH(I1033,Parameters!$B$30:$E$30,0))/100*IF($F1033="yes",Parameters!$C$49,Parameters!$B$49)</f>
        <v/>
      </c>
      <c r="Q1033" s="33">
        <f>K1033*INDEX(Parameters!$B$89:$E$89,MATCH(I1033,Parameters!$B$30:$E$30,0))/100*IF($F1033="yes",Parameters!$C$49,Parameters!$B$49)</f>
        <v/>
      </c>
      <c r="R1033" s="33">
        <f>K1033*INDEX(Parameters!$B$90:$E$90,MATCH(I1033,Parameters!$B$30:$E$30,0))/100*IF($F1033="yes",Parameters!$C$49,Parameters!$B$49)</f>
        <v/>
      </c>
      <c r="S1033" s="33">
        <f>K1033*INDEX(Parameters!$B$91:$E$91,MATCH(I1033,Parameters!$B$30:$E$30,0))/100*IF($F1033="yes",Parameters!$C$49,Parameters!$B$49)</f>
        <v/>
      </c>
      <c r="T1033" s="33">
        <f>K1033*INDEX(Parameters!$B$92:$E$92,MATCH(I1033,Parameters!$B$30:$E$30,0))/100*IF($F1033="yes",Parameters!$C$49,Parameters!$B$49)</f>
        <v/>
      </c>
      <c r="U1033" s="33">
        <f>INDEX(Parameters!$B$32:$E$32,MATCH(I1033,Parameters!$B$30:$E$30,0))*Parameters!$B$36/100*IF($F1033="yes",Parameters!$E$49,Parameters!$D$49)</f>
        <v/>
      </c>
      <c r="V1033" s="33">
        <f>U1033*INDEX(Parameters!$B$99:$E$99,MATCH(I1033,Parameters!$B$30:$E$30,0))</f>
        <v/>
      </c>
      <c r="W1033" s="33">
        <f>U1033*INDEX(Parameters!$B$100:$E$100,MATCH(I1033,Parameters!$B$30:$E$30,0))</f>
        <v/>
      </c>
      <c r="X1033" s="33">
        <f>U1033*INDEX(Parameters!$B$101:$E$101,MATCH(I1033,Parameters!$B$30:$E$30,0))</f>
        <v/>
      </c>
      <c r="Y1033" s="33">
        <f>U1033*INDEX(Parameters!$B$102:$E$102,MATCH(I1033,Parameters!$B$30:$E$30,0))</f>
        <v/>
      </c>
      <c r="Z1033" s="33">
        <f>U1033*INDEX(Parameters!$B$103:$E$103,MATCH(I1033,Parameters!$B$30:$E$30,0))</f>
        <v/>
      </c>
      <c r="AA1033" s="33">
        <f>U1033*INDEX(Parameters!$B$104:$E$104,MATCH(I1033,Parameters!$B$30:$E$30,0))</f>
        <v/>
      </c>
      <c r="AB1033" s="33">
        <f>U1033*Parameters!$B$39</f>
        <v/>
      </c>
      <c r="AC1033" s="7">
        <f>J1033</f>
        <v/>
      </c>
      <c r="AD1033" s="7">
        <f>IF(J1033=1,Parameters!$B$40,Parameters!$B$41)</f>
        <v/>
      </c>
      <c r="AE1033" s="33">
        <f>AC1033*O1033+(1-AC1033)*L1033</f>
        <v/>
      </c>
      <c r="AF1033" s="33">
        <f>AC1033*P1033+(1-AC1033)*M1033</f>
        <v/>
      </c>
      <c r="AG1033" s="33">
        <f>AC1033*Q1033+(1-AC1033)*N1033</f>
        <v/>
      </c>
      <c r="AH1033" s="33">
        <f>AD1033*O1033+(1-AD1033)*L1033</f>
        <v/>
      </c>
      <c r="AI1033" s="33">
        <f>AD1033*P1033+(1-AD1033)*M1033</f>
        <v/>
      </c>
      <c r="AJ1033" s="33">
        <f>AD1033*Q1033+(1-AD1033)*N1033</f>
        <v/>
      </c>
      <c r="AK1033" s="33">
        <f>AC1033*V1033+(1-AC1033)*U1033</f>
        <v/>
      </c>
      <c r="AL1033" s="33">
        <f>AC1033*W1033+(1-AC1033)*U1033</f>
        <v/>
      </c>
      <c r="AM1033" s="33">
        <f>AC1033*X1033+(1-AC1033)*U1033</f>
        <v/>
      </c>
      <c r="AN1033" s="33">
        <f>AD1033*V1033+(1-AD1033)*U1033</f>
        <v/>
      </c>
      <c r="AO1033" s="33">
        <f>AD1033*W1033+(1-AD1033)*U1033</f>
        <v/>
      </c>
      <c r="AP1033" s="33">
        <f>AD1033*X1033+(1-AD1033)*U1033</f>
        <v/>
      </c>
      <c r="AQ1033" s="7">
        <f>IF(OR(Scenario!$B$5="Any",Scenario!$B$5=A1033),1,0)</f>
        <v/>
      </c>
      <c r="AR1033" s="7">
        <f>IF(OR(Scenario!$B$6="Any",Scenario!$B$6=B1033),1,0)</f>
        <v/>
      </c>
      <c r="AS1033" s="7">
        <f>IF(OR(Scenario!$B$7="Any",Scenario!$B$7=C1033),1,0)</f>
        <v/>
      </c>
      <c r="AT1033" s="7">
        <f>IF(OR(Scenario!$B$8="Any",Scenario!$B$8=D1033),1,0)</f>
        <v/>
      </c>
      <c r="AU1033" s="7">
        <f>IF(OR(Scenario!$B$9="Any",Scenario!$B$9=E1033),1,0)</f>
        <v/>
      </c>
      <c r="AV1033" s="7">
        <f>IF(OR(Scenario!$B$10="Any",Scenario!$B$10=F1033),1,0)</f>
        <v/>
      </c>
      <c r="AW1033" s="7">
        <f>G1033*AQ1033*AR1033*AS1033*AT1033*AU1033*AV1033</f>
        <v/>
      </c>
      <c r="AX1033" s="7">
        <f>IF(Scenario!$B$11="mean",L1033,IF(Scenario!$B$11="5th pct",M1033,N1033))</f>
        <v/>
      </c>
      <c r="AY1033" s="7">
        <f>IF(Scenario!$B$11="mean",O1033,IF(Scenario!$B$11="5th pct",P1033,Q1033))</f>
        <v/>
      </c>
      <c r="AZ1033" s="7">
        <f>IF(Scenario!$B$11="mean",R1033,IF(Scenario!$B$11="5th pct",S1033,T1033))</f>
        <v/>
      </c>
      <c r="BA1033" s="7">
        <f>IF(Scenario!$B$11="mean",AE1033,IF(Scenario!$B$11="5th pct",AF1033,AG1033))</f>
        <v/>
      </c>
      <c r="BB1033" s="7">
        <f>IF(Scenario!$B$11="mean",AH1033,IF(Scenario!$B$11="5th pct",AI1033,AJ1033))</f>
        <v/>
      </c>
      <c r="BC1033" s="7">
        <f>U1033</f>
        <v/>
      </c>
      <c r="BD1033" s="7">
        <f>IF(Scenario!$B$11="mean",V1033,IF(Scenario!$B$11="5th pct",W1033,X1033))</f>
        <v/>
      </c>
      <c r="BE1033" s="7">
        <f>IF(Scenario!$B$11="mean",Y1033,IF(Scenario!$B$11="5th pct",Z1033,AA1033))</f>
        <v/>
      </c>
      <c r="BF1033" s="7">
        <f>IF(Scenario!$B$11="mean",AK1033,IF(Scenario!$B$11="5th pct",AL1033,AM1033))</f>
        <v/>
      </c>
      <c r="BG1033" s="7">
        <f>IF(Scenario!$B$11="mean",AN1033,IF(Scenario!$B$11="5th pct",AO1033,AP1033))</f>
        <v/>
      </c>
    </row>
    <row r="1034">
      <c r="A1034" t="inlineStr">
        <is>
          <t>M</t>
        </is>
      </c>
      <c r="B1034" t="inlineStr">
        <is>
          <t>80+</t>
        </is>
      </c>
      <c r="C1034" t="inlineStr">
        <is>
          <t>132-154</t>
        </is>
      </c>
      <c r="D1034" t="inlineStr">
        <is>
          <t>1.0-1.5</t>
        </is>
      </c>
      <c r="E1034" t="inlineStr">
        <is>
          <t>subclinical</t>
        </is>
      </c>
      <c r="F1034" t="inlineStr">
        <is>
          <t>no</t>
        </is>
      </c>
      <c r="G1034" s="26">
        <f>Parameters!$B$6*Parameters!$B$9*Parameters!$D$11/SUM(Parameters!$B$11:$G$11)*Parameters!$I$21*Parameters!$B$50*(1-Parameters!$B$46)</f>
        <v/>
      </c>
      <c r="H1034" s="27">
        <f>(140-Parameters!$D$25)*Parameters!$D$26*0.45359237*1/(72*Parameters!$C$27)</f>
        <v/>
      </c>
      <c r="I1034">
        <f>IF(H1034&gt;80,"&gt;80",IF(H1034&gt;50,"50-80",IF(H1034&gt;=25,"25-50","&lt;25")))</f>
        <v/>
      </c>
      <c r="J1034">
        <f>IF(((B1034="80+")+0+(OR(D1034="1.5-2.0",D1034="&gt;=2.0")))&gt;=2,1,0)</f>
        <v/>
      </c>
      <c r="K1034" s="28">
        <f>INDEX(Parameters!$B$31:$E$31,MATCH(I1034,Parameters!$B$30:$E$30,0))</f>
        <v/>
      </c>
      <c r="L1034" s="29">
        <f>K1034*INDEX(Parameters!$B$57:$E$57,MATCH(I1034,Parameters!$B$30:$E$30,0))/100*IF($F1034="yes",Parameters!$C$49,Parameters!$B$49)</f>
        <v/>
      </c>
      <c r="M1034" s="29">
        <f>K1034*INDEX(Parameters!$B$58:$E$58,MATCH(I1034,Parameters!$B$30:$E$30,0))/100*IF($F1034="yes",Parameters!$C$49,Parameters!$B$49)</f>
        <v/>
      </c>
      <c r="N1034" s="29">
        <f>K1034*INDEX(Parameters!$B$59:$E$59,MATCH(I1034,Parameters!$B$30:$E$30,0))/100*IF($F1034="yes",Parameters!$C$49,Parameters!$B$49)</f>
        <v/>
      </c>
      <c r="O1034" s="29">
        <f>K1034*INDEX(Parameters!$B$60:$E$60,MATCH(I1034,Parameters!$B$30:$E$30,0))/100*IF($F1034="yes",Parameters!$C$49,Parameters!$B$49)</f>
        <v/>
      </c>
      <c r="P1034" s="29">
        <f>K1034*INDEX(Parameters!$B$61:$E$61,MATCH(I1034,Parameters!$B$30:$E$30,0))/100*IF($F1034="yes",Parameters!$C$49,Parameters!$B$49)</f>
        <v/>
      </c>
      <c r="Q1034" s="29">
        <f>K1034*INDEX(Parameters!$B$62:$E$62,MATCH(I1034,Parameters!$B$30:$E$30,0))/100*IF($F1034="yes",Parameters!$C$49,Parameters!$B$49)</f>
        <v/>
      </c>
      <c r="R1034" s="29">
        <f>K1034*INDEX(Parameters!$B$63:$E$63,MATCH(I1034,Parameters!$B$30:$E$30,0))/100*IF($F1034="yes",Parameters!$C$49,Parameters!$B$49)</f>
        <v/>
      </c>
      <c r="S1034" s="29">
        <f>K1034*INDEX(Parameters!$B$64:$E$64,MATCH(I1034,Parameters!$B$30:$E$30,0))/100*IF($F1034="yes",Parameters!$C$49,Parameters!$B$49)</f>
        <v/>
      </c>
      <c r="T1034" s="29">
        <f>K1034*INDEX(Parameters!$B$65:$E$65,MATCH(I1034,Parameters!$B$30:$E$30,0))/100*IF($F1034="yes",Parameters!$C$49,Parameters!$B$49)</f>
        <v/>
      </c>
      <c r="U1034" s="29">
        <f>INDEX(Parameters!$B$32:$E$32,MATCH(I1034,Parameters!$B$30:$E$30,0))*Parameters!$B$36/100*IF($F1034="yes",Parameters!$E$49,Parameters!$D$49)</f>
        <v/>
      </c>
      <c r="V1034" s="29">
        <f>U1034*INDEX(Parameters!$B$99:$E$99,MATCH(I1034,Parameters!$B$30:$E$30,0))</f>
        <v/>
      </c>
      <c r="W1034" s="29">
        <f>U1034*INDEX(Parameters!$B$100:$E$100,MATCH(I1034,Parameters!$B$30:$E$30,0))</f>
        <v/>
      </c>
      <c r="X1034" s="29">
        <f>U1034*INDEX(Parameters!$B$101:$E$101,MATCH(I1034,Parameters!$B$30:$E$30,0))</f>
        <v/>
      </c>
      <c r="Y1034" s="29">
        <f>U1034*INDEX(Parameters!$B$102:$E$102,MATCH(I1034,Parameters!$B$30:$E$30,0))</f>
        <v/>
      </c>
      <c r="Z1034" s="29">
        <f>U1034*INDEX(Parameters!$B$103:$E$103,MATCH(I1034,Parameters!$B$30:$E$30,0))</f>
        <v/>
      </c>
      <c r="AA1034" s="29">
        <f>U1034*INDEX(Parameters!$B$104:$E$104,MATCH(I1034,Parameters!$B$30:$E$30,0))</f>
        <v/>
      </c>
      <c r="AB1034" s="29">
        <f>U1034*Parameters!$B$39</f>
        <v/>
      </c>
      <c r="AC1034">
        <f>J1034</f>
        <v/>
      </c>
      <c r="AD1034">
        <f>IF(J1034=1,Parameters!$B$40,Parameters!$B$41)</f>
        <v/>
      </c>
      <c r="AE1034" s="29">
        <f>AC1034*O1034+(1-AC1034)*L1034</f>
        <v/>
      </c>
      <c r="AF1034" s="29">
        <f>AC1034*P1034+(1-AC1034)*M1034</f>
        <v/>
      </c>
      <c r="AG1034" s="29">
        <f>AC1034*Q1034+(1-AC1034)*N1034</f>
        <v/>
      </c>
      <c r="AH1034" s="29">
        <f>AD1034*O1034+(1-AD1034)*L1034</f>
        <v/>
      </c>
      <c r="AI1034" s="29">
        <f>AD1034*P1034+(1-AD1034)*M1034</f>
        <v/>
      </c>
      <c r="AJ1034" s="29">
        <f>AD1034*Q1034+(1-AD1034)*N1034</f>
        <v/>
      </c>
      <c r="AK1034" s="29">
        <f>AC1034*V1034+(1-AC1034)*U1034</f>
        <v/>
      </c>
      <c r="AL1034" s="29">
        <f>AC1034*W1034+(1-AC1034)*U1034</f>
        <v/>
      </c>
      <c r="AM1034" s="29">
        <f>AC1034*X1034+(1-AC1034)*U1034</f>
        <v/>
      </c>
      <c r="AN1034" s="29">
        <f>AD1034*V1034+(1-AD1034)*U1034</f>
        <v/>
      </c>
      <c r="AO1034" s="29">
        <f>AD1034*W1034+(1-AD1034)*U1034</f>
        <v/>
      </c>
      <c r="AP1034" s="29">
        <f>AD1034*X1034+(1-AD1034)*U1034</f>
        <v/>
      </c>
      <c r="AQ1034">
        <f>IF(OR(Scenario!$B$5="Any",Scenario!$B$5=A1034),1,0)</f>
        <v/>
      </c>
      <c r="AR1034">
        <f>IF(OR(Scenario!$B$6="Any",Scenario!$B$6=B1034),1,0)</f>
        <v/>
      </c>
      <c r="AS1034">
        <f>IF(OR(Scenario!$B$7="Any",Scenario!$B$7=C1034),1,0)</f>
        <v/>
      </c>
      <c r="AT1034">
        <f>IF(OR(Scenario!$B$8="Any",Scenario!$B$8=D1034),1,0)</f>
        <v/>
      </c>
      <c r="AU1034">
        <f>IF(OR(Scenario!$B$9="Any",Scenario!$B$9=E1034),1,0)</f>
        <v/>
      </c>
      <c r="AV1034">
        <f>IF(OR(Scenario!$B$10="Any",Scenario!$B$10=F1034),1,0)</f>
        <v/>
      </c>
      <c r="AW1034">
        <f>G1034*AQ1034*AR1034*AS1034*AT1034*AU1034*AV1034</f>
        <v/>
      </c>
      <c r="AX1034">
        <f>IF(Scenario!$B$11="mean",L1034,IF(Scenario!$B$11="5th pct",M1034,N1034))</f>
        <v/>
      </c>
      <c r="AY1034">
        <f>IF(Scenario!$B$11="mean",O1034,IF(Scenario!$B$11="5th pct",P1034,Q1034))</f>
        <v/>
      </c>
      <c r="AZ1034">
        <f>IF(Scenario!$B$11="mean",R1034,IF(Scenario!$B$11="5th pct",S1034,T1034))</f>
        <v/>
      </c>
      <c r="BA1034">
        <f>IF(Scenario!$B$11="mean",AE1034,IF(Scenario!$B$11="5th pct",AF1034,AG1034))</f>
        <v/>
      </c>
      <c r="BB1034">
        <f>IF(Scenario!$B$11="mean",AH1034,IF(Scenario!$B$11="5th pct",AI1034,AJ1034))</f>
        <v/>
      </c>
      <c r="BC1034">
        <f>U1034</f>
        <v/>
      </c>
      <c r="BD1034">
        <f>IF(Scenario!$B$11="mean",V1034,IF(Scenario!$B$11="5th pct",W1034,X1034))</f>
        <v/>
      </c>
      <c r="BE1034">
        <f>IF(Scenario!$B$11="mean",Y1034,IF(Scenario!$B$11="5th pct",Z1034,AA1034))</f>
        <v/>
      </c>
      <c r="BF1034">
        <f>IF(Scenario!$B$11="mean",AK1034,IF(Scenario!$B$11="5th pct",AL1034,AM1034))</f>
        <v/>
      </c>
      <c r="BG1034">
        <f>IF(Scenario!$B$11="mean",AN1034,IF(Scenario!$B$11="5th pct",AO1034,AP1034))</f>
        <v/>
      </c>
    </row>
    <row r="1035">
      <c r="A1035" s="7" t="inlineStr">
        <is>
          <t>M</t>
        </is>
      </c>
      <c r="B1035" s="7" t="inlineStr">
        <is>
          <t>80+</t>
        </is>
      </c>
      <c r="C1035" s="7" t="inlineStr">
        <is>
          <t>132-154</t>
        </is>
      </c>
      <c r="D1035" s="7" t="inlineStr">
        <is>
          <t>1.0-1.5</t>
        </is>
      </c>
      <c r="E1035" s="7" t="inlineStr">
        <is>
          <t>subclinical</t>
        </is>
      </c>
      <c r="F1035" s="7" t="inlineStr">
        <is>
          <t>yes</t>
        </is>
      </c>
      <c r="G1035" s="30">
        <f>Parameters!$B$6*Parameters!$B$9*Parameters!$D$11/SUM(Parameters!$B$11:$G$11)*Parameters!$I$21*Parameters!$B$50*Parameters!$B$46</f>
        <v/>
      </c>
      <c r="H1035" s="31">
        <f>(140-Parameters!$D$25)*Parameters!$D$26*0.45359237*1/(72*Parameters!$C$27)</f>
        <v/>
      </c>
      <c r="I1035" s="7">
        <f>IF(H1035&gt;80,"&gt;80",IF(H1035&gt;50,"50-80",IF(H1035&gt;=25,"25-50","&lt;25")))</f>
        <v/>
      </c>
      <c r="J1035" s="7">
        <f>IF(((B1035="80+")+0+(OR(D1035="1.5-2.0",D1035="&gt;=2.0")))&gt;=2,1,0)</f>
        <v/>
      </c>
      <c r="K1035" s="32">
        <f>INDEX(Parameters!$B$31:$E$31,MATCH(I1035,Parameters!$B$30:$E$30,0))</f>
        <v/>
      </c>
      <c r="L1035" s="33">
        <f>K1035*INDEX(Parameters!$B$57:$E$57,MATCH(I1035,Parameters!$B$30:$E$30,0))/100*IF($F1035="yes",Parameters!$C$49,Parameters!$B$49)</f>
        <v/>
      </c>
      <c r="M1035" s="33">
        <f>K1035*INDEX(Parameters!$B$58:$E$58,MATCH(I1035,Parameters!$B$30:$E$30,0))/100*IF($F1035="yes",Parameters!$C$49,Parameters!$B$49)</f>
        <v/>
      </c>
      <c r="N1035" s="33">
        <f>K1035*INDEX(Parameters!$B$59:$E$59,MATCH(I1035,Parameters!$B$30:$E$30,0))/100*IF($F1035="yes",Parameters!$C$49,Parameters!$B$49)</f>
        <v/>
      </c>
      <c r="O1035" s="33">
        <f>K1035*INDEX(Parameters!$B$60:$E$60,MATCH(I1035,Parameters!$B$30:$E$30,0))/100*IF($F1035="yes",Parameters!$C$49,Parameters!$B$49)</f>
        <v/>
      </c>
      <c r="P1035" s="33">
        <f>K1035*INDEX(Parameters!$B$61:$E$61,MATCH(I1035,Parameters!$B$30:$E$30,0))/100*IF($F1035="yes",Parameters!$C$49,Parameters!$B$49)</f>
        <v/>
      </c>
      <c r="Q1035" s="33">
        <f>K1035*INDEX(Parameters!$B$62:$E$62,MATCH(I1035,Parameters!$B$30:$E$30,0))/100*IF($F1035="yes",Parameters!$C$49,Parameters!$B$49)</f>
        <v/>
      </c>
      <c r="R1035" s="33">
        <f>K1035*INDEX(Parameters!$B$63:$E$63,MATCH(I1035,Parameters!$B$30:$E$30,0))/100*IF($F1035="yes",Parameters!$C$49,Parameters!$B$49)</f>
        <v/>
      </c>
      <c r="S1035" s="33">
        <f>K1035*INDEX(Parameters!$B$64:$E$64,MATCH(I1035,Parameters!$B$30:$E$30,0))/100*IF($F1035="yes",Parameters!$C$49,Parameters!$B$49)</f>
        <v/>
      </c>
      <c r="T1035" s="33">
        <f>K1035*INDEX(Parameters!$B$65:$E$65,MATCH(I1035,Parameters!$B$30:$E$30,0))/100*IF($F1035="yes",Parameters!$C$49,Parameters!$B$49)</f>
        <v/>
      </c>
      <c r="U1035" s="33">
        <f>INDEX(Parameters!$B$32:$E$32,MATCH(I1035,Parameters!$B$30:$E$30,0))*Parameters!$B$36/100*IF($F1035="yes",Parameters!$E$49,Parameters!$D$49)</f>
        <v/>
      </c>
      <c r="V1035" s="33">
        <f>U1035*INDEX(Parameters!$B$99:$E$99,MATCH(I1035,Parameters!$B$30:$E$30,0))</f>
        <v/>
      </c>
      <c r="W1035" s="33">
        <f>U1035*INDEX(Parameters!$B$100:$E$100,MATCH(I1035,Parameters!$B$30:$E$30,0))</f>
        <v/>
      </c>
      <c r="X1035" s="33">
        <f>U1035*INDEX(Parameters!$B$101:$E$101,MATCH(I1035,Parameters!$B$30:$E$30,0))</f>
        <v/>
      </c>
      <c r="Y1035" s="33">
        <f>U1035*INDEX(Parameters!$B$102:$E$102,MATCH(I1035,Parameters!$B$30:$E$30,0))</f>
        <v/>
      </c>
      <c r="Z1035" s="33">
        <f>U1035*INDEX(Parameters!$B$103:$E$103,MATCH(I1035,Parameters!$B$30:$E$30,0))</f>
        <v/>
      </c>
      <c r="AA1035" s="33">
        <f>U1035*INDEX(Parameters!$B$104:$E$104,MATCH(I1035,Parameters!$B$30:$E$30,0))</f>
        <v/>
      </c>
      <c r="AB1035" s="33">
        <f>U1035*Parameters!$B$39</f>
        <v/>
      </c>
      <c r="AC1035" s="7">
        <f>J1035</f>
        <v/>
      </c>
      <c r="AD1035" s="7">
        <f>IF(J1035=1,Parameters!$B$40,Parameters!$B$41)</f>
        <v/>
      </c>
      <c r="AE1035" s="33">
        <f>AC1035*O1035+(1-AC1035)*L1035</f>
        <v/>
      </c>
      <c r="AF1035" s="33">
        <f>AC1035*P1035+(1-AC1035)*M1035</f>
        <v/>
      </c>
      <c r="AG1035" s="33">
        <f>AC1035*Q1035+(1-AC1035)*N1035</f>
        <v/>
      </c>
      <c r="AH1035" s="33">
        <f>AD1035*O1035+(1-AD1035)*L1035</f>
        <v/>
      </c>
      <c r="AI1035" s="33">
        <f>AD1035*P1035+(1-AD1035)*M1035</f>
        <v/>
      </c>
      <c r="AJ1035" s="33">
        <f>AD1035*Q1035+(1-AD1035)*N1035</f>
        <v/>
      </c>
      <c r="AK1035" s="33">
        <f>AC1035*V1035+(1-AC1035)*U1035</f>
        <v/>
      </c>
      <c r="AL1035" s="33">
        <f>AC1035*W1035+(1-AC1035)*U1035</f>
        <v/>
      </c>
      <c r="AM1035" s="33">
        <f>AC1035*X1035+(1-AC1035)*U1035</f>
        <v/>
      </c>
      <c r="AN1035" s="33">
        <f>AD1035*V1035+(1-AD1035)*U1035</f>
        <v/>
      </c>
      <c r="AO1035" s="33">
        <f>AD1035*W1035+(1-AD1035)*U1035</f>
        <v/>
      </c>
      <c r="AP1035" s="33">
        <f>AD1035*X1035+(1-AD1035)*U1035</f>
        <v/>
      </c>
      <c r="AQ1035" s="7">
        <f>IF(OR(Scenario!$B$5="Any",Scenario!$B$5=A1035),1,0)</f>
        <v/>
      </c>
      <c r="AR1035" s="7">
        <f>IF(OR(Scenario!$B$6="Any",Scenario!$B$6=B1035),1,0)</f>
        <v/>
      </c>
      <c r="AS1035" s="7">
        <f>IF(OR(Scenario!$B$7="Any",Scenario!$B$7=C1035),1,0)</f>
        <v/>
      </c>
      <c r="AT1035" s="7">
        <f>IF(OR(Scenario!$B$8="Any",Scenario!$B$8=D1035),1,0)</f>
        <v/>
      </c>
      <c r="AU1035" s="7">
        <f>IF(OR(Scenario!$B$9="Any",Scenario!$B$9=E1035),1,0)</f>
        <v/>
      </c>
      <c r="AV1035" s="7">
        <f>IF(OR(Scenario!$B$10="Any",Scenario!$B$10=F1035),1,0)</f>
        <v/>
      </c>
      <c r="AW1035" s="7">
        <f>G1035*AQ1035*AR1035*AS1035*AT1035*AU1035*AV1035</f>
        <v/>
      </c>
      <c r="AX1035" s="7">
        <f>IF(Scenario!$B$11="mean",L1035,IF(Scenario!$B$11="5th pct",M1035,N1035))</f>
        <v/>
      </c>
      <c r="AY1035" s="7">
        <f>IF(Scenario!$B$11="mean",O1035,IF(Scenario!$B$11="5th pct",P1035,Q1035))</f>
        <v/>
      </c>
      <c r="AZ1035" s="7">
        <f>IF(Scenario!$B$11="mean",R1035,IF(Scenario!$B$11="5th pct",S1035,T1035))</f>
        <v/>
      </c>
      <c r="BA1035" s="7">
        <f>IF(Scenario!$B$11="mean",AE1035,IF(Scenario!$B$11="5th pct",AF1035,AG1035))</f>
        <v/>
      </c>
      <c r="BB1035" s="7">
        <f>IF(Scenario!$B$11="mean",AH1035,IF(Scenario!$B$11="5th pct",AI1035,AJ1035))</f>
        <v/>
      </c>
      <c r="BC1035" s="7">
        <f>U1035</f>
        <v/>
      </c>
      <c r="BD1035" s="7">
        <f>IF(Scenario!$B$11="mean",V1035,IF(Scenario!$B$11="5th pct",W1035,X1035))</f>
        <v/>
      </c>
      <c r="BE1035" s="7">
        <f>IF(Scenario!$B$11="mean",Y1035,IF(Scenario!$B$11="5th pct",Z1035,AA1035))</f>
        <v/>
      </c>
      <c r="BF1035" s="7">
        <f>IF(Scenario!$B$11="mean",AK1035,IF(Scenario!$B$11="5th pct",AL1035,AM1035))</f>
        <v/>
      </c>
      <c r="BG1035" s="7">
        <f>IF(Scenario!$B$11="mean",AN1035,IF(Scenario!$B$11="5th pct",AO1035,AP1035))</f>
        <v/>
      </c>
    </row>
    <row r="1036">
      <c r="A1036" t="inlineStr">
        <is>
          <t>M</t>
        </is>
      </c>
      <c r="B1036" t="inlineStr">
        <is>
          <t>80+</t>
        </is>
      </c>
      <c r="C1036" t="inlineStr">
        <is>
          <t>132-154</t>
        </is>
      </c>
      <c r="D1036" t="inlineStr">
        <is>
          <t>1.0-1.5</t>
        </is>
      </c>
      <c r="E1036" t="inlineStr">
        <is>
          <t>low parox</t>
        </is>
      </c>
      <c r="F1036" t="inlineStr">
        <is>
          <t>no</t>
        </is>
      </c>
      <c r="G1036" s="26">
        <f>Parameters!$B$6*Parameters!$B$9*Parameters!$D$11/SUM(Parameters!$B$11:$G$11)*Parameters!$I$21*Parameters!$B$51*(1-Parameters!$B$46)</f>
        <v/>
      </c>
      <c r="H1036" s="27">
        <f>(140-Parameters!$D$25)*Parameters!$D$26*0.45359237*1/(72*Parameters!$C$27)</f>
        <v/>
      </c>
      <c r="I1036">
        <f>IF(H1036&gt;80,"&gt;80",IF(H1036&gt;50,"50-80",IF(H1036&gt;=25,"25-50","&lt;25")))</f>
        <v/>
      </c>
      <c r="J1036">
        <f>IF(((B1036="80+")+0+(OR(D1036="1.5-2.0",D1036="&gt;=2.0")))&gt;=2,1,0)</f>
        <v/>
      </c>
      <c r="K1036" s="28">
        <f>INDEX(Parameters!$B$31:$E$31,MATCH(I1036,Parameters!$B$30:$E$30,0))</f>
        <v/>
      </c>
      <c r="L1036" s="29">
        <f>K1036*INDEX(Parameters!$B$66:$E$66,MATCH(I1036,Parameters!$B$30:$E$30,0))/100*IF($F1036="yes",Parameters!$C$49,Parameters!$B$49)</f>
        <v/>
      </c>
      <c r="M1036" s="29">
        <f>K1036*INDEX(Parameters!$B$67:$E$67,MATCH(I1036,Parameters!$B$30:$E$30,0))/100*IF($F1036="yes",Parameters!$C$49,Parameters!$B$49)</f>
        <v/>
      </c>
      <c r="N1036" s="29">
        <f>K1036*INDEX(Parameters!$B$68:$E$68,MATCH(I1036,Parameters!$B$30:$E$30,0))/100*IF($F1036="yes",Parameters!$C$49,Parameters!$B$49)</f>
        <v/>
      </c>
      <c r="O1036" s="29">
        <f>K1036*INDEX(Parameters!$B$69:$E$69,MATCH(I1036,Parameters!$B$30:$E$30,0))/100*IF($F1036="yes",Parameters!$C$49,Parameters!$B$49)</f>
        <v/>
      </c>
      <c r="P1036" s="29">
        <f>K1036*INDEX(Parameters!$B$70:$E$70,MATCH(I1036,Parameters!$B$30:$E$30,0))/100*IF($F1036="yes",Parameters!$C$49,Parameters!$B$49)</f>
        <v/>
      </c>
      <c r="Q1036" s="29">
        <f>K1036*INDEX(Parameters!$B$71:$E$71,MATCH(I1036,Parameters!$B$30:$E$30,0))/100*IF($F1036="yes",Parameters!$C$49,Parameters!$B$49)</f>
        <v/>
      </c>
      <c r="R1036" s="29">
        <f>K1036*INDEX(Parameters!$B$72:$E$72,MATCH(I1036,Parameters!$B$30:$E$30,0))/100*IF($F1036="yes",Parameters!$C$49,Parameters!$B$49)</f>
        <v/>
      </c>
      <c r="S1036" s="29">
        <f>K1036*INDEX(Parameters!$B$73:$E$73,MATCH(I1036,Parameters!$B$30:$E$30,0))/100*IF($F1036="yes",Parameters!$C$49,Parameters!$B$49)</f>
        <v/>
      </c>
      <c r="T1036" s="29">
        <f>K1036*INDEX(Parameters!$B$74:$E$74,MATCH(I1036,Parameters!$B$30:$E$30,0))/100*IF($F1036="yes",Parameters!$C$49,Parameters!$B$49)</f>
        <v/>
      </c>
      <c r="U1036" s="29">
        <f>INDEX(Parameters!$B$32:$E$32,MATCH(I1036,Parameters!$B$30:$E$30,0))*Parameters!$B$36/100*IF($F1036="yes",Parameters!$E$49,Parameters!$D$49)</f>
        <v/>
      </c>
      <c r="V1036" s="29">
        <f>U1036*INDEX(Parameters!$B$99:$E$99,MATCH(I1036,Parameters!$B$30:$E$30,0))</f>
        <v/>
      </c>
      <c r="W1036" s="29">
        <f>U1036*INDEX(Parameters!$B$100:$E$100,MATCH(I1036,Parameters!$B$30:$E$30,0))</f>
        <v/>
      </c>
      <c r="X1036" s="29">
        <f>U1036*INDEX(Parameters!$B$101:$E$101,MATCH(I1036,Parameters!$B$30:$E$30,0))</f>
        <v/>
      </c>
      <c r="Y1036" s="29">
        <f>U1036*INDEX(Parameters!$B$102:$E$102,MATCH(I1036,Parameters!$B$30:$E$30,0))</f>
        <v/>
      </c>
      <c r="Z1036" s="29">
        <f>U1036*INDEX(Parameters!$B$103:$E$103,MATCH(I1036,Parameters!$B$30:$E$30,0))</f>
        <v/>
      </c>
      <c r="AA1036" s="29">
        <f>U1036*INDEX(Parameters!$B$104:$E$104,MATCH(I1036,Parameters!$B$30:$E$30,0))</f>
        <v/>
      </c>
      <c r="AB1036" s="29">
        <f>U1036*Parameters!$B$39</f>
        <v/>
      </c>
      <c r="AC1036">
        <f>J1036</f>
        <v/>
      </c>
      <c r="AD1036">
        <f>IF(J1036=1,Parameters!$B$40,Parameters!$B$41)</f>
        <v/>
      </c>
      <c r="AE1036" s="29">
        <f>AC1036*O1036+(1-AC1036)*L1036</f>
        <v/>
      </c>
      <c r="AF1036" s="29">
        <f>AC1036*P1036+(1-AC1036)*M1036</f>
        <v/>
      </c>
      <c r="AG1036" s="29">
        <f>AC1036*Q1036+(1-AC1036)*N1036</f>
        <v/>
      </c>
      <c r="AH1036" s="29">
        <f>AD1036*O1036+(1-AD1036)*L1036</f>
        <v/>
      </c>
      <c r="AI1036" s="29">
        <f>AD1036*P1036+(1-AD1036)*M1036</f>
        <v/>
      </c>
      <c r="AJ1036" s="29">
        <f>AD1036*Q1036+(1-AD1036)*N1036</f>
        <v/>
      </c>
      <c r="AK1036" s="29">
        <f>AC1036*V1036+(1-AC1036)*U1036</f>
        <v/>
      </c>
      <c r="AL1036" s="29">
        <f>AC1036*W1036+(1-AC1036)*U1036</f>
        <v/>
      </c>
      <c r="AM1036" s="29">
        <f>AC1036*X1036+(1-AC1036)*U1036</f>
        <v/>
      </c>
      <c r="AN1036" s="29">
        <f>AD1036*V1036+(1-AD1036)*U1036</f>
        <v/>
      </c>
      <c r="AO1036" s="29">
        <f>AD1036*W1036+(1-AD1036)*U1036</f>
        <v/>
      </c>
      <c r="AP1036" s="29">
        <f>AD1036*X1036+(1-AD1036)*U1036</f>
        <v/>
      </c>
      <c r="AQ1036">
        <f>IF(OR(Scenario!$B$5="Any",Scenario!$B$5=A1036),1,0)</f>
        <v/>
      </c>
      <c r="AR1036">
        <f>IF(OR(Scenario!$B$6="Any",Scenario!$B$6=B1036),1,0)</f>
        <v/>
      </c>
      <c r="AS1036">
        <f>IF(OR(Scenario!$B$7="Any",Scenario!$B$7=C1036),1,0)</f>
        <v/>
      </c>
      <c r="AT1036">
        <f>IF(OR(Scenario!$B$8="Any",Scenario!$B$8=D1036),1,0)</f>
        <v/>
      </c>
      <c r="AU1036">
        <f>IF(OR(Scenario!$B$9="Any",Scenario!$B$9=E1036),1,0)</f>
        <v/>
      </c>
      <c r="AV1036">
        <f>IF(OR(Scenario!$B$10="Any",Scenario!$B$10=F1036),1,0)</f>
        <v/>
      </c>
      <c r="AW1036">
        <f>G1036*AQ1036*AR1036*AS1036*AT1036*AU1036*AV1036</f>
        <v/>
      </c>
      <c r="AX1036">
        <f>IF(Scenario!$B$11="mean",L1036,IF(Scenario!$B$11="5th pct",M1036,N1036))</f>
        <v/>
      </c>
      <c r="AY1036">
        <f>IF(Scenario!$B$11="mean",O1036,IF(Scenario!$B$11="5th pct",P1036,Q1036))</f>
        <v/>
      </c>
      <c r="AZ1036">
        <f>IF(Scenario!$B$11="mean",R1036,IF(Scenario!$B$11="5th pct",S1036,T1036))</f>
        <v/>
      </c>
      <c r="BA1036">
        <f>IF(Scenario!$B$11="mean",AE1036,IF(Scenario!$B$11="5th pct",AF1036,AG1036))</f>
        <v/>
      </c>
      <c r="BB1036">
        <f>IF(Scenario!$B$11="mean",AH1036,IF(Scenario!$B$11="5th pct",AI1036,AJ1036))</f>
        <v/>
      </c>
      <c r="BC1036">
        <f>U1036</f>
        <v/>
      </c>
      <c r="BD1036">
        <f>IF(Scenario!$B$11="mean",V1036,IF(Scenario!$B$11="5th pct",W1036,X1036))</f>
        <v/>
      </c>
      <c r="BE1036">
        <f>IF(Scenario!$B$11="mean",Y1036,IF(Scenario!$B$11="5th pct",Z1036,AA1036))</f>
        <v/>
      </c>
      <c r="BF1036">
        <f>IF(Scenario!$B$11="mean",AK1036,IF(Scenario!$B$11="5th pct",AL1036,AM1036))</f>
        <v/>
      </c>
      <c r="BG1036">
        <f>IF(Scenario!$B$11="mean",AN1036,IF(Scenario!$B$11="5th pct",AO1036,AP1036))</f>
        <v/>
      </c>
    </row>
    <row r="1037">
      <c r="A1037" s="7" t="inlineStr">
        <is>
          <t>M</t>
        </is>
      </c>
      <c r="B1037" s="7" t="inlineStr">
        <is>
          <t>80+</t>
        </is>
      </c>
      <c r="C1037" s="7" t="inlineStr">
        <is>
          <t>132-154</t>
        </is>
      </c>
      <c r="D1037" s="7" t="inlineStr">
        <is>
          <t>1.0-1.5</t>
        </is>
      </c>
      <c r="E1037" s="7" t="inlineStr">
        <is>
          <t>low parox</t>
        </is>
      </c>
      <c r="F1037" s="7" t="inlineStr">
        <is>
          <t>yes</t>
        </is>
      </c>
      <c r="G1037" s="30">
        <f>Parameters!$B$6*Parameters!$B$9*Parameters!$D$11/SUM(Parameters!$B$11:$G$11)*Parameters!$I$21*Parameters!$B$51*Parameters!$B$46</f>
        <v/>
      </c>
      <c r="H1037" s="31">
        <f>(140-Parameters!$D$25)*Parameters!$D$26*0.45359237*1/(72*Parameters!$C$27)</f>
        <v/>
      </c>
      <c r="I1037" s="7">
        <f>IF(H1037&gt;80,"&gt;80",IF(H1037&gt;50,"50-80",IF(H1037&gt;=25,"25-50","&lt;25")))</f>
        <v/>
      </c>
      <c r="J1037" s="7">
        <f>IF(((B1037="80+")+0+(OR(D1037="1.5-2.0",D1037="&gt;=2.0")))&gt;=2,1,0)</f>
        <v/>
      </c>
      <c r="K1037" s="32">
        <f>INDEX(Parameters!$B$31:$E$31,MATCH(I1037,Parameters!$B$30:$E$30,0))</f>
        <v/>
      </c>
      <c r="L1037" s="33">
        <f>K1037*INDEX(Parameters!$B$66:$E$66,MATCH(I1037,Parameters!$B$30:$E$30,0))/100*IF($F1037="yes",Parameters!$C$49,Parameters!$B$49)</f>
        <v/>
      </c>
      <c r="M1037" s="33">
        <f>K1037*INDEX(Parameters!$B$67:$E$67,MATCH(I1037,Parameters!$B$30:$E$30,0))/100*IF($F1037="yes",Parameters!$C$49,Parameters!$B$49)</f>
        <v/>
      </c>
      <c r="N1037" s="33">
        <f>K1037*INDEX(Parameters!$B$68:$E$68,MATCH(I1037,Parameters!$B$30:$E$30,0))/100*IF($F1037="yes",Parameters!$C$49,Parameters!$B$49)</f>
        <v/>
      </c>
      <c r="O1037" s="33">
        <f>K1037*INDEX(Parameters!$B$69:$E$69,MATCH(I1037,Parameters!$B$30:$E$30,0))/100*IF($F1037="yes",Parameters!$C$49,Parameters!$B$49)</f>
        <v/>
      </c>
      <c r="P1037" s="33">
        <f>K1037*INDEX(Parameters!$B$70:$E$70,MATCH(I1037,Parameters!$B$30:$E$30,0))/100*IF($F1037="yes",Parameters!$C$49,Parameters!$B$49)</f>
        <v/>
      </c>
      <c r="Q1037" s="33">
        <f>K1037*INDEX(Parameters!$B$71:$E$71,MATCH(I1037,Parameters!$B$30:$E$30,0))/100*IF($F1037="yes",Parameters!$C$49,Parameters!$B$49)</f>
        <v/>
      </c>
      <c r="R1037" s="33">
        <f>K1037*INDEX(Parameters!$B$72:$E$72,MATCH(I1037,Parameters!$B$30:$E$30,0))/100*IF($F1037="yes",Parameters!$C$49,Parameters!$B$49)</f>
        <v/>
      </c>
      <c r="S1037" s="33">
        <f>K1037*INDEX(Parameters!$B$73:$E$73,MATCH(I1037,Parameters!$B$30:$E$30,0))/100*IF($F1037="yes",Parameters!$C$49,Parameters!$B$49)</f>
        <v/>
      </c>
      <c r="T1037" s="33">
        <f>K1037*INDEX(Parameters!$B$74:$E$74,MATCH(I1037,Parameters!$B$30:$E$30,0))/100*IF($F1037="yes",Parameters!$C$49,Parameters!$B$49)</f>
        <v/>
      </c>
      <c r="U1037" s="33">
        <f>INDEX(Parameters!$B$32:$E$32,MATCH(I1037,Parameters!$B$30:$E$30,0))*Parameters!$B$36/100*IF($F1037="yes",Parameters!$E$49,Parameters!$D$49)</f>
        <v/>
      </c>
      <c r="V1037" s="33">
        <f>U1037*INDEX(Parameters!$B$99:$E$99,MATCH(I1037,Parameters!$B$30:$E$30,0))</f>
        <v/>
      </c>
      <c r="W1037" s="33">
        <f>U1037*INDEX(Parameters!$B$100:$E$100,MATCH(I1037,Parameters!$B$30:$E$30,0))</f>
        <v/>
      </c>
      <c r="X1037" s="33">
        <f>U1037*INDEX(Parameters!$B$101:$E$101,MATCH(I1037,Parameters!$B$30:$E$30,0))</f>
        <v/>
      </c>
      <c r="Y1037" s="33">
        <f>U1037*INDEX(Parameters!$B$102:$E$102,MATCH(I1037,Parameters!$B$30:$E$30,0))</f>
        <v/>
      </c>
      <c r="Z1037" s="33">
        <f>U1037*INDEX(Parameters!$B$103:$E$103,MATCH(I1037,Parameters!$B$30:$E$30,0))</f>
        <v/>
      </c>
      <c r="AA1037" s="33">
        <f>U1037*INDEX(Parameters!$B$104:$E$104,MATCH(I1037,Parameters!$B$30:$E$30,0))</f>
        <v/>
      </c>
      <c r="AB1037" s="33">
        <f>U1037*Parameters!$B$39</f>
        <v/>
      </c>
      <c r="AC1037" s="7">
        <f>J1037</f>
        <v/>
      </c>
      <c r="AD1037" s="7">
        <f>IF(J1037=1,Parameters!$B$40,Parameters!$B$41)</f>
        <v/>
      </c>
      <c r="AE1037" s="33">
        <f>AC1037*O1037+(1-AC1037)*L1037</f>
        <v/>
      </c>
      <c r="AF1037" s="33">
        <f>AC1037*P1037+(1-AC1037)*M1037</f>
        <v/>
      </c>
      <c r="AG1037" s="33">
        <f>AC1037*Q1037+(1-AC1037)*N1037</f>
        <v/>
      </c>
      <c r="AH1037" s="33">
        <f>AD1037*O1037+(1-AD1037)*L1037</f>
        <v/>
      </c>
      <c r="AI1037" s="33">
        <f>AD1037*P1037+(1-AD1037)*M1037</f>
        <v/>
      </c>
      <c r="AJ1037" s="33">
        <f>AD1037*Q1037+(1-AD1037)*N1037</f>
        <v/>
      </c>
      <c r="AK1037" s="33">
        <f>AC1037*V1037+(1-AC1037)*U1037</f>
        <v/>
      </c>
      <c r="AL1037" s="33">
        <f>AC1037*W1037+(1-AC1037)*U1037</f>
        <v/>
      </c>
      <c r="AM1037" s="33">
        <f>AC1037*X1037+(1-AC1037)*U1037</f>
        <v/>
      </c>
      <c r="AN1037" s="33">
        <f>AD1037*V1037+(1-AD1037)*U1037</f>
        <v/>
      </c>
      <c r="AO1037" s="33">
        <f>AD1037*W1037+(1-AD1037)*U1037</f>
        <v/>
      </c>
      <c r="AP1037" s="33">
        <f>AD1037*X1037+(1-AD1037)*U1037</f>
        <v/>
      </c>
      <c r="AQ1037" s="7">
        <f>IF(OR(Scenario!$B$5="Any",Scenario!$B$5=A1037),1,0)</f>
        <v/>
      </c>
      <c r="AR1037" s="7">
        <f>IF(OR(Scenario!$B$6="Any",Scenario!$B$6=B1037),1,0)</f>
        <v/>
      </c>
      <c r="AS1037" s="7">
        <f>IF(OR(Scenario!$B$7="Any",Scenario!$B$7=C1037),1,0)</f>
        <v/>
      </c>
      <c r="AT1037" s="7">
        <f>IF(OR(Scenario!$B$8="Any",Scenario!$B$8=D1037),1,0)</f>
        <v/>
      </c>
      <c r="AU1037" s="7">
        <f>IF(OR(Scenario!$B$9="Any",Scenario!$B$9=E1037),1,0)</f>
        <v/>
      </c>
      <c r="AV1037" s="7">
        <f>IF(OR(Scenario!$B$10="Any",Scenario!$B$10=F1037),1,0)</f>
        <v/>
      </c>
      <c r="AW1037" s="7">
        <f>G1037*AQ1037*AR1037*AS1037*AT1037*AU1037*AV1037</f>
        <v/>
      </c>
      <c r="AX1037" s="7">
        <f>IF(Scenario!$B$11="mean",L1037,IF(Scenario!$B$11="5th pct",M1037,N1037))</f>
        <v/>
      </c>
      <c r="AY1037" s="7">
        <f>IF(Scenario!$B$11="mean",O1037,IF(Scenario!$B$11="5th pct",P1037,Q1037))</f>
        <v/>
      </c>
      <c r="AZ1037" s="7">
        <f>IF(Scenario!$B$11="mean",R1037,IF(Scenario!$B$11="5th pct",S1037,T1037))</f>
        <v/>
      </c>
      <c r="BA1037" s="7">
        <f>IF(Scenario!$B$11="mean",AE1037,IF(Scenario!$B$11="5th pct",AF1037,AG1037))</f>
        <v/>
      </c>
      <c r="BB1037" s="7">
        <f>IF(Scenario!$B$11="mean",AH1037,IF(Scenario!$B$11="5th pct",AI1037,AJ1037))</f>
        <v/>
      </c>
      <c r="BC1037" s="7">
        <f>U1037</f>
        <v/>
      </c>
      <c r="BD1037" s="7">
        <f>IF(Scenario!$B$11="mean",V1037,IF(Scenario!$B$11="5th pct",W1037,X1037))</f>
        <v/>
      </c>
      <c r="BE1037" s="7">
        <f>IF(Scenario!$B$11="mean",Y1037,IF(Scenario!$B$11="5th pct",Z1037,AA1037))</f>
        <v/>
      </c>
      <c r="BF1037" s="7">
        <f>IF(Scenario!$B$11="mean",AK1037,IF(Scenario!$B$11="5th pct",AL1037,AM1037))</f>
        <v/>
      </c>
      <c r="BG1037" s="7">
        <f>IF(Scenario!$B$11="mean",AN1037,IF(Scenario!$B$11="5th pct",AO1037,AP1037))</f>
        <v/>
      </c>
    </row>
    <row r="1038">
      <c r="A1038" t="inlineStr">
        <is>
          <t>M</t>
        </is>
      </c>
      <c r="B1038" t="inlineStr">
        <is>
          <t>80+</t>
        </is>
      </c>
      <c r="C1038" t="inlineStr">
        <is>
          <t>132-154</t>
        </is>
      </c>
      <c r="D1038" t="inlineStr">
        <is>
          <t>1.0-1.5</t>
        </is>
      </c>
      <c r="E1038" t="inlineStr">
        <is>
          <t>high parox</t>
        </is>
      </c>
      <c r="F1038" t="inlineStr">
        <is>
          <t>no</t>
        </is>
      </c>
      <c r="G1038" s="26">
        <f>Parameters!$B$6*Parameters!$B$9*Parameters!$D$11/SUM(Parameters!$B$11:$G$11)*Parameters!$I$21*Parameters!$B$52*(1-Parameters!$B$46)</f>
        <v/>
      </c>
      <c r="H1038" s="27">
        <f>(140-Parameters!$D$25)*Parameters!$D$26*0.45359237*1/(72*Parameters!$C$27)</f>
        <v/>
      </c>
      <c r="I1038">
        <f>IF(H1038&gt;80,"&gt;80",IF(H1038&gt;50,"50-80",IF(H1038&gt;=25,"25-50","&lt;25")))</f>
        <v/>
      </c>
      <c r="J1038">
        <f>IF(((B1038="80+")+0+(OR(D1038="1.5-2.0",D1038="&gt;=2.0")))&gt;=2,1,0)</f>
        <v/>
      </c>
      <c r="K1038" s="28">
        <f>INDEX(Parameters!$B$31:$E$31,MATCH(I1038,Parameters!$B$30:$E$30,0))</f>
        <v/>
      </c>
      <c r="L1038" s="29">
        <f>K1038*INDEX(Parameters!$B$75:$E$75,MATCH(I1038,Parameters!$B$30:$E$30,0))/100*IF($F1038="yes",Parameters!$C$49,Parameters!$B$49)</f>
        <v/>
      </c>
      <c r="M1038" s="29">
        <f>K1038*INDEX(Parameters!$B$76:$E$76,MATCH(I1038,Parameters!$B$30:$E$30,0))/100*IF($F1038="yes",Parameters!$C$49,Parameters!$B$49)</f>
        <v/>
      </c>
      <c r="N1038" s="29">
        <f>K1038*INDEX(Parameters!$B$77:$E$77,MATCH(I1038,Parameters!$B$30:$E$30,0))/100*IF($F1038="yes",Parameters!$C$49,Parameters!$B$49)</f>
        <v/>
      </c>
      <c r="O1038" s="29">
        <f>K1038*INDEX(Parameters!$B$78:$E$78,MATCH(I1038,Parameters!$B$30:$E$30,0))/100*IF($F1038="yes",Parameters!$C$49,Parameters!$B$49)</f>
        <v/>
      </c>
      <c r="P1038" s="29">
        <f>K1038*INDEX(Parameters!$B$79:$E$79,MATCH(I1038,Parameters!$B$30:$E$30,0))/100*IF($F1038="yes",Parameters!$C$49,Parameters!$B$49)</f>
        <v/>
      </c>
      <c r="Q1038" s="29">
        <f>K1038*INDEX(Parameters!$B$80:$E$80,MATCH(I1038,Parameters!$B$30:$E$30,0))/100*IF($F1038="yes",Parameters!$C$49,Parameters!$B$49)</f>
        <v/>
      </c>
      <c r="R1038" s="29">
        <f>K1038*INDEX(Parameters!$B$81:$E$81,MATCH(I1038,Parameters!$B$30:$E$30,0))/100*IF($F1038="yes",Parameters!$C$49,Parameters!$B$49)</f>
        <v/>
      </c>
      <c r="S1038" s="29">
        <f>K1038*INDEX(Parameters!$B$82:$E$82,MATCH(I1038,Parameters!$B$30:$E$30,0))/100*IF($F1038="yes",Parameters!$C$49,Parameters!$B$49)</f>
        <v/>
      </c>
      <c r="T1038" s="29">
        <f>K1038*INDEX(Parameters!$B$83:$E$83,MATCH(I1038,Parameters!$B$30:$E$30,0))/100*IF($F1038="yes",Parameters!$C$49,Parameters!$B$49)</f>
        <v/>
      </c>
      <c r="U1038" s="29">
        <f>INDEX(Parameters!$B$32:$E$32,MATCH(I1038,Parameters!$B$30:$E$30,0))*Parameters!$B$36/100*IF($F1038="yes",Parameters!$E$49,Parameters!$D$49)</f>
        <v/>
      </c>
      <c r="V1038" s="29">
        <f>U1038*INDEX(Parameters!$B$99:$E$99,MATCH(I1038,Parameters!$B$30:$E$30,0))</f>
        <v/>
      </c>
      <c r="W1038" s="29">
        <f>U1038*INDEX(Parameters!$B$100:$E$100,MATCH(I1038,Parameters!$B$30:$E$30,0))</f>
        <v/>
      </c>
      <c r="X1038" s="29">
        <f>U1038*INDEX(Parameters!$B$101:$E$101,MATCH(I1038,Parameters!$B$30:$E$30,0))</f>
        <v/>
      </c>
      <c r="Y1038" s="29">
        <f>U1038*INDEX(Parameters!$B$102:$E$102,MATCH(I1038,Parameters!$B$30:$E$30,0))</f>
        <v/>
      </c>
      <c r="Z1038" s="29">
        <f>U1038*INDEX(Parameters!$B$103:$E$103,MATCH(I1038,Parameters!$B$30:$E$30,0))</f>
        <v/>
      </c>
      <c r="AA1038" s="29">
        <f>U1038*INDEX(Parameters!$B$104:$E$104,MATCH(I1038,Parameters!$B$30:$E$30,0))</f>
        <v/>
      </c>
      <c r="AB1038" s="29">
        <f>U1038*Parameters!$B$39</f>
        <v/>
      </c>
      <c r="AC1038">
        <f>J1038</f>
        <v/>
      </c>
      <c r="AD1038">
        <f>IF(J1038=1,Parameters!$B$40,Parameters!$B$41)</f>
        <v/>
      </c>
      <c r="AE1038" s="29">
        <f>AC1038*O1038+(1-AC1038)*L1038</f>
        <v/>
      </c>
      <c r="AF1038" s="29">
        <f>AC1038*P1038+(1-AC1038)*M1038</f>
        <v/>
      </c>
      <c r="AG1038" s="29">
        <f>AC1038*Q1038+(1-AC1038)*N1038</f>
        <v/>
      </c>
      <c r="AH1038" s="29">
        <f>AD1038*O1038+(1-AD1038)*L1038</f>
        <v/>
      </c>
      <c r="AI1038" s="29">
        <f>AD1038*P1038+(1-AD1038)*M1038</f>
        <v/>
      </c>
      <c r="AJ1038" s="29">
        <f>AD1038*Q1038+(1-AD1038)*N1038</f>
        <v/>
      </c>
      <c r="AK1038" s="29">
        <f>AC1038*V1038+(1-AC1038)*U1038</f>
        <v/>
      </c>
      <c r="AL1038" s="29">
        <f>AC1038*W1038+(1-AC1038)*U1038</f>
        <v/>
      </c>
      <c r="AM1038" s="29">
        <f>AC1038*X1038+(1-AC1038)*U1038</f>
        <v/>
      </c>
      <c r="AN1038" s="29">
        <f>AD1038*V1038+(1-AD1038)*U1038</f>
        <v/>
      </c>
      <c r="AO1038" s="29">
        <f>AD1038*W1038+(1-AD1038)*U1038</f>
        <v/>
      </c>
      <c r="AP1038" s="29">
        <f>AD1038*X1038+(1-AD1038)*U1038</f>
        <v/>
      </c>
      <c r="AQ1038">
        <f>IF(OR(Scenario!$B$5="Any",Scenario!$B$5=A1038),1,0)</f>
        <v/>
      </c>
      <c r="AR1038">
        <f>IF(OR(Scenario!$B$6="Any",Scenario!$B$6=B1038),1,0)</f>
        <v/>
      </c>
      <c r="AS1038">
        <f>IF(OR(Scenario!$B$7="Any",Scenario!$B$7=C1038),1,0)</f>
        <v/>
      </c>
      <c r="AT1038">
        <f>IF(OR(Scenario!$B$8="Any",Scenario!$B$8=D1038),1,0)</f>
        <v/>
      </c>
      <c r="AU1038">
        <f>IF(OR(Scenario!$B$9="Any",Scenario!$B$9=E1038),1,0)</f>
        <v/>
      </c>
      <c r="AV1038">
        <f>IF(OR(Scenario!$B$10="Any",Scenario!$B$10=F1038),1,0)</f>
        <v/>
      </c>
      <c r="AW1038">
        <f>G1038*AQ1038*AR1038*AS1038*AT1038*AU1038*AV1038</f>
        <v/>
      </c>
      <c r="AX1038">
        <f>IF(Scenario!$B$11="mean",L1038,IF(Scenario!$B$11="5th pct",M1038,N1038))</f>
        <v/>
      </c>
      <c r="AY1038">
        <f>IF(Scenario!$B$11="mean",O1038,IF(Scenario!$B$11="5th pct",P1038,Q1038))</f>
        <v/>
      </c>
      <c r="AZ1038">
        <f>IF(Scenario!$B$11="mean",R1038,IF(Scenario!$B$11="5th pct",S1038,T1038))</f>
        <v/>
      </c>
      <c r="BA1038">
        <f>IF(Scenario!$B$11="mean",AE1038,IF(Scenario!$B$11="5th pct",AF1038,AG1038))</f>
        <v/>
      </c>
      <c r="BB1038">
        <f>IF(Scenario!$B$11="mean",AH1038,IF(Scenario!$B$11="5th pct",AI1038,AJ1038))</f>
        <v/>
      </c>
      <c r="BC1038">
        <f>U1038</f>
        <v/>
      </c>
      <c r="BD1038">
        <f>IF(Scenario!$B$11="mean",V1038,IF(Scenario!$B$11="5th pct",W1038,X1038))</f>
        <v/>
      </c>
      <c r="BE1038">
        <f>IF(Scenario!$B$11="mean",Y1038,IF(Scenario!$B$11="5th pct",Z1038,AA1038))</f>
        <v/>
      </c>
      <c r="BF1038">
        <f>IF(Scenario!$B$11="mean",AK1038,IF(Scenario!$B$11="5th pct",AL1038,AM1038))</f>
        <v/>
      </c>
      <c r="BG1038">
        <f>IF(Scenario!$B$11="mean",AN1038,IF(Scenario!$B$11="5th pct",AO1038,AP1038))</f>
        <v/>
      </c>
    </row>
    <row r="1039">
      <c r="A1039" s="7" t="inlineStr">
        <is>
          <t>M</t>
        </is>
      </c>
      <c r="B1039" s="7" t="inlineStr">
        <is>
          <t>80+</t>
        </is>
      </c>
      <c r="C1039" s="7" t="inlineStr">
        <is>
          <t>132-154</t>
        </is>
      </c>
      <c r="D1039" s="7" t="inlineStr">
        <is>
          <t>1.0-1.5</t>
        </is>
      </c>
      <c r="E1039" s="7" t="inlineStr">
        <is>
          <t>high parox</t>
        </is>
      </c>
      <c r="F1039" s="7" t="inlineStr">
        <is>
          <t>yes</t>
        </is>
      </c>
      <c r="G1039" s="30">
        <f>Parameters!$B$6*Parameters!$B$9*Parameters!$D$11/SUM(Parameters!$B$11:$G$11)*Parameters!$I$21*Parameters!$B$52*Parameters!$B$46</f>
        <v/>
      </c>
      <c r="H1039" s="31">
        <f>(140-Parameters!$D$25)*Parameters!$D$26*0.45359237*1/(72*Parameters!$C$27)</f>
        <v/>
      </c>
      <c r="I1039" s="7">
        <f>IF(H1039&gt;80,"&gt;80",IF(H1039&gt;50,"50-80",IF(H1039&gt;=25,"25-50","&lt;25")))</f>
        <v/>
      </c>
      <c r="J1039" s="7">
        <f>IF(((B1039="80+")+0+(OR(D1039="1.5-2.0",D1039="&gt;=2.0")))&gt;=2,1,0)</f>
        <v/>
      </c>
      <c r="K1039" s="32">
        <f>INDEX(Parameters!$B$31:$E$31,MATCH(I1039,Parameters!$B$30:$E$30,0))</f>
        <v/>
      </c>
      <c r="L1039" s="33">
        <f>K1039*INDEX(Parameters!$B$75:$E$75,MATCH(I1039,Parameters!$B$30:$E$30,0))/100*IF($F1039="yes",Parameters!$C$49,Parameters!$B$49)</f>
        <v/>
      </c>
      <c r="M1039" s="33">
        <f>K1039*INDEX(Parameters!$B$76:$E$76,MATCH(I1039,Parameters!$B$30:$E$30,0))/100*IF($F1039="yes",Parameters!$C$49,Parameters!$B$49)</f>
        <v/>
      </c>
      <c r="N1039" s="33">
        <f>K1039*INDEX(Parameters!$B$77:$E$77,MATCH(I1039,Parameters!$B$30:$E$30,0))/100*IF($F1039="yes",Parameters!$C$49,Parameters!$B$49)</f>
        <v/>
      </c>
      <c r="O1039" s="33">
        <f>K1039*INDEX(Parameters!$B$78:$E$78,MATCH(I1039,Parameters!$B$30:$E$30,0))/100*IF($F1039="yes",Parameters!$C$49,Parameters!$B$49)</f>
        <v/>
      </c>
      <c r="P1039" s="33">
        <f>K1039*INDEX(Parameters!$B$79:$E$79,MATCH(I1039,Parameters!$B$30:$E$30,0))/100*IF($F1039="yes",Parameters!$C$49,Parameters!$B$49)</f>
        <v/>
      </c>
      <c r="Q1039" s="33">
        <f>K1039*INDEX(Parameters!$B$80:$E$80,MATCH(I1039,Parameters!$B$30:$E$30,0))/100*IF($F1039="yes",Parameters!$C$49,Parameters!$B$49)</f>
        <v/>
      </c>
      <c r="R1039" s="33">
        <f>K1039*INDEX(Parameters!$B$81:$E$81,MATCH(I1039,Parameters!$B$30:$E$30,0))/100*IF($F1039="yes",Parameters!$C$49,Parameters!$B$49)</f>
        <v/>
      </c>
      <c r="S1039" s="33">
        <f>K1039*INDEX(Parameters!$B$82:$E$82,MATCH(I1039,Parameters!$B$30:$E$30,0))/100*IF($F1039="yes",Parameters!$C$49,Parameters!$B$49)</f>
        <v/>
      </c>
      <c r="T1039" s="33">
        <f>K1039*INDEX(Parameters!$B$83:$E$83,MATCH(I1039,Parameters!$B$30:$E$30,0))/100*IF($F1039="yes",Parameters!$C$49,Parameters!$B$49)</f>
        <v/>
      </c>
      <c r="U1039" s="33">
        <f>INDEX(Parameters!$B$32:$E$32,MATCH(I1039,Parameters!$B$30:$E$30,0))*Parameters!$B$36/100*IF($F1039="yes",Parameters!$E$49,Parameters!$D$49)</f>
        <v/>
      </c>
      <c r="V1039" s="33">
        <f>U1039*INDEX(Parameters!$B$99:$E$99,MATCH(I1039,Parameters!$B$30:$E$30,0))</f>
        <v/>
      </c>
      <c r="W1039" s="33">
        <f>U1039*INDEX(Parameters!$B$100:$E$100,MATCH(I1039,Parameters!$B$30:$E$30,0))</f>
        <v/>
      </c>
      <c r="X1039" s="33">
        <f>U1039*INDEX(Parameters!$B$101:$E$101,MATCH(I1039,Parameters!$B$30:$E$30,0))</f>
        <v/>
      </c>
      <c r="Y1039" s="33">
        <f>U1039*INDEX(Parameters!$B$102:$E$102,MATCH(I1039,Parameters!$B$30:$E$30,0))</f>
        <v/>
      </c>
      <c r="Z1039" s="33">
        <f>U1039*INDEX(Parameters!$B$103:$E$103,MATCH(I1039,Parameters!$B$30:$E$30,0))</f>
        <v/>
      </c>
      <c r="AA1039" s="33">
        <f>U1039*INDEX(Parameters!$B$104:$E$104,MATCH(I1039,Parameters!$B$30:$E$30,0))</f>
        <v/>
      </c>
      <c r="AB1039" s="33">
        <f>U1039*Parameters!$B$39</f>
        <v/>
      </c>
      <c r="AC1039" s="7">
        <f>J1039</f>
        <v/>
      </c>
      <c r="AD1039" s="7">
        <f>IF(J1039=1,Parameters!$B$40,Parameters!$B$41)</f>
        <v/>
      </c>
      <c r="AE1039" s="33">
        <f>AC1039*O1039+(1-AC1039)*L1039</f>
        <v/>
      </c>
      <c r="AF1039" s="33">
        <f>AC1039*P1039+(1-AC1039)*M1039</f>
        <v/>
      </c>
      <c r="AG1039" s="33">
        <f>AC1039*Q1039+(1-AC1039)*N1039</f>
        <v/>
      </c>
      <c r="AH1039" s="33">
        <f>AD1039*O1039+(1-AD1039)*L1039</f>
        <v/>
      </c>
      <c r="AI1039" s="33">
        <f>AD1039*P1039+(1-AD1039)*M1039</f>
        <v/>
      </c>
      <c r="AJ1039" s="33">
        <f>AD1039*Q1039+(1-AD1039)*N1039</f>
        <v/>
      </c>
      <c r="AK1039" s="33">
        <f>AC1039*V1039+(1-AC1039)*U1039</f>
        <v/>
      </c>
      <c r="AL1039" s="33">
        <f>AC1039*W1039+(1-AC1039)*U1039</f>
        <v/>
      </c>
      <c r="AM1039" s="33">
        <f>AC1039*X1039+(1-AC1039)*U1039</f>
        <v/>
      </c>
      <c r="AN1039" s="33">
        <f>AD1039*V1039+(1-AD1039)*U1039</f>
        <v/>
      </c>
      <c r="AO1039" s="33">
        <f>AD1039*W1039+(1-AD1039)*U1039</f>
        <v/>
      </c>
      <c r="AP1039" s="33">
        <f>AD1039*X1039+(1-AD1039)*U1039</f>
        <v/>
      </c>
      <c r="AQ1039" s="7">
        <f>IF(OR(Scenario!$B$5="Any",Scenario!$B$5=A1039),1,0)</f>
        <v/>
      </c>
      <c r="AR1039" s="7">
        <f>IF(OR(Scenario!$B$6="Any",Scenario!$B$6=B1039),1,0)</f>
        <v/>
      </c>
      <c r="AS1039" s="7">
        <f>IF(OR(Scenario!$B$7="Any",Scenario!$B$7=C1039),1,0)</f>
        <v/>
      </c>
      <c r="AT1039" s="7">
        <f>IF(OR(Scenario!$B$8="Any",Scenario!$B$8=D1039),1,0)</f>
        <v/>
      </c>
      <c r="AU1039" s="7">
        <f>IF(OR(Scenario!$B$9="Any",Scenario!$B$9=E1039),1,0)</f>
        <v/>
      </c>
      <c r="AV1039" s="7">
        <f>IF(OR(Scenario!$B$10="Any",Scenario!$B$10=F1039),1,0)</f>
        <v/>
      </c>
      <c r="AW1039" s="7">
        <f>G1039*AQ1039*AR1039*AS1039*AT1039*AU1039*AV1039</f>
        <v/>
      </c>
      <c r="AX1039" s="7">
        <f>IF(Scenario!$B$11="mean",L1039,IF(Scenario!$B$11="5th pct",M1039,N1039))</f>
        <v/>
      </c>
      <c r="AY1039" s="7">
        <f>IF(Scenario!$B$11="mean",O1039,IF(Scenario!$B$11="5th pct",P1039,Q1039))</f>
        <v/>
      </c>
      <c r="AZ1039" s="7">
        <f>IF(Scenario!$B$11="mean",R1039,IF(Scenario!$B$11="5th pct",S1039,T1039))</f>
        <v/>
      </c>
      <c r="BA1039" s="7">
        <f>IF(Scenario!$B$11="mean",AE1039,IF(Scenario!$B$11="5th pct",AF1039,AG1039))</f>
        <v/>
      </c>
      <c r="BB1039" s="7">
        <f>IF(Scenario!$B$11="mean",AH1039,IF(Scenario!$B$11="5th pct",AI1039,AJ1039))</f>
        <v/>
      </c>
      <c r="BC1039" s="7">
        <f>U1039</f>
        <v/>
      </c>
      <c r="BD1039" s="7">
        <f>IF(Scenario!$B$11="mean",V1039,IF(Scenario!$B$11="5th pct",W1039,X1039))</f>
        <v/>
      </c>
      <c r="BE1039" s="7">
        <f>IF(Scenario!$B$11="mean",Y1039,IF(Scenario!$B$11="5th pct",Z1039,AA1039))</f>
        <v/>
      </c>
      <c r="BF1039" s="7">
        <f>IF(Scenario!$B$11="mean",AK1039,IF(Scenario!$B$11="5th pct",AL1039,AM1039))</f>
        <v/>
      </c>
      <c r="BG1039" s="7">
        <f>IF(Scenario!$B$11="mean",AN1039,IF(Scenario!$B$11="5th pct",AO1039,AP1039))</f>
        <v/>
      </c>
    </row>
    <row r="1040">
      <c r="A1040" t="inlineStr">
        <is>
          <t>M</t>
        </is>
      </c>
      <c r="B1040" t="inlineStr">
        <is>
          <t>80+</t>
        </is>
      </c>
      <c r="C1040" t="inlineStr">
        <is>
          <t>132-154</t>
        </is>
      </c>
      <c r="D1040" t="inlineStr">
        <is>
          <t>1.0-1.5</t>
        </is>
      </c>
      <c r="E1040" t="inlineStr">
        <is>
          <t>persistent</t>
        </is>
      </c>
      <c r="F1040" t="inlineStr">
        <is>
          <t>no</t>
        </is>
      </c>
      <c r="G1040" s="26">
        <f>Parameters!$B$6*Parameters!$B$9*Parameters!$D$11/SUM(Parameters!$B$11:$G$11)*Parameters!$I$21*Parameters!$B$53*(1-Parameters!$B$46)</f>
        <v/>
      </c>
      <c r="H1040" s="27">
        <f>(140-Parameters!$D$25)*Parameters!$D$26*0.45359237*1/(72*Parameters!$C$27)</f>
        <v/>
      </c>
      <c r="I1040">
        <f>IF(H1040&gt;80,"&gt;80",IF(H1040&gt;50,"50-80",IF(H1040&gt;=25,"25-50","&lt;25")))</f>
        <v/>
      </c>
      <c r="J1040">
        <f>IF(((B1040="80+")+0+(OR(D1040="1.5-2.0",D1040="&gt;=2.0")))&gt;=2,1,0)</f>
        <v/>
      </c>
      <c r="K1040" s="28">
        <f>INDEX(Parameters!$B$31:$E$31,MATCH(I1040,Parameters!$B$30:$E$30,0))</f>
        <v/>
      </c>
      <c r="L1040" s="29">
        <f>K1040*INDEX(Parameters!$B$84:$E$84,MATCH(I1040,Parameters!$B$30:$E$30,0))/100*IF($F1040="yes",Parameters!$C$49,Parameters!$B$49)</f>
        <v/>
      </c>
      <c r="M1040" s="29">
        <f>K1040*INDEX(Parameters!$B$85:$E$85,MATCH(I1040,Parameters!$B$30:$E$30,0))/100*IF($F1040="yes",Parameters!$C$49,Parameters!$B$49)</f>
        <v/>
      </c>
      <c r="N1040" s="29">
        <f>K1040*INDEX(Parameters!$B$86:$E$86,MATCH(I1040,Parameters!$B$30:$E$30,0))/100*IF($F1040="yes",Parameters!$C$49,Parameters!$B$49)</f>
        <v/>
      </c>
      <c r="O1040" s="29">
        <f>K1040*INDEX(Parameters!$B$87:$E$87,MATCH(I1040,Parameters!$B$30:$E$30,0))/100*IF($F1040="yes",Parameters!$C$49,Parameters!$B$49)</f>
        <v/>
      </c>
      <c r="P1040" s="29">
        <f>K1040*INDEX(Parameters!$B$88:$E$88,MATCH(I1040,Parameters!$B$30:$E$30,0))/100*IF($F1040="yes",Parameters!$C$49,Parameters!$B$49)</f>
        <v/>
      </c>
      <c r="Q1040" s="29">
        <f>K1040*INDEX(Parameters!$B$89:$E$89,MATCH(I1040,Parameters!$B$30:$E$30,0))/100*IF($F1040="yes",Parameters!$C$49,Parameters!$B$49)</f>
        <v/>
      </c>
      <c r="R1040" s="29">
        <f>K1040*INDEX(Parameters!$B$90:$E$90,MATCH(I1040,Parameters!$B$30:$E$30,0))/100*IF($F1040="yes",Parameters!$C$49,Parameters!$B$49)</f>
        <v/>
      </c>
      <c r="S1040" s="29">
        <f>K1040*INDEX(Parameters!$B$91:$E$91,MATCH(I1040,Parameters!$B$30:$E$30,0))/100*IF($F1040="yes",Parameters!$C$49,Parameters!$B$49)</f>
        <v/>
      </c>
      <c r="T1040" s="29">
        <f>K1040*INDEX(Parameters!$B$92:$E$92,MATCH(I1040,Parameters!$B$30:$E$30,0))/100*IF($F1040="yes",Parameters!$C$49,Parameters!$B$49)</f>
        <v/>
      </c>
      <c r="U1040" s="29">
        <f>INDEX(Parameters!$B$32:$E$32,MATCH(I1040,Parameters!$B$30:$E$30,0))*Parameters!$B$36/100*IF($F1040="yes",Parameters!$E$49,Parameters!$D$49)</f>
        <v/>
      </c>
      <c r="V1040" s="29">
        <f>U1040*INDEX(Parameters!$B$99:$E$99,MATCH(I1040,Parameters!$B$30:$E$30,0))</f>
        <v/>
      </c>
      <c r="W1040" s="29">
        <f>U1040*INDEX(Parameters!$B$100:$E$100,MATCH(I1040,Parameters!$B$30:$E$30,0))</f>
        <v/>
      </c>
      <c r="X1040" s="29">
        <f>U1040*INDEX(Parameters!$B$101:$E$101,MATCH(I1040,Parameters!$B$30:$E$30,0))</f>
        <v/>
      </c>
      <c r="Y1040" s="29">
        <f>U1040*INDEX(Parameters!$B$102:$E$102,MATCH(I1040,Parameters!$B$30:$E$30,0))</f>
        <v/>
      </c>
      <c r="Z1040" s="29">
        <f>U1040*INDEX(Parameters!$B$103:$E$103,MATCH(I1040,Parameters!$B$30:$E$30,0))</f>
        <v/>
      </c>
      <c r="AA1040" s="29">
        <f>U1040*INDEX(Parameters!$B$104:$E$104,MATCH(I1040,Parameters!$B$30:$E$30,0))</f>
        <v/>
      </c>
      <c r="AB1040" s="29">
        <f>U1040*Parameters!$B$39</f>
        <v/>
      </c>
      <c r="AC1040">
        <f>J1040</f>
        <v/>
      </c>
      <c r="AD1040">
        <f>IF(J1040=1,Parameters!$B$40,Parameters!$B$41)</f>
        <v/>
      </c>
      <c r="AE1040" s="29">
        <f>AC1040*O1040+(1-AC1040)*L1040</f>
        <v/>
      </c>
      <c r="AF1040" s="29">
        <f>AC1040*P1040+(1-AC1040)*M1040</f>
        <v/>
      </c>
      <c r="AG1040" s="29">
        <f>AC1040*Q1040+(1-AC1040)*N1040</f>
        <v/>
      </c>
      <c r="AH1040" s="29">
        <f>AD1040*O1040+(1-AD1040)*L1040</f>
        <v/>
      </c>
      <c r="AI1040" s="29">
        <f>AD1040*P1040+(1-AD1040)*M1040</f>
        <v/>
      </c>
      <c r="AJ1040" s="29">
        <f>AD1040*Q1040+(1-AD1040)*N1040</f>
        <v/>
      </c>
      <c r="AK1040" s="29">
        <f>AC1040*V1040+(1-AC1040)*U1040</f>
        <v/>
      </c>
      <c r="AL1040" s="29">
        <f>AC1040*W1040+(1-AC1040)*U1040</f>
        <v/>
      </c>
      <c r="AM1040" s="29">
        <f>AC1040*X1040+(1-AC1040)*U1040</f>
        <v/>
      </c>
      <c r="AN1040" s="29">
        <f>AD1040*V1040+(1-AD1040)*U1040</f>
        <v/>
      </c>
      <c r="AO1040" s="29">
        <f>AD1040*W1040+(1-AD1040)*U1040</f>
        <v/>
      </c>
      <c r="AP1040" s="29">
        <f>AD1040*X1040+(1-AD1040)*U1040</f>
        <v/>
      </c>
      <c r="AQ1040">
        <f>IF(OR(Scenario!$B$5="Any",Scenario!$B$5=A1040),1,0)</f>
        <v/>
      </c>
      <c r="AR1040">
        <f>IF(OR(Scenario!$B$6="Any",Scenario!$B$6=B1040),1,0)</f>
        <v/>
      </c>
      <c r="AS1040">
        <f>IF(OR(Scenario!$B$7="Any",Scenario!$B$7=C1040),1,0)</f>
        <v/>
      </c>
      <c r="AT1040">
        <f>IF(OR(Scenario!$B$8="Any",Scenario!$B$8=D1040),1,0)</f>
        <v/>
      </c>
      <c r="AU1040">
        <f>IF(OR(Scenario!$B$9="Any",Scenario!$B$9=E1040),1,0)</f>
        <v/>
      </c>
      <c r="AV1040">
        <f>IF(OR(Scenario!$B$10="Any",Scenario!$B$10=F1040),1,0)</f>
        <v/>
      </c>
      <c r="AW1040">
        <f>G1040*AQ1040*AR1040*AS1040*AT1040*AU1040*AV1040</f>
        <v/>
      </c>
      <c r="AX1040">
        <f>IF(Scenario!$B$11="mean",L1040,IF(Scenario!$B$11="5th pct",M1040,N1040))</f>
        <v/>
      </c>
      <c r="AY1040">
        <f>IF(Scenario!$B$11="mean",O1040,IF(Scenario!$B$11="5th pct",P1040,Q1040))</f>
        <v/>
      </c>
      <c r="AZ1040">
        <f>IF(Scenario!$B$11="mean",R1040,IF(Scenario!$B$11="5th pct",S1040,T1040))</f>
        <v/>
      </c>
      <c r="BA1040">
        <f>IF(Scenario!$B$11="mean",AE1040,IF(Scenario!$B$11="5th pct",AF1040,AG1040))</f>
        <v/>
      </c>
      <c r="BB1040">
        <f>IF(Scenario!$B$11="mean",AH1040,IF(Scenario!$B$11="5th pct",AI1040,AJ1040))</f>
        <v/>
      </c>
      <c r="BC1040">
        <f>U1040</f>
        <v/>
      </c>
      <c r="BD1040">
        <f>IF(Scenario!$B$11="mean",V1040,IF(Scenario!$B$11="5th pct",W1040,X1040))</f>
        <v/>
      </c>
      <c r="BE1040">
        <f>IF(Scenario!$B$11="mean",Y1040,IF(Scenario!$B$11="5th pct",Z1040,AA1040))</f>
        <v/>
      </c>
      <c r="BF1040">
        <f>IF(Scenario!$B$11="mean",AK1040,IF(Scenario!$B$11="5th pct",AL1040,AM1040))</f>
        <v/>
      </c>
      <c r="BG1040">
        <f>IF(Scenario!$B$11="mean",AN1040,IF(Scenario!$B$11="5th pct",AO1040,AP1040))</f>
        <v/>
      </c>
    </row>
    <row r="1041">
      <c r="A1041" s="7" t="inlineStr">
        <is>
          <t>M</t>
        </is>
      </c>
      <c r="B1041" s="7" t="inlineStr">
        <is>
          <t>80+</t>
        </is>
      </c>
      <c r="C1041" s="7" t="inlineStr">
        <is>
          <t>132-154</t>
        </is>
      </c>
      <c r="D1041" s="7" t="inlineStr">
        <is>
          <t>1.0-1.5</t>
        </is>
      </c>
      <c r="E1041" s="7" t="inlineStr">
        <is>
          <t>persistent</t>
        </is>
      </c>
      <c r="F1041" s="7" t="inlineStr">
        <is>
          <t>yes</t>
        </is>
      </c>
      <c r="G1041" s="30">
        <f>Parameters!$B$6*Parameters!$B$9*Parameters!$D$11/SUM(Parameters!$B$11:$G$11)*Parameters!$I$21*Parameters!$B$53*Parameters!$B$46</f>
        <v/>
      </c>
      <c r="H1041" s="31">
        <f>(140-Parameters!$D$25)*Parameters!$D$26*0.45359237*1/(72*Parameters!$C$27)</f>
        <v/>
      </c>
      <c r="I1041" s="7">
        <f>IF(H1041&gt;80,"&gt;80",IF(H1041&gt;50,"50-80",IF(H1041&gt;=25,"25-50","&lt;25")))</f>
        <v/>
      </c>
      <c r="J1041" s="7">
        <f>IF(((B1041="80+")+0+(OR(D1041="1.5-2.0",D1041="&gt;=2.0")))&gt;=2,1,0)</f>
        <v/>
      </c>
      <c r="K1041" s="32">
        <f>INDEX(Parameters!$B$31:$E$31,MATCH(I1041,Parameters!$B$30:$E$30,0))</f>
        <v/>
      </c>
      <c r="L1041" s="33">
        <f>K1041*INDEX(Parameters!$B$84:$E$84,MATCH(I1041,Parameters!$B$30:$E$30,0))/100*IF($F1041="yes",Parameters!$C$49,Parameters!$B$49)</f>
        <v/>
      </c>
      <c r="M1041" s="33">
        <f>K1041*INDEX(Parameters!$B$85:$E$85,MATCH(I1041,Parameters!$B$30:$E$30,0))/100*IF($F1041="yes",Parameters!$C$49,Parameters!$B$49)</f>
        <v/>
      </c>
      <c r="N1041" s="33">
        <f>K1041*INDEX(Parameters!$B$86:$E$86,MATCH(I1041,Parameters!$B$30:$E$30,0))/100*IF($F1041="yes",Parameters!$C$49,Parameters!$B$49)</f>
        <v/>
      </c>
      <c r="O1041" s="33">
        <f>K1041*INDEX(Parameters!$B$87:$E$87,MATCH(I1041,Parameters!$B$30:$E$30,0))/100*IF($F1041="yes",Parameters!$C$49,Parameters!$B$49)</f>
        <v/>
      </c>
      <c r="P1041" s="33">
        <f>K1041*INDEX(Parameters!$B$88:$E$88,MATCH(I1041,Parameters!$B$30:$E$30,0))/100*IF($F1041="yes",Parameters!$C$49,Parameters!$B$49)</f>
        <v/>
      </c>
      <c r="Q1041" s="33">
        <f>K1041*INDEX(Parameters!$B$89:$E$89,MATCH(I1041,Parameters!$B$30:$E$30,0))/100*IF($F1041="yes",Parameters!$C$49,Parameters!$B$49)</f>
        <v/>
      </c>
      <c r="R1041" s="33">
        <f>K1041*INDEX(Parameters!$B$90:$E$90,MATCH(I1041,Parameters!$B$30:$E$30,0))/100*IF($F1041="yes",Parameters!$C$49,Parameters!$B$49)</f>
        <v/>
      </c>
      <c r="S1041" s="33">
        <f>K1041*INDEX(Parameters!$B$91:$E$91,MATCH(I1041,Parameters!$B$30:$E$30,0))/100*IF($F1041="yes",Parameters!$C$49,Parameters!$B$49)</f>
        <v/>
      </c>
      <c r="T1041" s="33">
        <f>K1041*INDEX(Parameters!$B$92:$E$92,MATCH(I1041,Parameters!$B$30:$E$30,0))/100*IF($F1041="yes",Parameters!$C$49,Parameters!$B$49)</f>
        <v/>
      </c>
      <c r="U1041" s="33">
        <f>INDEX(Parameters!$B$32:$E$32,MATCH(I1041,Parameters!$B$30:$E$30,0))*Parameters!$B$36/100*IF($F1041="yes",Parameters!$E$49,Parameters!$D$49)</f>
        <v/>
      </c>
      <c r="V1041" s="33">
        <f>U1041*INDEX(Parameters!$B$99:$E$99,MATCH(I1041,Parameters!$B$30:$E$30,0))</f>
        <v/>
      </c>
      <c r="W1041" s="33">
        <f>U1041*INDEX(Parameters!$B$100:$E$100,MATCH(I1041,Parameters!$B$30:$E$30,0))</f>
        <v/>
      </c>
      <c r="X1041" s="33">
        <f>U1041*INDEX(Parameters!$B$101:$E$101,MATCH(I1041,Parameters!$B$30:$E$30,0))</f>
        <v/>
      </c>
      <c r="Y1041" s="33">
        <f>U1041*INDEX(Parameters!$B$102:$E$102,MATCH(I1041,Parameters!$B$30:$E$30,0))</f>
        <v/>
      </c>
      <c r="Z1041" s="33">
        <f>U1041*INDEX(Parameters!$B$103:$E$103,MATCH(I1041,Parameters!$B$30:$E$30,0))</f>
        <v/>
      </c>
      <c r="AA1041" s="33">
        <f>U1041*INDEX(Parameters!$B$104:$E$104,MATCH(I1041,Parameters!$B$30:$E$30,0))</f>
        <v/>
      </c>
      <c r="AB1041" s="33">
        <f>U1041*Parameters!$B$39</f>
        <v/>
      </c>
      <c r="AC1041" s="7">
        <f>J1041</f>
        <v/>
      </c>
      <c r="AD1041" s="7">
        <f>IF(J1041=1,Parameters!$B$40,Parameters!$B$41)</f>
        <v/>
      </c>
      <c r="AE1041" s="33">
        <f>AC1041*O1041+(1-AC1041)*L1041</f>
        <v/>
      </c>
      <c r="AF1041" s="33">
        <f>AC1041*P1041+(1-AC1041)*M1041</f>
        <v/>
      </c>
      <c r="AG1041" s="33">
        <f>AC1041*Q1041+(1-AC1041)*N1041</f>
        <v/>
      </c>
      <c r="AH1041" s="33">
        <f>AD1041*O1041+(1-AD1041)*L1041</f>
        <v/>
      </c>
      <c r="AI1041" s="33">
        <f>AD1041*P1041+(1-AD1041)*M1041</f>
        <v/>
      </c>
      <c r="AJ1041" s="33">
        <f>AD1041*Q1041+(1-AD1041)*N1041</f>
        <v/>
      </c>
      <c r="AK1041" s="33">
        <f>AC1041*V1041+(1-AC1041)*U1041</f>
        <v/>
      </c>
      <c r="AL1041" s="33">
        <f>AC1041*W1041+(1-AC1041)*U1041</f>
        <v/>
      </c>
      <c r="AM1041" s="33">
        <f>AC1041*X1041+(1-AC1041)*U1041</f>
        <v/>
      </c>
      <c r="AN1041" s="33">
        <f>AD1041*V1041+(1-AD1041)*U1041</f>
        <v/>
      </c>
      <c r="AO1041" s="33">
        <f>AD1041*W1041+(1-AD1041)*U1041</f>
        <v/>
      </c>
      <c r="AP1041" s="33">
        <f>AD1041*X1041+(1-AD1041)*U1041</f>
        <v/>
      </c>
      <c r="AQ1041" s="7">
        <f>IF(OR(Scenario!$B$5="Any",Scenario!$B$5=A1041),1,0)</f>
        <v/>
      </c>
      <c r="AR1041" s="7">
        <f>IF(OR(Scenario!$B$6="Any",Scenario!$B$6=B1041),1,0)</f>
        <v/>
      </c>
      <c r="AS1041" s="7">
        <f>IF(OR(Scenario!$B$7="Any",Scenario!$B$7=C1041),1,0)</f>
        <v/>
      </c>
      <c r="AT1041" s="7">
        <f>IF(OR(Scenario!$B$8="Any",Scenario!$B$8=D1041),1,0)</f>
        <v/>
      </c>
      <c r="AU1041" s="7">
        <f>IF(OR(Scenario!$B$9="Any",Scenario!$B$9=E1041),1,0)</f>
        <v/>
      </c>
      <c r="AV1041" s="7">
        <f>IF(OR(Scenario!$B$10="Any",Scenario!$B$10=F1041),1,0)</f>
        <v/>
      </c>
      <c r="AW1041" s="7">
        <f>G1041*AQ1041*AR1041*AS1041*AT1041*AU1041*AV1041</f>
        <v/>
      </c>
      <c r="AX1041" s="7">
        <f>IF(Scenario!$B$11="mean",L1041,IF(Scenario!$B$11="5th pct",M1041,N1041))</f>
        <v/>
      </c>
      <c r="AY1041" s="7">
        <f>IF(Scenario!$B$11="mean",O1041,IF(Scenario!$B$11="5th pct",P1041,Q1041))</f>
        <v/>
      </c>
      <c r="AZ1041" s="7">
        <f>IF(Scenario!$B$11="mean",R1041,IF(Scenario!$B$11="5th pct",S1041,T1041))</f>
        <v/>
      </c>
      <c r="BA1041" s="7">
        <f>IF(Scenario!$B$11="mean",AE1041,IF(Scenario!$B$11="5th pct",AF1041,AG1041))</f>
        <v/>
      </c>
      <c r="BB1041" s="7">
        <f>IF(Scenario!$B$11="mean",AH1041,IF(Scenario!$B$11="5th pct",AI1041,AJ1041))</f>
        <v/>
      </c>
      <c r="BC1041" s="7">
        <f>U1041</f>
        <v/>
      </c>
      <c r="BD1041" s="7">
        <f>IF(Scenario!$B$11="mean",V1041,IF(Scenario!$B$11="5th pct",W1041,X1041))</f>
        <v/>
      </c>
      <c r="BE1041" s="7">
        <f>IF(Scenario!$B$11="mean",Y1041,IF(Scenario!$B$11="5th pct",Z1041,AA1041))</f>
        <v/>
      </c>
      <c r="BF1041" s="7">
        <f>IF(Scenario!$B$11="mean",AK1041,IF(Scenario!$B$11="5th pct",AL1041,AM1041))</f>
        <v/>
      </c>
      <c r="BG1041" s="7">
        <f>IF(Scenario!$B$11="mean",AN1041,IF(Scenario!$B$11="5th pct",AO1041,AP1041))</f>
        <v/>
      </c>
    </row>
    <row r="1042">
      <c r="A1042" t="inlineStr">
        <is>
          <t>M</t>
        </is>
      </c>
      <c r="B1042" t="inlineStr">
        <is>
          <t>80+</t>
        </is>
      </c>
      <c r="C1042" t="inlineStr">
        <is>
          <t>132-154</t>
        </is>
      </c>
      <c r="D1042" t="inlineStr">
        <is>
          <t>1.5-2.0</t>
        </is>
      </c>
      <c r="E1042" t="inlineStr">
        <is>
          <t>subclinical</t>
        </is>
      </c>
      <c r="F1042" t="inlineStr">
        <is>
          <t>no</t>
        </is>
      </c>
      <c r="G1042" s="26">
        <f>Parameters!$B$6*Parameters!$B$9*Parameters!$D$11/SUM(Parameters!$B$11:$G$11)*Parameters!$J$21*Parameters!$B$50*(1-Parameters!$B$46)</f>
        <v/>
      </c>
      <c r="H1042" s="27">
        <f>(140-Parameters!$D$25)*Parameters!$D$26*0.45359237*1/(72*Parameters!$D$27)</f>
        <v/>
      </c>
      <c r="I1042">
        <f>IF(H1042&gt;80,"&gt;80",IF(H1042&gt;50,"50-80",IF(H1042&gt;=25,"25-50","&lt;25")))</f>
        <v/>
      </c>
      <c r="J1042">
        <f>IF(((B1042="80+")+0+(OR(D1042="1.5-2.0",D1042="&gt;=2.0")))&gt;=2,1,0)</f>
        <v/>
      </c>
      <c r="K1042" s="28">
        <f>INDEX(Parameters!$B$31:$E$31,MATCH(I1042,Parameters!$B$30:$E$30,0))</f>
        <v/>
      </c>
      <c r="L1042" s="29">
        <f>K1042*INDEX(Parameters!$B$57:$E$57,MATCH(I1042,Parameters!$B$30:$E$30,0))/100*IF($F1042="yes",Parameters!$C$49,Parameters!$B$49)</f>
        <v/>
      </c>
      <c r="M1042" s="29">
        <f>K1042*INDEX(Parameters!$B$58:$E$58,MATCH(I1042,Parameters!$B$30:$E$30,0))/100*IF($F1042="yes",Parameters!$C$49,Parameters!$B$49)</f>
        <v/>
      </c>
      <c r="N1042" s="29">
        <f>K1042*INDEX(Parameters!$B$59:$E$59,MATCH(I1042,Parameters!$B$30:$E$30,0))/100*IF($F1042="yes",Parameters!$C$49,Parameters!$B$49)</f>
        <v/>
      </c>
      <c r="O1042" s="29">
        <f>K1042*INDEX(Parameters!$B$60:$E$60,MATCH(I1042,Parameters!$B$30:$E$30,0))/100*IF($F1042="yes",Parameters!$C$49,Parameters!$B$49)</f>
        <v/>
      </c>
      <c r="P1042" s="29">
        <f>K1042*INDEX(Parameters!$B$61:$E$61,MATCH(I1042,Parameters!$B$30:$E$30,0))/100*IF($F1042="yes",Parameters!$C$49,Parameters!$B$49)</f>
        <v/>
      </c>
      <c r="Q1042" s="29">
        <f>K1042*INDEX(Parameters!$B$62:$E$62,MATCH(I1042,Parameters!$B$30:$E$30,0))/100*IF($F1042="yes",Parameters!$C$49,Parameters!$B$49)</f>
        <v/>
      </c>
      <c r="R1042" s="29">
        <f>K1042*INDEX(Parameters!$B$63:$E$63,MATCH(I1042,Parameters!$B$30:$E$30,0))/100*IF($F1042="yes",Parameters!$C$49,Parameters!$B$49)</f>
        <v/>
      </c>
      <c r="S1042" s="29">
        <f>K1042*INDEX(Parameters!$B$64:$E$64,MATCH(I1042,Parameters!$B$30:$E$30,0))/100*IF($F1042="yes",Parameters!$C$49,Parameters!$B$49)</f>
        <v/>
      </c>
      <c r="T1042" s="29">
        <f>K1042*INDEX(Parameters!$B$65:$E$65,MATCH(I1042,Parameters!$B$30:$E$30,0))/100*IF($F1042="yes",Parameters!$C$49,Parameters!$B$49)</f>
        <v/>
      </c>
      <c r="U1042" s="29">
        <f>INDEX(Parameters!$B$32:$E$32,MATCH(I1042,Parameters!$B$30:$E$30,0))*Parameters!$B$36/100*IF($F1042="yes",Parameters!$E$49,Parameters!$D$49)</f>
        <v/>
      </c>
      <c r="V1042" s="29">
        <f>U1042*INDEX(Parameters!$B$99:$E$99,MATCH(I1042,Parameters!$B$30:$E$30,0))</f>
        <v/>
      </c>
      <c r="W1042" s="29">
        <f>U1042*INDEX(Parameters!$B$100:$E$100,MATCH(I1042,Parameters!$B$30:$E$30,0))</f>
        <v/>
      </c>
      <c r="X1042" s="29">
        <f>U1042*INDEX(Parameters!$B$101:$E$101,MATCH(I1042,Parameters!$B$30:$E$30,0))</f>
        <v/>
      </c>
      <c r="Y1042" s="29">
        <f>U1042*INDEX(Parameters!$B$102:$E$102,MATCH(I1042,Parameters!$B$30:$E$30,0))</f>
        <v/>
      </c>
      <c r="Z1042" s="29">
        <f>U1042*INDEX(Parameters!$B$103:$E$103,MATCH(I1042,Parameters!$B$30:$E$30,0))</f>
        <v/>
      </c>
      <c r="AA1042" s="29">
        <f>U1042*INDEX(Parameters!$B$104:$E$104,MATCH(I1042,Parameters!$B$30:$E$30,0))</f>
        <v/>
      </c>
      <c r="AB1042" s="29">
        <f>U1042*Parameters!$B$39</f>
        <v/>
      </c>
      <c r="AC1042">
        <f>J1042</f>
        <v/>
      </c>
      <c r="AD1042">
        <f>IF(J1042=1,Parameters!$B$40,Parameters!$B$41)</f>
        <v/>
      </c>
      <c r="AE1042" s="29">
        <f>AC1042*O1042+(1-AC1042)*L1042</f>
        <v/>
      </c>
      <c r="AF1042" s="29">
        <f>AC1042*P1042+(1-AC1042)*M1042</f>
        <v/>
      </c>
      <c r="AG1042" s="29">
        <f>AC1042*Q1042+(1-AC1042)*N1042</f>
        <v/>
      </c>
      <c r="AH1042" s="29">
        <f>AD1042*O1042+(1-AD1042)*L1042</f>
        <v/>
      </c>
      <c r="AI1042" s="29">
        <f>AD1042*P1042+(1-AD1042)*M1042</f>
        <v/>
      </c>
      <c r="AJ1042" s="29">
        <f>AD1042*Q1042+(1-AD1042)*N1042</f>
        <v/>
      </c>
      <c r="AK1042" s="29">
        <f>AC1042*V1042+(1-AC1042)*U1042</f>
        <v/>
      </c>
      <c r="AL1042" s="29">
        <f>AC1042*W1042+(1-AC1042)*U1042</f>
        <v/>
      </c>
      <c r="AM1042" s="29">
        <f>AC1042*X1042+(1-AC1042)*U1042</f>
        <v/>
      </c>
      <c r="AN1042" s="29">
        <f>AD1042*V1042+(1-AD1042)*U1042</f>
        <v/>
      </c>
      <c r="AO1042" s="29">
        <f>AD1042*W1042+(1-AD1042)*U1042</f>
        <v/>
      </c>
      <c r="AP1042" s="29">
        <f>AD1042*X1042+(1-AD1042)*U1042</f>
        <v/>
      </c>
      <c r="AQ1042">
        <f>IF(OR(Scenario!$B$5="Any",Scenario!$B$5=A1042),1,0)</f>
        <v/>
      </c>
      <c r="AR1042">
        <f>IF(OR(Scenario!$B$6="Any",Scenario!$B$6=B1042),1,0)</f>
        <v/>
      </c>
      <c r="AS1042">
        <f>IF(OR(Scenario!$B$7="Any",Scenario!$B$7=C1042),1,0)</f>
        <v/>
      </c>
      <c r="AT1042">
        <f>IF(OR(Scenario!$B$8="Any",Scenario!$B$8=D1042),1,0)</f>
        <v/>
      </c>
      <c r="AU1042">
        <f>IF(OR(Scenario!$B$9="Any",Scenario!$B$9=E1042),1,0)</f>
        <v/>
      </c>
      <c r="AV1042">
        <f>IF(OR(Scenario!$B$10="Any",Scenario!$B$10=F1042),1,0)</f>
        <v/>
      </c>
      <c r="AW1042">
        <f>G1042*AQ1042*AR1042*AS1042*AT1042*AU1042*AV1042</f>
        <v/>
      </c>
      <c r="AX1042">
        <f>IF(Scenario!$B$11="mean",L1042,IF(Scenario!$B$11="5th pct",M1042,N1042))</f>
        <v/>
      </c>
      <c r="AY1042">
        <f>IF(Scenario!$B$11="mean",O1042,IF(Scenario!$B$11="5th pct",P1042,Q1042))</f>
        <v/>
      </c>
      <c r="AZ1042">
        <f>IF(Scenario!$B$11="mean",R1042,IF(Scenario!$B$11="5th pct",S1042,T1042))</f>
        <v/>
      </c>
      <c r="BA1042">
        <f>IF(Scenario!$B$11="mean",AE1042,IF(Scenario!$B$11="5th pct",AF1042,AG1042))</f>
        <v/>
      </c>
      <c r="BB1042">
        <f>IF(Scenario!$B$11="mean",AH1042,IF(Scenario!$B$11="5th pct",AI1042,AJ1042))</f>
        <v/>
      </c>
      <c r="BC1042">
        <f>U1042</f>
        <v/>
      </c>
      <c r="BD1042">
        <f>IF(Scenario!$B$11="mean",V1042,IF(Scenario!$B$11="5th pct",W1042,X1042))</f>
        <v/>
      </c>
      <c r="BE1042">
        <f>IF(Scenario!$B$11="mean",Y1042,IF(Scenario!$B$11="5th pct",Z1042,AA1042))</f>
        <v/>
      </c>
      <c r="BF1042">
        <f>IF(Scenario!$B$11="mean",AK1042,IF(Scenario!$B$11="5th pct",AL1042,AM1042))</f>
        <v/>
      </c>
      <c r="BG1042">
        <f>IF(Scenario!$B$11="mean",AN1042,IF(Scenario!$B$11="5th pct",AO1042,AP1042))</f>
        <v/>
      </c>
    </row>
    <row r="1043">
      <c r="A1043" s="7" t="inlineStr">
        <is>
          <t>M</t>
        </is>
      </c>
      <c r="B1043" s="7" t="inlineStr">
        <is>
          <t>80+</t>
        </is>
      </c>
      <c r="C1043" s="7" t="inlineStr">
        <is>
          <t>132-154</t>
        </is>
      </c>
      <c r="D1043" s="7" t="inlineStr">
        <is>
          <t>1.5-2.0</t>
        </is>
      </c>
      <c r="E1043" s="7" t="inlineStr">
        <is>
          <t>subclinical</t>
        </is>
      </c>
      <c r="F1043" s="7" t="inlineStr">
        <is>
          <t>yes</t>
        </is>
      </c>
      <c r="G1043" s="30">
        <f>Parameters!$B$6*Parameters!$B$9*Parameters!$D$11/SUM(Parameters!$B$11:$G$11)*Parameters!$J$21*Parameters!$B$50*Parameters!$B$46</f>
        <v/>
      </c>
      <c r="H1043" s="31">
        <f>(140-Parameters!$D$25)*Parameters!$D$26*0.45359237*1/(72*Parameters!$D$27)</f>
        <v/>
      </c>
      <c r="I1043" s="7">
        <f>IF(H1043&gt;80,"&gt;80",IF(H1043&gt;50,"50-80",IF(H1043&gt;=25,"25-50","&lt;25")))</f>
        <v/>
      </c>
      <c r="J1043" s="7">
        <f>IF(((B1043="80+")+0+(OR(D1043="1.5-2.0",D1043="&gt;=2.0")))&gt;=2,1,0)</f>
        <v/>
      </c>
      <c r="K1043" s="32">
        <f>INDEX(Parameters!$B$31:$E$31,MATCH(I1043,Parameters!$B$30:$E$30,0))</f>
        <v/>
      </c>
      <c r="L1043" s="33">
        <f>K1043*INDEX(Parameters!$B$57:$E$57,MATCH(I1043,Parameters!$B$30:$E$30,0))/100*IF($F1043="yes",Parameters!$C$49,Parameters!$B$49)</f>
        <v/>
      </c>
      <c r="M1043" s="33">
        <f>K1043*INDEX(Parameters!$B$58:$E$58,MATCH(I1043,Parameters!$B$30:$E$30,0))/100*IF($F1043="yes",Parameters!$C$49,Parameters!$B$49)</f>
        <v/>
      </c>
      <c r="N1043" s="33">
        <f>K1043*INDEX(Parameters!$B$59:$E$59,MATCH(I1043,Parameters!$B$30:$E$30,0))/100*IF($F1043="yes",Parameters!$C$49,Parameters!$B$49)</f>
        <v/>
      </c>
      <c r="O1043" s="33">
        <f>K1043*INDEX(Parameters!$B$60:$E$60,MATCH(I1043,Parameters!$B$30:$E$30,0))/100*IF($F1043="yes",Parameters!$C$49,Parameters!$B$49)</f>
        <v/>
      </c>
      <c r="P1043" s="33">
        <f>K1043*INDEX(Parameters!$B$61:$E$61,MATCH(I1043,Parameters!$B$30:$E$30,0))/100*IF($F1043="yes",Parameters!$C$49,Parameters!$B$49)</f>
        <v/>
      </c>
      <c r="Q1043" s="33">
        <f>K1043*INDEX(Parameters!$B$62:$E$62,MATCH(I1043,Parameters!$B$30:$E$30,0))/100*IF($F1043="yes",Parameters!$C$49,Parameters!$B$49)</f>
        <v/>
      </c>
      <c r="R1043" s="33">
        <f>K1043*INDEX(Parameters!$B$63:$E$63,MATCH(I1043,Parameters!$B$30:$E$30,0))/100*IF($F1043="yes",Parameters!$C$49,Parameters!$B$49)</f>
        <v/>
      </c>
      <c r="S1043" s="33">
        <f>K1043*INDEX(Parameters!$B$64:$E$64,MATCH(I1043,Parameters!$B$30:$E$30,0))/100*IF($F1043="yes",Parameters!$C$49,Parameters!$B$49)</f>
        <v/>
      </c>
      <c r="T1043" s="33">
        <f>K1043*INDEX(Parameters!$B$65:$E$65,MATCH(I1043,Parameters!$B$30:$E$30,0))/100*IF($F1043="yes",Parameters!$C$49,Parameters!$B$49)</f>
        <v/>
      </c>
      <c r="U1043" s="33">
        <f>INDEX(Parameters!$B$32:$E$32,MATCH(I1043,Parameters!$B$30:$E$30,0))*Parameters!$B$36/100*IF($F1043="yes",Parameters!$E$49,Parameters!$D$49)</f>
        <v/>
      </c>
      <c r="V1043" s="33">
        <f>U1043*INDEX(Parameters!$B$99:$E$99,MATCH(I1043,Parameters!$B$30:$E$30,0))</f>
        <v/>
      </c>
      <c r="W1043" s="33">
        <f>U1043*INDEX(Parameters!$B$100:$E$100,MATCH(I1043,Parameters!$B$30:$E$30,0))</f>
        <v/>
      </c>
      <c r="X1043" s="33">
        <f>U1043*INDEX(Parameters!$B$101:$E$101,MATCH(I1043,Parameters!$B$30:$E$30,0))</f>
        <v/>
      </c>
      <c r="Y1043" s="33">
        <f>U1043*INDEX(Parameters!$B$102:$E$102,MATCH(I1043,Parameters!$B$30:$E$30,0))</f>
        <v/>
      </c>
      <c r="Z1043" s="33">
        <f>U1043*INDEX(Parameters!$B$103:$E$103,MATCH(I1043,Parameters!$B$30:$E$30,0))</f>
        <v/>
      </c>
      <c r="AA1043" s="33">
        <f>U1043*INDEX(Parameters!$B$104:$E$104,MATCH(I1043,Parameters!$B$30:$E$30,0))</f>
        <v/>
      </c>
      <c r="AB1043" s="33">
        <f>U1043*Parameters!$B$39</f>
        <v/>
      </c>
      <c r="AC1043" s="7">
        <f>J1043</f>
        <v/>
      </c>
      <c r="AD1043" s="7">
        <f>IF(J1043=1,Parameters!$B$40,Parameters!$B$41)</f>
        <v/>
      </c>
      <c r="AE1043" s="33">
        <f>AC1043*O1043+(1-AC1043)*L1043</f>
        <v/>
      </c>
      <c r="AF1043" s="33">
        <f>AC1043*P1043+(1-AC1043)*M1043</f>
        <v/>
      </c>
      <c r="AG1043" s="33">
        <f>AC1043*Q1043+(1-AC1043)*N1043</f>
        <v/>
      </c>
      <c r="AH1043" s="33">
        <f>AD1043*O1043+(1-AD1043)*L1043</f>
        <v/>
      </c>
      <c r="AI1043" s="33">
        <f>AD1043*P1043+(1-AD1043)*M1043</f>
        <v/>
      </c>
      <c r="AJ1043" s="33">
        <f>AD1043*Q1043+(1-AD1043)*N1043</f>
        <v/>
      </c>
      <c r="AK1043" s="33">
        <f>AC1043*V1043+(1-AC1043)*U1043</f>
        <v/>
      </c>
      <c r="AL1043" s="33">
        <f>AC1043*W1043+(1-AC1043)*U1043</f>
        <v/>
      </c>
      <c r="AM1043" s="33">
        <f>AC1043*X1043+(1-AC1043)*U1043</f>
        <v/>
      </c>
      <c r="AN1043" s="33">
        <f>AD1043*V1043+(1-AD1043)*U1043</f>
        <v/>
      </c>
      <c r="AO1043" s="33">
        <f>AD1043*W1043+(1-AD1043)*U1043</f>
        <v/>
      </c>
      <c r="AP1043" s="33">
        <f>AD1043*X1043+(1-AD1043)*U1043</f>
        <v/>
      </c>
      <c r="AQ1043" s="7">
        <f>IF(OR(Scenario!$B$5="Any",Scenario!$B$5=A1043),1,0)</f>
        <v/>
      </c>
      <c r="AR1043" s="7">
        <f>IF(OR(Scenario!$B$6="Any",Scenario!$B$6=B1043),1,0)</f>
        <v/>
      </c>
      <c r="AS1043" s="7">
        <f>IF(OR(Scenario!$B$7="Any",Scenario!$B$7=C1043),1,0)</f>
        <v/>
      </c>
      <c r="AT1043" s="7">
        <f>IF(OR(Scenario!$B$8="Any",Scenario!$B$8=D1043),1,0)</f>
        <v/>
      </c>
      <c r="AU1043" s="7">
        <f>IF(OR(Scenario!$B$9="Any",Scenario!$B$9=E1043),1,0)</f>
        <v/>
      </c>
      <c r="AV1043" s="7">
        <f>IF(OR(Scenario!$B$10="Any",Scenario!$B$10=F1043),1,0)</f>
        <v/>
      </c>
      <c r="AW1043" s="7">
        <f>G1043*AQ1043*AR1043*AS1043*AT1043*AU1043*AV1043</f>
        <v/>
      </c>
      <c r="AX1043" s="7">
        <f>IF(Scenario!$B$11="mean",L1043,IF(Scenario!$B$11="5th pct",M1043,N1043))</f>
        <v/>
      </c>
      <c r="AY1043" s="7">
        <f>IF(Scenario!$B$11="mean",O1043,IF(Scenario!$B$11="5th pct",P1043,Q1043))</f>
        <v/>
      </c>
      <c r="AZ1043" s="7">
        <f>IF(Scenario!$B$11="mean",R1043,IF(Scenario!$B$11="5th pct",S1043,T1043))</f>
        <v/>
      </c>
      <c r="BA1043" s="7">
        <f>IF(Scenario!$B$11="mean",AE1043,IF(Scenario!$B$11="5th pct",AF1043,AG1043))</f>
        <v/>
      </c>
      <c r="BB1043" s="7">
        <f>IF(Scenario!$B$11="mean",AH1043,IF(Scenario!$B$11="5th pct",AI1043,AJ1043))</f>
        <v/>
      </c>
      <c r="BC1043" s="7">
        <f>U1043</f>
        <v/>
      </c>
      <c r="BD1043" s="7">
        <f>IF(Scenario!$B$11="mean",V1043,IF(Scenario!$B$11="5th pct",W1043,X1043))</f>
        <v/>
      </c>
      <c r="BE1043" s="7">
        <f>IF(Scenario!$B$11="mean",Y1043,IF(Scenario!$B$11="5th pct",Z1043,AA1043))</f>
        <v/>
      </c>
      <c r="BF1043" s="7">
        <f>IF(Scenario!$B$11="mean",AK1043,IF(Scenario!$B$11="5th pct",AL1043,AM1043))</f>
        <v/>
      </c>
      <c r="BG1043" s="7">
        <f>IF(Scenario!$B$11="mean",AN1043,IF(Scenario!$B$11="5th pct",AO1043,AP1043))</f>
        <v/>
      </c>
    </row>
    <row r="1044">
      <c r="A1044" t="inlineStr">
        <is>
          <t>M</t>
        </is>
      </c>
      <c r="B1044" t="inlineStr">
        <is>
          <t>80+</t>
        </is>
      </c>
      <c r="C1044" t="inlineStr">
        <is>
          <t>132-154</t>
        </is>
      </c>
      <c r="D1044" t="inlineStr">
        <is>
          <t>1.5-2.0</t>
        </is>
      </c>
      <c r="E1044" t="inlineStr">
        <is>
          <t>low parox</t>
        </is>
      </c>
      <c r="F1044" t="inlineStr">
        <is>
          <t>no</t>
        </is>
      </c>
      <c r="G1044" s="26">
        <f>Parameters!$B$6*Parameters!$B$9*Parameters!$D$11/SUM(Parameters!$B$11:$G$11)*Parameters!$J$21*Parameters!$B$51*(1-Parameters!$B$46)</f>
        <v/>
      </c>
      <c r="H1044" s="27">
        <f>(140-Parameters!$D$25)*Parameters!$D$26*0.45359237*1/(72*Parameters!$D$27)</f>
        <v/>
      </c>
      <c r="I1044">
        <f>IF(H1044&gt;80,"&gt;80",IF(H1044&gt;50,"50-80",IF(H1044&gt;=25,"25-50","&lt;25")))</f>
        <v/>
      </c>
      <c r="J1044">
        <f>IF(((B1044="80+")+0+(OR(D1044="1.5-2.0",D1044="&gt;=2.0")))&gt;=2,1,0)</f>
        <v/>
      </c>
      <c r="K1044" s="28">
        <f>INDEX(Parameters!$B$31:$E$31,MATCH(I1044,Parameters!$B$30:$E$30,0))</f>
        <v/>
      </c>
      <c r="L1044" s="29">
        <f>K1044*INDEX(Parameters!$B$66:$E$66,MATCH(I1044,Parameters!$B$30:$E$30,0))/100*IF($F1044="yes",Parameters!$C$49,Parameters!$B$49)</f>
        <v/>
      </c>
      <c r="M1044" s="29">
        <f>K1044*INDEX(Parameters!$B$67:$E$67,MATCH(I1044,Parameters!$B$30:$E$30,0))/100*IF($F1044="yes",Parameters!$C$49,Parameters!$B$49)</f>
        <v/>
      </c>
      <c r="N1044" s="29">
        <f>K1044*INDEX(Parameters!$B$68:$E$68,MATCH(I1044,Parameters!$B$30:$E$30,0))/100*IF($F1044="yes",Parameters!$C$49,Parameters!$B$49)</f>
        <v/>
      </c>
      <c r="O1044" s="29">
        <f>K1044*INDEX(Parameters!$B$69:$E$69,MATCH(I1044,Parameters!$B$30:$E$30,0))/100*IF($F1044="yes",Parameters!$C$49,Parameters!$B$49)</f>
        <v/>
      </c>
      <c r="P1044" s="29">
        <f>K1044*INDEX(Parameters!$B$70:$E$70,MATCH(I1044,Parameters!$B$30:$E$30,0))/100*IF($F1044="yes",Parameters!$C$49,Parameters!$B$49)</f>
        <v/>
      </c>
      <c r="Q1044" s="29">
        <f>K1044*INDEX(Parameters!$B$71:$E$71,MATCH(I1044,Parameters!$B$30:$E$30,0))/100*IF($F1044="yes",Parameters!$C$49,Parameters!$B$49)</f>
        <v/>
      </c>
      <c r="R1044" s="29">
        <f>K1044*INDEX(Parameters!$B$72:$E$72,MATCH(I1044,Parameters!$B$30:$E$30,0))/100*IF($F1044="yes",Parameters!$C$49,Parameters!$B$49)</f>
        <v/>
      </c>
      <c r="S1044" s="29">
        <f>K1044*INDEX(Parameters!$B$73:$E$73,MATCH(I1044,Parameters!$B$30:$E$30,0))/100*IF($F1044="yes",Parameters!$C$49,Parameters!$B$49)</f>
        <v/>
      </c>
      <c r="T1044" s="29">
        <f>K1044*INDEX(Parameters!$B$74:$E$74,MATCH(I1044,Parameters!$B$30:$E$30,0))/100*IF($F1044="yes",Parameters!$C$49,Parameters!$B$49)</f>
        <v/>
      </c>
      <c r="U1044" s="29">
        <f>INDEX(Parameters!$B$32:$E$32,MATCH(I1044,Parameters!$B$30:$E$30,0))*Parameters!$B$36/100*IF($F1044="yes",Parameters!$E$49,Parameters!$D$49)</f>
        <v/>
      </c>
      <c r="V1044" s="29">
        <f>U1044*INDEX(Parameters!$B$99:$E$99,MATCH(I1044,Parameters!$B$30:$E$30,0))</f>
        <v/>
      </c>
      <c r="W1044" s="29">
        <f>U1044*INDEX(Parameters!$B$100:$E$100,MATCH(I1044,Parameters!$B$30:$E$30,0))</f>
        <v/>
      </c>
      <c r="X1044" s="29">
        <f>U1044*INDEX(Parameters!$B$101:$E$101,MATCH(I1044,Parameters!$B$30:$E$30,0))</f>
        <v/>
      </c>
      <c r="Y1044" s="29">
        <f>U1044*INDEX(Parameters!$B$102:$E$102,MATCH(I1044,Parameters!$B$30:$E$30,0))</f>
        <v/>
      </c>
      <c r="Z1044" s="29">
        <f>U1044*INDEX(Parameters!$B$103:$E$103,MATCH(I1044,Parameters!$B$30:$E$30,0))</f>
        <v/>
      </c>
      <c r="AA1044" s="29">
        <f>U1044*INDEX(Parameters!$B$104:$E$104,MATCH(I1044,Parameters!$B$30:$E$30,0))</f>
        <v/>
      </c>
      <c r="AB1044" s="29">
        <f>U1044*Parameters!$B$39</f>
        <v/>
      </c>
      <c r="AC1044">
        <f>J1044</f>
        <v/>
      </c>
      <c r="AD1044">
        <f>IF(J1044=1,Parameters!$B$40,Parameters!$B$41)</f>
        <v/>
      </c>
      <c r="AE1044" s="29">
        <f>AC1044*O1044+(1-AC1044)*L1044</f>
        <v/>
      </c>
      <c r="AF1044" s="29">
        <f>AC1044*P1044+(1-AC1044)*M1044</f>
        <v/>
      </c>
      <c r="AG1044" s="29">
        <f>AC1044*Q1044+(1-AC1044)*N1044</f>
        <v/>
      </c>
      <c r="AH1044" s="29">
        <f>AD1044*O1044+(1-AD1044)*L1044</f>
        <v/>
      </c>
      <c r="AI1044" s="29">
        <f>AD1044*P1044+(1-AD1044)*M1044</f>
        <v/>
      </c>
      <c r="AJ1044" s="29">
        <f>AD1044*Q1044+(1-AD1044)*N1044</f>
        <v/>
      </c>
      <c r="AK1044" s="29">
        <f>AC1044*V1044+(1-AC1044)*U1044</f>
        <v/>
      </c>
      <c r="AL1044" s="29">
        <f>AC1044*W1044+(1-AC1044)*U1044</f>
        <v/>
      </c>
      <c r="AM1044" s="29">
        <f>AC1044*X1044+(1-AC1044)*U1044</f>
        <v/>
      </c>
      <c r="AN1044" s="29">
        <f>AD1044*V1044+(1-AD1044)*U1044</f>
        <v/>
      </c>
      <c r="AO1044" s="29">
        <f>AD1044*W1044+(1-AD1044)*U1044</f>
        <v/>
      </c>
      <c r="AP1044" s="29">
        <f>AD1044*X1044+(1-AD1044)*U1044</f>
        <v/>
      </c>
      <c r="AQ1044">
        <f>IF(OR(Scenario!$B$5="Any",Scenario!$B$5=A1044),1,0)</f>
        <v/>
      </c>
      <c r="AR1044">
        <f>IF(OR(Scenario!$B$6="Any",Scenario!$B$6=B1044),1,0)</f>
        <v/>
      </c>
      <c r="AS1044">
        <f>IF(OR(Scenario!$B$7="Any",Scenario!$B$7=C1044),1,0)</f>
        <v/>
      </c>
      <c r="AT1044">
        <f>IF(OR(Scenario!$B$8="Any",Scenario!$B$8=D1044),1,0)</f>
        <v/>
      </c>
      <c r="AU1044">
        <f>IF(OR(Scenario!$B$9="Any",Scenario!$B$9=E1044),1,0)</f>
        <v/>
      </c>
      <c r="AV1044">
        <f>IF(OR(Scenario!$B$10="Any",Scenario!$B$10=F1044),1,0)</f>
        <v/>
      </c>
      <c r="AW1044">
        <f>G1044*AQ1044*AR1044*AS1044*AT1044*AU1044*AV1044</f>
        <v/>
      </c>
      <c r="AX1044">
        <f>IF(Scenario!$B$11="mean",L1044,IF(Scenario!$B$11="5th pct",M1044,N1044))</f>
        <v/>
      </c>
      <c r="AY1044">
        <f>IF(Scenario!$B$11="mean",O1044,IF(Scenario!$B$11="5th pct",P1044,Q1044))</f>
        <v/>
      </c>
      <c r="AZ1044">
        <f>IF(Scenario!$B$11="mean",R1044,IF(Scenario!$B$11="5th pct",S1044,T1044))</f>
        <v/>
      </c>
      <c r="BA1044">
        <f>IF(Scenario!$B$11="mean",AE1044,IF(Scenario!$B$11="5th pct",AF1044,AG1044))</f>
        <v/>
      </c>
      <c r="BB1044">
        <f>IF(Scenario!$B$11="mean",AH1044,IF(Scenario!$B$11="5th pct",AI1044,AJ1044))</f>
        <v/>
      </c>
      <c r="BC1044">
        <f>U1044</f>
        <v/>
      </c>
      <c r="BD1044">
        <f>IF(Scenario!$B$11="mean",V1044,IF(Scenario!$B$11="5th pct",W1044,X1044))</f>
        <v/>
      </c>
      <c r="BE1044">
        <f>IF(Scenario!$B$11="mean",Y1044,IF(Scenario!$B$11="5th pct",Z1044,AA1044))</f>
        <v/>
      </c>
      <c r="BF1044">
        <f>IF(Scenario!$B$11="mean",AK1044,IF(Scenario!$B$11="5th pct",AL1044,AM1044))</f>
        <v/>
      </c>
      <c r="BG1044">
        <f>IF(Scenario!$B$11="mean",AN1044,IF(Scenario!$B$11="5th pct",AO1044,AP1044))</f>
        <v/>
      </c>
    </row>
    <row r="1045">
      <c r="A1045" s="7" t="inlineStr">
        <is>
          <t>M</t>
        </is>
      </c>
      <c r="B1045" s="7" t="inlineStr">
        <is>
          <t>80+</t>
        </is>
      </c>
      <c r="C1045" s="7" t="inlineStr">
        <is>
          <t>132-154</t>
        </is>
      </c>
      <c r="D1045" s="7" t="inlineStr">
        <is>
          <t>1.5-2.0</t>
        </is>
      </c>
      <c r="E1045" s="7" t="inlineStr">
        <is>
          <t>low parox</t>
        </is>
      </c>
      <c r="F1045" s="7" t="inlineStr">
        <is>
          <t>yes</t>
        </is>
      </c>
      <c r="G1045" s="30">
        <f>Parameters!$B$6*Parameters!$B$9*Parameters!$D$11/SUM(Parameters!$B$11:$G$11)*Parameters!$J$21*Parameters!$B$51*Parameters!$B$46</f>
        <v/>
      </c>
      <c r="H1045" s="31">
        <f>(140-Parameters!$D$25)*Parameters!$D$26*0.45359237*1/(72*Parameters!$D$27)</f>
        <v/>
      </c>
      <c r="I1045" s="7">
        <f>IF(H1045&gt;80,"&gt;80",IF(H1045&gt;50,"50-80",IF(H1045&gt;=25,"25-50","&lt;25")))</f>
        <v/>
      </c>
      <c r="J1045" s="7">
        <f>IF(((B1045="80+")+0+(OR(D1045="1.5-2.0",D1045="&gt;=2.0")))&gt;=2,1,0)</f>
        <v/>
      </c>
      <c r="K1045" s="32">
        <f>INDEX(Parameters!$B$31:$E$31,MATCH(I1045,Parameters!$B$30:$E$30,0))</f>
        <v/>
      </c>
      <c r="L1045" s="33">
        <f>K1045*INDEX(Parameters!$B$66:$E$66,MATCH(I1045,Parameters!$B$30:$E$30,0))/100*IF($F1045="yes",Parameters!$C$49,Parameters!$B$49)</f>
        <v/>
      </c>
      <c r="M1045" s="33">
        <f>K1045*INDEX(Parameters!$B$67:$E$67,MATCH(I1045,Parameters!$B$30:$E$30,0))/100*IF($F1045="yes",Parameters!$C$49,Parameters!$B$49)</f>
        <v/>
      </c>
      <c r="N1045" s="33">
        <f>K1045*INDEX(Parameters!$B$68:$E$68,MATCH(I1045,Parameters!$B$30:$E$30,0))/100*IF($F1045="yes",Parameters!$C$49,Parameters!$B$49)</f>
        <v/>
      </c>
      <c r="O1045" s="33">
        <f>K1045*INDEX(Parameters!$B$69:$E$69,MATCH(I1045,Parameters!$B$30:$E$30,0))/100*IF($F1045="yes",Parameters!$C$49,Parameters!$B$49)</f>
        <v/>
      </c>
      <c r="P1045" s="33">
        <f>K1045*INDEX(Parameters!$B$70:$E$70,MATCH(I1045,Parameters!$B$30:$E$30,0))/100*IF($F1045="yes",Parameters!$C$49,Parameters!$B$49)</f>
        <v/>
      </c>
      <c r="Q1045" s="33">
        <f>K1045*INDEX(Parameters!$B$71:$E$71,MATCH(I1045,Parameters!$B$30:$E$30,0))/100*IF($F1045="yes",Parameters!$C$49,Parameters!$B$49)</f>
        <v/>
      </c>
      <c r="R1045" s="33">
        <f>K1045*INDEX(Parameters!$B$72:$E$72,MATCH(I1045,Parameters!$B$30:$E$30,0))/100*IF($F1045="yes",Parameters!$C$49,Parameters!$B$49)</f>
        <v/>
      </c>
      <c r="S1045" s="33">
        <f>K1045*INDEX(Parameters!$B$73:$E$73,MATCH(I1045,Parameters!$B$30:$E$30,0))/100*IF($F1045="yes",Parameters!$C$49,Parameters!$B$49)</f>
        <v/>
      </c>
      <c r="T1045" s="33">
        <f>K1045*INDEX(Parameters!$B$74:$E$74,MATCH(I1045,Parameters!$B$30:$E$30,0))/100*IF($F1045="yes",Parameters!$C$49,Parameters!$B$49)</f>
        <v/>
      </c>
      <c r="U1045" s="33">
        <f>INDEX(Parameters!$B$32:$E$32,MATCH(I1045,Parameters!$B$30:$E$30,0))*Parameters!$B$36/100*IF($F1045="yes",Parameters!$E$49,Parameters!$D$49)</f>
        <v/>
      </c>
      <c r="V1045" s="33">
        <f>U1045*INDEX(Parameters!$B$99:$E$99,MATCH(I1045,Parameters!$B$30:$E$30,0))</f>
        <v/>
      </c>
      <c r="W1045" s="33">
        <f>U1045*INDEX(Parameters!$B$100:$E$100,MATCH(I1045,Parameters!$B$30:$E$30,0))</f>
        <v/>
      </c>
      <c r="X1045" s="33">
        <f>U1045*INDEX(Parameters!$B$101:$E$101,MATCH(I1045,Parameters!$B$30:$E$30,0))</f>
        <v/>
      </c>
      <c r="Y1045" s="33">
        <f>U1045*INDEX(Parameters!$B$102:$E$102,MATCH(I1045,Parameters!$B$30:$E$30,0))</f>
        <v/>
      </c>
      <c r="Z1045" s="33">
        <f>U1045*INDEX(Parameters!$B$103:$E$103,MATCH(I1045,Parameters!$B$30:$E$30,0))</f>
        <v/>
      </c>
      <c r="AA1045" s="33">
        <f>U1045*INDEX(Parameters!$B$104:$E$104,MATCH(I1045,Parameters!$B$30:$E$30,0))</f>
        <v/>
      </c>
      <c r="AB1045" s="33">
        <f>U1045*Parameters!$B$39</f>
        <v/>
      </c>
      <c r="AC1045" s="7">
        <f>J1045</f>
        <v/>
      </c>
      <c r="AD1045" s="7">
        <f>IF(J1045=1,Parameters!$B$40,Parameters!$B$41)</f>
        <v/>
      </c>
      <c r="AE1045" s="33">
        <f>AC1045*O1045+(1-AC1045)*L1045</f>
        <v/>
      </c>
      <c r="AF1045" s="33">
        <f>AC1045*P1045+(1-AC1045)*M1045</f>
        <v/>
      </c>
      <c r="AG1045" s="33">
        <f>AC1045*Q1045+(1-AC1045)*N1045</f>
        <v/>
      </c>
      <c r="AH1045" s="33">
        <f>AD1045*O1045+(1-AD1045)*L1045</f>
        <v/>
      </c>
      <c r="AI1045" s="33">
        <f>AD1045*P1045+(1-AD1045)*M1045</f>
        <v/>
      </c>
      <c r="AJ1045" s="33">
        <f>AD1045*Q1045+(1-AD1045)*N1045</f>
        <v/>
      </c>
      <c r="AK1045" s="33">
        <f>AC1045*V1045+(1-AC1045)*U1045</f>
        <v/>
      </c>
      <c r="AL1045" s="33">
        <f>AC1045*W1045+(1-AC1045)*U1045</f>
        <v/>
      </c>
      <c r="AM1045" s="33">
        <f>AC1045*X1045+(1-AC1045)*U1045</f>
        <v/>
      </c>
      <c r="AN1045" s="33">
        <f>AD1045*V1045+(1-AD1045)*U1045</f>
        <v/>
      </c>
      <c r="AO1045" s="33">
        <f>AD1045*W1045+(1-AD1045)*U1045</f>
        <v/>
      </c>
      <c r="AP1045" s="33">
        <f>AD1045*X1045+(1-AD1045)*U1045</f>
        <v/>
      </c>
      <c r="AQ1045" s="7">
        <f>IF(OR(Scenario!$B$5="Any",Scenario!$B$5=A1045),1,0)</f>
        <v/>
      </c>
      <c r="AR1045" s="7">
        <f>IF(OR(Scenario!$B$6="Any",Scenario!$B$6=B1045),1,0)</f>
        <v/>
      </c>
      <c r="AS1045" s="7">
        <f>IF(OR(Scenario!$B$7="Any",Scenario!$B$7=C1045),1,0)</f>
        <v/>
      </c>
      <c r="AT1045" s="7">
        <f>IF(OR(Scenario!$B$8="Any",Scenario!$B$8=D1045),1,0)</f>
        <v/>
      </c>
      <c r="AU1045" s="7">
        <f>IF(OR(Scenario!$B$9="Any",Scenario!$B$9=E1045),1,0)</f>
        <v/>
      </c>
      <c r="AV1045" s="7">
        <f>IF(OR(Scenario!$B$10="Any",Scenario!$B$10=F1045),1,0)</f>
        <v/>
      </c>
      <c r="AW1045" s="7">
        <f>G1045*AQ1045*AR1045*AS1045*AT1045*AU1045*AV1045</f>
        <v/>
      </c>
      <c r="AX1045" s="7">
        <f>IF(Scenario!$B$11="mean",L1045,IF(Scenario!$B$11="5th pct",M1045,N1045))</f>
        <v/>
      </c>
      <c r="AY1045" s="7">
        <f>IF(Scenario!$B$11="mean",O1045,IF(Scenario!$B$11="5th pct",P1045,Q1045))</f>
        <v/>
      </c>
      <c r="AZ1045" s="7">
        <f>IF(Scenario!$B$11="mean",R1045,IF(Scenario!$B$11="5th pct",S1045,T1045))</f>
        <v/>
      </c>
      <c r="BA1045" s="7">
        <f>IF(Scenario!$B$11="mean",AE1045,IF(Scenario!$B$11="5th pct",AF1045,AG1045))</f>
        <v/>
      </c>
      <c r="BB1045" s="7">
        <f>IF(Scenario!$B$11="mean",AH1045,IF(Scenario!$B$11="5th pct",AI1045,AJ1045))</f>
        <v/>
      </c>
      <c r="BC1045" s="7">
        <f>U1045</f>
        <v/>
      </c>
      <c r="BD1045" s="7">
        <f>IF(Scenario!$B$11="mean",V1045,IF(Scenario!$B$11="5th pct",W1045,X1045))</f>
        <v/>
      </c>
      <c r="BE1045" s="7">
        <f>IF(Scenario!$B$11="mean",Y1045,IF(Scenario!$B$11="5th pct",Z1045,AA1045))</f>
        <v/>
      </c>
      <c r="BF1045" s="7">
        <f>IF(Scenario!$B$11="mean",AK1045,IF(Scenario!$B$11="5th pct",AL1045,AM1045))</f>
        <v/>
      </c>
      <c r="BG1045" s="7">
        <f>IF(Scenario!$B$11="mean",AN1045,IF(Scenario!$B$11="5th pct",AO1045,AP1045))</f>
        <v/>
      </c>
    </row>
    <row r="1046">
      <c r="A1046" t="inlineStr">
        <is>
          <t>M</t>
        </is>
      </c>
      <c r="B1046" t="inlineStr">
        <is>
          <t>80+</t>
        </is>
      </c>
      <c r="C1046" t="inlineStr">
        <is>
          <t>132-154</t>
        </is>
      </c>
      <c r="D1046" t="inlineStr">
        <is>
          <t>1.5-2.0</t>
        </is>
      </c>
      <c r="E1046" t="inlineStr">
        <is>
          <t>high parox</t>
        </is>
      </c>
      <c r="F1046" t="inlineStr">
        <is>
          <t>no</t>
        </is>
      </c>
      <c r="G1046" s="26">
        <f>Parameters!$B$6*Parameters!$B$9*Parameters!$D$11/SUM(Parameters!$B$11:$G$11)*Parameters!$J$21*Parameters!$B$52*(1-Parameters!$B$46)</f>
        <v/>
      </c>
      <c r="H1046" s="27">
        <f>(140-Parameters!$D$25)*Parameters!$D$26*0.45359237*1/(72*Parameters!$D$27)</f>
        <v/>
      </c>
      <c r="I1046">
        <f>IF(H1046&gt;80,"&gt;80",IF(H1046&gt;50,"50-80",IF(H1046&gt;=25,"25-50","&lt;25")))</f>
        <v/>
      </c>
      <c r="J1046">
        <f>IF(((B1046="80+")+0+(OR(D1046="1.5-2.0",D1046="&gt;=2.0")))&gt;=2,1,0)</f>
        <v/>
      </c>
      <c r="K1046" s="28">
        <f>INDEX(Parameters!$B$31:$E$31,MATCH(I1046,Parameters!$B$30:$E$30,0))</f>
        <v/>
      </c>
      <c r="L1046" s="29">
        <f>K1046*INDEX(Parameters!$B$75:$E$75,MATCH(I1046,Parameters!$B$30:$E$30,0))/100*IF($F1046="yes",Parameters!$C$49,Parameters!$B$49)</f>
        <v/>
      </c>
      <c r="M1046" s="29">
        <f>K1046*INDEX(Parameters!$B$76:$E$76,MATCH(I1046,Parameters!$B$30:$E$30,0))/100*IF($F1046="yes",Parameters!$C$49,Parameters!$B$49)</f>
        <v/>
      </c>
      <c r="N1046" s="29">
        <f>K1046*INDEX(Parameters!$B$77:$E$77,MATCH(I1046,Parameters!$B$30:$E$30,0))/100*IF($F1046="yes",Parameters!$C$49,Parameters!$B$49)</f>
        <v/>
      </c>
      <c r="O1046" s="29">
        <f>K1046*INDEX(Parameters!$B$78:$E$78,MATCH(I1046,Parameters!$B$30:$E$30,0))/100*IF($F1046="yes",Parameters!$C$49,Parameters!$B$49)</f>
        <v/>
      </c>
      <c r="P1046" s="29">
        <f>K1046*INDEX(Parameters!$B$79:$E$79,MATCH(I1046,Parameters!$B$30:$E$30,0))/100*IF($F1046="yes",Parameters!$C$49,Parameters!$B$49)</f>
        <v/>
      </c>
      <c r="Q1046" s="29">
        <f>K1046*INDEX(Parameters!$B$80:$E$80,MATCH(I1046,Parameters!$B$30:$E$30,0))/100*IF($F1046="yes",Parameters!$C$49,Parameters!$B$49)</f>
        <v/>
      </c>
      <c r="R1046" s="29">
        <f>K1046*INDEX(Parameters!$B$81:$E$81,MATCH(I1046,Parameters!$B$30:$E$30,0))/100*IF($F1046="yes",Parameters!$C$49,Parameters!$B$49)</f>
        <v/>
      </c>
      <c r="S1046" s="29">
        <f>K1046*INDEX(Parameters!$B$82:$E$82,MATCH(I1046,Parameters!$B$30:$E$30,0))/100*IF($F1046="yes",Parameters!$C$49,Parameters!$B$49)</f>
        <v/>
      </c>
      <c r="T1046" s="29">
        <f>K1046*INDEX(Parameters!$B$83:$E$83,MATCH(I1046,Parameters!$B$30:$E$30,0))/100*IF($F1046="yes",Parameters!$C$49,Parameters!$B$49)</f>
        <v/>
      </c>
      <c r="U1046" s="29">
        <f>INDEX(Parameters!$B$32:$E$32,MATCH(I1046,Parameters!$B$30:$E$30,0))*Parameters!$B$36/100*IF($F1046="yes",Parameters!$E$49,Parameters!$D$49)</f>
        <v/>
      </c>
      <c r="V1046" s="29">
        <f>U1046*INDEX(Parameters!$B$99:$E$99,MATCH(I1046,Parameters!$B$30:$E$30,0))</f>
        <v/>
      </c>
      <c r="W1046" s="29">
        <f>U1046*INDEX(Parameters!$B$100:$E$100,MATCH(I1046,Parameters!$B$30:$E$30,0))</f>
        <v/>
      </c>
      <c r="X1046" s="29">
        <f>U1046*INDEX(Parameters!$B$101:$E$101,MATCH(I1046,Parameters!$B$30:$E$30,0))</f>
        <v/>
      </c>
      <c r="Y1046" s="29">
        <f>U1046*INDEX(Parameters!$B$102:$E$102,MATCH(I1046,Parameters!$B$30:$E$30,0))</f>
        <v/>
      </c>
      <c r="Z1046" s="29">
        <f>U1046*INDEX(Parameters!$B$103:$E$103,MATCH(I1046,Parameters!$B$30:$E$30,0))</f>
        <v/>
      </c>
      <c r="AA1046" s="29">
        <f>U1046*INDEX(Parameters!$B$104:$E$104,MATCH(I1046,Parameters!$B$30:$E$30,0))</f>
        <v/>
      </c>
      <c r="AB1046" s="29">
        <f>U1046*Parameters!$B$39</f>
        <v/>
      </c>
      <c r="AC1046">
        <f>J1046</f>
        <v/>
      </c>
      <c r="AD1046">
        <f>IF(J1046=1,Parameters!$B$40,Parameters!$B$41)</f>
        <v/>
      </c>
      <c r="AE1046" s="29">
        <f>AC1046*O1046+(1-AC1046)*L1046</f>
        <v/>
      </c>
      <c r="AF1046" s="29">
        <f>AC1046*P1046+(1-AC1046)*M1046</f>
        <v/>
      </c>
      <c r="AG1046" s="29">
        <f>AC1046*Q1046+(1-AC1046)*N1046</f>
        <v/>
      </c>
      <c r="AH1046" s="29">
        <f>AD1046*O1046+(1-AD1046)*L1046</f>
        <v/>
      </c>
      <c r="AI1046" s="29">
        <f>AD1046*P1046+(1-AD1046)*M1046</f>
        <v/>
      </c>
      <c r="AJ1046" s="29">
        <f>AD1046*Q1046+(1-AD1046)*N1046</f>
        <v/>
      </c>
      <c r="AK1046" s="29">
        <f>AC1046*V1046+(1-AC1046)*U1046</f>
        <v/>
      </c>
      <c r="AL1046" s="29">
        <f>AC1046*W1046+(1-AC1046)*U1046</f>
        <v/>
      </c>
      <c r="AM1046" s="29">
        <f>AC1046*X1046+(1-AC1046)*U1046</f>
        <v/>
      </c>
      <c r="AN1046" s="29">
        <f>AD1046*V1046+(1-AD1046)*U1046</f>
        <v/>
      </c>
      <c r="AO1046" s="29">
        <f>AD1046*W1046+(1-AD1046)*U1046</f>
        <v/>
      </c>
      <c r="AP1046" s="29">
        <f>AD1046*X1046+(1-AD1046)*U1046</f>
        <v/>
      </c>
      <c r="AQ1046">
        <f>IF(OR(Scenario!$B$5="Any",Scenario!$B$5=A1046),1,0)</f>
        <v/>
      </c>
      <c r="AR1046">
        <f>IF(OR(Scenario!$B$6="Any",Scenario!$B$6=B1046),1,0)</f>
        <v/>
      </c>
      <c r="AS1046">
        <f>IF(OR(Scenario!$B$7="Any",Scenario!$B$7=C1046),1,0)</f>
        <v/>
      </c>
      <c r="AT1046">
        <f>IF(OR(Scenario!$B$8="Any",Scenario!$B$8=D1046),1,0)</f>
        <v/>
      </c>
      <c r="AU1046">
        <f>IF(OR(Scenario!$B$9="Any",Scenario!$B$9=E1046),1,0)</f>
        <v/>
      </c>
      <c r="AV1046">
        <f>IF(OR(Scenario!$B$10="Any",Scenario!$B$10=F1046),1,0)</f>
        <v/>
      </c>
      <c r="AW1046">
        <f>G1046*AQ1046*AR1046*AS1046*AT1046*AU1046*AV1046</f>
        <v/>
      </c>
      <c r="AX1046">
        <f>IF(Scenario!$B$11="mean",L1046,IF(Scenario!$B$11="5th pct",M1046,N1046))</f>
        <v/>
      </c>
      <c r="AY1046">
        <f>IF(Scenario!$B$11="mean",O1046,IF(Scenario!$B$11="5th pct",P1046,Q1046))</f>
        <v/>
      </c>
      <c r="AZ1046">
        <f>IF(Scenario!$B$11="mean",R1046,IF(Scenario!$B$11="5th pct",S1046,T1046))</f>
        <v/>
      </c>
      <c r="BA1046">
        <f>IF(Scenario!$B$11="mean",AE1046,IF(Scenario!$B$11="5th pct",AF1046,AG1046))</f>
        <v/>
      </c>
      <c r="BB1046">
        <f>IF(Scenario!$B$11="mean",AH1046,IF(Scenario!$B$11="5th pct",AI1046,AJ1046))</f>
        <v/>
      </c>
      <c r="BC1046">
        <f>U1046</f>
        <v/>
      </c>
      <c r="BD1046">
        <f>IF(Scenario!$B$11="mean",V1046,IF(Scenario!$B$11="5th pct",W1046,X1046))</f>
        <v/>
      </c>
      <c r="BE1046">
        <f>IF(Scenario!$B$11="mean",Y1046,IF(Scenario!$B$11="5th pct",Z1046,AA1046))</f>
        <v/>
      </c>
      <c r="BF1046">
        <f>IF(Scenario!$B$11="mean",AK1046,IF(Scenario!$B$11="5th pct",AL1046,AM1046))</f>
        <v/>
      </c>
      <c r="BG1046">
        <f>IF(Scenario!$B$11="mean",AN1046,IF(Scenario!$B$11="5th pct",AO1046,AP1046))</f>
        <v/>
      </c>
    </row>
    <row r="1047">
      <c r="A1047" s="7" t="inlineStr">
        <is>
          <t>M</t>
        </is>
      </c>
      <c r="B1047" s="7" t="inlineStr">
        <is>
          <t>80+</t>
        </is>
      </c>
      <c r="C1047" s="7" t="inlineStr">
        <is>
          <t>132-154</t>
        </is>
      </c>
      <c r="D1047" s="7" t="inlineStr">
        <is>
          <t>1.5-2.0</t>
        </is>
      </c>
      <c r="E1047" s="7" t="inlineStr">
        <is>
          <t>high parox</t>
        </is>
      </c>
      <c r="F1047" s="7" t="inlineStr">
        <is>
          <t>yes</t>
        </is>
      </c>
      <c r="G1047" s="30">
        <f>Parameters!$B$6*Parameters!$B$9*Parameters!$D$11/SUM(Parameters!$B$11:$G$11)*Parameters!$J$21*Parameters!$B$52*Parameters!$B$46</f>
        <v/>
      </c>
      <c r="H1047" s="31">
        <f>(140-Parameters!$D$25)*Parameters!$D$26*0.45359237*1/(72*Parameters!$D$27)</f>
        <v/>
      </c>
      <c r="I1047" s="7">
        <f>IF(H1047&gt;80,"&gt;80",IF(H1047&gt;50,"50-80",IF(H1047&gt;=25,"25-50","&lt;25")))</f>
        <v/>
      </c>
      <c r="J1047" s="7">
        <f>IF(((B1047="80+")+0+(OR(D1047="1.5-2.0",D1047="&gt;=2.0")))&gt;=2,1,0)</f>
        <v/>
      </c>
      <c r="K1047" s="32">
        <f>INDEX(Parameters!$B$31:$E$31,MATCH(I1047,Parameters!$B$30:$E$30,0))</f>
        <v/>
      </c>
      <c r="L1047" s="33">
        <f>K1047*INDEX(Parameters!$B$75:$E$75,MATCH(I1047,Parameters!$B$30:$E$30,0))/100*IF($F1047="yes",Parameters!$C$49,Parameters!$B$49)</f>
        <v/>
      </c>
      <c r="M1047" s="33">
        <f>K1047*INDEX(Parameters!$B$76:$E$76,MATCH(I1047,Parameters!$B$30:$E$30,0))/100*IF($F1047="yes",Parameters!$C$49,Parameters!$B$49)</f>
        <v/>
      </c>
      <c r="N1047" s="33">
        <f>K1047*INDEX(Parameters!$B$77:$E$77,MATCH(I1047,Parameters!$B$30:$E$30,0))/100*IF($F1047="yes",Parameters!$C$49,Parameters!$B$49)</f>
        <v/>
      </c>
      <c r="O1047" s="33">
        <f>K1047*INDEX(Parameters!$B$78:$E$78,MATCH(I1047,Parameters!$B$30:$E$30,0))/100*IF($F1047="yes",Parameters!$C$49,Parameters!$B$49)</f>
        <v/>
      </c>
      <c r="P1047" s="33">
        <f>K1047*INDEX(Parameters!$B$79:$E$79,MATCH(I1047,Parameters!$B$30:$E$30,0))/100*IF($F1047="yes",Parameters!$C$49,Parameters!$B$49)</f>
        <v/>
      </c>
      <c r="Q1047" s="33">
        <f>K1047*INDEX(Parameters!$B$80:$E$80,MATCH(I1047,Parameters!$B$30:$E$30,0))/100*IF($F1047="yes",Parameters!$C$49,Parameters!$B$49)</f>
        <v/>
      </c>
      <c r="R1047" s="33">
        <f>K1047*INDEX(Parameters!$B$81:$E$81,MATCH(I1047,Parameters!$B$30:$E$30,0))/100*IF($F1047="yes",Parameters!$C$49,Parameters!$B$49)</f>
        <v/>
      </c>
      <c r="S1047" s="33">
        <f>K1047*INDEX(Parameters!$B$82:$E$82,MATCH(I1047,Parameters!$B$30:$E$30,0))/100*IF($F1047="yes",Parameters!$C$49,Parameters!$B$49)</f>
        <v/>
      </c>
      <c r="T1047" s="33">
        <f>K1047*INDEX(Parameters!$B$83:$E$83,MATCH(I1047,Parameters!$B$30:$E$30,0))/100*IF($F1047="yes",Parameters!$C$49,Parameters!$B$49)</f>
        <v/>
      </c>
      <c r="U1047" s="33">
        <f>INDEX(Parameters!$B$32:$E$32,MATCH(I1047,Parameters!$B$30:$E$30,0))*Parameters!$B$36/100*IF($F1047="yes",Parameters!$E$49,Parameters!$D$49)</f>
        <v/>
      </c>
      <c r="V1047" s="33">
        <f>U1047*INDEX(Parameters!$B$99:$E$99,MATCH(I1047,Parameters!$B$30:$E$30,0))</f>
        <v/>
      </c>
      <c r="W1047" s="33">
        <f>U1047*INDEX(Parameters!$B$100:$E$100,MATCH(I1047,Parameters!$B$30:$E$30,0))</f>
        <v/>
      </c>
      <c r="X1047" s="33">
        <f>U1047*INDEX(Parameters!$B$101:$E$101,MATCH(I1047,Parameters!$B$30:$E$30,0))</f>
        <v/>
      </c>
      <c r="Y1047" s="33">
        <f>U1047*INDEX(Parameters!$B$102:$E$102,MATCH(I1047,Parameters!$B$30:$E$30,0))</f>
        <v/>
      </c>
      <c r="Z1047" s="33">
        <f>U1047*INDEX(Parameters!$B$103:$E$103,MATCH(I1047,Parameters!$B$30:$E$30,0))</f>
        <v/>
      </c>
      <c r="AA1047" s="33">
        <f>U1047*INDEX(Parameters!$B$104:$E$104,MATCH(I1047,Parameters!$B$30:$E$30,0))</f>
        <v/>
      </c>
      <c r="AB1047" s="33">
        <f>U1047*Parameters!$B$39</f>
        <v/>
      </c>
      <c r="AC1047" s="7">
        <f>J1047</f>
        <v/>
      </c>
      <c r="AD1047" s="7">
        <f>IF(J1047=1,Parameters!$B$40,Parameters!$B$41)</f>
        <v/>
      </c>
      <c r="AE1047" s="33">
        <f>AC1047*O1047+(1-AC1047)*L1047</f>
        <v/>
      </c>
      <c r="AF1047" s="33">
        <f>AC1047*P1047+(1-AC1047)*M1047</f>
        <v/>
      </c>
      <c r="AG1047" s="33">
        <f>AC1047*Q1047+(1-AC1047)*N1047</f>
        <v/>
      </c>
      <c r="AH1047" s="33">
        <f>AD1047*O1047+(1-AD1047)*L1047</f>
        <v/>
      </c>
      <c r="AI1047" s="33">
        <f>AD1047*P1047+(1-AD1047)*M1047</f>
        <v/>
      </c>
      <c r="AJ1047" s="33">
        <f>AD1047*Q1047+(1-AD1047)*N1047</f>
        <v/>
      </c>
      <c r="AK1047" s="33">
        <f>AC1047*V1047+(1-AC1047)*U1047</f>
        <v/>
      </c>
      <c r="AL1047" s="33">
        <f>AC1047*W1047+(1-AC1047)*U1047</f>
        <v/>
      </c>
      <c r="AM1047" s="33">
        <f>AC1047*X1047+(1-AC1047)*U1047</f>
        <v/>
      </c>
      <c r="AN1047" s="33">
        <f>AD1047*V1047+(1-AD1047)*U1047</f>
        <v/>
      </c>
      <c r="AO1047" s="33">
        <f>AD1047*W1047+(1-AD1047)*U1047</f>
        <v/>
      </c>
      <c r="AP1047" s="33">
        <f>AD1047*X1047+(1-AD1047)*U1047</f>
        <v/>
      </c>
      <c r="AQ1047" s="7">
        <f>IF(OR(Scenario!$B$5="Any",Scenario!$B$5=A1047),1,0)</f>
        <v/>
      </c>
      <c r="AR1047" s="7">
        <f>IF(OR(Scenario!$B$6="Any",Scenario!$B$6=B1047),1,0)</f>
        <v/>
      </c>
      <c r="AS1047" s="7">
        <f>IF(OR(Scenario!$B$7="Any",Scenario!$B$7=C1047),1,0)</f>
        <v/>
      </c>
      <c r="AT1047" s="7">
        <f>IF(OR(Scenario!$B$8="Any",Scenario!$B$8=D1047),1,0)</f>
        <v/>
      </c>
      <c r="AU1047" s="7">
        <f>IF(OR(Scenario!$B$9="Any",Scenario!$B$9=E1047),1,0)</f>
        <v/>
      </c>
      <c r="AV1047" s="7">
        <f>IF(OR(Scenario!$B$10="Any",Scenario!$B$10=F1047),1,0)</f>
        <v/>
      </c>
      <c r="AW1047" s="7">
        <f>G1047*AQ1047*AR1047*AS1047*AT1047*AU1047*AV1047</f>
        <v/>
      </c>
      <c r="AX1047" s="7">
        <f>IF(Scenario!$B$11="mean",L1047,IF(Scenario!$B$11="5th pct",M1047,N1047))</f>
        <v/>
      </c>
      <c r="AY1047" s="7">
        <f>IF(Scenario!$B$11="mean",O1047,IF(Scenario!$B$11="5th pct",P1047,Q1047))</f>
        <v/>
      </c>
      <c r="AZ1047" s="7">
        <f>IF(Scenario!$B$11="mean",R1047,IF(Scenario!$B$11="5th pct",S1047,T1047))</f>
        <v/>
      </c>
      <c r="BA1047" s="7">
        <f>IF(Scenario!$B$11="mean",AE1047,IF(Scenario!$B$11="5th pct",AF1047,AG1047))</f>
        <v/>
      </c>
      <c r="BB1047" s="7">
        <f>IF(Scenario!$B$11="mean",AH1047,IF(Scenario!$B$11="5th pct",AI1047,AJ1047))</f>
        <v/>
      </c>
      <c r="BC1047" s="7">
        <f>U1047</f>
        <v/>
      </c>
      <c r="BD1047" s="7">
        <f>IF(Scenario!$B$11="mean",V1047,IF(Scenario!$B$11="5th pct",W1047,X1047))</f>
        <v/>
      </c>
      <c r="BE1047" s="7">
        <f>IF(Scenario!$B$11="mean",Y1047,IF(Scenario!$B$11="5th pct",Z1047,AA1047))</f>
        <v/>
      </c>
      <c r="BF1047" s="7">
        <f>IF(Scenario!$B$11="mean",AK1047,IF(Scenario!$B$11="5th pct",AL1047,AM1047))</f>
        <v/>
      </c>
      <c r="BG1047" s="7">
        <f>IF(Scenario!$B$11="mean",AN1047,IF(Scenario!$B$11="5th pct",AO1047,AP1047))</f>
        <v/>
      </c>
    </row>
    <row r="1048">
      <c r="A1048" t="inlineStr">
        <is>
          <t>M</t>
        </is>
      </c>
      <c r="B1048" t="inlineStr">
        <is>
          <t>80+</t>
        </is>
      </c>
      <c r="C1048" t="inlineStr">
        <is>
          <t>132-154</t>
        </is>
      </c>
      <c r="D1048" t="inlineStr">
        <is>
          <t>1.5-2.0</t>
        </is>
      </c>
      <c r="E1048" t="inlineStr">
        <is>
          <t>persistent</t>
        </is>
      </c>
      <c r="F1048" t="inlineStr">
        <is>
          <t>no</t>
        </is>
      </c>
      <c r="G1048" s="26">
        <f>Parameters!$B$6*Parameters!$B$9*Parameters!$D$11/SUM(Parameters!$B$11:$G$11)*Parameters!$J$21*Parameters!$B$53*(1-Parameters!$B$46)</f>
        <v/>
      </c>
      <c r="H1048" s="27">
        <f>(140-Parameters!$D$25)*Parameters!$D$26*0.45359237*1/(72*Parameters!$D$27)</f>
        <v/>
      </c>
      <c r="I1048">
        <f>IF(H1048&gt;80,"&gt;80",IF(H1048&gt;50,"50-80",IF(H1048&gt;=25,"25-50","&lt;25")))</f>
        <v/>
      </c>
      <c r="J1048">
        <f>IF(((B1048="80+")+0+(OR(D1048="1.5-2.0",D1048="&gt;=2.0")))&gt;=2,1,0)</f>
        <v/>
      </c>
      <c r="K1048" s="28">
        <f>INDEX(Parameters!$B$31:$E$31,MATCH(I1048,Parameters!$B$30:$E$30,0))</f>
        <v/>
      </c>
      <c r="L1048" s="29">
        <f>K1048*INDEX(Parameters!$B$84:$E$84,MATCH(I1048,Parameters!$B$30:$E$30,0))/100*IF($F1048="yes",Parameters!$C$49,Parameters!$B$49)</f>
        <v/>
      </c>
      <c r="M1048" s="29">
        <f>K1048*INDEX(Parameters!$B$85:$E$85,MATCH(I1048,Parameters!$B$30:$E$30,0))/100*IF($F1048="yes",Parameters!$C$49,Parameters!$B$49)</f>
        <v/>
      </c>
      <c r="N1048" s="29">
        <f>K1048*INDEX(Parameters!$B$86:$E$86,MATCH(I1048,Parameters!$B$30:$E$30,0))/100*IF($F1048="yes",Parameters!$C$49,Parameters!$B$49)</f>
        <v/>
      </c>
      <c r="O1048" s="29">
        <f>K1048*INDEX(Parameters!$B$87:$E$87,MATCH(I1048,Parameters!$B$30:$E$30,0))/100*IF($F1048="yes",Parameters!$C$49,Parameters!$B$49)</f>
        <v/>
      </c>
      <c r="P1048" s="29">
        <f>K1048*INDEX(Parameters!$B$88:$E$88,MATCH(I1048,Parameters!$B$30:$E$30,0))/100*IF($F1048="yes",Parameters!$C$49,Parameters!$B$49)</f>
        <v/>
      </c>
      <c r="Q1048" s="29">
        <f>K1048*INDEX(Parameters!$B$89:$E$89,MATCH(I1048,Parameters!$B$30:$E$30,0))/100*IF($F1048="yes",Parameters!$C$49,Parameters!$B$49)</f>
        <v/>
      </c>
      <c r="R1048" s="29">
        <f>K1048*INDEX(Parameters!$B$90:$E$90,MATCH(I1048,Parameters!$B$30:$E$30,0))/100*IF($F1048="yes",Parameters!$C$49,Parameters!$B$49)</f>
        <v/>
      </c>
      <c r="S1048" s="29">
        <f>K1048*INDEX(Parameters!$B$91:$E$91,MATCH(I1048,Parameters!$B$30:$E$30,0))/100*IF($F1048="yes",Parameters!$C$49,Parameters!$B$49)</f>
        <v/>
      </c>
      <c r="T1048" s="29">
        <f>K1048*INDEX(Parameters!$B$92:$E$92,MATCH(I1048,Parameters!$B$30:$E$30,0))/100*IF($F1048="yes",Parameters!$C$49,Parameters!$B$49)</f>
        <v/>
      </c>
      <c r="U1048" s="29">
        <f>INDEX(Parameters!$B$32:$E$32,MATCH(I1048,Parameters!$B$30:$E$30,0))*Parameters!$B$36/100*IF($F1048="yes",Parameters!$E$49,Parameters!$D$49)</f>
        <v/>
      </c>
      <c r="V1048" s="29">
        <f>U1048*INDEX(Parameters!$B$99:$E$99,MATCH(I1048,Parameters!$B$30:$E$30,0))</f>
        <v/>
      </c>
      <c r="W1048" s="29">
        <f>U1048*INDEX(Parameters!$B$100:$E$100,MATCH(I1048,Parameters!$B$30:$E$30,0))</f>
        <v/>
      </c>
      <c r="X1048" s="29">
        <f>U1048*INDEX(Parameters!$B$101:$E$101,MATCH(I1048,Parameters!$B$30:$E$30,0))</f>
        <v/>
      </c>
      <c r="Y1048" s="29">
        <f>U1048*INDEX(Parameters!$B$102:$E$102,MATCH(I1048,Parameters!$B$30:$E$30,0))</f>
        <v/>
      </c>
      <c r="Z1048" s="29">
        <f>U1048*INDEX(Parameters!$B$103:$E$103,MATCH(I1048,Parameters!$B$30:$E$30,0))</f>
        <v/>
      </c>
      <c r="AA1048" s="29">
        <f>U1048*INDEX(Parameters!$B$104:$E$104,MATCH(I1048,Parameters!$B$30:$E$30,0))</f>
        <v/>
      </c>
      <c r="AB1048" s="29">
        <f>U1048*Parameters!$B$39</f>
        <v/>
      </c>
      <c r="AC1048">
        <f>J1048</f>
        <v/>
      </c>
      <c r="AD1048">
        <f>IF(J1048=1,Parameters!$B$40,Parameters!$B$41)</f>
        <v/>
      </c>
      <c r="AE1048" s="29">
        <f>AC1048*O1048+(1-AC1048)*L1048</f>
        <v/>
      </c>
      <c r="AF1048" s="29">
        <f>AC1048*P1048+(1-AC1048)*M1048</f>
        <v/>
      </c>
      <c r="AG1048" s="29">
        <f>AC1048*Q1048+(1-AC1048)*N1048</f>
        <v/>
      </c>
      <c r="AH1048" s="29">
        <f>AD1048*O1048+(1-AD1048)*L1048</f>
        <v/>
      </c>
      <c r="AI1048" s="29">
        <f>AD1048*P1048+(1-AD1048)*M1048</f>
        <v/>
      </c>
      <c r="AJ1048" s="29">
        <f>AD1048*Q1048+(1-AD1048)*N1048</f>
        <v/>
      </c>
      <c r="AK1048" s="29">
        <f>AC1048*V1048+(1-AC1048)*U1048</f>
        <v/>
      </c>
      <c r="AL1048" s="29">
        <f>AC1048*W1048+(1-AC1048)*U1048</f>
        <v/>
      </c>
      <c r="AM1048" s="29">
        <f>AC1048*X1048+(1-AC1048)*U1048</f>
        <v/>
      </c>
      <c r="AN1048" s="29">
        <f>AD1048*V1048+(1-AD1048)*U1048</f>
        <v/>
      </c>
      <c r="AO1048" s="29">
        <f>AD1048*W1048+(1-AD1048)*U1048</f>
        <v/>
      </c>
      <c r="AP1048" s="29">
        <f>AD1048*X1048+(1-AD1048)*U1048</f>
        <v/>
      </c>
      <c r="AQ1048">
        <f>IF(OR(Scenario!$B$5="Any",Scenario!$B$5=A1048),1,0)</f>
        <v/>
      </c>
      <c r="AR1048">
        <f>IF(OR(Scenario!$B$6="Any",Scenario!$B$6=B1048),1,0)</f>
        <v/>
      </c>
      <c r="AS1048">
        <f>IF(OR(Scenario!$B$7="Any",Scenario!$B$7=C1048),1,0)</f>
        <v/>
      </c>
      <c r="AT1048">
        <f>IF(OR(Scenario!$B$8="Any",Scenario!$B$8=D1048),1,0)</f>
        <v/>
      </c>
      <c r="AU1048">
        <f>IF(OR(Scenario!$B$9="Any",Scenario!$B$9=E1048),1,0)</f>
        <v/>
      </c>
      <c r="AV1048">
        <f>IF(OR(Scenario!$B$10="Any",Scenario!$B$10=F1048),1,0)</f>
        <v/>
      </c>
      <c r="AW1048">
        <f>G1048*AQ1048*AR1048*AS1048*AT1048*AU1048*AV1048</f>
        <v/>
      </c>
      <c r="AX1048">
        <f>IF(Scenario!$B$11="mean",L1048,IF(Scenario!$B$11="5th pct",M1048,N1048))</f>
        <v/>
      </c>
      <c r="AY1048">
        <f>IF(Scenario!$B$11="mean",O1048,IF(Scenario!$B$11="5th pct",P1048,Q1048))</f>
        <v/>
      </c>
      <c r="AZ1048">
        <f>IF(Scenario!$B$11="mean",R1048,IF(Scenario!$B$11="5th pct",S1048,T1048))</f>
        <v/>
      </c>
      <c r="BA1048">
        <f>IF(Scenario!$B$11="mean",AE1048,IF(Scenario!$B$11="5th pct",AF1048,AG1048))</f>
        <v/>
      </c>
      <c r="BB1048">
        <f>IF(Scenario!$B$11="mean",AH1048,IF(Scenario!$B$11="5th pct",AI1048,AJ1048))</f>
        <v/>
      </c>
      <c r="BC1048">
        <f>U1048</f>
        <v/>
      </c>
      <c r="BD1048">
        <f>IF(Scenario!$B$11="mean",V1048,IF(Scenario!$B$11="5th pct",W1048,X1048))</f>
        <v/>
      </c>
      <c r="BE1048">
        <f>IF(Scenario!$B$11="mean",Y1048,IF(Scenario!$B$11="5th pct",Z1048,AA1048))</f>
        <v/>
      </c>
      <c r="BF1048">
        <f>IF(Scenario!$B$11="mean",AK1048,IF(Scenario!$B$11="5th pct",AL1048,AM1048))</f>
        <v/>
      </c>
      <c r="BG1048">
        <f>IF(Scenario!$B$11="mean",AN1048,IF(Scenario!$B$11="5th pct",AO1048,AP1048))</f>
        <v/>
      </c>
    </row>
    <row r="1049">
      <c r="A1049" s="7" t="inlineStr">
        <is>
          <t>M</t>
        </is>
      </c>
      <c r="B1049" s="7" t="inlineStr">
        <is>
          <t>80+</t>
        </is>
      </c>
      <c r="C1049" s="7" t="inlineStr">
        <is>
          <t>132-154</t>
        </is>
      </c>
      <c r="D1049" s="7" t="inlineStr">
        <is>
          <t>1.5-2.0</t>
        </is>
      </c>
      <c r="E1049" s="7" t="inlineStr">
        <is>
          <t>persistent</t>
        </is>
      </c>
      <c r="F1049" s="7" t="inlineStr">
        <is>
          <t>yes</t>
        </is>
      </c>
      <c r="G1049" s="30">
        <f>Parameters!$B$6*Parameters!$B$9*Parameters!$D$11/SUM(Parameters!$B$11:$G$11)*Parameters!$J$21*Parameters!$B$53*Parameters!$B$46</f>
        <v/>
      </c>
      <c r="H1049" s="31">
        <f>(140-Parameters!$D$25)*Parameters!$D$26*0.45359237*1/(72*Parameters!$D$27)</f>
        <v/>
      </c>
      <c r="I1049" s="7">
        <f>IF(H1049&gt;80,"&gt;80",IF(H1049&gt;50,"50-80",IF(H1049&gt;=25,"25-50","&lt;25")))</f>
        <v/>
      </c>
      <c r="J1049" s="7">
        <f>IF(((B1049="80+")+0+(OR(D1049="1.5-2.0",D1049="&gt;=2.0")))&gt;=2,1,0)</f>
        <v/>
      </c>
      <c r="K1049" s="32">
        <f>INDEX(Parameters!$B$31:$E$31,MATCH(I1049,Parameters!$B$30:$E$30,0))</f>
        <v/>
      </c>
      <c r="L1049" s="33">
        <f>K1049*INDEX(Parameters!$B$84:$E$84,MATCH(I1049,Parameters!$B$30:$E$30,0))/100*IF($F1049="yes",Parameters!$C$49,Parameters!$B$49)</f>
        <v/>
      </c>
      <c r="M1049" s="33">
        <f>K1049*INDEX(Parameters!$B$85:$E$85,MATCH(I1049,Parameters!$B$30:$E$30,0))/100*IF($F1049="yes",Parameters!$C$49,Parameters!$B$49)</f>
        <v/>
      </c>
      <c r="N1049" s="33">
        <f>K1049*INDEX(Parameters!$B$86:$E$86,MATCH(I1049,Parameters!$B$30:$E$30,0))/100*IF($F1049="yes",Parameters!$C$49,Parameters!$B$49)</f>
        <v/>
      </c>
      <c r="O1049" s="33">
        <f>K1049*INDEX(Parameters!$B$87:$E$87,MATCH(I1049,Parameters!$B$30:$E$30,0))/100*IF($F1049="yes",Parameters!$C$49,Parameters!$B$49)</f>
        <v/>
      </c>
      <c r="P1049" s="33">
        <f>K1049*INDEX(Parameters!$B$88:$E$88,MATCH(I1049,Parameters!$B$30:$E$30,0))/100*IF($F1049="yes",Parameters!$C$49,Parameters!$B$49)</f>
        <v/>
      </c>
      <c r="Q1049" s="33">
        <f>K1049*INDEX(Parameters!$B$89:$E$89,MATCH(I1049,Parameters!$B$30:$E$30,0))/100*IF($F1049="yes",Parameters!$C$49,Parameters!$B$49)</f>
        <v/>
      </c>
      <c r="R1049" s="33">
        <f>K1049*INDEX(Parameters!$B$90:$E$90,MATCH(I1049,Parameters!$B$30:$E$30,0))/100*IF($F1049="yes",Parameters!$C$49,Parameters!$B$49)</f>
        <v/>
      </c>
      <c r="S1049" s="33">
        <f>K1049*INDEX(Parameters!$B$91:$E$91,MATCH(I1049,Parameters!$B$30:$E$30,0))/100*IF($F1049="yes",Parameters!$C$49,Parameters!$B$49)</f>
        <v/>
      </c>
      <c r="T1049" s="33">
        <f>K1049*INDEX(Parameters!$B$92:$E$92,MATCH(I1049,Parameters!$B$30:$E$30,0))/100*IF($F1049="yes",Parameters!$C$49,Parameters!$B$49)</f>
        <v/>
      </c>
      <c r="U1049" s="33">
        <f>INDEX(Parameters!$B$32:$E$32,MATCH(I1049,Parameters!$B$30:$E$30,0))*Parameters!$B$36/100*IF($F1049="yes",Parameters!$E$49,Parameters!$D$49)</f>
        <v/>
      </c>
      <c r="V1049" s="33">
        <f>U1049*INDEX(Parameters!$B$99:$E$99,MATCH(I1049,Parameters!$B$30:$E$30,0))</f>
        <v/>
      </c>
      <c r="W1049" s="33">
        <f>U1049*INDEX(Parameters!$B$100:$E$100,MATCH(I1049,Parameters!$B$30:$E$30,0))</f>
        <v/>
      </c>
      <c r="X1049" s="33">
        <f>U1049*INDEX(Parameters!$B$101:$E$101,MATCH(I1049,Parameters!$B$30:$E$30,0))</f>
        <v/>
      </c>
      <c r="Y1049" s="33">
        <f>U1049*INDEX(Parameters!$B$102:$E$102,MATCH(I1049,Parameters!$B$30:$E$30,0))</f>
        <v/>
      </c>
      <c r="Z1049" s="33">
        <f>U1049*INDEX(Parameters!$B$103:$E$103,MATCH(I1049,Parameters!$B$30:$E$30,0))</f>
        <v/>
      </c>
      <c r="AA1049" s="33">
        <f>U1049*INDEX(Parameters!$B$104:$E$104,MATCH(I1049,Parameters!$B$30:$E$30,0))</f>
        <v/>
      </c>
      <c r="AB1049" s="33">
        <f>U1049*Parameters!$B$39</f>
        <v/>
      </c>
      <c r="AC1049" s="7">
        <f>J1049</f>
        <v/>
      </c>
      <c r="AD1049" s="7">
        <f>IF(J1049=1,Parameters!$B$40,Parameters!$B$41)</f>
        <v/>
      </c>
      <c r="AE1049" s="33">
        <f>AC1049*O1049+(1-AC1049)*L1049</f>
        <v/>
      </c>
      <c r="AF1049" s="33">
        <f>AC1049*P1049+(1-AC1049)*M1049</f>
        <v/>
      </c>
      <c r="AG1049" s="33">
        <f>AC1049*Q1049+(1-AC1049)*N1049</f>
        <v/>
      </c>
      <c r="AH1049" s="33">
        <f>AD1049*O1049+(1-AD1049)*L1049</f>
        <v/>
      </c>
      <c r="AI1049" s="33">
        <f>AD1049*P1049+(1-AD1049)*M1049</f>
        <v/>
      </c>
      <c r="AJ1049" s="33">
        <f>AD1049*Q1049+(1-AD1049)*N1049</f>
        <v/>
      </c>
      <c r="AK1049" s="33">
        <f>AC1049*V1049+(1-AC1049)*U1049</f>
        <v/>
      </c>
      <c r="AL1049" s="33">
        <f>AC1049*W1049+(1-AC1049)*U1049</f>
        <v/>
      </c>
      <c r="AM1049" s="33">
        <f>AC1049*X1049+(1-AC1049)*U1049</f>
        <v/>
      </c>
      <c r="AN1049" s="33">
        <f>AD1049*V1049+(1-AD1049)*U1049</f>
        <v/>
      </c>
      <c r="AO1049" s="33">
        <f>AD1049*W1049+(1-AD1049)*U1049</f>
        <v/>
      </c>
      <c r="AP1049" s="33">
        <f>AD1049*X1049+(1-AD1049)*U1049</f>
        <v/>
      </c>
      <c r="AQ1049" s="7">
        <f>IF(OR(Scenario!$B$5="Any",Scenario!$B$5=A1049),1,0)</f>
        <v/>
      </c>
      <c r="AR1049" s="7">
        <f>IF(OR(Scenario!$B$6="Any",Scenario!$B$6=B1049),1,0)</f>
        <v/>
      </c>
      <c r="AS1049" s="7">
        <f>IF(OR(Scenario!$B$7="Any",Scenario!$B$7=C1049),1,0)</f>
        <v/>
      </c>
      <c r="AT1049" s="7">
        <f>IF(OR(Scenario!$B$8="Any",Scenario!$B$8=D1049),1,0)</f>
        <v/>
      </c>
      <c r="AU1049" s="7">
        <f>IF(OR(Scenario!$B$9="Any",Scenario!$B$9=E1049),1,0)</f>
        <v/>
      </c>
      <c r="AV1049" s="7">
        <f>IF(OR(Scenario!$B$10="Any",Scenario!$B$10=F1049),1,0)</f>
        <v/>
      </c>
      <c r="AW1049" s="7">
        <f>G1049*AQ1049*AR1049*AS1049*AT1049*AU1049*AV1049</f>
        <v/>
      </c>
      <c r="AX1049" s="7">
        <f>IF(Scenario!$B$11="mean",L1049,IF(Scenario!$B$11="5th pct",M1049,N1049))</f>
        <v/>
      </c>
      <c r="AY1049" s="7">
        <f>IF(Scenario!$B$11="mean",O1049,IF(Scenario!$B$11="5th pct",P1049,Q1049))</f>
        <v/>
      </c>
      <c r="AZ1049" s="7">
        <f>IF(Scenario!$B$11="mean",R1049,IF(Scenario!$B$11="5th pct",S1049,T1049))</f>
        <v/>
      </c>
      <c r="BA1049" s="7">
        <f>IF(Scenario!$B$11="mean",AE1049,IF(Scenario!$B$11="5th pct",AF1049,AG1049))</f>
        <v/>
      </c>
      <c r="BB1049" s="7">
        <f>IF(Scenario!$B$11="mean",AH1049,IF(Scenario!$B$11="5th pct",AI1049,AJ1049))</f>
        <v/>
      </c>
      <c r="BC1049" s="7">
        <f>U1049</f>
        <v/>
      </c>
      <c r="BD1049" s="7">
        <f>IF(Scenario!$B$11="mean",V1049,IF(Scenario!$B$11="5th pct",W1049,X1049))</f>
        <v/>
      </c>
      <c r="BE1049" s="7">
        <f>IF(Scenario!$B$11="mean",Y1049,IF(Scenario!$B$11="5th pct",Z1049,AA1049))</f>
        <v/>
      </c>
      <c r="BF1049" s="7">
        <f>IF(Scenario!$B$11="mean",AK1049,IF(Scenario!$B$11="5th pct",AL1049,AM1049))</f>
        <v/>
      </c>
      <c r="BG1049" s="7">
        <f>IF(Scenario!$B$11="mean",AN1049,IF(Scenario!$B$11="5th pct",AO1049,AP1049))</f>
        <v/>
      </c>
    </row>
    <row r="1050">
      <c r="A1050" t="inlineStr">
        <is>
          <t>M</t>
        </is>
      </c>
      <c r="B1050" t="inlineStr">
        <is>
          <t>80+</t>
        </is>
      </c>
      <c r="C1050" t="inlineStr">
        <is>
          <t>132-154</t>
        </is>
      </c>
      <c r="D1050" t="inlineStr">
        <is>
          <t>&gt;=2.0</t>
        </is>
      </c>
      <c r="E1050" t="inlineStr">
        <is>
          <t>subclinical</t>
        </is>
      </c>
      <c r="F1050" t="inlineStr">
        <is>
          <t>no</t>
        </is>
      </c>
      <c r="G1050" s="26">
        <f>Parameters!$B$6*Parameters!$B$9*Parameters!$D$11/SUM(Parameters!$B$11:$G$11)*Parameters!$K$21*Parameters!$B$50*(1-Parameters!$B$46)</f>
        <v/>
      </c>
      <c r="H1050" s="27">
        <f>(140-Parameters!$D$25)*Parameters!$D$26*0.45359237*1/(72*Parameters!$E$27)</f>
        <v/>
      </c>
      <c r="I1050">
        <f>IF(H1050&gt;80,"&gt;80",IF(H1050&gt;50,"50-80",IF(H1050&gt;=25,"25-50","&lt;25")))</f>
        <v/>
      </c>
      <c r="J1050">
        <f>IF(((B1050="80+")+0+(OR(D1050="1.5-2.0",D1050="&gt;=2.0")))&gt;=2,1,0)</f>
        <v/>
      </c>
      <c r="K1050" s="28">
        <f>INDEX(Parameters!$B$31:$E$31,MATCH(I1050,Parameters!$B$30:$E$30,0))</f>
        <v/>
      </c>
      <c r="L1050" s="29">
        <f>K1050*INDEX(Parameters!$B$57:$E$57,MATCH(I1050,Parameters!$B$30:$E$30,0))/100*IF($F1050="yes",Parameters!$C$49,Parameters!$B$49)</f>
        <v/>
      </c>
      <c r="M1050" s="29">
        <f>K1050*INDEX(Parameters!$B$58:$E$58,MATCH(I1050,Parameters!$B$30:$E$30,0))/100*IF($F1050="yes",Parameters!$C$49,Parameters!$B$49)</f>
        <v/>
      </c>
      <c r="N1050" s="29">
        <f>K1050*INDEX(Parameters!$B$59:$E$59,MATCH(I1050,Parameters!$B$30:$E$30,0))/100*IF($F1050="yes",Parameters!$C$49,Parameters!$B$49)</f>
        <v/>
      </c>
      <c r="O1050" s="29">
        <f>K1050*INDEX(Parameters!$B$60:$E$60,MATCH(I1050,Parameters!$B$30:$E$30,0))/100*IF($F1050="yes",Parameters!$C$49,Parameters!$B$49)</f>
        <v/>
      </c>
      <c r="P1050" s="29">
        <f>K1050*INDEX(Parameters!$B$61:$E$61,MATCH(I1050,Parameters!$B$30:$E$30,0))/100*IF($F1050="yes",Parameters!$C$49,Parameters!$B$49)</f>
        <v/>
      </c>
      <c r="Q1050" s="29">
        <f>K1050*INDEX(Parameters!$B$62:$E$62,MATCH(I1050,Parameters!$B$30:$E$30,0))/100*IF($F1050="yes",Parameters!$C$49,Parameters!$B$49)</f>
        <v/>
      </c>
      <c r="R1050" s="29">
        <f>K1050*INDEX(Parameters!$B$63:$E$63,MATCH(I1050,Parameters!$B$30:$E$30,0))/100*IF($F1050="yes",Parameters!$C$49,Parameters!$B$49)</f>
        <v/>
      </c>
      <c r="S1050" s="29">
        <f>K1050*INDEX(Parameters!$B$64:$E$64,MATCH(I1050,Parameters!$B$30:$E$30,0))/100*IF($F1050="yes",Parameters!$C$49,Parameters!$B$49)</f>
        <v/>
      </c>
      <c r="T1050" s="29">
        <f>K1050*INDEX(Parameters!$B$65:$E$65,MATCH(I1050,Parameters!$B$30:$E$30,0))/100*IF($F1050="yes",Parameters!$C$49,Parameters!$B$49)</f>
        <v/>
      </c>
      <c r="U1050" s="29">
        <f>INDEX(Parameters!$B$32:$E$32,MATCH(I1050,Parameters!$B$30:$E$30,0))*Parameters!$B$36/100*IF($F1050="yes",Parameters!$E$49,Parameters!$D$49)</f>
        <v/>
      </c>
      <c r="V1050" s="29">
        <f>U1050*INDEX(Parameters!$B$99:$E$99,MATCH(I1050,Parameters!$B$30:$E$30,0))</f>
        <v/>
      </c>
      <c r="W1050" s="29">
        <f>U1050*INDEX(Parameters!$B$100:$E$100,MATCH(I1050,Parameters!$B$30:$E$30,0))</f>
        <v/>
      </c>
      <c r="X1050" s="29">
        <f>U1050*INDEX(Parameters!$B$101:$E$101,MATCH(I1050,Parameters!$B$30:$E$30,0))</f>
        <v/>
      </c>
      <c r="Y1050" s="29">
        <f>U1050*INDEX(Parameters!$B$102:$E$102,MATCH(I1050,Parameters!$B$30:$E$30,0))</f>
        <v/>
      </c>
      <c r="Z1050" s="29">
        <f>U1050*INDEX(Parameters!$B$103:$E$103,MATCH(I1050,Parameters!$B$30:$E$30,0))</f>
        <v/>
      </c>
      <c r="AA1050" s="29">
        <f>U1050*INDEX(Parameters!$B$104:$E$104,MATCH(I1050,Parameters!$B$30:$E$30,0))</f>
        <v/>
      </c>
      <c r="AB1050" s="29">
        <f>U1050*Parameters!$B$39</f>
        <v/>
      </c>
      <c r="AC1050">
        <f>J1050</f>
        <v/>
      </c>
      <c r="AD1050">
        <f>IF(J1050=1,Parameters!$B$40,Parameters!$B$41)</f>
        <v/>
      </c>
      <c r="AE1050" s="29">
        <f>AC1050*O1050+(1-AC1050)*L1050</f>
        <v/>
      </c>
      <c r="AF1050" s="29">
        <f>AC1050*P1050+(1-AC1050)*M1050</f>
        <v/>
      </c>
      <c r="AG1050" s="29">
        <f>AC1050*Q1050+(1-AC1050)*N1050</f>
        <v/>
      </c>
      <c r="AH1050" s="29">
        <f>AD1050*O1050+(1-AD1050)*L1050</f>
        <v/>
      </c>
      <c r="AI1050" s="29">
        <f>AD1050*P1050+(1-AD1050)*M1050</f>
        <v/>
      </c>
      <c r="AJ1050" s="29">
        <f>AD1050*Q1050+(1-AD1050)*N1050</f>
        <v/>
      </c>
      <c r="AK1050" s="29">
        <f>AC1050*V1050+(1-AC1050)*U1050</f>
        <v/>
      </c>
      <c r="AL1050" s="29">
        <f>AC1050*W1050+(1-AC1050)*U1050</f>
        <v/>
      </c>
      <c r="AM1050" s="29">
        <f>AC1050*X1050+(1-AC1050)*U1050</f>
        <v/>
      </c>
      <c r="AN1050" s="29">
        <f>AD1050*V1050+(1-AD1050)*U1050</f>
        <v/>
      </c>
      <c r="AO1050" s="29">
        <f>AD1050*W1050+(1-AD1050)*U1050</f>
        <v/>
      </c>
      <c r="AP1050" s="29">
        <f>AD1050*X1050+(1-AD1050)*U1050</f>
        <v/>
      </c>
      <c r="AQ1050">
        <f>IF(OR(Scenario!$B$5="Any",Scenario!$B$5=A1050),1,0)</f>
        <v/>
      </c>
      <c r="AR1050">
        <f>IF(OR(Scenario!$B$6="Any",Scenario!$B$6=B1050),1,0)</f>
        <v/>
      </c>
      <c r="AS1050">
        <f>IF(OR(Scenario!$B$7="Any",Scenario!$B$7=C1050),1,0)</f>
        <v/>
      </c>
      <c r="AT1050">
        <f>IF(OR(Scenario!$B$8="Any",Scenario!$B$8=D1050),1,0)</f>
        <v/>
      </c>
      <c r="AU1050">
        <f>IF(OR(Scenario!$B$9="Any",Scenario!$B$9=E1050),1,0)</f>
        <v/>
      </c>
      <c r="AV1050">
        <f>IF(OR(Scenario!$B$10="Any",Scenario!$B$10=F1050),1,0)</f>
        <v/>
      </c>
      <c r="AW1050">
        <f>G1050*AQ1050*AR1050*AS1050*AT1050*AU1050*AV1050</f>
        <v/>
      </c>
      <c r="AX1050">
        <f>IF(Scenario!$B$11="mean",L1050,IF(Scenario!$B$11="5th pct",M1050,N1050))</f>
        <v/>
      </c>
      <c r="AY1050">
        <f>IF(Scenario!$B$11="mean",O1050,IF(Scenario!$B$11="5th pct",P1050,Q1050))</f>
        <v/>
      </c>
      <c r="AZ1050">
        <f>IF(Scenario!$B$11="mean",R1050,IF(Scenario!$B$11="5th pct",S1050,T1050))</f>
        <v/>
      </c>
      <c r="BA1050">
        <f>IF(Scenario!$B$11="mean",AE1050,IF(Scenario!$B$11="5th pct",AF1050,AG1050))</f>
        <v/>
      </c>
      <c r="BB1050">
        <f>IF(Scenario!$B$11="mean",AH1050,IF(Scenario!$B$11="5th pct",AI1050,AJ1050))</f>
        <v/>
      </c>
      <c r="BC1050">
        <f>U1050</f>
        <v/>
      </c>
      <c r="BD1050">
        <f>IF(Scenario!$B$11="mean",V1050,IF(Scenario!$B$11="5th pct",W1050,X1050))</f>
        <v/>
      </c>
      <c r="BE1050">
        <f>IF(Scenario!$B$11="mean",Y1050,IF(Scenario!$B$11="5th pct",Z1050,AA1050))</f>
        <v/>
      </c>
      <c r="BF1050">
        <f>IF(Scenario!$B$11="mean",AK1050,IF(Scenario!$B$11="5th pct",AL1050,AM1050))</f>
        <v/>
      </c>
      <c r="BG1050">
        <f>IF(Scenario!$B$11="mean",AN1050,IF(Scenario!$B$11="5th pct",AO1050,AP1050))</f>
        <v/>
      </c>
    </row>
    <row r="1051">
      <c r="A1051" s="7" t="inlineStr">
        <is>
          <t>M</t>
        </is>
      </c>
      <c r="B1051" s="7" t="inlineStr">
        <is>
          <t>80+</t>
        </is>
      </c>
      <c r="C1051" s="7" t="inlineStr">
        <is>
          <t>132-154</t>
        </is>
      </c>
      <c r="D1051" s="7" t="inlineStr">
        <is>
          <t>&gt;=2.0</t>
        </is>
      </c>
      <c r="E1051" s="7" t="inlineStr">
        <is>
          <t>subclinical</t>
        </is>
      </c>
      <c r="F1051" s="7" t="inlineStr">
        <is>
          <t>yes</t>
        </is>
      </c>
      <c r="G1051" s="30">
        <f>Parameters!$B$6*Parameters!$B$9*Parameters!$D$11/SUM(Parameters!$B$11:$G$11)*Parameters!$K$21*Parameters!$B$50*Parameters!$B$46</f>
        <v/>
      </c>
      <c r="H1051" s="31">
        <f>(140-Parameters!$D$25)*Parameters!$D$26*0.45359237*1/(72*Parameters!$E$27)</f>
        <v/>
      </c>
      <c r="I1051" s="7">
        <f>IF(H1051&gt;80,"&gt;80",IF(H1051&gt;50,"50-80",IF(H1051&gt;=25,"25-50","&lt;25")))</f>
        <v/>
      </c>
      <c r="J1051" s="7">
        <f>IF(((B1051="80+")+0+(OR(D1051="1.5-2.0",D1051="&gt;=2.0")))&gt;=2,1,0)</f>
        <v/>
      </c>
      <c r="K1051" s="32">
        <f>INDEX(Parameters!$B$31:$E$31,MATCH(I1051,Parameters!$B$30:$E$30,0))</f>
        <v/>
      </c>
      <c r="L1051" s="33">
        <f>K1051*INDEX(Parameters!$B$57:$E$57,MATCH(I1051,Parameters!$B$30:$E$30,0))/100*IF($F1051="yes",Parameters!$C$49,Parameters!$B$49)</f>
        <v/>
      </c>
      <c r="M1051" s="33">
        <f>K1051*INDEX(Parameters!$B$58:$E$58,MATCH(I1051,Parameters!$B$30:$E$30,0))/100*IF($F1051="yes",Parameters!$C$49,Parameters!$B$49)</f>
        <v/>
      </c>
      <c r="N1051" s="33">
        <f>K1051*INDEX(Parameters!$B$59:$E$59,MATCH(I1051,Parameters!$B$30:$E$30,0))/100*IF($F1051="yes",Parameters!$C$49,Parameters!$B$49)</f>
        <v/>
      </c>
      <c r="O1051" s="33">
        <f>K1051*INDEX(Parameters!$B$60:$E$60,MATCH(I1051,Parameters!$B$30:$E$30,0))/100*IF($F1051="yes",Parameters!$C$49,Parameters!$B$49)</f>
        <v/>
      </c>
      <c r="P1051" s="33">
        <f>K1051*INDEX(Parameters!$B$61:$E$61,MATCH(I1051,Parameters!$B$30:$E$30,0))/100*IF($F1051="yes",Parameters!$C$49,Parameters!$B$49)</f>
        <v/>
      </c>
      <c r="Q1051" s="33">
        <f>K1051*INDEX(Parameters!$B$62:$E$62,MATCH(I1051,Parameters!$B$30:$E$30,0))/100*IF($F1051="yes",Parameters!$C$49,Parameters!$B$49)</f>
        <v/>
      </c>
      <c r="R1051" s="33">
        <f>K1051*INDEX(Parameters!$B$63:$E$63,MATCH(I1051,Parameters!$B$30:$E$30,0))/100*IF($F1051="yes",Parameters!$C$49,Parameters!$B$49)</f>
        <v/>
      </c>
      <c r="S1051" s="33">
        <f>K1051*INDEX(Parameters!$B$64:$E$64,MATCH(I1051,Parameters!$B$30:$E$30,0))/100*IF($F1051="yes",Parameters!$C$49,Parameters!$B$49)</f>
        <v/>
      </c>
      <c r="T1051" s="33">
        <f>K1051*INDEX(Parameters!$B$65:$E$65,MATCH(I1051,Parameters!$B$30:$E$30,0))/100*IF($F1051="yes",Parameters!$C$49,Parameters!$B$49)</f>
        <v/>
      </c>
      <c r="U1051" s="33">
        <f>INDEX(Parameters!$B$32:$E$32,MATCH(I1051,Parameters!$B$30:$E$30,0))*Parameters!$B$36/100*IF($F1051="yes",Parameters!$E$49,Parameters!$D$49)</f>
        <v/>
      </c>
      <c r="V1051" s="33">
        <f>U1051*INDEX(Parameters!$B$99:$E$99,MATCH(I1051,Parameters!$B$30:$E$30,0))</f>
        <v/>
      </c>
      <c r="W1051" s="33">
        <f>U1051*INDEX(Parameters!$B$100:$E$100,MATCH(I1051,Parameters!$B$30:$E$30,0))</f>
        <v/>
      </c>
      <c r="X1051" s="33">
        <f>U1051*INDEX(Parameters!$B$101:$E$101,MATCH(I1051,Parameters!$B$30:$E$30,0))</f>
        <v/>
      </c>
      <c r="Y1051" s="33">
        <f>U1051*INDEX(Parameters!$B$102:$E$102,MATCH(I1051,Parameters!$B$30:$E$30,0))</f>
        <v/>
      </c>
      <c r="Z1051" s="33">
        <f>U1051*INDEX(Parameters!$B$103:$E$103,MATCH(I1051,Parameters!$B$30:$E$30,0))</f>
        <v/>
      </c>
      <c r="AA1051" s="33">
        <f>U1051*INDEX(Parameters!$B$104:$E$104,MATCH(I1051,Parameters!$B$30:$E$30,0))</f>
        <v/>
      </c>
      <c r="AB1051" s="33">
        <f>U1051*Parameters!$B$39</f>
        <v/>
      </c>
      <c r="AC1051" s="7">
        <f>J1051</f>
        <v/>
      </c>
      <c r="AD1051" s="7">
        <f>IF(J1051=1,Parameters!$B$40,Parameters!$B$41)</f>
        <v/>
      </c>
      <c r="AE1051" s="33">
        <f>AC1051*O1051+(1-AC1051)*L1051</f>
        <v/>
      </c>
      <c r="AF1051" s="33">
        <f>AC1051*P1051+(1-AC1051)*M1051</f>
        <v/>
      </c>
      <c r="AG1051" s="33">
        <f>AC1051*Q1051+(1-AC1051)*N1051</f>
        <v/>
      </c>
      <c r="AH1051" s="33">
        <f>AD1051*O1051+(1-AD1051)*L1051</f>
        <v/>
      </c>
      <c r="AI1051" s="33">
        <f>AD1051*P1051+(1-AD1051)*M1051</f>
        <v/>
      </c>
      <c r="AJ1051" s="33">
        <f>AD1051*Q1051+(1-AD1051)*N1051</f>
        <v/>
      </c>
      <c r="AK1051" s="33">
        <f>AC1051*V1051+(1-AC1051)*U1051</f>
        <v/>
      </c>
      <c r="AL1051" s="33">
        <f>AC1051*W1051+(1-AC1051)*U1051</f>
        <v/>
      </c>
      <c r="AM1051" s="33">
        <f>AC1051*X1051+(1-AC1051)*U1051</f>
        <v/>
      </c>
      <c r="AN1051" s="33">
        <f>AD1051*V1051+(1-AD1051)*U1051</f>
        <v/>
      </c>
      <c r="AO1051" s="33">
        <f>AD1051*W1051+(1-AD1051)*U1051</f>
        <v/>
      </c>
      <c r="AP1051" s="33">
        <f>AD1051*X1051+(1-AD1051)*U1051</f>
        <v/>
      </c>
      <c r="AQ1051" s="7">
        <f>IF(OR(Scenario!$B$5="Any",Scenario!$B$5=A1051),1,0)</f>
        <v/>
      </c>
      <c r="AR1051" s="7">
        <f>IF(OR(Scenario!$B$6="Any",Scenario!$B$6=B1051),1,0)</f>
        <v/>
      </c>
      <c r="AS1051" s="7">
        <f>IF(OR(Scenario!$B$7="Any",Scenario!$B$7=C1051),1,0)</f>
        <v/>
      </c>
      <c r="AT1051" s="7">
        <f>IF(OR(Scenario!$B$8="Any",Scenario!$B$8=D1051),1,0)</f>
        <v/>
      </c>
      <c r="AU1051" s="7">
        <f>IF(OR(Scenario!$B$9="Any",Scenario!$B$9=E1051),1,0)</f>
        <v/>
      </c>
      <c r="AV1051" s="7">
        <f>IF(OR(Scenario!$B$10="Any",Scenario!$B$10=F1051),1,0)</f>
        <v/>
      </c>
      <c r="AW1051" s="7">
        <f>G1051*AQ1051*AR1051*AS1051*AT1051*AU1051*AV1051</f>
        <v/>
      </c>
      <c r="AX1051" s="7">
        <f>IF(Scenario!$B$11="mean",L1051,IF(Scenario!$B$11="5th pct",M1051,N1051))</f>
        <v/>
      </c>
      <c r="AY1051" s="7">
        <f>IF(Scenario!$B$11="mean",O1051,IF(Scenario!$B$11="5th pct",P1051,Q1051))</f>
        <v/>
      </c>
      <c r="AZ1051" s="7">
        <f>IF(Scenario!$B$11="mean",R1051,IF(Scenario!$B$11="5th pct",S1051,T1051))</f>
        <v/>
      </c>
      <c r="BA1051" s="7">
        <f>IF(Scenario!$B$11="mean",AE1051,IF(Scenario!$B$11="5th pct",AF1051,AG1051))</f>
        <v/>
      </c>
      <c r="BB1051" s="7">
        <f>IF(Scenario!$B$11="mean",AH1051,IF(Scenario!$B$11="5th pct",AI1051,AJ1051))</f>
        <v/>
      </c>
      <c r="BC1051" s="7">
        <f>U1051</f>
        <v/>
      </c>
      <c r="BD1051" s="7">
        <f>IF(Scenario!$B$11="mean",V1051,IF(Scenario!$B$11="5th pct",W1051,X1051))</f>
        <v/>
      </c>
      <c r="BE1051" s="7">
        <f>IF(Scenario!$B$11="mean",Y1051,IF(Scenario!$B$11="5th pct",Z1051,AA1051))</f>
        <v/>
      </c>
      <c r="BF1051" s="7">
        <f>IF(Scenario!$B$11="mean",AK1051,IF(Scenario!$B$11="5th pct",AL1051,AM1051))</f>
        <v/>
      </c>
      <c r="BG1051" s="7">
        <f>IF(Scenario!$B$11="mean",AN1051,IF(Scenario!$B$11="5th pct",AO1051,AP1051))</f>
        <v/>
      </c>
    </row>
    <row r="1052">
      <c r="A1052" t="inlineStr">
        <is>
          <t>M</t>
        </is>
      </c>
      <c r="B1052" t="inlineStr">
        <is>
          <t>80+</t>
        </is>
      </c>
      <c r="C1052" t="inlineStr">
        <is>
          <t>132-154</t>
        </is>
      </c>
      <c r="D1052" t="inlineStr">
        <is>
          <t>&gt;=2.0</t>
        </is>
      </c>
      <c r="E1052" t="inlineStr">
        <is>
          <t>low parox</t>
        </is>
      </c>
      <c r="F1052" t="inlineStr">
        <is>
          <t>no</t>
        </is>
      </c>
      <c r="G1052" s="26">
        <f>Parameters!$B$6*Parameters!$B$9*Parameters!$D$11/SUM(Parameters!$B$11:$G$11)*Parameters!$K$21*Parameters!$B$51*(1-Parameters!$B$46)</f>
        <v/>
      </c>
      <c r="H1052" s="27">
        <f>(140-Parameters!$D$25)*Parameters!$D$26*0.45359237*1/(72*Parameters!$E$27)</f>
        <v/>
      </c>
      <c r="I1052">
        <f>IF(H1052&gt;80,"&gt;80",IF(H1052&gt;50,"50-80",IF(H1052&gt;=25,"25-50","&lt;25")))</f>
        <v/>
      </c>
      <c r="J1052">
        <f>IF(((B1052="80+")+0+(OR(D1052="1.5-2.0",D1052="&gt;=2.0")))&gt;=2,1,0)</f>
        <v/>
      </c>
      <c r="K1052" s="28">
        <f>INDEX(Parameters!$B$31:$E$31,MATCH(I1052,Parameters!$B$30:$E$30,0))</f>
        <v/>
      </c>
      <c r="L1052" s="29">
        <f>K1052*INDEX(Parameters!$B$66:$E$66,MATCH(I1052,Parameters!$B$30:$E$30,0))/100*IF($F1052="yes",Parameters!$C$49,Parameters!$B$49)</f>
        <v/>
      </c>
      <c r="M1052" s="29">
        <f>K1052*INDEX(Parameters!$B$67:$E$67,MATCH(I1052,Parameters!$B$30:$E$30,0))/100*IF($F1052="yes",Parameters!$C$49,Parameters!$B$49)</f>
        <v/>
      </c>
      <c r="N1052" s="29">
        <f>K1052*INDEX(Parameters!$B$68:$E$68,MATCH(I1052,Parameters!$B$30:$E$30,0))/100*IF($F1052="yes",Parameters!$C$49,Parameters!$B$49)</f>
        <v/>
      </c>
      <c r="O1052" s="29">
        <f>K1052*INDEX(Parameters!$B$69:$E$69,MATCH(I1052,Parameters!$B$30:$E$30,0))/100*IF($F1052="yes",Parameters!$C$49,Parameters!$B$49)</f>
        <v/>
      </c>
      <c r="P1052" s="29">
        <f>K1052*INDEX(Parameters!$B$70:$E$70,MATCH(I1052,Parameters!$B$30:$E$30,0))/100*IF($F1052="yes",Parameters!$C$49,Parameters!$B$49)</f>
        <v/>
      </c>
      <c r="Q1052" s="29">
        <f>K1052*INDEX(Parameters!$B$71:$E$71,MATCH(I1052,Parameters!$B$30:$E$30,0))/100*IF($F1052="yes",Parameters!$C$49,Parameters!$B$49)</f>
        <v/>
      </c>
      <c r="R1052" s="29">
        <f>K1052*INDEX(Parameters!$B$72:$E$72,MATCH(I1052,Parameters!$B$30:$E$30,0))/100*IF($F1052="yes",Parameters!$C$49,Parameters!$B$49)</f>
        <v/>
      </c>
      <c r="S1052" s="29">
        <f>K1052*INDEX(Parameters!$B$73:$E$73,MATCH(I1052,Parameters!$B$30:$E$30,0))/100*IF($F1052="yes",Parameters!$C$49,Parameters!$B$49)</f>
        <v/>
      </c>
      <c r="T1052" s="29">
        <f>K1052*INDEX(Parameters!$B$74:$E$74,MATCH(I1052,Parameters!$B$30:$E$30,0))/100*IF($F1052="yes",Parameters!$C$49,Parameters!$B$49)</f>
        <v/>
      </c>
      <c r="U1052" s="29">
        <f>INDEX(Parameters!$B$32:$E$32,MATCH(I1052,Parameters!$B$30:$E$30,0))*Parameters!$B$36/100*IF($F1052="yes",Parameters!$E$49,Parameters!$D$49)</f>
        <v/>
      </c>
      <c r="V1052" s="29">
        <f>U1052*INDEX(Parameters!$B$99:$E$99,MATCH(I1052,Parameters!$B$30:$E$30,0))</f>
        <v/>
      </c>
      <c r="W1052" s="29">
        <f>U1052*INDEX(Parameters!$B$100:$E$100,MATCH(I1052,Parameters!$B$30:$E$30,0))</f>
        <v/>
      </c>
      <c r="X1052" s="29">
        <f>U1052*INDEX(Parameters!$B$101:$E$101,MATCH(I1052,Parameters!$B$30:$E$30,0))</f>
        <v/>
      </c>
      <c r="Y1052" s="29">
        <f>U1052*INDEX(Parameters!$B$102:$E$102,MATCH(I1052,Parameters!$B$30:$E$30,0))</f>
        <v/>
      </c>
      <c r="Z1052" s="29">
        <f>U1052*INDEX(Parameters!$B$103:$E$103,MATCH(I1052,Parameters!$B$30:$E$30,0))</f>
        <v/>
      </c>
      <c r="AA1052" s="29">
        <f>U1052*INDEX(Parameters!$B$104:$E$104,MATCH(I1052,Parameters!$B$30:$E$30,0))</f>
        <v/>
      </c>
      <c r="AB1052" s="29">
        <f>U1052*Parameters!$B$39</f>
        <v/>
      </c>
      <c r="AC1052">
        <f>J1052</f>
        <v/>
      </c>
      <c r="AD1052">
        <f>IF(J1052=1,Parameters!$B$40,Parameters!$B$41)</f>
        <v/>
      </c>
      <c r="AE1052" s="29">
        <f>AC1052*O1052+(1-AC1052)*L1052</f>
        <v/>
      </c>
      <c r="AF1052" s="29">
        <f>AC1052*P1052+(1-AC1052)*M1052</f>
        <v/>
      </c>
      <c r="AG1052" s="29">
        <f>AC1052*Q1052+(1-AC1052)*N1052</f>
        <v/>
      </c>
      <c r="AH1052" s="29">
        <f>AD1052*O1052+(1-AD1052)*L1052</f>
        <v/>
      </c>
      <c r="AI1052" s="29">
        <f>AD1052*P1052+(1-AD1052)*M1052</f>
        <v/>
      </c>
      <c r="AJ1052" s="29">
        <f>AD1052*Q1052+(1-AD1052)*N1052</f>
        <v/>
      </c>
      <c r="AK1052" s="29">
        <f>AC1052*V1052+(1-AC1052)*U1052</f>
        <v/>
      </c>
      <c r="AL1052" s="29">
        <f>AC1052*W1052+(1-AC1052)*U1052</f>
        <v/>
      </c>
      <c r="AM1052" s="29">
        <f>AC1052*X1052+(1-AC1052)*U1052</f>
        <v/>
      </c>
      <c r="AN1052" s="29">
        <f>AD1052*V1052+(1-AD1052)*U1052</f>
        <v/>
      </c>
      <c r="AO1052" s="29">
        <f>AD1052*W1052+(1-AD1052)*U1052</f>
        <v/>
      </c>
      <c r="AP1052" s="29">
        <f>AD1052*X1052+(1-AD1052)*U1052</f>
        <v/>
      </c>
      <c r="AQ1052">
        <f>IF(OR(Scenario!$B$5="Any",Scenario!$B$5=A1052),1,0)</f>
        <v/>
      </c>
      <c r="AR1052">
        <f>IF(OR(Scenario!$B$6="Any",Scenario!$B$6=B1052),1,0)</f>
        <v/>
      </c>
      <c r="AS1052">
        <f>IF(OR(Scenario!$B$7="Any",Scenario!$B$7=C1052),1,0)</f>
        <v/>
      </c>
      <c r="AT1052">
        <f>IF(OR(Scenario!$B$8="Any",Scenario!$B$8=D1052),1,0)</f>
        <v/>
      </c>
      <c r="AU1052">
        <f>IF(OR(Scenario!$B$9="Any",Scenario!$B$9=E1052),1,0)</f>
        <v/>
      </c>
      <c r="AV1052">
        <f>IF(OR(Scenario!$B$10="Any",Scenario!$B$10=F1052),1,0)</f>
        <v/>
      </c>
      <c r="AW1052">
        <f>G1052*AQ1052*AR1052*AS1052*AT1052*AU1052*AV1052</f>
        <v/>
      </c>
      <c r="AX1052">
        <f>IF(Scenario!$B$11="mean",L1052,IF(Scenario!$B$11="5th pct",M1052,N1052))</f>
        <v/>
      </c>
      <c r="AY1052">
        <f>IF(Scenario!$B$11="mean",O1052,IF(Scenario!$B$11="5th pct",P1052,Q1052))</f>
        <v/>
      </c>
      <c r="AZ1052">
        <f>IF(Scenario!$B$11="mean",R1052,IF(Scenario!$B$11="5th pct",S1052,T1052))</f>
        <v/>
      </c>
      <c r="BA1052">
        <f>IF(Scenario!$B$11="mean",AE1052,IF(Scenario!$B$11="5th pct",AF1052,AG1052))</f>
        <v/>
      </c>
      <c r="BB1052">
        <f>IF(Scenario!$B$11="mean",AH1052,IF(Scenario!$B$11="5th pct",AI1052,AJ1052))</f>
        <v/>
      </c>
      <c r="BC1052">
        <f>U1052</f>
        <v/>
      </c>
      <c r="BD1052">
        <f>IF(Scenario!$B$11="mean",V1052,IF(Scenario!$B$11="5th pct",W1052,X1052))</f>
        <v/>
      </c>
      <c r="BE1052">
        <f>IF(Scenario!$B$11="mean",Y1052,IF(Scenario!$B$11="5th pct",Z1052,AA1052))</f>
        <v/>
      </c>
      <c r="BF1052">
        <f>IF(Scenario!$B$11="mean",AK1052,IF(Scenario!$B$11="5th pct",AL1052,AM1052))</f>
        <v/>
      </c>
      <c r="BG1052">
        <f>IF(Scenario!$B$11="mean",AN1052,IF(Scenario!$B$11="5th pct",AO1052,AP1052))</f>
        <v/>
      </c>
    </row>
    <row r="1053">
      <c r="A1053" s="7" t="inlineStr">
        <is>
          <t>M</t>
        </is>
      </c>
      <c r="B1053" s="7" t="inlineStr">
        <is>
          <t>80+</t>
        </is>
      </c>
      <c r="C1053" s="7" t="inlineStr">
        <is>
          <t>132-154</t>
        </is>
      </c>
      <c r="D1053" s="7" t="inlineStr">
        <is>
          <t>&gt;=2.0</t>
        </is>
      </c>
      <c r="E1053" s="7" t="inlineStr">
        <is>
          <t>low parox</t>
        </is>
      </c>
      <c r="F1053" s="7" t="inlineStr">
        <is>
          <t>yes</t>
        </is>
      </c>
      <c r="G1053" s="30">
        <f>Parameters!$B$6*Parameters!$B$9*Parameters!$D$11/SUM(Parameters!$B$11:$G$11)*Parameters!$K$21*Parameters!$B$51*Parameters!$B$46</f>
        <v/>
      </c>
      <c r="H1053" s="31">
        <f>(140-Parameters!$D$25)*Parameters!$D$26*0.45359237*1/(72*Parameters!$E$27)</f>
        <v/>
      </c>
      <c r="I1053" s="7">
        <f>IF(H1053&gt;80,"&gt;80",IF(H1053&gt;50,"50-80",IF(H1053&gt;=25,"25-50","&lt;25")))</f>
        <v/>
      </c>
      <c r="J1053" s="7">
        <f>IF(((B1053="80+")+0+(OR(D1053="1.5-2.0",D1053="&gt;=2.0")))&gt;=2,1,0)</f>
        <v/>
      </c>
      <c r="K1053" s="32">
        <f>INDEX(Parameters!$B$31:$E$31,MATCH(I1053,Parameters!$B$30:$E$30,0))</f>
        <v/>
      </c>
      <c r="L1053" s="33">
        <f>K1053*INDEX(Parameters!$B$66:$E$66,MATCH(I1053,Parameters!$B$30:$E$30,0))/100*IF($F1053="yes",Parameters!$C$49,Parameters!$B$49)</f>
        <v/>
      </c>
      <c r="M1053" s="33">
        <f>K1053*INDEX(Parameters!$B$67:$E$67,MATCH(I1053,Parameters!$B$30:$E$30,0))/100*IF($F1053="yes",Parameters!$C$49,Parameters!$B$49)</f>
        <v/>
      </c>
      <c r="N1053" s="33">
        <f>K1053*INDEX(Parameters!$B$68:$E$68,MATCH(I1053,Parameters!$B$30:$E$30,0))/100*IF($F1053="yes",Parameters!$C$49,Parameters!$B$49)</f>
        <v/>
      </c>
      <c r="O1053" s="33">
        <f>K1053*INDEX(Parameters!$B$69:$E$69,MATCH(I1053,Parameters!$B$30:$E$30,0))/100*IF($F1053="yes",Parameters!$C$49,Parameters!$B$49)</f>
        <v/>
      </c>
      <c r="P1053" s="33">
        <f>K1053*INDEX(Parameters!$B$70:$E$70,MATCH(I1053,Parameters!$B$30:$E$30,0))/100*IF($F1053="yes",Parameters!$C$49,Parameters!$B$49)</f>
        <v/>
      </c>
      <c r="Q1053" s="33">
        <f>K1053*INDEX(Parameters!$B$71:$E$71,MATCH(I1053,Parameters!$B$30:$E$30,0))/100*IF($F1053="yes",Parameters!$C$49,Parameters!$B$49)</f>
        <v/>
      </c>
      <c r="R1053" s="33">
        <f>K1053*INDEX(Parameters!$B$72:$E$72,MATCH(I1053,Parameters!$B$30:$E$30,0))/100*IF($F1053="yes",Parameters!$C$49,Parameters!$B$49)</f>
        <v/>
      </c>
      <c r="S1053" s="33">
        <f>K1053*INDEX(Parameters!$B$73:$E$73,MATCH(I1053,Parameters!$B$30:$E$30,0))/100*IF($F1053="yes",Parameters!$C$49,Parameters!$B$49)</f>
        <v/>
      </c>
      <c r="T1053" s="33">
        <f>K1053*INDEX(Parameters!$B$74:$E$74,MATCH(I1053,Parameters!$B$30:$E$30,0))/100*IF($F1053="yes",Parameters!$C$49,Parameters!$B$49)</f>
        <v/>
      </c>
      <c r="U1053" s="33">
        <f>INDEX(Parameters!$B$32:$E$32,MATCH(I1053,Parameters!$B$30:$E$30,0))*Parameters!$B$36/100*IF($F1053="yes",Parameters!$E$49,Parameters!$D$49)</f>
        <v/>
      </c>
      <c r="V1053" s="33">
        <f>U1053*INDEX(Parameters!$B$99:$E$99,MATCH(I1053,Parameters!$B$30:$E$30,0))</f>
        <v/>
      </c>
      <c r="W1053" s="33">
        <f>U1053*INDEX(Parameters!$B$100:$E$100,MATCH(I1053,Parameters!$B$30:$E$30,0))</f>
        <v/>
      </c>
      <c r="X1053" s="33">
        <f>U1053*INDEX(Parameters!$B$101:$E$101,MATCH(I1053,Parameters!$B$30:$E$30,0))</f>
        <v/>
      </c>
      <c r="Y1053" s="33">
        <f>U1053*INDEX(Parameters!$B$102:$E$102,MATCH(I1053,Parameters!$B$30:$E$30,0))</f>
        <v/>
      </c>
      <c r="Z1053" s="33">
        <f>U1053*INDEX(Parameters!$B$103:$E$103,MATCH(I1053,Parameters!$B$30:$E$30,0))</f>
        <v/>
      </c>
      <c r="AA1053" s="33">
        <f>U1053*INDEX(Parameters!$B$104:$E$104,MATCH(I1053,Parameters!$B$30:$E$30,0))</f>
        <v/>
      </c>
      <c r="AB1053" s="33">
        <f>U1053*Parameters!$B$39</f>
        <v/>
      </c>
      <c r="AC1053" s="7">
        <f>J1053</f>
        <v/>
      </c>
      <c r="AD1053" s="7">
        <f>IF(J1053=1,Parameters!$B$40,Parameters!$B$41)</f>
        <v/>
      </c>
      <c r="AE1053" s="33">
        <f>AC1053*O1053+(1-AC1053)*L1053</f>
        <v/>
      </c>
      <c r="AF1053" s="33">
        <f>AC1053*P1053+(1-AC1053)*M1053</f>
        <v/>
      </c>
      <c r="AG1053" s="33">
        <f>AC1053*Q1053+(1-AC1053)*N1053</f>
        <v/>
      </c>
      <c r="AH1053" s="33">
        <f>AD1053*O1053+(1-AD1053)*L1053</f>
        <v/>
      </c>
      <c r="AI1053" s="33">
        <f>AD1053*P1053+(1-AD1053)*M1053</f>
        <v/>
      </c>
      <c r="AJ1053" s="33">
        <f>AD1053*Q1053+(1-AD1053)*N1053</f>
        <v/>
      </c>
      <c r="AK1053" s="33">
        <f>AC1053*V1053+(1-AC1053)*U1053</f>
        <v/>
      </c>
      <c r="AL1053" s="33">
        <f>AC1053*W1053+(1-AC1053)*U1053</f>
        <v/>
      </c>
      <c r="AM1053" s="33">
        <f>AC1053*X1053+(1-AC1053)*U1053</f>
        <v/>
      </c>
      <c r="AN1053" s="33">
        <f>AD1053*V1053+(1-AD1053)*U1053</f>
        <v/>
      </c>
      <c r="AO1053" s="33">
        <f>AD1053*W1053+(1-AD1053)*U1053</f>
        <v/>
      </c>
      <c r="AP1053" s="33">
        <f>AD1053*X1053+(1-AD1053)*U1053</f>
        <v/>
      </c>
      <c r="AQ1053" s="7">
        <f>IF(OR(Scenario!$B$5="Any",Scenario!$B$5=A1053),1,0)</f>
        <v/>
      </c>
      <c r="AR1053" s="7">
        <f>IF(OR(Scenario!$B$6="Any",Scenario!$B$6=B1053),1,0)</f>
        <v/>
      </c>
      <c r="AS1053" s="7">
        <f>IF(OR(Scenario!$B$7="Any",Scenario!$B$7=C1053),1,0)</f>
        <v/>
      </c>
      <c r="AT1053" s="7">
        <f>IF(OR(Scenario!$B$8="Any",Scenario!$B$8=D1053),1,0)</f>
        <v/>
      </c>
      <c r="AU1053" s="7">
        <f>IF(OR(Scenario!$B$9="Any",Scenario!$B$9=E1053),1,0)</f>
        <v/>
      </c>
      <c r="AV1053" s="7">
        <f>IF(OR(Scenario!$B$10="Any",Scenario!$B$10=F1053),1,0)</f>
        <v/>
      </c>
      <c r="AW1053" s="7">
        <f>G1053*AQ1053*AR1053*AS1053*AT1053*AU1053*AV1053</f>
        <v/>
      </c>
      <c r="AX1053" s="7">
        <f>IF(Scenario!$B$11="mean",L1053,IF(Scenario!$B$11="5th pct",M1053,N1053))</f>
        <v/>
      </c>
      <c r="AY1053" s="7">
        <f>IF(Scenario!$B$11="mean",O1053,IF(Scenario!$B$11="5th pct",P1053,Q1053))</f>
        <v/>
      </c>
      <c r="AZ1053" s="7">
        <f>IF(Scenario!$B$11="mean",R1053,IF(Scenario!$B$11="5th pct",S1053,T1053))</f>
        <v/>
      </c>
      <c r="BA1053" s="7">
        <f>IF(Scenario!$B$11="mean",AE1053,IF(Scenario!$B$11="5th pct",AF1053,AG1053))</f>
        <v/>
      </c>
      <c r="BB1053" s="7">
        <f>IF(Scenario!$B$11="mean",AH1053,IF(Scenario!$B$11="5th pct",AI1053,AJ1053))</f>
        <v/>
      </c>
      <c r="BC1053" s="7">
        <f>U1053</f>
        <v/>
      </c>
      <c r="BD1053" s="7">
        <f>IF(Scenario!$B$11="mean",V1053,IF(Scenario!$B$11="5th pct",W1053,X1053))</f>
        <v/>
      </c>
      <c r="BE1053" s="7">
        <f>IF(Scenario!$B$11="mean",Y1053,IF(Scenario!$B$11="5th pct",Z1053,AA1053))</f>
        <v/>
      </c>
      <c r="BF1053" s="7">
        <f>IF(Scenario!$B$11="mean",AK1053,IF(Scenario!$B$11="5th pct",AL1053,AM1053))</f>
        <v/>
      </c>
      <c r="BG1053" s="7">
        <f>IF(Scenario!$B$11="mean",AN1053,IF(Scenario!$B$11="5th pct",AO1053,AP1053))</f>
        <v/>
      </c>
    </row>
    <row r="1054">
      <c r="A1054" t="inlineStr">
        <is>
          <t>M</t>
        </is>
      </c>
      <c r="B1054" t="inlineStr">
        <is>
          <t>80+</t>
        </is>
      </c>
      <c r="C1054" t="inlineStr">
        <is>
          <t>132-154</t>
        </is>
      </c>
      <c r="D1054" t="inlineStr">
        <is>
          <t>&gt;=2.0</t>
        </is>
      </c>
      <c r="E1054" t="inlineStr">
        <is>
          <t>high parox</t>
        </is>
      </c>
      <c r="F1054" t="inlineStr">
        <is>
          <t>no</t>
        </is>
      </c>
      <c r="G1054" s="26">
        <f>Parameters!$B$6*Parameters!$B$9*Parameters!$D$11/SUM(Parameters!$B$11:$G$11)*Parameters!$K$21*Parameters!$B$52*(1-Parameters!$B$46)</f>
        <v/>
      </c>
      <c r="H1054" s="27">
        <f>(140-Parameters!$D$25)*Parameters!$D$26*0.45359237*1/(72*Parameters!$E$27)</f>
        <v/>
      </c>
      <c r="I1054">
        <f>IF(H1054&gt;80,"&gt;80",IF(H1054&gt;50,"50-80",IF(H1054&gt;=25,"25-50","&lt;25")))</f>
        <v/>
      </c>
      <c r="J1054">
        <f>IF(((B1054="80+")+0+(OR(D1054="1.5-2.0",D1054="&gt;=2.0")))&gt;=2,1,0)</f>
        <v/>
      </c>
      <c r="K1054" s="28">
        <f>INDEX(Parameters!$B$31:$E$31,MATCH(I1054,Parameters!$B$30:$E$30,0))</f>
        <v/>
      </c>
      <c r="L1054" s="29">
        <f>K1054*INDEX(Parameters!$B$75:$E$75,MATCH(I1054,Parameters!$B$30:$E$30,0))/100*IF($F1054="yes",Parameters!$C$49,Parameters!$B$49)</f>
        <v/>
      </c>
      <c r="M1054" s="29">
        <f>K1054*INDEX(Parameters!$B$76:$E$76,MATCH(I1054,Parameters!$B$30:$E$30,0))/100*IF($F1054="yes",Parameters!$C$49,Parameters!$B$49)</f>
        <v/>
      </c>
      <c r="N1054" s="29">
        <f>K1054*INDEX(Parameters!$B$77:$E$77,MATCH(I1054,Parameters!$B$30:$E$30,0))/100*IF($F1054="yes",Parameters!$C$49,Parameters!$B$49)</f>
        <v/>
      </c>
      <c r="O1054" s="29">
        <f>K1054*INDEX(Parameters!$B$78:$E$78,MATCH(I1054,Parameters!$B$30:$E$30,0))/100*IF($F1054="yes",Parameters!$C$49,Parameters!$B$49)</f>
        <v/>
      </c>
      <c r="P1054" s="29">
        <f>K1054*INDEX(Parameters!$B$79:$E$79,MATCH(I1054,Parameters!$B$30:$E$30,0))/100*IF($F1054="yes",Parameters!$C$49,Parameters!$B$49)</f>
        <v/>
      </c>
      <c r="Q1054" s="29">
        <f>K1054*INDEX(Parameters!$B$80:$E$80,MATCH(I1054,Parameters!$B$30:$E$30,0))/100*IF($F1054="yes",Parameters!$C$49,Parameters!$B$49)</f>
        <v/>
      </c>
      <c r="R1054" s="29">
        <f>K1054*INDEX(Parameters!$B$81:$E$81,MATCH(I1054,Parameters!$B$30:$E$30,0))/100*IF($F1054="yes",Parameters!$C$49,Parameters!$B$49)</f>
        <v/>
      </c>
      <c r="S1054" s="29">
        <f>K1054*INDEX(Parameters!$B$82:$E$82,MATCH(I1054,Parameters!$B$30:$E$30,0))/100*IF($F1054="yes",Parameters!$C$49,Parameters!$B$49)</f>
        <v/>
      </c>
      <c r="T1054" s="29">
        <f>K1054*INDEX(Parameters!$B$83:$E$83,MATCH(I1054,Parameters!$B$30:$E$30,0))/100*IF($F1054="yes",Parameters!$C$49,Parameters!$B$49)</f>
        <v/>
      </c>
      <c r="U1054" s="29">
        <f>INDEX(Parameters!$B$32:$E$32,MATCH(I1054,Parameters!$B$30:$E$30,0))*Parameters!$B$36/100*IF($F1054="yes",Parameters!$E$49,Parameters!$D$49)</f>
        <v/>
      </c>
      <c r="V1054" s="29">
        <f>U1054*INDEX(Parameters!$B$99:$E$99,MATCH(I1054,Parameters!$B$30:$E$30,0))</f>
        <v/>
      </c>
      <c r="W1054" s="29">
        <f>U1054*INDEX(Parameters!$B$100:$E$100,MATCH(I1054,Parameters!$B$30:$E$30,0))</f>
        <v/>
      </c>
      <c r="X1054" s="29">
        <f>U1054*INDEX(Parameters!$B$101:$E$101,MATCH(I1054,Parameters!$B$30:$E$30,0))</f>
        <v/>
      </c>
      <c r="Y1054" s="29">
        <f>U1054*INDEX(Parameters!$B$102:$E$102,MATCH(I1054,Parameters!$B$30:$E$30,0))</f>
        <v/>
      </c>
      <c r="Z1054" s="29">
        <f>U1054*INDEX(Parameters!$B$103:$E$103,MATCH(I1054,Parameters!$B$30:$E$30,0))</f>
        <v/>
      </c>
      <c r="AA1054" s="29">
        <f>U1054*INDEX(Parameters!$B$104:$E$104,MATCH(I1054,Parameters!$B$30:$E$30,0))</f>
        <v/>
      </c>
      <c r="AB1054" s="29">
        <f>U1054*Parameters!$B$39</f>
        <v/>
      </c>
      <c r="AC1054">
        <f>J1054</f>
        <v/>
      </c>
      <c r="AD1054">
        <f>IF(J1054=1,Parameters!$B$40,Parameters!$B$41)</f>
        <v/>
      </c>
      <c r="AE1054" s="29">
        <f>AC1054*O1054+(1-AC1054)*L1054</f>
        <v/>
      </c>
      <c r="AF1054" s="29">
        <f>AC1054*P1054+(1-AC1054)*M1054</f>
        <v/>
      </c>
      <c r="AG1054" s="29">
        <f>AC1054*Q1054+(1-AC1054)*N1054</f>
        <v/>
      </c>
      <c r="AH1054" s="29">
        <f>AD1054*O1054+(1-AD1054)*L1054</f>
        <v/>
      </c>
      <c r="AI1054" s="29">
        <f>AD1054*P1054+(1-AD1054)*M1054</f>
        <v/>
      </c>
      <c r="AJ1054" s="29">
        <f>AD1054*Q1054+(1-AD1054)*N1054</f>
        <v/>
      </c>
      <c r="AK1054" s="29">
        <f>AC1054*V1054+(1-AC1054)*U1054</f>
        <v/>
      </c>
      <c r="AL1054" s="29">
        <f>AC1054*W1054+(1-AC1054)*U1054</f>
        <v/>
      </c>
      <c r="AM1054" s="29">
        <f>AC1054*X1054+(1-AC1054)*U1054</f>
        <v/>
      </c>
      <c r="AN1054" s="29">
        <f>AD1054*V1054+(1-AD1054)*U1054</f>
        <v/>
      </c>
      <c r="AO1054" s="29">
        <f>AD1054*W1054+(1-AD1054)*U1054</f>
        <v/>
      </c>
      <c r="AP1054" s="29">
        <f>AD1054*X1054+(1-AD1054)*U1054</f>
        <v/>
      </c>
      <c r="AQ1054">
        <f>IF(OR(Scenario!$B$5="Any",Scenario!$B$5=A1054),1,0)</f>
        <v/>
      </c>
      <c r="AR1054">
        <f>IF(OR(Scenario!$B$6="Any",Scenario!$B$6=B1054),1,0)</f>
        <v/>
      </c>
      <c r="AS1054">
        <f>IF(OR(Scenario!$B$7="Any",Scenario!$B$7=C1054),1,0)</f>
        <v/>
      </c>
      <c r="AT1054">
        <f>IF(OR(Scenario!$B$8="Any",Scenario!$B$8=D1054),1,0)</f>
        <v/>
      </c>
      <c r="AU1054">
        <f>IF(OR(Scenario!$B$9="Any",Scenario!$B$9=E1054),1,0)</f>
        <v/>
      </c>
      <c r="AV1054">
        <f>IF(OR(Scenario!$B$10="Any",Scenario!$B$10=F1054),1,0)</f>
        <v/>
      </c>
      <c r="AW1054">
        <f>G1054*AQ1054*AR1054*AS1054*AT1054*AU1054*AV1054</f>
        <v/>
      </c>
      <c r="AX1054">
        <f>IF(Scenario!$B$11="mean",L1054,IF(Scenario!$B$11="5th pct",M1054,N1054))</f>
        <v/>
      </c>
      <c r="AY1054">
        <f>IF(Scenario!$B$11="mean",O1054,IF(Scenario!$B$11="5th pct",P1054,Q1054))</f>
        <v/>
      </c>
      <c r="AZ1054">
        <f>IF(Scenario!$B$11="mean",R1054,IF(Scenario!$B$11="5th pct",S1054,T1054))</f>
        <v/>
      </c>
      <c r="BA1054">
        <f>IF(Scenario!$B$11="mean",AE1054,IF(Scenario!$B$11="5th pct",AF1054,AG1054))</f>
        <v/>
      </c>
      <c r="BB1054">
        <f>IF(Scenario!$B$11="mean",AH1054,IF(Scenario!$B$11="5th pct",AI1054,AJ1054))</f>
        <v/>
      </c>
      <c r="BC1054">
        <f>U1054</f>
        <v/>
      </c>
      <c r="BD1054">
        <f>IF(Scenario!$B$11="mean",V1054,IF(Scenario!$B$11="5th pct",W1054,X1054))</f>
        <v/>
      </c>
      <c r="BE1054">
        <f>IF(Scenario!$B$11="mean",Y1054,IF(Scenario!$B$11="5th pct",Z1054,AA1054))</f>
        <v/>
      </c>
      <c r="BF1054">
        <f>IF(Scenario!$B$11="mean",AK1054,IF(Scenario!$B$11="5th pct",AL1054,AM1054))</f>
        <v/>
      </c>
      <c r="BG1054">
        <f>IF(Scenario!$B$11="mean",AN1054,IF(Scenario!$B$11="5th pct",AO1054,AP1054))</f>
        <v/>
      </c>
    </row>
    <row r="1055">
      <c r="A1055" s="7" t="inlineStr">
        <is>
          <t>M</t>
        </is>
      </c>
      <c r="B1055" s="7" t="inlineStr">
        <is>
          <t>80+</t>
        </is>
      </c>
      <c r="C1055" s="7" t="inlineStr">
        <is>
          <t>132-154</t>
        </is>
      </c>
      <c r="D1055" s="7" t="inlineStr">
        <is>
          <t>&gt;=2.0</t>
        </is>
      </c>
      <c r="E1055" s="7" t="inlineStr">
        <is>
          <t>high parox</t>
        </is>
      </c>
      <c r="F1055" s="7" t="inlineStr">
        <is>
          <t>yes</t>
        </is>
      </c>
      <c r="G1055" s="30">
        <f>Parameters!$B$6*Parameters!$B$9*Parameters!$D$11/SUM(Parameters!$B$11:$G$11)*Parameters!$K$21*Parameters!$B$52*Parameters!$B$46</f>
        <v/>
      </c>
      <c r="H1055" s="31">
        <f>(140-Parameters!$D$25)*Parameters!$D$26*0.45359237*1/(72*Parameters!$E$27)</f>
        <v/>
      </c>
      <c r="I1055" s="7">
        <f>IF(H1055&gt;80,"&gt;80",IF(H1055&gt;50,"50-80",IF(H1055&gt;=25,"25-50","&lt;25")))</f>
        <v/>
      </c>
      <c r="J1055" s="7">
        <f>IF(((B1055="80+")+0+(OR(D1055="1.5-2.0",D1055="&gt;=2.0")))&gt;=2,1,0)</f>
        <v/>
      </c>
      <c r="K1055" s="32">
        <f>INDEX(Parameters!$B$31:$E$31,MATCH(I1055,Parameters!$B$30:$E$30,0))</f>
        <v/>
      </c>
      <c r="L1055" s="33">
        <f>K1055*INDEX(Parameters!$B$75:$E$75,MATCH(I1055,Parameters!$B$30:$E$30,0))/100*IF($F1055="yes",Parameters!$C$49,Parameters!$B$49)</f>
        <v/>
      </c>
      <c r="M1055" s="33">
        <f>K1055*INDEX(Parameters!$B$76:$E$76,MATCH(I1055,Parameters!$B$30:$E$30,0))/100*IF($F1055="yes",Parameters!$C$49,Parameters!$B$49)</f>
        <v/>
      </c>
      <c r="N1055" s="33">
        <f>K1055*INDEX(Parameters!$B$77:$E$77,MATCH(I1055,Parameters!$B$30:$E$30,0))/100*IF($F1055="yes",Parameters!$C$49,Parameters!$B$49)</f>
        <v/>
      </c>
      <c r="O1055" s="33">
        <f>K1055*INDEX(Parameters!$B$78:$E$78,MATCH(I1055,Parameters!$B$30:$E$30,0))/100*IF($F1055="yes",Parameters!$C$49,Parameters!$B$49)</f>
        <v/>
      </c>
      <c r="P1055" s="33">
        <f>K1055*INDEX(Parameters!$B$79:$E$79,MATCH(I1055,Parameters!$B$30:$E$30,0))/100*IF($F1055="yes",Parameters!$C$49,Parameters!$B$49)</f>
        <v/>
      </c>
      <c r="Q1055" s="33">
        <f>K1055*INDEX(Parameters!$B$80:$E$80,MATCH(I1055,Parameters!$B$30:$E$30,0))/100*IF($F1055="yes",Parameters!$C$49,Parameters!$B$49)</f>
        <v/>
      </c>
      <c r="R1055" s="33">
        <f>K1055*INDEX(Parameters!$B$81:$E$81,MATCH(I1055,Parameters!$B$30:$E$30,0))/100*IF($F1055="yes",Parameters!$C$49,Parameters!$B$49)</f>
        <v/>
      </c>
      <c r="S1055" s="33">
        <f>K1055*INDEX(Parameters!$B$82:$E$82,MATCH(I1055,Parameters!$B$30:$E$30,0))/100*IF($F1055="yes",Parameters!$C$49,Parameters!$B$49)</f>
        <v/>
      </c>
      <c r="T1055" s="33">
        <f>K1055*INDEX(Parameters!$B$83:$E$83,MATCH(I1055,Parameters!$B$30:$E$30,0))/100*IF($F1055="yes",Parameters!$C$49,Parameters!$B$49)</f>
        <v/>
      </c>
      <c r="U1055" s="33">
        <f>INDEX(Parameters!$B$32:$E$32,MATCH(I1055,Parameters!$B$30:$E$30,0))*Parameters!$B$36/100*IF($F1055="yes",Parameters!$E$49,Parameters!$D$49)</f>
        <v/>
      </c>
      <c r="V1055" s="33">
        <f>U1055*INDEX(Parameters!$B$99:$E$99,MATCH(I1055,Parameters!$B$30:$E$30,0))</f>
        <v/>
      </c>
      <c r="W1055" s="33">
        <f>U1055*INDEX(Parameters!$B$100:$E$100,MATCH(I1055,Parameters!$B$30:$E$30,0))</f>
        <v/>
      </c>
      <c r="X1055" s="33">
        <f>U1055*INDEX(Parameters!$B$101:$E$101,MATCH(I1055,Parameters!$B$30:$E$30,0))</f>
        <v/>
      </c>
      <c r="Y1055" s="33">
        <f>U1055*INDEX(Parameters!$B$102:$E$102,MATCH(I1055,Parameters!$B$30:$E$30,0))</f>
        <v/>
      </c>
      <c r="Z1055" s="33">
        <f>U1055*INDEX(Parameters!$B$103:$E$103,MATCH(I1055,Parameters!$B$30:$E$30,0))</f>
        <v/>
      </c>
      <c r="AA1055" s="33">
        <f>U1055*INDEX(Parameters!$B$104:$E$104,MATCH(I1055,Parameters!$B$30:$E$30,0))</f>
        <v/>
      </c>
      <c r="AB1055" s="33">
        <f>U1055*Parameters!$B$39</f>
        <v/>
      </c>
      <c r="AC1055" s="7">
        <f>J1055</f>
        <v/>
      </c>
      <c r="AD1055" s="7">
        <f>IF(J1055=1,Parameters!$B$40,Parameters!$B$41)</f>
        <v/>
      </c>
      <c r="AE1055" s="33">
        <f>AC1055*O1055+(1-AC1055)*L1055</f>
        <v/>
      </c>
      <c r="AF1055" s="33">
        <f>AC1055*P1055+(1-AC1055)*M1055</f>
        <v/>
      </c>
      <c r="AG1055" s="33">
        <f>AC1055*Q1055+(1-AC1055)*N1055</f>
        <v/>
      </c>
      <c r="AH1055" s="33">
        <f>AD1055*O1055+(1-AD1055)*L1055</f>
        <v/>
      </c>
      <c r="AI1055" s="33">
        <f>AD1055*P1055+(1-AD1055)*M1055</f>
        <v/>
      </c>
      <c r="AJ1055" s="33">
        <f>AD1055*Q1055+(1-AD1055)*N1055</f>
        <v/>
      </c>
      <c r="AK1055" s="33">
        <f>AC1055*V1055+(1-AC1055)*U1055</f>
        <v/>
      </c>
      <c r="AL1055" s="33">
        <f>AC1055*W1055+(1-AC1055)*U1055</f>
        <v/>
      </c>
      <c r="AM1055" s="33">
        <f>AC1055*X1055+(1-AC1055)*U1055</f>
        <v/>
      </c>
      <c r="AN1055" s="33">
        <f>AD1055*V1055+(1-AD1055)*U1055</f>
        <v/>
      </c>
      <c r="AO1055" s="33">
        <f>AD1055*W1055+(1-AD1055)*U1055</f>
        <v/>
      </c>
      <c r="AP1055" s="33">
        <f>AD1055*X1055+(1-AD1055)*U1055</f>
        <v/>
      </c>
      <c r="AQ1055" s="7">
        <f>IF(OR(Scenario!$B$5="Any",Scenario!$B$5=A1055),1,0)</f>
        <v/>
      </c>
      <c r="AR1055" s="7">
        <f>IF(OR(Scenario!$B$6="Any",Scenario!$B$6=B1055),1,0)</f>
        <v/>
      </c>
      <c r="AS1055" s="7">
        <f>IF(OR(Scenario!$B$7="Any",Scenario!$B$7=C1055),1,0)</f>
        <v/>
      </c>
      <c r="AT1055" s="7">
        <f>IF(OR(Scenario!$B$8="Any",Scenario!$B$8=D1055),1,0)</f>
        <v/>
      </c>
      <c r="AU1055" s="7">
        <f>IF(OR(Scenario!$B$9="Any",Scenario!$B$9=E1055),1,0)</f>
        <v/>
      </c>
      <c r="AV1055" s="7">
        <f>IF(OR(Scenario!$B$10="Any",Scenario!$B$10=F1055),1,0)</f>
        <v/>
      </c>
      <c r="AW1055" s="7">
        <f>G1055*AQ1055*AR1055*AS1055*AT1055*AU1055*AV1055</f>
        <v/>
      </c>
      <c r="AX1055" s="7">
        <f>IF(Scenario!$B$11="mean",L1055,IF(Scenario!$B$11="5th pct",M1055,N1055))</f>
        <v/>
      </c>
      <c r="AY1055" s="7">
        <f>IF(Scenario!$B$11="mean",O1055,IF(Scenario!$B$11="5th pct",P1055,Q1055))</f>
        <v/>
      </c>
      <c r="AZ1055" s="7">
        <f>IF(Scenario!$B$11="mean",R1055,IF(Scenario!$B$11="5th pct",S1055,T1055))</f>
        <v/>
      </c>
      <c r="BA1055" s="7">
        <f>IF(Scenario!$B$11="mean",AE1055,IF(Scenario!$B$11="5th pct",AF1055,AG1055))</f>
        <v/>
      </c>
      <c r="BB1055" s="7">
        <f>IF(Scenario!$B$11="mean",AH1055,IF(Scenario!$B$11="5th pct",AI1055,AJ1055))</f>
        <v/>
      </c>
      <c r="BC1055" s="7">
        <f>U1055</f>
        <v/>
      </c>
      <c r="BD1055" s="7">
        <f>IF(Scenario!$B$11="mean",V1055,IF(Scenario!$B$11="5th pct",W1055,X1055))</f>
        <v/>
      </c>
      <c r="BE1055" s="7">
        <f>IF(Scenario!$B$11="mean",Y1055,IF(Scenario!$B$11="5th pct",Z1055,AA1055))</f>
        <v/>
      </c>
      <c r="BF1055" s="7">
        <f>IF(Scenario!$B$11="mean",AK1055,IF(Scenario!$B$11="5th pct",AL1055,AM1055))</f>
        <v/>
      </c>
      <c r="BG1055" s="7">
        <f>IF(Scenario!$B$11="mean",AN1055,IF(Scenario!$B$11="5th pct",AO1055,AP1055))</f>
        <v/>
      </c>
    </row>
    <row r="1056">
      <c r="A1056" t="inlineStr">
        <is>
          <t>M</t>
        </is>
      </c>
      <c r="B1056" t="inlineStr">
        <is>
          <t>80+</t>
        </is>
      </c>
      <c r="C1056" t="inlineStr">
        <is>
          <t>132-154</t>
        </is>
      </c>
      <c r="D1056" t="inlineStr">
        <is>
          <t>&gt;=2.0</t>
        </is>
      </c>
      <c r="E1056" t="inlineStr">
        <is>
          <t>persistent</t>
        </is>
      </c>
      <c r="F1056" t="inlineStr">
        <is>
          <t>no</t>
        </is>
      </c>
      <c r="G1056" s="26">
        <f>Parameters!$B$6*Parameters!$B$9*Parameters!$D$11/SUM(Parameters!$B$11:$G$11)*Parameters!$K$21*Parameters!$B$53*(1-Parameters!$B$46)</f>
        <v/>
      </c>
      <c r="H1056" s="27">
        <f>(140-Parameters!$D$25)*Parameters!$D$26*0.45359237*1/(72*Parameters!$E$27)</f>
        <v/>
      </c>
      <c r="I1056">
        <f>IF(H1056&gt;80,"&gt;80",IF(H1056&gt;50,"50-80",IF(H1056&gt;=25,"25-50","&lt;25")))</f>
        <v/>
      </c>
      <c r="J1056">
        <f>IF(((B1056="80+")+0+(OR(D1056="1.5-2.0",D1056="&gt;=2.0")))&gt;=2,1,0)</f>
        <v/>
      </c>
      <c r="K1056" s="28">
        <f>INDEX(Parameters!$B$31:$E$31,MATCH(I1056,Parameters!$B$30:$E$30,0))</f>
        <v/>
      </c>
      <c r="L1056" s="29">
        <f>K1056*INDEX(Parameters!$B$84:$E$84,MATCH(I1056,Parameters!$B$30:$E$30,0))/100*IF($F1056="yes",Parameters!$C$49,Parameters!$B$49)</f>
        <v/>
      </c>
      <c r="M1056" s="29">
        <f>K1056*INDEX(Parameters!$B$85:$E$85,MATCH(I1056,Parameters!$B$30:$E$30,0))/100*IF($F1056="yes",Parameters!$C$49,Parameters!$B$49)</f>
        <v/>
      </c>
      <c r="N1056" s="29">
        <f>K1056*INDEX(Parameters!$B$86:$E$86,MATCH(I1056,Parameters!$B$30:$E$30,0))/100*IF($F1056="yes",Parameters!$C$49,Parameters!$B$49)</f>
        <v/>
      </c>
      <c r="O1056" s="29">
        <f>K1056*INDEX(Parameters!$B$87:$E$87,MATCH(I1056,Parameters!$B$30:$E$30,0))/100*IF($F1056="yes",Parameters!$C$49,Parameters!$B$49)</f>
        <v/>
      </c>
      <c r="P1056" s="29">
        <f>K1056*INDEX(Parameters!$B$88:$E$88,MATCH(I1056,Parameters!$B$30:$E$30,0))/100*IF($F1056="yes",Parameters!$C$49,Parameters!$B$49)</f>
        <v/>
      </c>
      <c r="Q1056" s="29">
        <f>K1056*INDEX(Parameters!$B$89:$E$89,MATCH(I1056,Parameters!$B$30:$E$30,0))/100*IF($F1056="yes",Parameters!$C$49,Parameters!$B$49)</f>
        <v/>
      </c>
      <c r="R1056" s="29">
        <f>K1056*INDEX(Parameters!$B$90:$E$90,MATCH(I1056,Parameters!$B$30:$E$30,0))/100*IF($F1056="yes",Parameters!$C$49,Parameters!$B$49)</f>
        <v/>
      </c>
      <c r="S1056" s="29">
        <f>K1056*INDEX(Parameters!$B$91:$E$91,MATCH(I1056,Parameters!$B$30:$E$30,0))/100*IF($F1056="yes",Parameters!$C$49,Parameters!$B$49)</f>
        <v/>
      </c>
      <c r="T1056" s="29">
        <f>K1056*INDEX(Parameters!$B$92:$E$92,MATCH(I1056,Parameters!$B$30:$E$30,0))/100*IF($F1056="yes",Parameters!$C$49,Parameters!$B$49)</f>
        <v/>
      </c>
      <c r="U1056" s="29">
        <f>INDEX(Parameters!$B$32:$E$32,MATCH(I1056,Parameters!$B$30:$E$30,0))*Parameters!$B$36/100*IF($F1056="yes",Parameters!$E$49,Parameters!$D$49)</f>
        <v/>
      </c>
      <c r="V1056" s="29">
        <f>U1056*INDEX(Parameters!$B$99:$E$99,MATCH(I1056,Parameters!$B$30:$E$30,0))</f>
        <v/>
      </c>
      <c r="W1056" s="29">
        <f>U1056*INDEX(Parameters!$B$100:$E$100,MATCH(I1056,Parameters!$B$30:$E$30,0))</f>
        <v/>
      </c>
      <c r="X1056" s="29">
        <f>U1056*INDEX(Parameters!$B$101:$E$101,MATCH(I1056,Parameters!$B$30:$E$30,0))</f>
        <v/>
      </c>
      <c r="Y1056" s="29">
        <f>U1056*INDEX(Parameters!$B$102:$E$102,MATCH(I1056,Parameters!$B$30:$E$30,0))</f>
        <v/>
      </c>
      <c r="Z1056" s="29">
        <f>U1056*INDEX(Parameters!$B$103:$E$103,MATCH(I1056,Parameters!$B$30:$E$30,0))</f>
        <v/>
      </c>
      <c r="AA1056" s="29">
        <f>U1056*INDEX(Parameters!$B$104:$E$104,MATCH(I1056,Parameters!$B$30:$E$30,0))</f>
        <v/>
      </c>
      <c r="AB1056" s="29">
        <f>U1056*Parameters!$B$39</f>
        <v/>
      </c>
      <c r="AC1056">
        <f>J1056</f>
        <v/>
      </c>
      <c r="AD1056">
        <f>IF(J1056=1,Parameters!$B$40,Parameters!$B$41)</f>
        <v/>
      </c>
      <c r="AE1056" s="29">
        <f>AC1056*O1056+(1-AC1056)*L1056</f>
        <v/>
      </c>
      <c r="AF1056" s="29">
        <f>AC1056*P1056+(1-AC1056)*M1056</f>
        <v/>
      </c>
      <c r="AG1056" s="29">
        <f>AC1056*Q1056+(1-AC1056)*N1056</f>
        <v/>
      </c>
      <c r="AH1056" s="29">
        <f>AD1056*O1056+(1-AD1056)*L1056</f>
        <v/>
      </c>
      <c r="AI1056" s="29">
        <f>AD1056*P1056+(1-AD1056)*M1056</f>
        <v/>
      </c>
      <c r="AJ1056" s="29">
        <f>AD1056*Q1056+(1-AD1056)*N1056</f>
        <v/>
      </c>
      <c r="AK1056" s="29">
        <f>AC1056*V1056+(1-AC1056)*U1056</f>
        <v/>
      </c>
      <c r="AL1056" s="29">
        <f>AC1056*W1056+(1-AC1056)*U1056</f>
        <v/>
      </c>
      <c r="AM1056" s="29">
        <f>AC1056*X1056+(1-AC1056)*U1056</f>
        <v/>
      </c>
      <c r="AN1056" s="29">
        <f>AD1056*V1056+(1-AD1056)*U1056</f>
        <v/>
      </c>
      <c r="AO1056" s="29">
        <f>AD1056*W1056+(1-AD1056)*U1056</f>
        <v/>
      </c>
      <c r="AP1056" s="29">
        <f>AD1056*X1056+(1-AD1056)*U1056</f>
        <v/>
      </c>
      <c r="AQ1056">
        <f>IF(OR(Scenario!$B$5="Any",Scenario!$B$5=A1056),1,0)</f>
        <v/>
      </c>
      <c r="AR1056">
        <f>IF(OR(Scenario!$B$6="Any",Scenario!$B$6=B1056),1,0)</f>
        <v/>
      </c>
      <c r="AS1056">
        <f>IF(OR(Scenario!$B$7="Any",Scenario!$B$7=C1056),1,0)</f>
        <v/>
      </c>
      <c r="AT1056">
        <f>IF(OR(Scenario!$B$8="Any",Scenario!$B$8=D1056),1,0)</f>
        <v/>
      </c>
      <c r="AU1056">
        <f>IF(OR(Scenario!$B$9="Any",Scenario!$B$9=E1056),1,0)</f>
        <v/>
      </c>
      <c r="AV1056">
        <f>IF(OR(Scenario!$B$10="Any",Scenario!$B$10=F1056),1,0)</f>
        <v/>
      </c>
      <c r="AW1056">
        <f>G1056*AQ1056*AR1056*AS1056*AT1056*AU1056*AV1056</f>
        <v/>
      </c>
      <c r="AX1056">
        <f>IF(Scenario!$B$11="mean",L1056,IF(Scenario!$B$11="5th pct",M1056,N1056))</f>
        <v/>
      </c>
      <c r="AY1056">
        <f>IF(Scenario!$B$11="mean",O1056,IF(Scenario!$B$11="5th pct",P1056,Q1056))</f>
        <v/>
      </c>
      <c r="AZ1056">
        <f>IF(Scenario!$B$11="mean",R1056,IF(Scenario!$B$11="5th pct",S1056,T1056))</f>
        <v/>
      </c>
      <c r="BA1056">
        <f>IF(Scenario!$B$11="mean",AE1056,IF(Scenario!$B$11="5th pct",AF1056,AG1056))</f>
        <v/>
      </c>
      <c r="BB1056">
        <f>IF(Scenario!$B$11="mean",AH1056,IF(Scenario!$B$11="5th pct",AI1056,AJ1056))</f>
        <v/>
      </c>
      <c r="BC1056">
        <f>U1056</f>
        <v/>
      </c>
      <c r="BD1056">
        <f>IF(Scenario!$B$11="mean",V1056,IF(Scenario!$B$11="5th pct",W1056,X1056))</f>
        <v/>
      </c>
      <c r="BE1056">
        <f>IF(Scenario!$B$11="mean",Y1056,IF(Scenario!$B$11="5th pct",Z1056,AA1056))</f>
        <v/>
      </c>
      <c r="BF1056">
        <f>IF(Scenario!$B$11="mean",AK1056,IF(Scenario!$B$11="5th pct",AL1056,AM1056))</f>
        <v/>
      </c>
      <c r="BG1056">
        <f>IF(Scenario!$B$11="mean",AN1056,IF(Scenario!$B$11="5th pct",AO1056,AP1056))</f>
        <v/>
      </c>
    </row>
    <row r="1057">
      <c r="A1057" s="7" t="inlineStr">
        <is>
          <t>M</t>
        </is>
      </c>
      <c r="B1057" s="7" t="inlineStr">
        <is>
          <t>80+</t>
        </is>
      </c>
      <c r="C1057" s="7" t="inlineStr">
        <is>
          <t>132-154</t>
        </is>
      </c>
      <c r="D1057" s="7" t="inlineStr">
        <is>
          <t>&gt;=2.0</t>
        </is>
      </c>
      <c r="E1057" s="7" t="inlineStr">
        <is>
          <t>persistent</t>
        </is>
      </c>
      <c r="F1057" s="7" t="inlineStr">
        <is>
          <t>yes</t>
        </is>
      </c>
      <c r="G1057" s="30">
        <f>Parameters!$B$6*Parameters!$B$9*Parameters!$D$11/SUM(Parameters!$B$11:$G$11)*Parameters!$K$21*Parameters!$B$53*Parameters!$B$46</f>
        <v/>
      </c>
      <c r="H1057" s="31">
        <f>(140-Parameters!$D$25)*Parameters!$D$26*0.45359237*1/(72*Parameters!$E$27)</f>
        <v/>
      </c>
      <c r="I1057" s="7">
        <f>IF(H1057&gt;80,"&gt;80",IF(H1057&gt;50,"50-80",IF(H1057&gt;=25,"25-50","&lt;25")))</f>
        <v/>
      </c>
      <c r="J1057" s="7">
        <f>IF(((B1057="80+")+0+(OR(D1057="1.5-2.0",D1057="&gt;=2.0")))&gt;=2,1,0)</f>
        <v/>
      </c>
      <c r="K1057" s="32">
        <f>INDEX(Parameters!$B$31:$E$31,MATCH(I1057,Parameters!$B$30:$E$30,0))</f>
        <v/>
      </c>
      <c r="L1057" s="33">
        <f>K1057*INDEX(Parameters!$B$84:$E$84,MATCH(I1057,Parameters!$B$30:$E$30,0))/100*IF($F1057="yes",Parameters!$C$49,Parameters!$B$49)</f>
        <v/>
      </c>
      <c r="M1057" s="33">
        <f>K1057*INDEX(Parameters!$B$85:$E$85,MATCH(I1057,Parameters!$B$30:$E$30,0))/100*IF($F1057="yes",Parameters!$C$49,Parameters!$B$49)</f>
        <v/>
      </c>
      <c r="N1057" s="33">
        <f>K1057*INDEX(Parameters!$B$86:$E$86,MATCH(I1057,Parameters!$B$30:$E$30,0))/100*IF($F1057="yes",Parameters!$C$49,Parameters!$B$49)</f>
        <v/>
      </c>
      <c r="O1057" s="33">
        <f>K1057*INDEX(Parameters!$B$87:$E$87,MATCH(I1057,Parameters!$B$30:$E$30,0))/100*IF($F1057="yes",Parameters!$C$49,Parameters!$B$49)</f>
        <v/>
      </c>
      <c r="P1057" s="33">
        <f>K1057*INDEX(Parameters!$B$88:$E$88,MATCH(I1057,Parameters!$B$30:$E$30,0))/100*IF($F1057="yes",Parameters!$C$49,Parameters!$B$49)</f>
        <v/>
      </c>
      <c r="Q1057" s="33">
        <f>K1057*INDEX(Parameters!$B$89:$E$89,MATCH(I1057,Parameters!$B$30:$E$30,0))/100*IF($F1057="yes",Parameters!$C$49,Parameters!$B$49)</f>
        <v/>
      </c>
      <c r="R1057" s="33">
        <f>K1057*INDEX(Parameters!$B$90:$E$90,MATCH(I1057,Parameters!$B$30:$E$30,0))/100*IF($F1057="yes",Parameters!$C$49,Parameters!$B$49)</f>
        <v/>
      </c>
      <c r="S1057" s="33">
        <f>K1057*INDEX(Parameters!$B$91:$E$91,MATCH(I1057,Parameters!$B$30:$E$30,0))/100*IF($F1057="yes",Parameters!$C$49,Parameters!$B$49)</f>
        <v/>
      </c>
      <c r="T1057" s="33">
        <f>K1057*INDEX(Parameters!$B$92:$E$92,MATCH(I1057,Parameters!$B$30:$E$30,0))/100*IF($F1057="yes",Parameters!$C$49,Parameters!$B$49)</f>
        <v/>
      </c>
      <c r="U1057" s="33">
        <f>INDEX(Parameters!$B$32:$E$32,MATCH(I1057,Parameters!$B$30:$E$30,0))*Parameters!$B$36/100*IF($F1057="yes",Parameters!$E$49,Parameters!$D$49)</f>
        <v/>
      </c>
      <c r="V1057" s="33">
        <f>U1057*INDEX(Parameters!$B$99:$E$99,MATCH(I1057,Parameters!$B$30:$E$30,0))</f>
        <v/>
      </c>
      <c r="W1057" s="33">
        <f>U1057*INDEX(Parameters!$B$100:$E$100,MATCH(I1057,Parameters!$B$30:$E$30,0))</f>
        <v/>
      </c>
      <c r="X1057" s="33">
        <f>U1057*INDEX(Parameters!$B$101:$E$101,MATCH(I1057,Parameters!$B$30:$E$30,0))</f>
        <v/>
      </c>
      <c r="Y1057" s="33">
        <f>U1057*INDEX(Parameters!$B$102:$E$102,MATCH(I1057,Parameters!$B$30:$E$30,0))</f>
        <v/>
      </c>
      <c r="Z1057" s="33">
        <f>U1057*INDEX(Parameters!$B$103:$E$103,MATCH(I1057,Parameters!$B$30:$E$30,0))</f>
        <v/>
      </c>
      <c r="AA1057" s="33">
        <f>U1057*INDEX(Parameters!$B$104:$E$104,MATCH(I1057,Parameters!$B$30:$E$30,0))</f>
        <v/>
      </c>
      <c r="AB1057" s="33">
        <f>U1057*Parameters!$B$39</f>
        <v/>
      </c>
      <c r="AC1057" s="7">
        <f>J1057</f>
        <v/>
      </c>
      <c r="AD1057" s="7">
        <f>IF(J1057=1,Parameters!$B$40,Parameters!$B$41)</f>
        <v/>
      </c>
      <c r="AE1057" s="33">
        <f>AC1057*O1057+(1-AC1057)*L1057</f>
        <v/>
      </c>
      <c r="AF1057" s="33">
        <f>AC1057*P1057+(1-AC1057)*M1057</f>
        <v/>
      </c>
      <c r="AG1057" s="33">
        <f>AC1057*Q1057+(1-AC1057)*N1057</f>
        <v/>
      </c>
      <c r="AH1057" s="33">
        <f>AD1057*O1057+(1-AD1057)*L1057</f>
        <v/>
      </c>
      <c r="AI1057" s="33">
        <f>AD1057*P1057+(1-AD1057)*M1057</f>
        <v/>
      </c>
      <c r="AJ1057" s="33">
        <f>AD1057*Q1057+(1-AD1057)*N1057</f>
        <v/>
      </c>
      <c r="AK1057" s="33">
        <f>AC1057*V1057+(1-AC1057)*U1057</f>
        <v/>
      </c>
      <c r="AL1057" s="33">
        <f>AC1057*W1057+(1-AC1057)*U1057</f>
        <v/>
      </c>
      <c r="AM1057" s="33">
        <f>AC1057*X1057+(1-AC1057)*U1057</f>
        <v/>
      </c>
      <c r="AN1057" s="33">
        <f>AD1057*V1057+(1-AD1057)*U1057</f>
        <v/>
      </c>
      <c r="AO1057" s="33">
        <f>AD1057*W1057+(1-AD1057)*U1057</f>
        <v/>
      </c>
      <c r="AP1057" s="33">
        <f>AD1057*X1057+(1-AD1057)*U1057</f>
        <v/>
      </c>
      <c r="AQ1057" s="7">
        <f>IF(OR(Scenario!$B$5="Any",Scenario!$B$5=A1057),1,0)</f>
        <v/>
      </c>
      <c r="AR1057" s="7">
        <f>IF(OR(Scenario!$B$6="Any",Scenario!$B$6=B1057),1,0)</f>
        <v/>
      </c>
      <c r="AS1057" s="7">
        <f>IF(OR(Scenario!$B$7="Any",Scenario!$B$7=C1057),1,0)</f>
        <v/>
      </c>
      <c r="AT1057" s="7">
        <f>IF(OR(Scenario!$B$8="Any",Scenario!$B$8=D1057),1,0)</f>
        <v/>
      </c>
      <c r="AU1057" s="7">
        <f>IF(OR(Scenario!$B$9="Any",Scenario!$B$9=E1057),1,0)</f>
        <v/>
      </c>
      <c r="AV1057" s="7">
        <f>IF(OR(Scenario!$B$10="Any",Scenario!$B$10=F1057),1,0)</f>
        <v/>
      </c>
      <c r="AW1057" s="7">
        <f>G1057*AQ1057*AR1057*AS1057*AT1057*AU1057*AV1057</f>
        <v/>
      </c>
      <c r="AX1057" s="7">
        <f>IF(Scenario!$B$11="mean",L1057,IF(Scenario!$B$11="5th pct",M1057,N1057))</f>
        <v/>
      </c>
      <c r="AY1057" s="7">
        <f>IF(Scenario!$B$11="mean",O1057,IF(Scenario!$B$11="5th pct",P1057,Q1057))</f>
        <v/>
      </c>
      <c r="AZ1057" s="7">
        <f>IF(Scenario!$B$11="mean",R1057,IF(Scenario!$B$11="5th pct",S1057,T1057))</f>
        <v/>
      </c>
      <c r="BA1057" s="7">
        <f>IF(Scenario!$B$11="mean",AE1057,IF(Scenario!$B$11="5th pct",AF1057,AG1057))</f>
        <v/>
      </c>
      <c r="BB1057" s="7">
        <f>IF(Scenario!$B$11="mean",AH1057,IF(Scenario!$B$11="5th pct",AI1057,AJ1057))</f>
        <v/>
      </c>
      <c r="BC1057" s="7">
        <f>U1057</f>
        <v/>
      </c>
      <c r="BD1057" s="7">
        <f>IF(Scenario!$B$11="mean",V1057,IF(Scenario!$B$11="5th pct",W1057,X1057))</f>
        <v/>
      </c>
      <c r="BE1057" s="7">
        <f>IF(Scenario!$B$11="mean",Y1057,IF(Scenario!$B$11="5th pct",Z1057,AA1057))</f>
        <v/>
      </c>
      <c r="BF1057" s="7">
        <f>IF(Scenario!$B$11="mean",AK1057,IF(Scenario!$B$11="5th pct",AL1057,AM1057))</f>
        <v/>
      </c>
      <c r="BG1057" s="7">
        <f>IF(Scenario!$B$11="mean",AN1057,IF(Scenario!$B$11="5th pct",AO1057,AP1057))</f>
        <v/>
      </c>
    </row>
    <row r="1058">
      <c r="A1058" t="inlineStr">
        <is>
          <t>M</t>
        </is>
      </c>
      <c r="B1058" t="inlineStr">
        <is>
          <t>80+</t>
        </is>
      </c>
      <c r="C1058" t="inlineStr">
        <is>
          <t>154-176</t>
        </is>
      </c>
      <c r="D1058" t="inlineStr">
        <is>
          <t>&lt;1.0</t>
        </is>
      </c>
      <c r="E1058" t="inlineStr">
        <is>
          <t>subclinical</t>
        </is>
      </c>
      <c r="F1058" t="inlineStr">
        <is>
          <t>no</t>
        </is>
      </c>
      <c r="G1058" s="26">
        <f>Parameters!$B$6*Parameters!$B$9*Parameters!$E$11/SUM(Parameters!$B$11:$G$11)*Parameters!$H$21*Parameters!$B$50*(1-Parameters!$B$46)</f>
        <v/>
      </c>
      <c r="H1058" s="27">
        <f>(140-Parameters!$D$25)*Parameters!$E$26*0.45359237*1/(72*Parameters!$B$27)</f>
        <v/>
      </c>
      <c r="I1058">
        <f>IF(H1058&gt;80,"&gt;80",IF(H1058&gt;50,"50-80",IF(H1058&gt;=25,"25-50","&lt;25")))</f>
        <v/>
      </c>
      <c r="J1058">
        <f>IF(((B1058="80+")+0+(OR(D1058="1.5-2.0",D1058="&gt;=2.0")))&gt;=2,1,0)</f>
        <v/>
      </c>
      <c r="K1058" s="28">
        <f>INDEX(Parameters!$B$31:$E$31,MATCH(I1058,Parameters!$B$30:$E$30,0))</f>
        <v/>
      </c>
      <c r="L1058" s="29">
        <f>K1058*INDEX(Parameters!$B$57:$E$57,MATCH(I1058,Parameters!$B$30:$E$30,0))/100*IF($F1058="yes",Parameters!$C$49,Parameters!$B$49)</f>
        <v/>
      </c>
      <c r="M1058" s="29">
        <f>K1058*INDEX(Parameters!$B$58:$E$58,MATCH(I1058,Parameters!$B$30:$E$30,0))/100*IF($F1058="yes",Parameters!$C$49,Parameters!$B$49)</f>
        <v/>
      </c>
      <c r="N1058" s="29">
        <f>K1058*INDEX(Parameters!$B$59:$E$59,MATCH(I1058,Parameters!$B$30:$E$30,0))/100*IF($F1058="yes",Parameters!$C$49,Parameters!$B$49)</f>
        <v/>
      </c>
      <c r="O1058" s="29">
        <f>K1058*INDEX(Parameters!$B$60:$E$60,MATCH(I1058,Parameters!$B$30:$E$30,0))/100*IF($F1058="yes",Parameters!$C$49,Parameters!$B$49)</f>
        <v/>
      </c>
      <c r="P1058" s="29">
        <f>K1058*INDEX(Parameters!$B$61:$E$61,MATCH(I1058,Parameters!$B$30:$E$30,0))/100*IF($F1058="yes",Parameters!$C$49,Parameters!$B$49)</f>
        <v/>
      </c>
      <c r="Q1058" s="29">
        <f>K1058*INDEX(Parameters!$B$62:$E$62,MATCH(I1058,Parameters!$B$30:$E$30,0))/100*IF($F1058="yes",Parameters!$C$49,Parameters!$B$49)</f>
        <v/>
      </c>
      <c r="R1058" s="29">
        <f>K1058*INDEX(Parameters!$B$63:$E$63,MATCH(I1058,Parameters!$B$30:$E$30,0))/100*IF($F1058="yes",Parameters!$C$49,Parameters!$B$49)</f>
        <v/>
      </c>
      <c r="S1058" s="29">
        <f>K1058*INDEX(Parameters!$B$64:$E$64,MATCH(I1058,Parameters!$B$30:$E$30,0))/100*IF($F1058="yes",Parameters!$C$49,Parameters!$B$49)</f>
        <v/>
      </c>
      <c r="T1058" s="29">
        <f>K1058*INDEX(Parameters!$B$65:$E$65,MATCH(I1058,Parameters!$B$30:$E$30,0))/100*IF($F1058="yes",Parameters!$C$49,Parameters!$B$49)</f>
        <v/>
      </c>
      <c r="U1058" s="29">
        <f>INDEX(Parameters!$B$32:$E$32,MATCH(I1058,Parameters!$B$30:$E$30,0))*Parameters!$B$36/100*IF($F1058="yes",Parameters!$E$49,Parameters!$D$49)</f>
        <v/>
      </c>
      <c r="V1058" s="29">
        <f>U1058*INDEX(Parameters!$B$99:$E$99,MATCH(I1058,Parameters!$B$30:$E$30,0))</f>
        <v/>
      </c>
      <c r="W1058" s="29">
        <f>U1058*INDEX(Parameters!$B$100:$E$100,MATCH(I1058,Parameters!$B$30:$E$30,0))</f>
        <v/>
      </c>
      <c r="X1058" s="29">
        <f>U1058*INDEX(Parameters!$B$101:$E$101,MATCH(I1058,Parameters!$B$30:$E$30,0))</f>
        <v/>
      </c>
      <c r="Y1058" s="29">
        <f>U1058*INDEX(Parameters!$B$102:$E$102,MATCH(I1058,Parameters!$B$30:$E$30,0))</f>
        <v/>
      </c>
      <c r="Z1058" s="29">
        <f>U1058*INDEX(Parameters!$B$103:$E$103,MATCH(I1058,Parameters!$B$30:$E$30,0))</f>
        <v/>
      </c>
      <c r="AA1058" s="29">
        <f>U1058*INDEX(Parameters!$B$104:$E$104,MATCH(I1058,Parameters!$B$30:$E$30,0))</f>
        <v/>
      </c>
      <c r="AB1058" s="29">
        <f>U1058*Parameters!$B$39</f>
        <v/>
      </c>
      <c r="AC1058">
        <f>J1058</f>
        <v/>
      </c>
      <c r="AD1058">
        <f>IF(J1058=1,Parameters!$B$40,Parameters!$B$41)</f>
        <v/>
      </c>
      <c r="AE1058" s="29">
        <f>AC1058*O1058+(1-AC1058)*L1058</f>
        <v/>
      </c>
      <c r="AF1058" s="29">
        <f>AC1058*P1058+(1-AC1058)*M1058</f>
        <v/>
      </c>
      <c r="AG1058" s="29">
        <f>AC1058*Q1058+(1-AC1058)*N1058</f>
        <v/>
      </c>
      <c r="AH1058" s="29">
        <f>AD1058*O1058+(1-AD1058)*L1058</f>
        <v/>
      </c>
      <c r="AI1058" s="29">
        <f>AD1058*P1058+(1-AD1058)*M1058</f>
        <v/>
      </c>
      <c r="AJ1058" s="29">
        <f>AD1058*Q1058+(1-AD1058)*N1058</f>
        <v/>
      </c>
      <c r="AK1058" s="29">
        <f>AC1058*V1058+(1-AC1058)*U1058</f>
        <v/>
      </c>
      <c r="AL1058" s="29">
        <f>AC1058*W1058+(1-AC1058)*U1058</f>
        <v/>
      </c>
      <c r="AM1058" s="29">
        <f>AC1058*X1058+(1-AC1058)*U1058</f>
        <v/>
      </c>
      <c r="AN1058" s="29">
        <f>AD1058*V1058+(1-AD1058)*U1058</f>
        <v/>
      </c>
      <c r="AO1058" s="29">
        <f>AD1058*W1058+(1-AD1058)*U1058</f>
        <v/>
      </c>
      <c r="AP1058" s="29">
        <f>AD1058*X1058+(1-AD1058)*U1058</f>
        <v/>
      </c>
      <c r="AQ1058">
        <f>IF(OR(Scenario!$B$5="Any",Scenario!$B$5=A1058),1,0)</f>
        <v/>
      </c>
      <c r="AR1058">
        <f>IF(OR(Scenario!$B$6="Any",Scenario!$B$6=B1058),1,0)</f>
        <v/>
      </c>
      <c r="AS1058">
        <f>IF(OR(Scenario!$B$7="Any",Scenario!$B$7=C1058),1,0)</f>
        <v/>
      </c>
      <c r="AT1058">
        <f>IF(OR(Scenario!$B$8="Any",Scenario!$B$8=D1058),1,0)</f>
        <v/>
      </c>
      <c r="AU1058">
        <f>IF(OR(Scenario!$B$9="Any",Scenario!$B$9=E1058),1,0)</f>
        <v/>
      </c>
      <c r="AV1058">
        <f>IF(OR(Scenario!$B$10="Any",Scenario!$B$10=F1058),1,0)</f>
        <v/>
      </c>
      <c r="AW1058">
        <f>G1058*AQ1058*AR1058*AS1058*AT1058*AU1058*AV1058</f>
        <v/>
      </c>
      <c r="AX1058">
        <f>IF(Scenario!$B$11="mean",L1058,IF(Scenario!$B$11="5th pct",M1058,N1058))</f>
        <v/>
      </c>
      <c r="AY1058">
        <f>IF(Scenario!$B$11="mean",O1058,IF(Scenario!$B$11="5th pct",P1058,Q1058))</f>
        <v/>
      </c>
      <c r="AZ1058">
        <f>IF(Scenario!$B$11="mean",R1058,IF(Scenario!$B$11="5th pct",S1058,T1058))</f>
        <v/>
      </c>
      <c r="BA1058">
        <f>IF(Scenario!$B$11="mean",AE1058,IF(Scenario!$B$11="5th pct",AF1058,AG1058))</f>
        <v/>
      </c>
      <c r="BB1058">
        <f>IF(Scenario!$B$11="mean",AH1058,IF(Scenario!$B$11="5th pct",AI1058,AJ1058))</f>
        <v/>
      </c>
      <c r="BC1058">
        <f>U1058</f>
        <v/>
      </c>
      <c r="BD1058">
        <f>IF(Scenario!$B$11="mean",V1058,IF(Scenario!$B$11="5th pct",W1058,X1058))</f>
        <v/>
      </c>
      <c r="BE1058">
        <f>IF(Scenario!$B$11="mean",Y1058,IF(Scenario!$B$11="5th pct",Z1058,AA1058))</f>
        <v/>
      </c>
      <c r="BF1058">
        <f>IF(Scenario!$B$11="mean",AK1058,IF(Scenario!$B$11="5th pct",AL1058,AM1058))</f>
        <v/>
      </c>
      <c r="BG1058">
        <f>IF(Scenario!$B$11="mean",AN1058,IF(Scenario!$B$11="5th pct",AO1058,AP1058))</f>
        <v/>
      </c>
    </row>
    <row r="1059">
      <c r="A1059" s="7" t="inlineStr">
        <is>
          <t>M</t>
        </is>
      </c>
      <c r="B1059" s="7" t="inlineStr">
        <is>
          <t>80+</t>
        </is>
      </c>
      <c r="C1059" s="7" t="inlineStr">
        <is>
          <t>154-176</t>
        </is>
      </c>
      <c r="D1059" s="7" t="inlineStr">
        <is>
          <t>&lt;1.0</t>
        </is>
      </c>
      <c r="E1059" s="7" t="inlineStr">
        <is>
          <t>subclinical</t>
        </is>
      </c>
      <c r="F1059" s="7" t="inlineStr">
        <is>
          <t>yes</t>
        </is>
      </c>
      <c r="G1059" s="30">
        <f>Parameters!$B$6*Parameters!$B$9*Parameters!$E$11/SUM(Parameters!$B$11:$G$11)*Parameters!$H$21*Parameters!$B$50*Parameters!$B$46</f>
        <v/>
      </c>
      <c r="H1059" s="31">
        <f>(140-Parameters!$D$25)*Parameters!$E$26*0.45359237*1/(72*Parameters!$B$27)</f>
        <v/>
      </c>
      <c r="I1059" s="7">
        <f>IF(H1059&gt;80,"&gt;80",IF(H1059&gt;50,"50-80",IF(H1059&gt;=25,"25-50","&lt;25")))</f>
        <v/>
      </c>
      <c r="J1059" s="7">
        <f>IF(((B1059="80+")+0+(OR(D1059="1.5-2.0",D1059="&gt;=2.0")))&gt;=2,1,0)</f>
        <v/>
      </c>
      <c r="K1059" s="32">
        <f>INDEX(Parameters!$B$31:$E$31,MATCH(I1059,Parameters!$B$30:$E$30,0))</f>
        <v/>
      </c>
      <c r="L1059" s="33">
        <f>K1059*INDEX(Parameters!$B$57:$E$57,MATCH(I1059,Parameters!$B$30:$E$30,0))/100*IF($F1059="yes",Parameters!$C$49,Parameters!$B$49)</f>
        <v/>
      </c>
      <c r="M1059" s="33">
        <f>K1059*INDEX(Parameters!$B$58:$E$58,MATCH(I1059,Parameters!$B$30:$E$30,0))/100*IF($F1059="yes",Parameters!$C$49,Parameters!$B$49)</f>
        <v/>
      </c>
      <c r="N1059" s="33">
        <f>K1059*INDEX(Parameters!$B$59:$E$59,MATCH(I1059,Parameters!$B$30:$E$30,0))/100*IF($F1059="yes",Parameters!$C$49,Parameters!$B$49)</f>
        <v/>
      </c>
      <c r="O1059" s="33">
        <f>K1059*INDEX(Parameters!$B$60:$E$60,MATCH(I1059,Parameters!$B$30:$E$30,0))/100*IF($F1059="yes",Parameters!$C$49,Parameters!$B$49)</f>
        <v/>
      </c>
      <c r="P1059" s="33">
        <f>K1059*INDEX(Parameters!$B$61:$E$61,MATCH(I1059,Parameters!$B$30:$E$30,0))/100*IF($F1059="yes",Parameters!$C$49,Parameters!$B$49)</f>
        <v/>
      </c>
      <c r="Q1059" s="33">
        <f>K1059*INDEX(Parameters!$B$62:$E$62,MATCH(I1059,Parameters!$B$30:$E$30,0))/100*IF($F1059="yes",Parameters!$C$49,Parameters!$B$49)</f>
        <v/>
      </c>
      <c r="R1059" s="33">
        <f>K1059*INDEX(Parameters!$B$63:$E$63,MATCH(I1059,Parameters!$B$30:$E$30,0))/100*IF($F1059="yes",Parameters!$C$49,Parameters!$B$49)</f>
        <v/>
      </c>
      <c r="S1059" s="33">
        <f>K1059*INDEX(Parameters!$B$64:$E$64,MATCH(I1059,Parameters!$B$30:$E$30,0))/100*IF($F1059="yes",Parameters!$C$49,Parameters!$B$49)</f>
        <v/>
      </c>
      <c r="T1059" s="33">
        <f>K1059*INDEX(Parameters!$B$65:$E$65,MATCH(I1059,Parameters!$B$30:$E$30,0))/100*IF($F1059="yes",Parameters!$C$49,Parameters!$B$49)</f>
        <v/>
      </c>
      <c r="U1059" s="33">
        <f>INDEX(Parameters!$B$32:$E$32,MATCH(I1059,Parameters!$B$30:$E$30,0))*Parameters!$B$36/100*IF($F1059="yes",Parameters!$E$49,Parameters!$D$49)</f>
        <v/>
      </c>
      <c r="V1059" s="33">
        <f>U1059*INDEX(Parameters!$B$99:$E$99,MATCH(I1059,Parameters!$B$30:$E$30,0))</f>
        <v/>
      </c>
      <c r="W1059" s="33">
        <f>U1059*INDEX(Parameters!$B$100:$E$100,MATCH(I1059,Parameters!$B$30:$E$30,0))</f>
        <v/>
      </c>
      <c r="X1059" s="33">
        <f>U1059*INDEX(Parameters!$B$101:$E$101,MATCH(I1059,Parameters!$B$30:$E$30,0))</f>
        <v/>
      </c>
      <c r="Y1059" s="33">
        <f>U1059*INDEX(Parameters!$B$102:$E$102,MATCH(I1059,Parameters!$B$30:$E$30,0))</f>
        <v/>
      </c>
      <c r="Z1059" s="33">
        <f>U1059*INDEX(Parameters!$B$103:$E$103,MATCH(I1059,Parameters!$B$30:$E$30,0))</f>
        <v/>
      </c>
      <c r="AA1059" s="33">
        <f>U1059*INDEX(Parameters!$B$104:$E$104,MATCH(I1059,Parameters!$B$30:$E$30,0))</f>
        <v/>
      </c>
      <c r="AB1059" s="33">
        <f>U1059*Parameters!$B$39</f>
        <v/>
      </c>
      <c r="AC1059" s="7">
        <f>J1059</f>
        <v/>
      </c>
      <c r="AD1059" s="7">
        <f>IF(J1059=1,Parameters!$B$40,Parameters!$B$41)</f>
        <v/>
      </c>
      <c r="AE1059" s="33">
        <f>AC1059*O1059+(1-AC1059)*L1059</f>
        <v/>
      </c>
      <c r="AF1059" s="33">
        <f>AC1059*P1059+(1-AC1059)*M1059</f>
        <v/>
      </c>
      <c r="AG1059" s="33">
        <f>AC1059*Q1059+(1-AC1059)*N1059</f>
        <v/>
      </c>
      <c r="AH1059" s="33">
        <f>AD1059*O1059+(1-AD1059)*L1059</f>
        <v/>
      </c>
      <c r="AI1059" s="33">
        <f>AD1059*P1059+(1-AD1059)*M1059</f>
        <v/>
      </c>
      <c r="AJ1059" s="33">
        <f>AD1059*Q1059+(1-AD1059)*N1059</f>
        <v/>
      </c>
      <c r="AK1059" s="33">
        <f>AC1059*V1059+(1-AC1059)*U1059</f>
        <v/>
      </c>
      <c r="AL1059" s="33">
        <f>AC1059*W1059+(1-AC1059)*U1059</f>
        <v/>
      </c>
      <c r="AM1059" s="33">
        <f>AC1059*X1059+(1-AC1059)*U1059</f>
        <v/>
      </c>
      <c r="AN1059" s="33">
        <f>AD1059*V1059+(1-AD1059)*U1059</f>
        <v/>
      </c>
      <c r="AO1059" s="33">
        <f>AD1059*W1059+(1-AD1059)*U1059</f>
        <v/>
      </c>
      <c r="AP1059" s="33">
        <f>AD1059*X1059+(1-AD1059)*U1059</f>
        <v/>
      </c>
      <c r="AQ1059" s="7">
        <f>IF(OR(Scenario!$B$5="Any",Scenario!$B$5=A1059),1,0)</f>
        <v/>
      </c>
      <c r="AR1059" s="7">
        <f>IF(OR(Scenario!$B$6="Any",Scenario!$B$6=B1059),1,0)</f>
        <v/>
      </c>
      <c r="AS1059" s="7">
        <f>IF(OR(Scenario!$B$7="Any",Scenario!$B$7=C1059),1,0)</f>
        <v/>
      </c>
      <c r="AT1059" s="7">
        <f>IF(OR(Scenario!$B$8="Any",Scenario!$B$8=D1059),1,0)</f>
        <v/>
      </c>
      <c r="AU1059" s="7">
        <f>IF(OR(Scenario!$B$9="Any",Scenario!$B$9=E1059),1,0)</f>
        <v/>
      </c>
      <c r="AV1059" s="7">
        <f>IF(OR(Scenario!$B$10="Any",Scenario!$B$10=F1059),1,0)</f>
        <v/>
      </c>
      <c r="AW1059" s="7">
        <f>G1059*AQ1059*AR1059*AS1059*AT1059*AU1059*AV1059</f>
        <v/>
      </c>
      <c r="AX1059" s="7">
        <f>IF(Scenario!$B$11="mean",L1059,IF(Scenario!$B$11="5th pct",M1059,N1059))</f>
        <v/>
      </c>
      <c r="AY1059" s="7">
        <f>IF(Scenario!$B$11="mean",O1059,IF(Scenario!$B$11="5th pct",P1059,Q1059))</f>
        <v/>
      </c>
      <c r="AZ1059" s="7">
        <f>IF(Scenario!$B$11="mean",R1059,IF(Scenario!$B$11="5th pct",S1059,T1059))</f>
        <v/>
      </c>
      <c r="BA1059" s="7">
        <f>IF(Scenario!$B$11="mean",AE1059,IF(Scenario!$B$11="5th pct",AF1059,AG1059))</f>
        <v/>
      </c>
      <c r="BB1059" s="7">
        <f>IF(Scenario!$B$11="mean",AH1059,IF(Scenario!$B$11="5th pct",AI1059,AJ1059))</f>
        <v/>
      </c>
      <c r="BC1059" s="7">
        <f>U1059</f>
        <v/>
      </c>
      <c r="BD1059" s="7">
        <f>IF(Scenario!$B$11="mean",V1059,IF(Scenario!$B$11="5th pct",W1059,X1059))</f>
        <v/>
      </c>
      <c r="BE1059" s="7">
        <f>IF(Scenario!$B$11="mean",Y1059,IF(Scenario!$B$11="5th pct",Z1059,AA1059))</f>
        <v/>
      </c>
      <c r="BF1059" s="7">
        <f>IF(Scenario!$B$11="mean",AK1059,IF(Scenario!$B$11="5th pct",AL1059,AM1059))</f>
        <v/>
      </c>
      <c r="BG1059" s="7">
        <f>IF(Scenario!$B$11="mean",AN1059,IF(Scenario!$B$11="5th pct",AO1059,AP1059))</f>
        <v/>
      </c>
    </row>
    <row r="1060">
      <c r="A1060" t="inlineStr">
        <is>
          <t>M</t>
        </is>
      </c>
      <c r="B1060" t="inlineStr">
        <is>
          <t>80+</t>
        </is>
      </c>
      <c r="C1060" t="inlineStr">
        <is>
          <t>154-176</t>
        </is>
      </c>
      <c r="D1060" t="inlineStr">
        <is>
          <t>&lt;1.0</t>
        </is>
      </c>
      <c r="E1060" t="inlineStr">
        <is>
          <t>low parox</t>
        </is>
      </c>
      <c r="F1060" t="inlineStr">
        <is>
          <t>no</t>
        </is>
      </c>
      <c r="G1060" s="26">
        <f>Parameters!$B$6*Parameters!$B$9*Parameters!$E$11/SUM(Parameters!$B$11:$G$11)*Parameters!$H$21*Parameters!$B$51*(1-Parameters!$B$46)</f>
        <v/>
      </c>
      <c r="H1060" s="27">
        <f>(140-Parameters!$D$25)*Parameters!$E$26*0.45359237*1/(72*Parameters!$B$27)</f>
        <v/>
      </c>
      <c r="I1060">
        <f>IF(H1060&gt;80,"&gt;80",IF(H1060&gt;50,"50-80",IF(H1060&gt;=25,"25-50","&lt;25")))</f>
        <v/>
      </c>
      <c r="J1060">
        <f>IF(((B1060="80+")+0+(OR(D1060="1.5-2.0",D1060="&gt;=2.0")))&gt;=2,1,0)</f>
        <v/>
      </c>
      <c r="K1060" s="28">
        <f>INDEX(Parameters!$B$31:$E$31,MATCH(I1060,Parameters!$B$30:$E$30,0))</f>
        <v/>
      </c>
      <c r="L1060" s="29">
        <f>K1060*INDEX(Parameters!$B$66:$E$66,MATCH(I1060,Parameters!$B$30:$E$30,0))/100*IF($F1060="yes",Parameters!$C$49,Parameters!$B$49)</f>
        <v/>
      </c>
      <c r="M1060" s="29">
        <f>K1060*INDEX(Parameters!$B$67:$E$67,MATCH(I1060,Parameters!$B$30:$E$30,0))/100*IF($F1060="yes",Parameters!$C$49,Parameters!$B$49)</f>
        <v/>
      </c>
      <c r="N1060" s="29">
        <f>K1060*INDEX(Parameters!$B$68:$E$68,MATCH(I1060,Parameters!$B$30:$E$30,0))/100*IF($F1060="yes",Parameters!$C$49,Parameters!$B$49)</f>
        <v/>
      </c>
      <c r="O1060" s="29">
        <f>K1060*INDEX(Parameters!$B$69:$E$69,MATCH(I1060,Parameters!$B$30:$E$30,0))/100*IF($F1060="yes",Parameters!$C$49,Parameters!$B$49)</f>
        <v/>
      </c>
      <c r="P1060" s="29">
        <f>K1060*INDEX(Parameters!$B$70:$E$70,MATCH(I1060,Parameters!$B$30:$E$30,0))/100*IF($F1060="yes",Parameters!$C$49,Parameters!$B$49)</f>
        <v/>
      </c>
      <c r="Q1060" s="29">
        <f>K1060*INDEX(Parameters!$B$71:$E$71,MATCH(I1060,Parameters!$B$30:$E$30,0))/100*IF($F1060="yes",Parameters!$C$49,Parameters!$B$49)</f>
        <v/>
      </c>
      <c r="R1060" s="29">
        <f>K1060*INDEX(Parameters!$B$72:$E$72,MATCH(I1060,Parameters!$B$30:$E$30,0))/100*IF($F1060="yes",Parameters!$C$49,Parameters!$B$49)</f>
        <v/>
      </c>
      <c r="S1060" s="29">
        <f>K1060*INDEX(Parameters!$B$73:$E$73,MATCH(I1060,Parameters!$B$30:$E$30,0))/100*IF($F1060="yes",Parameters!$C$49,Parameters!$B$49)</f>
        <v/>
      </c>
      <c r="T1060" s="29">
        <f>K1060*INDEX(Parameters!$B$74:$E$74,MATCH(I1060,Parameters!$B$30:$E$30,0))/100*IF($F1060="yes",Parameters!$C$49,Parameters!$B$49)</f>
        <v/>
      </c>
      <c r="U1060" s="29">
        <f>INDEX(Parameters!$B$32:$E$32,MATCH(I1060,Parameters!$B$30:$E$30,0))*Parameters!$B$36/100*IF($F1060="yes",Parameters!$E$49,Parameters!$D$49)</f>
        <v/>
      </c>
      <c r="V1060" s="29">
        <f>U1060*INDEX(Parameters!$B$99:$E$99,MATCH(I1060,Parameters!$B$30:$E$30,0))</f>
        <v/>
      </c>
      <c r="W1060" s="29">
        <f>U1060*INDEX(Parameters!$B$100:$E$100,MATCH(I1060,Parameters!$B$30:$E$30,0))</f>
        <v/>
      </c>
      <c r="X1060" s="29">
        <f>U1060*INDEX(Parameters!$B$101:$E$101,MATCH(I1060,Parameters!$B$30:$E$30,0))</f>
        <v/>
      </c>
      <c r="Y1060" s="29">
        <f>U1060*INDEX(Parameters!$B$102:$E$102,MATCH(I1060,Parameters!$B$30:$E$30,0))</f>
        <v/>
      </c>
      <c r="Z1060" s="29">
        <f>U1060*INDEX(Parameters!$B$103:$E$103,MATCH(I1060,Parameters!$B$30:$E$30,0))</f>
        <v/>
      </c>
      <c r="AA1060" s="29">
        <f>U1060*INDEX(Parameters!$B$104:$E$104,MATCH(I1060,Parameters!$B$30:$E$30,0))</f>
        <v/>
      </c>
      <c r="AB1060" s="29">
        <f>U1060*Parameters!$B$39</f>
        <v/>
      </c>
      <c r="AC1060">
        <f>J1060</f>
        <v/>
      </c>
      <c r="AD1060">
        <f>IF(J1060=1,Parameters!$B$40,Parameters!$B$41)</f>
        <v/>
      </c>
      <c r="AE1060" s="29">
        <f>AC1060*O1060+(1-AC1060)*L1060</f>
        <v/>
      </c>
      <c r="AF1060" s="29">
        <f>AC1060*P1060+(1-AC1060)*M1060</f>
        <v/>
      </c>
      <c r="AG1060" s="29">
        <f>AC1060*Q1060+(1-AC1060)*N1060</f>
        <v/>
      </c>
      <c r="AH1060" s="29">
        <f>AD1060*O1060+(1-AD1060)*L1060</f>
        <v/>
      </c>
      <c r="AI1060" s="29">
        <f>AD1060*P1060+(1-AD1060)*M1060</f>
        <v/>
      </c>
      <c r="AJ1060" s="29">
        <f>AD1060*Q1060+(1-AD1060)*N1060</f>
        <v/>
      </c>
      <c r="AK1060" s="29">
        <f>AC1060*V1060+(1-AC1060)*U1060</f>
        <v/>
      </c>
      <c r="AL1060" s="29">
        <f>AC1060*W1060+(1-AC1060)*U1060</f>
        <v/>
      </c>
      <c r="AM1060" s="29">
        <f>AC1060*X1060+(1-AC1060)*U1060</f>
        <v/>
      </c>
      <c r="AN1060" s="29">
        <f>AD1060*V1060+(1-AD1060)*U1060</f>
        <v/>
      </c>
      <c r="AO1060" s="29">
        <f>AD1060*W1060+(1-AD1060)*U1060</f>
        <v/>
      </c>
      <c r="AP1060" s="29">
        <f>AD1060*X1060+(1-AD1060)*U1060</f>
        <v/>
      </c>
      <c r="AQ1060">
        <f>IF(OR(Scenario!$B$5="Any",Scenario!$B$5=A1060),1,0)</f>
        <v/>
      </c>
      <c r="AR1060">
        <f>IF(OR(Scenario!$B$6="Any",Scenario!$B$6=B1060),1,0)</f>
        <v/>
      </c>
      <c r="AS1060">
        <f>IF(OR(Scenario!$B$7="Any",Scenario!$B$7=C1060),1,0)</f>
        <v/>
      </c>
      <c r="AT1060">
        <f>IF(OR(Scenario!$B$8="Any",Scenario!$B$8=D1060),1,0)</f>
        <v/>
      </c>
      <c r="AU1060">
        <f>IF(OR(Scenario!$B$9="Any",Scenario!$B$9=E1060),1,0)</f>
        <v/>
      </c>
      <c r="AV1060">
        <f>IF(OR(Scenario!$B$10="Any",Scenario!$B$10=F1060),1,0)</f>
        <v/>
      </c>
      <c r="AW1060">
        <f>G1060*AQ1060*AR1060*AS1060*AT1060*AU1060*AV1060</f>
        <v/>
      </c>
      <c r="AX1060">
        <f>IF(Scenario!$B$11="mean",L1060,IF(Scenario!$B$11="5th pct",M1060,N1060))</f>
        <v/>
      </c>
      <c r="AY1060">
        <f>IF(Scenario!$B$11="mean",O1060,IF(Scenario!$B$11="5th pct",P1060,Q1060))</f>
        <v/>
      </c>
      <c r="AZ1060">
        <f>IF(Scenario!$B$11="mean",R1060,IF(Scenario!$B$11="5th pct",S1060,T1060))</f>
        <v/>
      </c>
      <c r="BA1060">
        <f>IF(Scenario!$B$11="mean",AE1060,IF(Scenario!$B$11="5th pct",AF1060,AG1060))</f>
        <v/>
      </c>
      <c r="BB1060">
        <f>IF(Scenario!$B$11="mean",AH1060,IF(Scenario!$B$11="5th pct",AI1060,AJ1060))</f>
        <v/>
      </c>
      <c r="BC1060">
        <f>U1060</f>
        <v/>
      </c>
      <c r="BD1060">
        <f>IF(Scenario!$B$11="mean",V1060,IF(Scenario!$B$11="5th pct",W1060,X1060))</f>
        <v/>
      </c>
      <c r="BE1060">
        <f>IF(Scenario!$B$11="mean",Y1060,IF(Scenario!$B$11="5th pct",Z1060,AA1060))</f>
        <v/>
      </c>
      <c r="BF1060">
        <f>IF(Scenario!$B$11="mean",AK1060,IF(Scenario!$B$11="5th pct",AL1060,AM1060))</f>
        <v/>
      </c>
      <c r="BG1060">
        <f>IF(Scenario!$B$11="mean",AN1060,IF(Scenario!$B$11="5th pct",AO1060,AP1060))</f>
        <v/>
      </c>
    </row>
    <row r="1061">
      <c r="A1061" s="7" t="inlineStr">
        <is>
          <t>M</t>
        </is>
      </c>
      <c r="B1061" s="7" t="inlineStr">
        <is>
          <t>80+</t>
        </is>
      </c>
      <c r="C1061" s="7" t="inlineStr">
        <is>
          <t>154-176</t>
        </is>
      </c>
      <c r="D1061" s="7" t="inlineStr">
        <is>
          <t>&lt;1.0</t>
        </is>
      </c>
      <c r="E1061" s="7" t="inlineStr">
        <is>
          <t>low parox</t>
        </is>
      </c>
      <c r="F1061" s="7" t="inlineStr">
        <is>
          <t>yes</t>
        </is>
      </c>
      <c r="G1061" s="30">
        <f>Parameters!$B$6*Parameters!$B$9*Parameters!$E$11/SUM(Parameters!$B$11:$G$11)*Parameters!$H$21*Parameters!$B$51*Parameters!$B$46</f>
        <v/>
      </c>
      <c r="H1061" s="31">
        <f>(140-Parameters!$D$25)*Parameters!$E$26*0.45359237*1/(72*Parameters!$B$27)</f>
        <v/>
      </c>
      <c r="I1061" s="7">
        <f>IF(H1061&gt;80,"&gt;80",IF(H1061&gt;50,"50-80",IF(H1061&gt;=25,"25-50","&lt;25")))</f>
        <v/>
      </c>
      <c r="J1061" s="7">
        <f>IF(((B1061="80+")+0+(OR(D1061="1.5-2.0",D1061="&gt;=2.0")))&gt;=2,1,0)</f>
        <v/>
      </c>
      <c r="K1061" s="32">
        <f>INDEX(Parameters!$B$31:$E$31,MATCH(I1061,Parameters!$B$30:$E$30,0))</f>
        <v/>
      </c>
      <c r="L1061" s="33">
        <f>K1061*INDEX(Parameters!$B$66:$E$66,MATCH(I1061,Parameters!$B$30:$E$30,0))/100*IF($F1061="yes",Parameters!$C$49,Parameters!$B$49)</f>
        <v/>
      </c>
      <c r="M1061" s="33">
        <f>K1061*INDEX(Parameters!$B$67:$E$67,MATCH(I1061,Parameters!$B$30:$E$30,0))/100*IF($F1061="yes",Parameters!$C$49,Parameters!$B$49)</f>
        <v/>
      </c>
      <c r="N1061" s="33">
        <f>K1061*INDEX(Parameters!$B$68:$E$68,MATCH(I1061,Parameters!$B$30:$E$30,0))/100*IF($F1061="yes",Parameters!$C$49,Parameters!$B$49)</f>
        <v/>
      </c>
      <c r="O1061" s="33">
        <f>K1061*INDEX(Parameters!$B$69:$E$69,MATCH(I1061,Parameters!$B$30:$E$30,0))/100*IF($F1061="yes",Parameters!$C$49,Parameters!$B$49)</f>
        <v/>
      </c>
      <c r="P1061" s="33">
        <f>K1061*INDEX(Parameters!$B$70:$E$70,MATCH(I1061,Parameters!$B$30:$E$30,0))/100*IF($F1061="yes",Parameters!$C$49,Parameters!$B$49)</f>
        <v/>
      </c>
      <c r="Q1061" s="33">
        <f>K1061*INDEX(Parameters!$B$71:$E$71,MATCH(I1061,Parameters!$B$30:$E$30,0))/100*IF($F1061="yes",Parameters!$C$49,Parameters!$B$49)</f>
        <v/>
      </c>
      <c r="R1061" s="33">
        <f>K1061*INDEX(Parameters!$B$72:$E$72,MATCH(I1061,Parameters!$B$30:$E$30,0))/100*IF($F1061="yes",Parameters!$C$49,Parameters!$B$49)</f>
        <v/>
      </c>
      <c r="S1061" s="33">
        <f>K1061*INDEX(Parameters!$B$73:$E$73,MATCH(I1061,Parameters!$B$30:$E$30,0))/100*IF($F1061="yes",Parameters!$C$49,Parameters!$B$49)</f>
        <v/>
      </c>
      <c r="T1061" s="33">
        <f>K1061*INDEX(Parameters!$B$74:$E$74,MATCH(I1061,Parameters!$B$30:$E$30,0))/100*IF($F1061="yes",Parameters!$C$49,Parameters!$B$49)</f>
        <v/>
      </c>
      <c r="U1061" s="33">
        <f>INDEX(Parameters!$B$32:$E$32,MATCH(I1061,Parameters!$B$30:$E$30,0))*Parameters!$B$36/100*IF($F1061="yes",Parameters!$E$49,Parameters!$D$49)</f>
        <v/>
      </c>
      <c r="V1061" s="33">
        <f>U1061*INDEX(Parameters!$B$99:$E$99,MATCH(I1061,Parameters!$B$30:$E$30,0))</f>
        <v/>
      </c>
      <c r="W1061" s="33">
        <f>U1061*INDEX(Parameters!$B$100:$E$100,MATCH(I1061,Parameters!$B$30:$E$30,0))</f>
        <v/>
      </c>
      <c r="X1061" s="33">
        <f>U1061*INDEX(Parameters!$B$101:$E$101,MATCH(I1061,Parameters!$B$30:$E$30,0))</f>
        <v/>
      </c>
      <c r="Y1061" s="33">
        <f>U1061*INDEX(Parameters!$B$102:$E$102,MATCH(I1061,Parameters!$B$30:$E$30,0))</f>
        <v/>
      </c>
      <c r="Z1061" s="33">
        <f>U1061*INDEX(Parameters!$B$103:$E$103,MATCH(I1061,Parameters!$B$30:$E$30,0))</f>
        <v/>
      </c>
      <c r="AA1061" s="33">
        <f>U1061*INDEX(Parameters!$B$104:$E$104,MATCH(I1061,Parameters!$B$30:$E$30,0))</f>
        <v/>
      </c>
      <c r="AB1061" s="33">
        <f>U1061*Parameters!$B$39</f>
        <v/>
      </c>
      <c r="AC1061" s="7">
        <f>J1061</f>
        <v/>
      </c>
      <c r="AD1061" s="7">
        <f>IF(J1061=1,Parameters!$B$40,Parameters!$B$41)</f>
        <v/>
      </c>
      <c r="AE1061" s="33">
        <f>AC1061*O1061+(1-AC1061)*L1061</f>
        <v/>
      </c>
      <c r="AF1061" s="33">
        <f>AC1061*P1061+(1-AC1061)*M1061</f>
        <v/>
      </c>
      <c r="AG1061" s="33">
        <f>AC1061*Q1061+(1-AC1061)*N1061</f>
        <v/>
      </c>
      <c r="AH1061" s="33">
        <f>AD1061*O1061+(1-AD1061)*L1061</f>
        <v/>
      </c>
      <c r="AI1061" s="33">
        <f>AD1061*P1061+(1-AD1061)*M1061</f>
        <v/>
      </c>
      <c r="AJ1061" s="33">
        <f>AD1061*Q1061+(1-AD1061)*N1061</f>
        <v/>
      </c>
      <c r="AK1061" s="33">
        <f>AC1061*V1061+(1-AC1061)*U1061</f>
        <v/>
      </c>
      <c r="AL1061" s="33">
        <f>AC1061*W1061+(1-AC1061)*U1061</f>
        <v/>
      </c>
      <c r="AM1061" s="33">
        <f>AC1061*X1061+(1-AC1061)*U1061</f>
        <v/>
      </c>
      <c r="AN1061" s="33">
        <f>AD1061*V1061+(1-AD1061)*U1061</f>
        <v/>
      </c>
      <c r="AO1061" s="33">
        <f>AD1061*W1061+(1-AD1061)*U1061</f>
        <v/>
      </c>
      <c r="AP1061" s="33">
        <f>AD1061*X1061+(1-AD1061)*U1061</f>
        <v/>
      </c>
      <c r="AQ1061" s="7">
        <f>IF(OR(Scenario!$B$5="Any",Scenario!$B$5=A1061),1,0)</f>
        <v/>
      </c>
      <c r="AR1061" s="7">
        <f>IF(OR(Scenario!$B$6="Any",Scenario!$B$6=B1061),1,0)</f>
        <v/>
      </c>
      <c r="AS1061" s="7">
        <f>IF(OR(Scenario!$B$7="Any",Scenario!$B$7=C1061),1,0)</f>
        <v/>
      </c>
      <c r="AT1061" s="7">
        <f>IF(OR(Scenario!$B$8="Any",Scenario!$B$8=D1061),1,0)</f>
        <v/>
      </c>
      <c r="AU1061" s="7">
        <f>IF(OR(Scenario!$B$9="Any",Scenario!$B$9=E1061),1,0)</f>
        <v/>
      </c>
      <c r="AV1061" s="7">
        <f>IF(OR(Scenario!$B$10="Any",Scenario!$B$10=F1061),1,0)</f>
        <v/>
      </c>
      <c r="AW1061" s="7">
        <f>G1061*AQ1061*AR1061*AS1061*AT1061*AU1061*AV1061</f>
        <v/>
      </c>
      <c r="AX1061" s="7">
        <f>IF(Scenario!$B$11="mean",L1061,IF(Scenario!$B$11="5th pct",M1061,N1061))</f>
        <v/>
      </c>
      <c r="AY1061" s="7">
        <f>IF(Scenario!$B$11="mean",O1061,IF(Scenario!$B$11="5th pct",P1061,Q1061))</f>
        <v/>
      </c>
      <c r="AZ1061" s="7">
        <f>IF(Scenario!$B$11="mean",R1061,IF(Scenario!$B$11="5th pct",S1061,T1061))</f>
        <v/>
      </c>
      <c r="BA1061" s="7">
        <f>IF(Scenario!$B$11="mean",AE1061,IF(Scenario!$B$11="5th pct",AF1061,AG1061))</f>
        <v/>
      </c>
      <c r="BB1061" s="7">
        <f>IF(Scenario!$B$11="mean",AH1061,IF(Scenario!$B$11="5th pct",AI1061,AJ1061))</f>
        <v/>
      </c>
      <c r="BC1061" s="7">
        <f>U1061</f>
        <v/>
      </c>
      <c r="BD1061" s="7">
        <f>IF(Scenario!$B$11="mean",V1061,IF(Scenario!$B$11="5th pct",W1061,X1061))</f>
        <v/>
      </c>
      <c r="BE1061" s="7">
        <f>IF(Scenario!$B$11="mean",Y1061,IF(Scenario!$B$11="5th pct",Z1061,AA1061))</f>
        <v/>
      </c>
      <c r="BF1061" s="7">
        <f>IF(Scenario!$B$11="mean",AK1061,IF(Scenario!$B$11="5th pct",AL1061,AM1061))</f>
        <v/>
      </c>
      <c r="BG1061" s="7">
        <f>IF(Scenario!$B$11="mean",AN1061,IF(Scenario!$B$11="5th pct",AO1061,AP1061))</f>
        <v/>
      </c>
    </row>
    <row r="1062">
      <c r="A1062" t="inlineStr">
        <is>
          <t>M</t>
        </is>
      </c>
      <c r="B1062" t="inlineStr">
        <is>
          <t>80+</t>
        </is>
      </c>
      <c r="C1062" t="inlineStr">
        <is>
          <t>154-176</t>
        </is>
      </c>
      <c r="D1062" t="inlineStr">
        <is>
          <t>&lt;1.0</t>
        </is>
      </c>
      <c r="E1062" t="inlineStr">
        <is>
          <t>high parox</t>
        </is>
      </c>
      <c r="F1062" t="inlineStr">
        <is>
          <t>no</t>
        </is>
      </c>
      <c r="G1062" s="26">
        <f>Parameters!$B$6*Parameters!$B$9*Parameters!$E$11/SUM(Parameters!$B$11:$G$11)*Parameters!$H$21*Parameters!$B$52*(1-Parameters!$B$46)</f>
        <v/>
      </c>
      <c r="H1062" s="27">
        <f>(140-Parameters!$D$25)*Parameters!$E$26*0.45359237*1/(72*Parameters!$B$27)</f>
        <v/>
      </c>
      <c r="I1062">
        <f>IF(H1062&gt;80,"&gt;80",IF(H1062&gt;50,"50-80",IF(H1062&gt;=25,"25-50","&lt;25")))</f>
        <v/>
      </c>
      <c r="J1062">
        <f>IF(((B1062="80+")+0+(OR(D1062="1.5-2.0",D1062="&gt;=2.0")))&gt;=2,1,0)</f>
        <v/>
      </c>
      <c r="K1062" s="28">
        <f>INDEX(Parameters!$B$31:$E$31,MATCH(I1062,Parameters!$B$30:$E$30,0))</f>
        <v/>
      </c>
      <c r="L1062" s="29">
        <f>K1062*INDEX(Parameters!$B$75:$E$75,MATCH(I1062,Parameters!$B$30:$E$30,0))/100*IF($F1062="yes",Parameters!$C$49,Parameters!$B$49)</f>
        <v/>
      </c>
      <c r="M1062" s="29">
        <f>K1062*INDEX(Parameters!$B$76:$E$76,MATCH(I1062,Parameters!$B$30:$E$30,0))/100*IF($F1062="yes",Parameters!$C$49,Parameters!$B$49)</f>
        <v/>
      </c>
      <c r="N1062" s="29">
        <f>K1062*INDEX(Parameters!$B$77:$E$77,MATCH(I1062,Parameters!$B$30:$E$30,0))/100*IF($F1062="yes",Parameters!$C$49,Parameters!$B$49)</f>
        <v/>
      </c>
      <c r="O1062" s="29">
        <f>K1062*INDEX(Parameters!$B$78:$E$78,MATCH(I1062,Parameters!$B$30:$E$30,0))/100*IF($F1062="yes",Parameters!$C$49,Parameters!$B$49)</f>
        <v/>
      </c>
      <c r="P1062" s="29">
        <f>K1062*INDEX(Parameters!$B$79:$E$79,MATCH(I1062,Parameters!$B$30:$E$30,0))/100*IF($F1062="yes",Parameters!$C$49,Parameters!$B$49)</f>
        <v/>
      </c>
      <c r="Q1062" s="29">
        <f>K1062*INDEX(Parameters!$B$80:$E$80,MATCH(I1062,Parameters!$B$30:$E$30,0))/100*IF($F1062="yes",Parameters!$C$49,Parameters!$B$49)</f>
        <v/>
      </c>
      <c r="R1062" s="29">
        <f>K1062*INDEX(Parameters!$B$81:$E$81,MATCH(I1062,Parameters!$B$30:$E$30,0))/100*IF($F1062="yes",Parameters!$C$49,Parameters!$B$49)</f>
        <v/>
      </c>
      <c r="S1062" s="29">
        <f>K1062*INDEX(Parameters!$B$82:$E$82,MATCH(I1062,Parameters!$B$30:$E$30,0))/100*IF($F1062="yes",Parameters!$C$49,Parameters!$B$49)</f>
        <v/>
      </c>
      <c r="T1062" s="29">
        <f>K1062*INDEX(Parameters!$B$83:$E$83,MATCH(I1062,Parameters!$B$30:$E$30,0))/100*IF($F1062="yes",Parameters!$C$49,Parameters!$B$49)</f>
        <v/>
      </c>
      <c r="U1062" s="29">
        <f>INDEX(Parameters!$B$32:$E$32,MATCH(I1062,Parameters!$B$30:$E$30,0))*Parameters!$B$36/100*IF($F1062="yes",Parameters!$E$49,Parameters!$D$49)</f>
        <v/>
      </c>
      <c r="V1062" s="29">
        <f>U1062*INDEX(Parameters!$B$99:$E$99,MATCH(I1062,Parameters!$B$30:$E$30,0))</f>
        <v/>
      </c>
      <c r="W1062" s="29">
        <f>U1062*INDEX(Parameters!$B$100:$E$100,MATCH(I1062,Parameters!$B$30:$E$30,0))</f>
        <v/>
      </c>
      <c r="X1062" s="29">
        <f>U1062*INDEX(Parameters!$B$101:$E$101,MATCH(I1062,Parameters!$B$30:$E$30,0))</f>
        <v/>
      </c>
      <c r="Y1062" s="29">
        <f>U1062*INDEX(Parameters!$B$102:$E$102,MATCH(I1062,Parameters!$B$30:$E$30,0))</f>
        <v/>
      </c>
      <c r="Z1062" s="29">
        <f>U1062*INDEX(Parameters!$B$103:$E$103,MATCH(I1062,Parameters!$B$30:$E$30,0))</f>
        <v/>
      </c>
      <c r="AA1062" s="29">
        <f>U1062*INDEX(Parameters!$B$104:$E$104,MATCH(I1062,Parameters!$B$30:$E$30,0))</f>
        <v/>
      </c>
      <c r="AB1062" s="29">
        <f>U1062*Parameters!$B$39</f>
        <v/>
      </c>
      <c r="AC1062">
        <f>J1062</f>
        <v/>
      </c>
      <c r="AD1062">
        <f>IF(J1062=1,Parameters!$B$40,Parameters!$B$41)</f>
        <v/>
      </c>
      <c r="AE1062" s="29">
        <f>AC1062*O1062+(1-AC1062)*L1062</f>
        <v/>
      </c>
      <c r="AF1062" s="29">
        <f>AC1062*P1062+(1-AC1062)*M1062</f>
        <v/>
      </c>
      <c r="AG1062" s="29">
        <f>AC1062*Q1062+(1-AC1062)*N1062</f>
        <v/>
      </c>
      <c r="AH1062" s="29">
        <f>AD1062*O1062+(1-AD1062)*L1062</f>
        <v/>
      </c>
      <c r="AI1062" s="29">
        <f>AD1062*P1062+(1-AD1062)*M1062</f>
        <v/>
      </c>
      <c r="AJ1062" s="29">
        <f>AD1062*Q1062+(1-AD1062)*N1062</f>
        <v/>
      </c>
      <c r="AK1062" s="29">
        <f>AC1062*V1062+(1-AC1062)*U1062</f>
        <v/>
      </c>
      <c r="AL1062" s="29">
        <f>AC1062*W1062+(1-AC1062)*U1062</f>
        <v/>
      </c>
      <c r="AM1062" s="29">
        <f>AC1062*X1062+(1-AC1062)*U1062</f>
        <v/>
      </c>
      <c r="AN1062" s="29">
        <f>AD1062*V1062+(1-AD1062)*U1062</f>
        <v/>
      </c>
      <c r="AO1062" s="29">
        <f>AD1062*W1062+(1-AD1062)*U1062</f>
        <v/>
      </c>
      <c r="AP1062" s="29">
        <f>AD1062*X1062+(1-AD1062)*U1062</f>
        <v/>
      </c>
      <c r="AQ1062">
        <f>IF(OR(Scenario!$B$5="Any",Scenario!$B$5=A1062),1,0)</f>
        <v/>
      </c>
      <c r="AR1062">
        <f>IF(OR(Scenario!$B$6="Any",Scenario!$B$6=B1062),1,0)</f>
        <v/>
      </c>
      <c r="AS1062">
        <f>IF(OR(Scenario!$B$7="Any",Scenario!$B$7=C1062),1,0)</f>
        <v/>
      </c>
      <c r="AT1062">
        <f>IF(OR(Scenario!$B$8="Any",Scenario!$B$8=D1062),1,0)</f>
        <v/>
      </c>
      <c r="AU1062">
        <f>IF(OR(Scenario!$B$9="Any",Scenario!$B$9=E1062),1,0)</f>
        <v/>
      </c>
      <c r="AV1062">
        <f>IF(OR(Scenario!$B$10="Any",Scenario!$B$10=F1062),1,0)</f>
        <v/>
      </c>
      <c r="AW1062">
        <f>G1062*AQ1062*AR1062*AS1062*AT1062*AU1062*AV1062</f>
        <v/>
      </c>
      <c r="AX1062">
        <f>IF(Scenario!$B$11="mean",L1062,IF(Scenario!$B$11="5th pct",M1062,N1062))</f>
        <v/>
      </c>
      <c r="AY1062">
        <f>IF(Scenario!$B$11="mean",O1062,IF(Scenario!$B$11="5th pct",P1062,Q1062))</f>
        <v/>
      </c>
      <c r="AZ1062">
        <f>IF(Scenario!$B$11="mean",R1062,IF(Scenario!$B$11="5th pct",S1062,T1062))</f>
        <v/>
      </c>
      <c r="BA1062">
        <f>IF(Scenario!$B$11="mean",AE1062,IF(Scenario!$B$11="5th pct",AF1062,AG1062))</f>
        <v/>
      </c>
      <c r="BB1062">
        <f>IF(Scenario!$B$11="mean",AH1062,IF(Scenario!$B$11="5th pct",AI1062,AJ1062))</f>
        <v/>
      </c>
      <c r="BC1062">
        <f>U1062</f>
        <v/>
      </c>
      <c r="BD1062">
        <f>IF(Scenario!$B$11="mean",V1062,IF(Scenario!$B$11="5th pct",W1062,X1062))</f>
        <v/>
      </c>
      <c r="BE1062">
        <f>IF(Scenario!$B$11="mean",Y1062,IF(Scenario!$B$11="5th pct",Z1062,AA1062))</f>
        <v/>
      </c>
      <c r="BF1062">
        <f>IF(Scenario!$B$11="mean",AK1062,IF(Scenario!$B$11="5th pct",AL1062,AM1062))</f>
        <v/>
      </c>
      <c r="BG1062">
        <f>IF(Scenario!$B$11="mean",AN1062,IF(Scenario!$B$11="5th pct",AO1062,AP1062))</f>
        <v/>
      </c>
    </row>
    <row r="1063">
      <c r="A1063" s="7" t="inlineStr">
        <is>
          <t>M</t>
        </is>
      </c>
      <c r="B1063" s="7" t="inlineStr">
        <is>
          <t>80+</t>
        </is>
      </c>
      <c r="C1063" s="7" t="inlineStr">
        <is>
          <t>154-176</t>
        </is>
      </c>
      <c r="D1063" s="7" t="inlineStr">
        <is>
          <t>&lt;1.0</t>
        </is>
      </c>
      <c r="E1063" s="7" t="inlineStr">
        <is>
          <t>high parox</t>
        </is>
      </c>
      <c r="F1063" s="7" t="inlineStr">
        <is>
          <t>yes</t>
        </is>
      </c>
      <c r="G1063" s="30">
        <f>Parameters!$B$6*Parameters!$B$9*Parameters!$E$11/SUM(Parameters!$B$11:$G$11)*Parameters!$H$21*Parameters!$B$52*Parameters!$B$46</f>
        <v/>
      </c>
      <c r="H1063" s="31">
        <f>(140-Parameters!$D$25)*Parameters!$E$26*0.45359237*1/(72*Parameters!$B$27)</f>
        <v/>
      </c>
      <c r="I1063" s="7">
        <f>IF(H1063&gt;80,"&gt;80",IF(H1063&gt;50,"50-80",IF(H1063&gt;=25,"25-50","&lt;25")))</f>
        <v/>
      </c>
      <c r="J1063" s="7">
        <f>IF(((B1063="80+")+0+(OR(D1063="1.5-2.0",D1063="&gt;=2.0")))&gt;=2,1,0)</f>
        <v/>
      </c>
      <c r="K1063" s="32">
        <f>INDEX(Parameters!$B$31:$E$31,MATCH(I1063,Parameters!$B$30:$E$30,0))</f>
        <v/>
      </c>
      <c r="L1063" s="33">
        <f>K1063*INDEX(Parameters!$B$75:$E$75,MATCH(I1063,Parameters!$B$30:$E$30,0))/100*IF($F1063="yes",Parameters!$C$49,Parameters!$B$49)</f>
        <v/>
      </c>
      <c r="M1063" s="33">
        <f>K1063*INDEX(Parameters!$B$76:$E$76,MATCH(I1063,Parameters!$B$30:$E$30,0))/100*IF($F1063="yes",Parameters!$C$49,Parameters!$B$49)</f>
        <v/>
      </c>
      <c r="N1063" s="33">
        <f>K1063*INDEX(Parameters!$B$77:$E$77,MATCH(I1063,Parameters!$B$30:$E$30,0))/100*IF($F1063="yes",Parameters!$C$49,Parameters!$B$49)</f>
        <v/>
      </c>
      <c r="O1063" s="33">
        <f>K1063*INDEX(Parameters!$B$78:$E$78,MATCH(I1063,Parameters!$B$30:$E$30,0))/100*IF($F1063="yes",Parameters!$C$49,Parameters!$B$49)</f>
        <v/>
      </c>
      <c r="P1063" s="33">
        <f>K1063*INDEX(Parameters!$B$79:$E$79,MATCH(I1063,Parameters!$B$30:$E$30,0))/100*IF($F1063="yes",Parameters!$C$49,Parameters!$B$49)</f>
        <v/>
      </c>
      <c r="Q1063" s="33">
        <f>K1063*INDEX(Parameters!$B$80:$E$80,MATCH(I1063,Parameters!$B$30:$E$30,0))/100*IF($F1063="yes",Parameters!$C$49,Parameters!$B$49)</f>
        <v/>
      </c>
      <c r="R1063" s="33">
        <f>K1063*INDEX(Parameters!$B$81:$E$81,MATCH(I1063,Parameters!$B$30:$E$30,0))/100*IF($F1063="yes",Parameters!$C$49,Parameters!$B$49)</f>
        <v/>
      </c>
      <c r="S1063" s="33">
        <f>K1063*INDEX(Parameters!$B$82:$E$82,MATCH(I1063,Parameters!$B$30:$E$30,0))/100*IF($F1063="yes",Parameters!$C$49,Parameters!$B$49)</f>
        <v/>
      </c>
      <c r="T1063" s="33">
        <f>K1063*INDEX(Parameters!$B$83:$E$83,MATCH(I1063,Parameters!$B$30:$E$30,0))/100*IF($F1063="yes",Parameters!$C$49,Parameters!$B$49)</f>
        <v/>
      </c>
      <c r="U1063" s="33">
        <f>INDEX(Parameters!$B$32:$E$32,MATCH(I1063,Parameters!$B$30:$E$30,0))*Parameters!$B$36/100*IF($F1063="yes",Parameters!$E$49,Parameters!$D$49)</f>
        <v/>
      </c>
      <c r="V1063" s="33">
        <f>U1063*INDEX(Parameters!$B$99:$E$99,MATCH(I1063,Parameters!$B$30:$E$30,0))</f>
        <v/>
      </c>
      <c r="W1063" s="33">
        <f>U1063*INDEX(Parameters!$B$100:$E$100,MATCH(I1063,Parameters!$B$30:$E$30,0))</f>
        <v/>
      </c>
      <c r="X1063" s="33">
        <f>U1063*INDEX(Parameters!$B$101:$E$101,MATCH(I1063,Parameters!$B$30:$E$30,0))</f>
        <v/>
      </c>
      <c r="Y1063" s="33">
        <f>U1063*INDEX(Parameters!$B$102:$E$102,MATCH(I1063,Parameters!$B$30:$E$30,0))</f>
        <v/>
      </c>
      <c r="Z1063" s="33">
        <f>U1063*INDEX(Parameters!$B$103:$E$103,MATCH(I1063,Parameters!$B$30:$E$30,0))</f>
        <v/>
      </c>
      <c r="AA1063" s="33">
        <f>U1063*INDEX(Parameters!$B$104:$E$104,MATCH(I1063,Parameters!$B$30:$E$30,0))</f>
        <v/>
      </c>
      <c r="AB1063" s="33">
        <f>U1063*Parameters!$B$39</f>
        <v/>
      </c>
      <c r="AC1063" s="7">
        <f>J1063</f>
        <v/>
      </c>
      <c r="AD1063" s="7">
        <f>IF(J1063=1,Parameters!$B$40,Parameters!$B$41)</f>
        <v/>
      </c>
      <c r="AE1063" s="33">
        <f>AC1063*O1063+(1-AC1063)*L1063</f>
        <v/>
      </c>
      <c r="AF1063" s="33">
        <f>AC1063*P1063+(1-AC1063)*M1063</f>
        <v/>
      </c>
      <c r="AG1063" s="33">
        <f>AC1063*Q1063+(1-AC1063)*N1063</f>
        <v/>
      </c>
      <c r="AH1063" s="33">
        <f>AD1063*O1063+(1-AD1063)*L1063</f>
        <v/>
      </c>
      <c r="AI1063" s="33">
        <f>AD1063*P1063+(1-AD1063)*M1063</f>
        <v/>
      </c>
      <c r="AJ1063" s="33">
        <f>AD1063*Q1063+(1-AD1063)*N1063</f>
        <v/>
      </c>
      <c r="AK1063" s="33">
        <f>AC1063*V1063+(1-AC1063)*U1063</f>
        <v/>
      </c>
      <c r="AL1063" s="33">
        <f>AC1063*W1063+(1-AC1063)*U1063</f>
        <v/>
      </c>
      <c r="AM1063" s="33">
        <f>AC1063*X1063+(1-AC1063)*U1063</f>
        <v/>
      </c>
      <c r="AN1063" s="33">
        <f>AD1063*V1063+(1-AD1063)*U1063</f>
        <v/>
      </c>
      <c r="AO1063" s="33">
        <f>AD1063*W1063+(1-AD1063)*U1063</f>
        <v/>
      </c>
      <c r="AP1063" s="33">
        <f>AD1063*X1063+(1-AD1063)*U1063</f>
        <v/>
      </c>
      <c r="AQ1063" s="7">
        <f>IF(OR(Scenario!$B$5="Any",Scenario!$B$5=A1063),1,0)</f>
        <v/>
      </c>
      <c r="AR1063" s="7">
        <f>IF(OR(Scenario!$B$6="Any",Scenario!$B$6=B1063),1,0)</f>
        <v/>
      </c>
      <c r="AS1063" s="7">
        <f>IF(OR(Scenario!$B$7="Any",Scenario!$B$7=C1063),1,0)</f>
        <v/>
      </c>
      <c r="AT1063" s="7">
        <f>IF(OR(Scenario!$B$8="Any",Scenario!$B$8=D1063),1,0)</f>
        <v/>
      </c>
      <c r="AU1063" s="7">
        <f>IF(OR(Scenario!$B$9="Any",Scenario!$B$9=E1063),1,0)</f>
        <v/>
      </c>
      <c r="AV1063" s="7">
        <f>IF(OR(Scenario!$B$10="Any",Scenario!$B$10=F1063),1,0)</f>
        <v/>
      </c>
      <c r="AW1063" s="7">
        <f>G1063*AQ1063*AR1063*AS1063*AT1063*AU1063*AV1063</f>
        <v/>
      </c>
      <c r="AX1063" s="7">
        <f>IF(Scenario!$B$11="mean",L1063,IF(Scenario!$B$11="5th pct",M1063,N1063))</f>
        <v/>
      </c>
      <c r="AY1063" s="7">
        <f>IF(Scenario!$B$11="mean",O1063,IF(Scenario!$B$11="5th pct",P1063,Q1063))</f>
        <v/>
      </c>
      <c r="AZ1063" s="7">
        <f>IF(Scenario!$B$11="mean",R1063,IF(Scenario!$B$11="5th pct",S1063,T1063))</f>
        <v/>
      </c>
      <c r="BA1063" s="7">
        <f>IF(Scenario!$B$11="mean",AE1063,IF(Scenario!$B$11="5th pct",AF1063,AG1063))</f>
        <v/>
      </c>
      <c r="BB1063" s="7">
        <f>IF(Scenario!$B$11="mean",AH1063,IF(Scenario!$B$11="5th pct",AI1063,AJ1063))</f>
        <v/>
      </c>
      <c r="BC1063" s="7">
        <f>U1063</f>
        <v/>
      </c>
      <c r="BD1063" s="7">
        <f>IF(Scenario!$B$11="mean",V1063,IF(Scenario!$B$11="5th pct",W1063,X1063))</f>
        <v/>
      </c>
      <c r="BE1063" s="7">
        <f>IF(Scenario!$B$11="mean",Y1063,IF(Scenario!$B$11="5th pct",Z1063,AA1063))</f>
        <v/>
      </c>
      <c r="BF1063" s="7">
        <f>IF(Scenario!$B$11="mean",AK1063,IF(Scenario!$B$11="5th pct",AL1063,AM1063))</f>
        <v/>
      </c>
      <c r="BG1063" s="7">
        <f>IF(Scenario!$B$11="mean",AN1063,IF(Scenario!$B$11="5th pct",AO1063,AP1063))</f>
        <v/>
      </c>
    </row>
    <row r="1064">
      <c r="A1064" t="inlineStr">
        <is>
          <t>M</t>
        </is>
      </c>
      <c r="B1064" t="inlineStr">
        <is>
          <t>80+</t>
        </is>
      </c>
      <c r="C1064" t="inlineStr">
        <is>
          <t>154-176</t>
        </is>
      </c>
      <c r="D1064" t="inlineStr">
        <is>
          <t>&lt;1.0</t>
        </is>
      </c>
      <c r="E1064" t="inlineStr">
        <is>
          <t>persistent</t>
        </is>
      </c>
      <c r="F1064" t="inlineStr">
        <is>
          <t>no</t>
        </is>
      </c>
      <c r="G1064" s="26">
        <f>Parameters!$B$6*Parameters!$B$9*Parameters!$E$11/SUM(Parameters!$B$11:$G$11)*Parameters!$H$21*Parameters!$B$53*(1-Parameters!$B$46)</f>
        <v/>
      </c>
      <c r="H1064" s="27">
        <f>(140-Parameters!$D$25)*Parameters!$E$26*0.45359237*1/(72*Parameters!$B$27)</f>
        <v/>
      </c>
      <c r="I1064">
        <f>IF(H1064&gt;80,"&gt;80",IF(H1064&gt;50,"50-80",IF(H1064&gt;=25,"25-50","&lt;25")))</f>
        <v/>
      </c>
      <c r="J1064">
        <f>IF(((B1064="80+")+0+(OR(D1064="1.5-2.0",D1064="&gt;=2.0")))&gt;=2,1,0)</f>
        <v/>
      </c>
      <c r="K1064" s="28">
        <f>INDEX(Parameters!$B$31:$E$31,MATCH(I1064,Parameters!$B$30:$E$30,0))</f>
        <v/>
      </c>
      <c r="L1064" s="29">
        <f>K1064*INDEX(Parameters!$B$84:$E$84,MATCH(I1064,Parameters!$B$30:$E$30,0))/100*IF($F1064="yes",Parameters!$C$49,Parameters!$B$49)</f>
        <v/>
      </c>
      <c r="M1064" s="29">
        <f>K1064*INDEX(Parameters!$B$85:$E$85,MATCH(I1064,Parameters!$B$30:$E$30,0))/100*IF($F1064="yes",Parameters!$C$49,Parameters!$B$49)</f>
        <v/>
      </c>
      <c r="N1064" s="29">
        <f>K1064*INDEX(Parameters!$B$86:$E$86,MATCH(I1064,Parameters!$B$30:$E$30,0))/100*IF($F1064="yes",Parameters!$C$49,Parameters!$B$49)</f>
        <v/>
      </c>
      <c r="O1064" s="29">
        <f>K1064*INDEX(Parameters!$B$87:$E$87,MATCH(I1064,Parameters!$B$30:$E$30,0))/100*IF($F1064="yes",Parameters!$C$49,Parameters!$B$49)</f>
        <v/>
      </c>
      <c r="P1064" s="29">
        <f>K1064*INDEX(Parameters!$B$88:$E$88,MATCH(I1064,Parameters!$B$30:$E$30,0))/100*IF($F1064="yes",Parameters!$C$49,Parameters!$B$49)</f>
        <v/>
      </c>
      <c r="Q1064" s="29">
        <f>K1064*INDEX(Parameters!$B$89:$E$89,MATCH(I1064,Parameters!$B$30:$E$30,0))/100*IF($F1064="yes",Parameters!$C$49,Parameters!$B$49)</f>
        <v/>
      </c>
      <c r="R1064" s="29">
        <f>K1064*INDEX(Parameters!$B$90:$E$90,MATCH(I1064,Parameters!$B$30:$E$30,0))/100*IF($F1064="yes",Parameters!$C$49,Parameters!$B$49)</f>
        <v/>
      </c>
      <c r="S1064" s="29">
        <f>K1064*INDEX(Parameters!$B$91:$E$91,MATCH(I1064,Parameters!$B$30:$E$30,0))/100*IF($F1064="yes",Parameters!$C$49,Parameters!$B$49)</f>
        <v/>
      </c>
      <c r="T1064" s="29">
        <f>K1064*INDEX(Parameters!$B$92:$E$92,MATCH(I1064,Parameters!$B$30:$E$30,0))/100*IF($F1064="yes",Parameters!$C$49,Parameters!$B$49)</f>
        <v/>
      </c>
      <c r="U1064" s="29">
        <f>INDEX(Parameters!$B$32:$E$32,MATCH(I1064,Parameters!$B$30:$E$30,0))*Parameters!$B$36/100*IF($F1064="yes",Parameters!$E$49,Parameters!$D$49)</f>
        <v/>
      </c>
      <c r="V1064" s="29">
        <f>U1064*INDEX(Parameters!$B$99:$E$99,MATCH(I1064,Parameters!$B$30:$E$30,0))</f>
        <v/>
      </c>
      <c r="W1064" s="29">
        <f>U1064*INDEX(Parameters!$B$100:$E$100,MATCH(I1064,Parameters!$B$30:$E$30,0))</f>
        <v/>
      </c>
      <c r="X1064" s="29">
        <f>U1064*INDEX(Parameters!$B$101:$E$101,MATCH(I1064,Parameters!$B$30:$E$30,0))</f>
        <v/>
      </c>
      <c r="Y1064" s="29">
        <f>U1064*INDEX(Parameters!$B$102:$E$102,MATCH(I1064,Parameters!$B$30:$E$30,0))</f>
        <v/>
      </c>
      <c r="Z1064" s="29">
        <f>U1064*INDEX(Parameters!$B$103:$E$103,MATCH(I1064,Parameters!$B$30:$E$30,0))</f>
        <v/>
      </c>
      <c r="AA1064" s="29">
        <f>U1064*INDEX(Parameters!$B$104:$E$104,MATCH(I1064,Parameters!$B$30:$E$30,0))</f>
        <v/>
      </c>
      <c r="AB1064" s="29">
        <f>U1064*Parameters!$B$39</f>
        <v/>
      </c>
      <c r="AC1064">
        <f>J1064</f>
        <v/>
      </c>
      <c r="AD1064">
        <f>IF(J1064=1,Parameters!$B$40,Parameters!$B$41)</f>
        <v/>
      </c>
      <c r="AE1064" s="29">
        <f>AC1064*O1064+(1-AC1064)*L1064</f>
        <v/>
      </c>
      <c r="AF1064" s="29">
        <f>AC1064*P1064+(1-AC1064)*M1064</f>
        <v/>
      </c>
      <c r="AG1064" s="29">
        <f>AC1064*Q1064+(1-AC1064)*N1064</f>
        <v/>
      </c>
      <c r="AH1064" s="29">
        <f>AD1064*O1064+(1-AD1064)*L1064</f>
        <v/>
      </c>
      <c r="AI1064" s="29">
        <f>AD1064*P1064+(1-AD1064)*M1064</f>
        <v/>
      </c>
      <c r="AJ1064" s="29">
        <f>AD1064*Q1064+(1-AD1064)*N1064</f>
        <v/>
      </c>
      <c r="AK1064" s="29">
        <f>AC1064*V1064+(1-AC1064)*U1064</f>
        <v/>
      </c>
      <c r="AL1064" s="29">
        <f>AC1064*W1064+(1-AC1064)*U1064</f>
        <v/>
      </c>
      <c r="AM1064" s="29">
        <f>AC1064*X1064+(1-AC1064)*U1064</f>
        <v/>
      </c>
      <c r="AN1064" s="29">
        <f>AD1064*V1064+(1-AD1064)*U1064</f>
        <v/>
      </c>
      <c r="AO1064" s="29">
        <f>AD1064*W1064+(1-AD1064)*U1064</f>
        <v/>
      </c>
      <c r="AP1064" s="29">
        <f>AD1064*X1064+(1-AD1064)*U1064</f>
        <v/>
      </c>
      <c r="AQ1064">
        <f>IF(OR(Scenario!$B$5="Any",Scenario!$B$5=A1064),1,0)</f>
        <v/>
      </c>
      <c r="AR1064">
        <f>IF(OR(Scenario!$B$6="Any",Scenario!$B$6=B1064),1,0)</f>
        <v/>
      </c>
      <c r="AS1064">
        <f>IF(OR(Scenario!$B$7="Any",Scenario!$B$7=C1064),1,0)</f>
        <v/>
      </c>
      <c r="AT1064">
        <f>IF(OR(Scenario!$B$8="Any",Scenario!$B$8=D1064),1,0)</f>
        <v/>
      </c>
      <c r="AU1064">
        <f>IF(OR(Scenario!$B$9="Any",Scenario!$B$9=E1064),1,0)</f>
        <v/>
      </c>
      <c r="AV1064">
        <f>IF(OR(Scenario!$B$10="Any",Scenario!$B$10=F1064),1,0)</f>
        <v/>
      </c>
      <c r="AW1064">
        <f>G1064*AQ1064*AR1064*AS1064*AT1064*AU1064*AV1064</f>
        <v/>
      </c>
      <c r="AX1064">
        <f>IF(Scenario!$B$11="mean",L1064,IF(Scenario!$B$11="5th pct",M1064,N1064))</f>
        <v/>
      </c>
      <c r="AY1064">
        <f>IF(Scenario!$B$11="mean",O1064,IF(Scenario!$B$11="5th pct",P1064,Q1064))</f>
        <v/>
      </c>
      <c r="AZ1064">
        <f>IF(Scenario!$B$11="mean",R1064,IF(Scenario!$B$11="5th pct",S1064,T1064))</f>
        <v/>
      </c>
      <c r="BA1064">
        <f>IF(Scenario!$B$11="mean",AE1064,IF(Scenario!$B$11="5th pct",AF1064,AG1064))</f>
        <v/>
      </c>
      <c r="BB1064">
        <f>IF(Scenario!$B$11="mean",AH1064,IF(Scenario!$B$11="5th pct",AI1064,AJ1064))</f>
        <v/>
      </c>
      <c r="BC1064">
        <f>U1064</f>
        <v/>
      </c>
      <c r="BD1064">
        <f>IF(Scenario!$B$11="mean",V1064,IF(Scenario!$B$11="5th pct",W1064,X1064))</f>
        <v/>
      </c>
      <c r="BE1064">
        <f>IF(Scenario!$B$11="mean",Y1064,IF(Scenario!$B$11="5th pct",Z1064,AA1064))</f>
        <v/>
      </c>
      <c r="BF1064">
        <f>IF(Scenario!$B$11="mean",AK1064,IF(Scenario!$B$11="5th pct",AL1064,AM1064))</f>
        <v/>
      </c>
      <c r="BG1064">
        <f>IF(Scenario!$B$11="mean",AN1064,IF(Scenario!$B$11="5th pct",AO1064,AP1064))</f>
        <v/>
      </c>
    </row>
    <row r="1065">
      <c r="A1065" s="7" t="inlineStr">
        <is>
          <t>M</t>
        </is>
      </c>
      <c r="B1065" s="7" t="inlineStr">
        <is>
          <t>80+</t>
        </is>
      </c>
      <c r="C1065" s="7" t="inlineStr">
        <is>
          <t>154-176</t>
        </is>
      </c>
      <c r="D1065" s="7" t="inlineStr">
        <is>
          <t>&lt;1.0</t>
        </is>
      </c>
      <c r="E1065" s="7" t="inlineStr">
        <is>
          <t>persistent</t>
        </is>
      </c>
      <c r="F1065" s="7" t="inlineStr">
        <is>
          <t>yes</t>
        </is>
      </c>
      <c r="G1065" s="30">
        <f>Parameters!$B$6*Parameters!$B$9*Parameters!$E$11/SUM(Parameters!$B$11:$G$11)*Parameters!$H$21*Parameters!$B$53*Parameters!$B$46</f>
        <v/>
      </c>
      <c r="H1065" s="31">
        <f>(140-Parameters!$D$25)*Parameters!$E$26*0.45359237*1/(72*Parameters!$B$27)</f>
        <v/>
      </c>
      <c r="I1065" s="7">
        <f>IF(H1065&gt;80,"&gt;80",IF(H1065&gt;50,"50-80",IF(H1065&gt;=25,"25-50","&lt;25")))</f>
        <v/>
      </c>
      <c r="J1065" s="7">
        <f>IF(((B1065="80+")+0+(OR(D1065="1.5-2.0",D1065="&gt;=2.0")))&gt;=2,1,0)</f>
        <v/>
      </c>
      <c r="K1065" s="32">
        <f>INDEX(Parameters!$B$31:$E$31,MATCH(I1065,Parameters!$B$30:$E$30,0))</f>
        <v/>
      </c>
      <c r="L1065" s="33">
        <f>K1065*INDEX(Parameters!$B$84:$E$84,MATCH(I1065,Parameters!$B$30:$E$30,0))/100*IF($F1065="yes",Parameters!$C$49,Parameters!$B$49)</f>
        <v/>
      </c>
      <c r="M1065" s="33">
        <f>K1065*INDEX(Parameters!$B$85:$E$85,MATCH(I1065,Parameters!$B$30:$E$30,0))/100*IF($F1065="yes",Parameters!$C$49,Parameters!$B$49)</f>
        <v/>
      </c>
      <c r="N1065" s="33">
        <f>K1065*INDEX(Parameters!$B$86:$E$86,MATCH(I1065,Parameters!$B$30:$E$30,0))/100*IF($F1065="yes",Parameters!$C$49,Parameters!$B$49)</f>
        <v/>
      </c>
      <c r="O1065" s="33">
        <f>K1065*INDEX(Parameters!$B$87:$E$87,MATCH(I1065,Parameters!$B$30:$E$30,0))/100*IF($F1065="yes",Parameters!$C$49,Parameters!$B$49)</f>
        <v/>
      </c>
      <c r="P1065" s="33">
        <f>K1065*INDEX(Parameters!$B$88:$E$88,MATCH(I1065,Parameters!$B$30:$E$30,0))/100*IF($F1065="yes",Parameters!$C$49,Parameters!$B$49)</f>
        <v/>
      </c>
      <c r="Q1065" s="33">
        <f>K1065*INDEX(Parameters!$B$89:$E$89,MATCH(I1065,Parameters!$B$30:$E$30,0))/100*IF($F1065="yes",Parameters!$C$49,Parameters!$B$49)</f>
        <v/>
      </c>
      <c r="R1065" s="33">
        <f>K1065*INDEX(Parameters!$B$90:$E$90,MATCH(I1065,Parameters!$B$30:$E$30,0))/100*IF($F1065="yes",Parameters!$C$49,Parameters!$B$49)</f>
        <v/>
      </c>
      <c r="S1065" s="33">
        <f>K1065*INDEX(Parameters!$B$91:$E$91,MATCH(I1065,Parameters!$B$30:$E$30,0))/100*IF($F1065="yes",Parameters!$C$49,Parameters!$B$49)</f>
        <v/>
      </c>
      <c r="T1065" s="33">
        <f>K1065*INDEX(Parameters!$B$92:$E$92,MATCH(I1065,Parameters!$B$30:$E$30,0))/100*IF($F1065="yes",Parameters!$C$49,Parameters!$B$49)</f>
        <v/>
      </c>
      <c r="U1065" s="33">
        <f>INDEX(Parameters!$B$32:$E$32,MATCH(I1065,Parameters!$B$30:$E$30,0))*Parameters!$B$36/100*IF($F1065="yes",Parameters!$E$49,Parameters!$D$49)</f>
        <v/>
      </c>
      <c r="V1065" s="33">
        <f>U1065*INDEX(Parameters!$B$99:$E$99,MATCH(I1065,Parameters!$B$30:$E$30,0))</f>
        <v/>
      </c>
      <c r="W1065" s="33">
        <f>U1065*INDEX(Parameters!$B$100:$E$100,MATCH(I1065,Parameters!$B$30:$E$30,0))</f>
        <v/>
      </c>
      <c r="X1065" s="33">
        <f>U1065*INDEX(Parameters!$B$101:$E$101,MATCH(I1065,Parameters!$B$30:$E$30,0))</f>
        <v/>
      </c>
      <c r="Y1065" s="33">
        <f>U1065*INDEX(Parameters!$B$102:$E$102,MATCH(I1065,Parameters!$B$30:$E$30,0))</f>
        <v/>
      </c>
      <c r="Z1065" s="33">
        <f>U1065*INDEX(Parameters!$B$103:$E$103,MATCH(I1065,Parameters!$B$30:$E$30,0))</f>
        <v/>
      </c>
      <c r="AA1065" s="33">
        <f>U1065*INDEX(Parameters!$B$104:$E$104,MATCH(I1065,Parameters!$B$30:$E$30,0))</f>
        <v/>
      </c>
      <c r="AB1065" s="33">
        <f>U1065*Parameters!$B$39</f>
        <v/>
      </c>
      <c r="AC1065" s="7">
        <f>J1065</f>
        <v/>
      </c>
      <c r="AD1065" s="7">
        <f>IF(J1065=1,Parameters!$B$40,Parameters!$B$41)</f>
        <v/>
      </c>
      <c r="AE1065" s="33">
        <f>AC1065*O1065+(1-AC1065)*L1065</f>
        <v/>
      </c>
      <c r="AF1065" s="33">
        <f>AC1065*P1065+(1-AC1065)*M1065</f>
        <v/>
      </c>
      <c r="AG1065" s="33">
        <f>AC1065*Q1065+(1-AC1065)*N1065</f>
        <v/>
      </c>
      <c r="AH1065" s="33">
        <f>AD1065*O1065+(1-AD1065)*L1065</f>
        <v/>
      </c>
      <c r="AI1065" s="33">
        <f>AD1065*P1065+(1-AD1065)*M1065</f>
        <v/>
      </c>
      <c r="AJ1065" s="33">
        <f>AD1065*Q1065+(1-AD1065)*N1065</f>
        <v/>
      </c>
      <c r="AK1065" s="33">
        <f>AC1065*V1065+(1-AC1065)*U1065</f>
        <v/>
      </c>
      <c r="AL1065" s="33">
        <f>AC1065*W1065+(1-AC1065)*U1065</f>
        <v/>
      </c>
      <c r="AM1065" s="33">
        <f>AC1065*X1065+(1-AC1065)*U1065</f>
        <v/>
      </c>
      <c r="AN1065" s="33">
        <f>AD1065*V1065+(1-AD1065)*U1065</f>
        <v/>
      </c>
      <c r="AO1065" s="33">
        <f>AD1065*W1065+(1-AD1065)*U1065</f>
        <v/>
      </c>
      <c r="AP1065" s="33">
        <f>AD1065*X1065+(1-AD1065)*U1065</f>
        <v/>
      </c>
      <c r="AQ1065" s="7">
        <f>IF(OR(Scenario!$B$5="Any",Scenario!$B$5=A1065),1,0)</f>
        <v/>
      </c>
      <c r="AR1065" s="7">
        <f>IF(OR(Scenario!$B$6="Any",Scenario!$B$6=B1065),1,0)</f>
        <v/>
      </c>
      <c r="AS1065" s="7">
        <f>IF(OR(Scenario!$B$7="Any",Scenario!$B$7=C1065),1,0)</f>
        <v/>
      </c>
      <c r="AT1065" s="7">
        <f>IF(OR(Scenario!$B$8="Any",Scenario!$B$8=D1065),1,0)</f>
        <v/>
      </c>
      <c r="AU1065" s="7">
        <f>IF(OR(Scenario!$B$9="Any",Scenario!$B$9=E1065),1,0)</f>
        <v/>
      </c>
      <c r="AV1065" s="7">
        <f>IF(OR(Scenario!$B$10="Any",Scenario!$B$10=F1065),1,0)</f>
        <v/>
      </c>
      <c r="AW1065" s="7">
        <f>G1065*AQ1065*AR1065*AS1065*AT1065*AU1065*AV1065</f>
        <v/>
      </c>
      <c r="AX1065" s="7">
        <f>IF(Scenario!$B$11="mean",L1065,IF(Scenario!$B$11="5th pct",M1065,N1065))</f>
        <v/>
      </c>
      <c r="AY1065" s="7">
        <f>IF(Scenario!$B$11="mean",O1065,IF(Scenario!$B$11="5th pct",P1065,Q1065))</f>
        <v/>
      </c>
      <c r="AZ1065" s="7">
        <f>IF(Scenario!$B$11="mean",R1065,IF(Scenario!$B$11="5th pct",S1065,T1065))</f>
        <v/>
      </c>
      <c r="BA1065" s="7">
        <f>IF(Scenario!$B$11="mean",AE1065,IF(Scenario!$B$11="5th pct",AF1065,AG1065))</f>
        <v/>
      </c>
      <c r="BB1065" s="7">
        <f>IF(Scenario!$B$11="mean",AH1065,IF(Scenario!$B$11="5th pct",AI1065,AJ1065))</f>
        <v/>
      </c>
      <c r="BC1065" s="7">
        <f>U1065</f>
        <v/>
      </c>
      <c r="BD1065" s="7">
        <f>IF(Scenario!$B$11="mean",V1065,IF(Scenario!$B$11="5th pct",W1065,X1065))</f>
        <v/>
      </c>
      <c r="BE1065" s="7">
        <f>IF(Scenario!$B$11="mean",Y1065,IF(Scenario!$B$11="5th pct",Z1065,AA1065))</f>
        <v/>
      </c>
      <c r="BF1065" s="7">
        <f>IF(Scenario!$B$11="mean",AK1065,IF(Scenario!$B$11="5th pct",AL1065,AM1065))</f>
        <v/>
      </c>
      <c r="BG1065" s="7">
        <f>IF(Scenario!$B$11="mean",AN1065,IF(Scenario!$B$11="5th pct",AO1065,AP1065))</f>
        <v/>
      </c>
    </row>
    <row r="1066">
      <c r="A1066" t="inlineStr">
        <is>
          <t>M</t>
        </is>
      </c>
      <c r="B1066" t="inlineStr">
        <is>
          <t>80+</t>
        </is>
      </c>
      <c r="C1066" t="inlineStr">
        <is>
          <t>154-176</t>
        </is>
      </c>
      <c r="D1066" t="inlineStr">
        <is>
          <t>1.0-1.5</t>
        </is>
      </c>
      <c r="E1066" t="inlineStr">
        <is>
          <t>subclinical</t>
        </is>
      </c>
      <c r="F1066" t="inlineStr">
        <is>
          <t>no</t>
        </is>
      </c>
      <c r="G1066" s="26">
        <f>Parameters!$B$6*Parameters!$B$9*Parameters!$E$11/SUM(Parameters!$B$11:$G$11)*Parameters!$I$21*Parameters!$B$50*(1-Parameters!$B$46)</f>
        <v/>
      </c>
      <c r="H1066" s="27">
        <f>(140-Parameters!$D$25)*Parameters!$E$26*0.45359237*1/(72*Parameters!$C$27)</f>
        <v/>
      </c>
      <c r="I1066">
        <f>IF(H1066&gt;80,"&gt;80",IF(H1066&gt;50,"50-80",IF(H1066&gt;=25,"25-50","&lt;25")))</f>
        <v/>
      </c>
      <c r="J1066">
        <f>IF(((B1066="80+")+0+(OR(D1066="1.5-2.0",D1066="&gt;=2.0")))&gt;=2,1,0)</f>
        <v/>
      </c>
      <c r="K1066" s="28">
        <f>INDEX(Parameters!$B$31:$E$31,MATCH(I1066,Parameters!$B$30:$E$30,0))</f>
        <v/>
      </c>
      <c r="L1066" s="29">
        <f>K1066*INDEX(Parameters!$B$57:$E$57,MATCH(I1066,Parameters!$B$30:$E$30,0))/100*IF($F1066="yes",Parameters!$C$49,Parameters!$B$49)</f>
        <v/>
      </c>
      <c r="M1066" s="29">
        <f>K1066*INDEX(Parameters!$B$58:$E$58,MATCH(I1066,Parameters!$B$30:$E$30,0))/100*IF($F1066="yes",Parameters!$C$49,Parameters!$B$49)</f>
        <v/>
      </c>
      <c r="N1066" s="29">
        <f>K1066*INDEX(Parameters!$B$59:$E$59,MATCH(I1066,Parameters!$B$30:$E$30,0))/100*IF($F1066="yes",Parameters!$C$49,Parameters!$B$49)</f>
        <v/>
      </c>
      <c r="O1066" s="29">
        <f>K1066*INDEX(Parameters!$B$60:$E$60,MATCH(I1066,Parameters!$B$30:$E$30,0))/100*IF($F1066="yes",Parameters!$C$49,Parameters!$B$49)</f>
        <v/>
      </c>
      <c r="P1066" s="29">
        <f>K1066*INDEX(Parameters!$B$61:$E$61,MATCH(I1066,Parameters!$B$30:$E$30,0))/100*IF($F1066="yes",Parameters!$C$49,Parameters!$B$49)</f>
        <v/>
      </c>
      <c r="Q1066" s="29">
        <f>K1066*INDEX(Parameters!$B$62:$E$62,MATCH(I1066,Parameters!$B$30:$E$30,0))/100*IF($F1066="yes",Parameters!$C$49,Parameters!$B$49)</f>
        <v/>
      </c>
      <c r="R1066" s="29">
        <f>K1066*INDEX(Parameters!$B$63:$E$63,MATCH(I1066,Parameters!$B$30:$E$30,0))/100*IF($F1066="yes",Parameters!$C$49,Parameters!$B$49)</f>
        <v/>
      </c>
      <c r="S1066" s="29">
        <f>K1066*INDEX(Parameters!$B$64:$E$64,MATCH(I1066,Parameters!$B$30:$E$30,0))/100*IF($F1066="yes",Parameters!$C$49,Parameters!$B$49)</f>
        <v/>
      </c>
      <c r="T1066" s="29">
        <f>K1066*INDEX(Parameters!$B$65:$E$65,MATCH(I1066,Parameters!$B$30:$E$30,0))/100*IF($F1066="yes",Parameters!$C$49,Parameters!$B$49)</f>
        <v/>
      </c>
      <c r="U1066" s="29">
        <f>INDEX(Parameters!$B$32:$E$32,MATCH(I1066,Parameters!$B$30:$E$30,0))*Parameters!$B$36/100*IF($F1066="yes",Parameters!$E$49,Parameters!$D$49)</f>
        <v/>
      </c>
      <c r="V1066" s="29">
        <f>U1066*INDEX(Parameters!$B$99:$E$99,MATCH(I1066,Parameters!$B$30:$E$30,0))</f>
        <v/>
      </c>
      <c r="W1066" s="29">
        <f>U1066*INDEX(Parameters!$B$100:$E$100,MATCH(I1066,Parameters!$B$30:$E$30,0))</f>
        <v/>
      </c>
      <c r="X1066" s="29">
        <f>U1066*INDEX(Parameters!$B$101:$E$101,MATCH(I1066,Parameters!$B$30:$E$30,0))</f>
        <v/>
      </c>
      <c r="Y1066" s="29">
        <f>U1066*INDEX(Parameters!$B$102:$E$102,MATCH(I1066,Parameters!$B$30:$E$30,0))</f>
        <v/>
      </c>
      <c r="Z1066" s="29">
        <f>U1066*INDEX(Parameters!$B$103:$E$103,MATCH(I1066,Parameters!$B$30:$E$30,0))</f>
        <v/>
      </c>
      <c r="AA1066" s="29">
        <f>U1066*INDEX(Parameters!$B$104:$E$104,MATCH(I1066,Parameters!$B$30:$E$30,0))</f>
        <v/>
      </c>
      <c r="AB1066" s="29">
        <f>U1066*Parameters!$B$39</f>
        <v/>
      </c>
      <c r="AC1066">
        <f>J1066</f>
        <v/>
      </c>
      <c r="AD1066">
        <f>IF(J1066=1,Parameters!$B$40,Parameters!$B$41)</f>
        <v/>
      </c>
      <c r="AE1066" s="29">
        <f>AC1066*O1066+(1-AC1066)*L1066</f>
        <v/>
      </c>
      <c r="AF1066" s="29">
        <f>AC1066*P1066+(1-AC1066)*M1066</f>
        <v/>
      </c>
      <c r="AG1066" s="29">
        <f>AC1066*Q1066+(1-AC1066)*N1066</f>
        <v/>
      </c>
      <c r="AH1066" s="29">
        <f>AD1066*O1066+(1-AD1066)*L1066</f>
        <v/>
      </c>
      <c r="AI1066" s="29">
        <f>AD1066*P1066+(1-AD1066)*M1066</f>
        <v/>
      </c>
      <c r="AJ1066" s="29">
        <f>AD1066*Q1066+(1-AD1066)*N1066</f>
        <v/>
      </c>
      <c r="AK1066" s="29">
        <f>AC1066*V1066+(1-AC1066)*U1066</f>
        <v/>
      </c>
      <c r="AL1066" s="29">
        <f>AC1066*W1066+(1-AC1066)*U1066</f>
        <v/>
      </c>
      <c r="AM1066" s="29">
        <f>AC1066*X1066+(1-AC1066)*U1066</f>
        <v/>
      </c>
      <c r="AN1066" s="29">
        <f>AD1066*V1066+(1-AD1066)*U1066</f>
        <v/>
      </c>
      <c r="AO1066" s="29">
        <f>AD1066*W1066+(1-AD1066)*U1066</f>
        <v/>
      </c>
      <c r="AP1066" s="29">
        <f>AD1066*X1066+(1-AD1066)*U1066</f>
        <v/>
      </c>
      <c r="AQ1066">
        <f>IF(OR(Scenario!$B$5="Any",Scenario!$B$5=A1066),1,0)</f>
        <v/>
      </c>
      <c r="AR1066">
        <f>IF(OR(Scenario!$B$6="Any",Scenario!$B$6=B1066),1,0)</f>
        <v/>
      </c>
      <c r="AS1066">
        <f>IF(OR(Scenario!$B$7="Any",Scenario!$B$7=C1066),1,0)</f>
        <v/>
      </c>
      <c r="AT1066">
        <f>IF(OR(Scenario!$B$8="Any",Scenario!$B$8=D1066),1,0)</f>
        <v/>
      </c>
      <c r="AU1066">
        <f>IF(OR(Scenario!$B$9="Any",Scenario!$B$9=E1066),1,0)</f>
        <v/>
      </c>
      <c r="AV1066">
        <f>IF(OR(Scenario!$B$10="Any",Scenario!$B$10=F1066),1,0)</f>
        <v/>
      </c>
      <c r="AW1066">
        <f>G1066*AQ1066*AR1066*AS1066*AT1066*AU1066*AV1066</f>
        <v/>
      </c>
      <c r="AX1066">
        <f>IF(Scenario!$B$11="mean",L1066,IF(Scenario!$B$11="5th pct",M1066,N1066))</f>
        <v/>
      </c>
      <c r="AY1066">
        <f>IF(Scenario!$B$11="mean",O1066,IF(Scenario!$B$11="5th pct",P1066,Q1066))</f>
        <v/>
      </c>
      <c r="AZ1066">
        <f>IF(Scenario!$B$11="mean",R1066,IF(Scenario!$B$11="5th pct",S1066,T1066))</f>
        <v/>
      </c>
      <c r="BA1066">
        <f>IF(Scenario!$B$11="mean",AE1066,IF(Scenario!$B$11="5th pct",AF1066,AG1066))</f>
        <v/>
      </c>
      <c r="BB1066">
        <f>IF(Scenario!$B$11="mean",AH1066,IF(Scenario!$B$11="5th pct",AI1066,AJ1066))</f>
        <v/>
      </c>
      <c r="BC1066">
        <f>U1066</f>
        <v/>
      </c>
      <c r="BD1066">
        <f>IF(Scenario!$B$11="mean",V1066,IF(Scenario!$B$11="5th pct",W1066,X1066))</f>
        <v/>
      </c>
      <c r="BE1066">
        <f>IF(Scenario!$B$11="mean",Y1066,IF(Scenario!$B$11="5th pct",Z1066,AA1066))</f>
        <v/>
      </c>
      <c r="BF1066">
        <f>IF(Scenario!$B$11="mean",AK1066,IF(Scenario!$B$11="5th pct",AL1066,AM1066))</f>
        <v/>
      </c>
      <c r="BG1066">
        <f>IF(Scenario!$B$11="mean",AN1066,IF(Scenario!$B$11="5th pct",AO1066,AP1066))</f>
        <v/>
      </c>
    </row>
    <row r="1067">
      <c r="A1067" s="7" t="inlineStr">
        <is>
          <t>M</t>
        </is>
      </c>
      <c r="B1067" s="7" t="inlineStr">
        <is>
          <t>80+</t>
        </is>
      </c>
      <c r="C1067" s="7" t="inlineStr">
        <is>
          <t>154-176</t>
        </is>
      </c>
      <c r="D1067" s="7" t="inlineStr">
        <is>
          <t>1.0-1.5</t>
        </is>
      </c>
      <c r="E1067" s="7" t="inlineStr">
        <is>
          <t>subclinical</t>
        </is>
      </c>
      <c r="F1067" s="7" t="inlineStr">
        <is>
          <t>yes</t>
        </is>
      </c>
      <c r="G1067" s="30">
        <f>Parameters!$B$6*Parameters!$B$9*Parameters!$E$11/SUM(Parameters!$B$11:$G$11)*Parameters!$I$21*Parameters!$B$50*Parameters!$B$46</f>
        <v/>
      </c>
      <c r="H1067" s="31">
        <f>(140-Parameters!$D$25)*Parameters!$E$26*0.45359237*1/(72*Parameters!$C$27)</f>
        <v/>
      </c>
      <c r="I1067" s="7">
        <f>IF(H1067&gt;80,"&gt;80",IF(H1067&gt;50,"50-80",IF(H1067&gt;=25,"25-50","&lt;25")))</f>
        <v/>
      </c>
      <c r="J1067" s="7">
        <f>IF(((B1067="80+")+0+(OR(D1067="1.5-2.0",D1067="&gt;=2.0")))&gt;=2,1,0)</f>
        <v/>
      </c>
      <c r="K1067" s="32">
        <f>INDEX(Parameters!$B$31:$E$31,MATCH(I1067,Parameters!$B$30:$E$30,0))</f>
        <v/>
      </c>
      <c r="L1067" s="33">
        <f>K1067*INDEX(Parameters!$B$57:$E$57,MATCH(I1067,Parameters!$B$30:$E$30,0))/100*IF($F1067="yes",Parameters!$C$49,Parameters!$B$49)</f>
        <v/>
      </c>
      <c r="M1067" s="33">
        <f>K1067*INDEX(Parameters!$B$58:$E$58,MATCH(I1067,Parameters!$B$30:$E$30,0))/100*IF($F1067="yes",Parameters!$C$49,Parameters!$B$49)</f>
        <v/>
      </c>
      <c r="N1067" s="33">
        <f>K1067*INDEX(Parameters!$B$59:$E$59,MATCH(I1067,Parameters!$B$30:$E$30,0))/100*IF($F1067="yes",Parameters!$C$49,Parameters!$B$49)</f>
        <v/>
      </c>
      <c r="O1067" s="33">
        <f>K1067*INDEX(Parameters!$B$60:$E$60,MATCH(I1067,Parameters!$B$30:$E$30,0))/100*IF($F1067="yes",Parameters!$C$49,Parameters!$B$49)</f>
        <v/>
      </c>
      <c r="P1067" s="33">
        <f>K1067*INDEX(Parameters!$B$61:$E$61,MATCH(I1067,Parameters!$B$30:$E$30,0))/100*IF($F1067="yes",Parameters!$C$49,Parameters!$B$49)</f>
        <v/>
      </c>
      <c r="Q1067" s="33">
        <f>K1067*INDEX(Parameters!$B$62:$E$62,MATCH(I1067,Parameters!$B$30:$E$30,0))/100*IF($F1067="yes",Parameters!$C$49,Parameters!$B$49)</f>
        <v/>
      </c>
      <c r="R1067" s="33">
        <f>K1067*INDEX(Parameters!$B$63:$E$63,MATCH(I1067,Parameters!$B$30:$E$30,0))/100*IF($F1067="yes",Parameters!$C$49,Parameters!$B$49)</f>
        <v/>
      </c>
      <c r="S1067" s="33">
        <f>K1067*INDEX(Parameters!$B$64:$E$64,MATCH(I1067,Parameters!$B$30:$E$30,0))/100*IF($F1067="yes",Parameters!$C$49,Parameters!$B$49)</f>
        <v/>
      </c>
      <c r="T1067" s="33">
        <f>K1067*INDEX(Parameters!$B$65:$E$65,MATCH(I1067,Parameters!$B$30:$E$30,0))/100*IF($F1067="yes",Parameters!$C$49,Parameters!$B$49)</f>
        <v/>
      </c>
      <c r="U1067" s="33">
        <f>INDEX(Parameters!$B$32:$E$32,MATCH(I1067,Parameters!$B$30:$E$30,0))*Parameters!$B$36/100*IF($F1067="yes",Parameters!$E$49,Parameters!$D$49)</f>
        <v/>
      </c>
      <c r="V1067" s="33">
        <f>U1067*INDEX(Parameters!$B$99:$E$99,MATCH(I1067,Parameters!$B$30:$E$30,0))</f>
        <v/>
      </c>
      <c r="W1067" s="33">
        <f>U1067*INDEX(Parameters!$B$100:$E$100,MATCH(I1067,Parameters!$B$30:$E$30,0))</f>
        <v/>
      </c>
      <c r="X1067" s="33">
        <f>U1067*INDEX(Parameters!$B$101:$E$101,MATCH(I1067,Parameters!$B$30:$E$30,0))</f>
        <v/>
      </c>
      <c r="Y1067" s="33">
        <f>U1067*INDEX(Parameters!$B$102:$E$102,MATCH(I1067,Parameters!$B$30:$E$30,0))</f>
        <v/>
      </c>
      <c r="Z1067" s="33">
        <f>U1067*INDEX(Parameters!$B$103:$E$103,MATCH(I1067,Parameters!$B$30:$E$30,0))</f>
        <v/>
      </c>
      <c r="AA1067" s="33">
        <f>U1067*INDEX(Parameters!$B$104:$E$104,MATCH(I1067,Parameters!$B$30:$E$30,0))</f>
        <v/>
      </c>
      <c r="AB1067" s="33">
        <f>U1067*Parameters!$B$39</f>
        <v/>
      </c>
      <c r="AC1067" s="7">
        <f>J1067</f>
        <v/>
      </c>
      <c r="AD1067" s="7">
        <f>IF(J1067=1,Parameters!$B$40,Parameters!$B$41)</f>
        <v/>
      </c>
      <c r="AE1067" s="33">
        <f>AC1067*O1067+(1-AC1067)*L1067</f>
        <v/>
      </c>
      <c r="AF1067" s="33">
        <f>AC1067*P1067+(1-AC1067)*M1067</f>
        <v/>
      </c>
      <c r="AG1067" s="33">
        <f>AC1067*Q1067+(1-AC1067)*N1067</f>
        <v/>
      </c>
      <c r="AH1067" s="33">
        <f>AD1067*O1067+(1-AD1067)*L1067</f>
        <v/>
      </c>
      <c r="AI1067" s="33">
        <f>AD1067*P1067+(1-AD1067)*M1067</f>
        <v/>
      </c>
      <c r="AJ1067" s="33">
        <f>AD1067*Q1067+(1-AD1067)*N1067</f>
        <v/>
      </c>
      <c r="AK1067" s="33">
        <f>AC1067*V1067+(1-AC1067)*U1067</f>
        <v/>
      </c>
      <c r="AL1067" s="33">
        <f>AC1067*W1067+(1-AC1067)*U1067</f>
        <v/>
      </c>
      <c r="AM1067" s="33">
        <f>AC1067*X1067+(1-AC1067)*U1067</f>
        <v/>
      </c>
      <c r="AN1067" s="33">
        <f>AD1067*V1067+(1-AD1067)*U1067</f>
        <v/>
      </c>
      <c r="AO1067" s="33">
        <f>AD1067*W1067+(1-AD1067)*U1067</f>
        <v/>
      </c>
      <c r="AP1067" s="33">
        <f>AD1067*X1067+(1-AD1067)*U1067</f>
        <v/>
      </c>
      <c r="AQ1067" s="7">
        <f>IF(OR(Scenario!$B$5="Any",Scenario!$B$5=A1067),1,0)</f>
        <v/>
      </c>
      <c r="AR1067" s="7">
        <f>IF(OR(Scenario!$B$6="Any",Scenario!$B$6=B1067),1,0)</f>
        <v/>
      </c>
      <c r="AS1067" s="7">
        <f>IF(OR(Scenario!$B$7="Any",Scenario!$B$7=C1067),1,0)</f>
        <v/>
      </c>
      <c r="AT1067" s="7">
        <f>IF(OR(Scenario!$B$8="Any",Scenario!$B$8=D1067),1,0)</f>
        <v/>
      </c>
      <c r="AU1067" s="7">
        <f>IF(OR(Scenario!$B$9="Any",Scenario!$B$9=E1067),1,0)</f>
        <v/>
      </c>
      <c r="AV1067" s="7">
        <f>IF(OR(Scenario!$B$10="Any",Scenario!$B$10=F1067),1,0)</f>
        <v/>
      </c>
      <c r="AW1067" s="7">
        <f>G1067*AQ1067*AR1067*AS1067*AT1067*AU1067*AV1067</f>
        <v/>
      </c>
      <c r="AX1067" s="7">
        <f>IF(Scenario!$B$11="mean",L1067,IF(Scenario!$B$11="5th pct",M1067,N1067))</f>
        <v/>
      </c>
      <c r="AY1067" s="7">
        <f>IF(Scenario!$B$11="mean",O1067,IF(Scenario!$B$11="5th pct",P1067,Q1067))</f>
        <v/>
      </c>
      <c r="AZ1067" s="7">
        <f>IF(Scenario!$B$11="mean",R1067,IF(Scenario!$B$11="5th pct",S1067,T1067))</f>
        <v/>
      </c>
      <c r="BA1067" s="7">
        <f>IF(Scenario!$B$11="mean",AE1067,IF(Scenario!$B$11="5th pct",AF1067,AG1067))</f>
        <v/>
      </c>
      <c r="BB1067" s="7">
        <f>IF(Scenario!$B$11="mean",AH1067,IF(Scenario!$B$11="5th pct",AI1067,AJ1067))</f>
        <v/>
      </c>
      <c r="BC1067" s="7">
        <f>U1067</f>
        <v/>
      </c>
      <c r="BD1067" s="7">
        <f>IF(Scenario!$B$11="mean",V1067,IF(Scenario!$B$11="5th pct",W1067,X1067))</f>
        <v/>
      </c>
      <c r="BE1067" s="7">
        <f>IF(Scenario!$B$11="mean",Y1067,IF(Scenario!$B$11="5th pct",Z1067,AA1067))</f>
        <v/>
      </c>
      <c r="BF1067" s="7">
        <f>IF(Scenario!$B$11="mean",AK1067,IF(Scenario!$B$11="5th pct",AL1067,AM1067))</f>
        <v/>
      </c>
      <c r="BG1067" s="7">
        <f>IF(Scenario!$B$11="mean",AN1067,IF(Scenario!$B$11="5th pct",AO1067,AP1067))</f>
        <v/>
      </c>
    </row>
    <row r="1068">
      <c r="A1068" t="inlineStr">
        <is>
          <t>M</t>
        </is>
      </c>
      <c r="B1068" t="inlineStr">
        <is>
          <t>80+</t>
        </is>
      </c>
      <c r="C1068" t="inlineStr">
        <is>
          <t>154-176</t>
        </is>
      </c>
      <c r="D1068" t="inlineStr">
        <is>
          <t>1.0-1.5</t>
        </is>
      </c>
      <c r="E1068" t="inlineStr">
        <is>
          <t>low parox</t>
        </is>
      </c>
      <c r="F1068" t="inlineStr">
        <is>
          <t>no</t>
        </is>
      </c>
      <c r="G1068" s="26">
        <f>Parameters!$B$6*Parameters!$B$9*Parameters!$E$11/SUM(Parameters!$B$11:$G$11)*Parameters!$I$21*Parameters!$B$51*(1-Parameters!$B$46)</f>
        <v/>
      </c>
      <c r="H1068" s="27">
        <f>(140-Parameters!$D$25)*Parameters!$E$26*0.45359237*1/(72*Parameters!$C$27)</f>
        <v/>
      </c>
      <c r="I1068">
        <f>IF(H1068&gt;80,"&gt;80",IF(H1068&gt;50,"50-80",IF(H1068&gt;=25,"25-50","&lt;25")))</f>
        <v/>
      </c>
      <c r="J1068">
        <f>IF(((B1068="80+")+0+(OR(D1068="1.5-2.0",D1068="&gt;=2.0")))&gt;=2,1,0)</f>
        <v/>
      </c>
      <c r="K1068" s="28">
        <f>INDEX(Parameters!$B$31:$E$31,MATCH(I1068,Parameters!$B$30:$E$30,0))</f>
        <v/>
      </c>
      <c r="L1068" s="29">
        <f>K1068*INDEX(Parameters!$B$66:$E$66,MATCH(I1068,Parameters!$B$30:$E$30,0))/100*IF($F1068="yes",Parameters!$C$49,Parameters!$B$49)</f>
        <v/>
      </c>
      <c r="M1068" s="29">
        <f>K1068*INDEX(Parameters!$B$67:$E$67,MATCH(I1068,Parameters!$B$30:$E$30,0))/100*IF($F1068="yes",Parameters!$C$49,Parameters!$B$49)</f>
        <v/>
      </c>
      <c r="N1068" s="29">
        <f>K1068*INDEX(Parameters!$B$68:$E$68,MATCH(I1068,Parameters!$B$30:$E$30,0))/100*IF($F1068="yes",Parameters!$C$49,Parameters!$B$49)</f>
        <v/>
      </c>
      <c r="O1068" s="29">
        <f>K1068*INDEX(Parameters!$B$69:$E$69,MATCH(I1068,Parameters!$B$30:$E$30,0))/100*IF($F1068="yes",Parameters!$C$49,Parameters!$B$49)</f>
        <v/>
      </c>
      <c r="P1068" s="29">
        <f>K1068*INDEX(Parameters!$B$70:$E$70,MATCH(I1068,Parameters!$B$30:$E$30,0))/100*IF($F1068="yes",Parameters!$C$49,Parameters!$B$49)</f>
        <v/>
      </c>
      <c r="Q1068" s="29">
        <f>K1068*INDEX(Parameters!$B$71:$E$71,MATCH(I1068,Parameters!$B$30:$E$30,0))/100*IF($F1068="yes",Parameters!$C$49,Parameters!$B$49)</f>
        <v/>
      </c>
      <c r="R1068" s="29">
        <f>K1068*INDEX(Parameters!$B$72:$E$72,MATCH(I1068,Parameters!$B$30:$E$30,0))/100*IF($F1068="yes",Parameters!$C$49,Parameters!$B$49)</f>
        <v/>
      </c>
      <c r="S1068" s="29">
        <f>K1068*INDEX(Parameters!$B$73:$E$73,MATCH(I1068,Parameters!$B$30:$E$30,0))/100*IF($F1068="yes",Parameters!$C$49,Parameters!$B$49)</f>
        <v/>
      </c>
      <c r="T1068" s="29">
        <f>K1068*INDEX(Parameters!$B$74:$E$74,MATCH(I1068,Parameters!$B$30:$E$30,0))/100*IF($F1068="yes",Parameters!$C$49,Parameters!$B$49)</f>
        <v/>
      </c>
      <c r="U1068" s="29">
        <f>INDEX(Parameters!$B$32:$E$32,MATCH(I1068,Parameters!$B$30:$E$30,0))*Parameters!$B$36/100*IF($F1068="yes",Parameters!$E$49,Parameters!$D$49)</f>
        <v/>
      </c>
      <c r="V1068" s="29">
        <f>U1068*INDEX(Parameters!$B$99:$E$99,MATCH(I1068,Parameters!$B$30:$E$30,0))</f>
        <v/>
      </c>
      <c r="W1068" s="29">
        <f>U1068*INDEX(Parameters!$B$100:$E$100,MATCH(I1068,Parameters!$B$30:$E$30,0))</f>
        <v/>
      </c>
      <c r="X1068" s="29">
        <f>U1068*INDEX(Parameters!$B$101:$E$101,MATCH(I1068,Parameters!$B$30:$E$30,0))</f>
        <v/>
      </c>
      <c r="Y1068" s="29">
        <f>U1068*INDEX(Parameters!$B$102:$E$102,MATCH(I1068,Parameters!$B$30:$E$30,0))</f>
        <v/>
      </c>
      <c r="Z1068" s="29">
        <f>U1068*INDEX(Parameters!$B$103:$E$103,MATCH(I1068,Parameters!$B$30:$E$30,0))</f>
        <v/>
      </c>
      <c r="AA1068" s="29">
        <f>U1068*INDEX(Parameters!$B$104:$E$104,MATCH(I1068,Parameters!$B$30:$E$30,0))</f>
        <v/>
      </c>
      <c r="AB1068" s="29">
        <f>U1068*Parameters!$B$39</f>
        <v/>
      </c>
      <c r="AC1068">
        <f>J1068</f>
        <v/>
      </c>
      <c r="AD1068">
        <f>IF(J1068=1,Parameters!$B$40,Parameters!$B$41)</f>
        <v/>
      </c>
      <c r="AE1068" s="29">
        <f>AC1068*O1068+(1-AC1068)*L1068</f>
        <v/>
      </c>
      <c r="AF1068" s="29">
        <f>AC1068*P1068+(1-AC1068)*M1068</f>
        <v/>
      </c>
      <c r="AG1068" s="29">
        <f>AC1068*Q1068+(1-AC1068)*N1068</f>
        <v/>
      </c>
      <c r="AH1068" s="29">
        <f>AD1068*O1068+(1-AD1068)*L1068</f>
        <v/>
      </c>
      <c r="AI1068" s="29">
        <f>AD1068*P1068+(1-AD1068)*M1068</f>
        <v/>
      </c>
      <c r="AJ1068" s="29">
        <f>AD1068*Q1068+(1-AD1068)*N1068</f>
        <v/>
      </c>
      <c r="AK1068" s="29">
        <f>AC1068*V1068+(1-AC1068)*U1068</f>
        <v/>
      </c>
      <c r="AL1068" s="29">
        <f>AC1068*W1068+(1-AC1068)*U1068</f>
        <v/>
      </c>
      <c r="AM1068" s="29">
        <f>AC1068*X1068+(1-AC1068)*U1068</f>
        <v/>
      </c>
      <c r="AN1068" s="29">
        <f>AD1068*V1068+(1-AD1068)*U1068</f>
        <v/>
      </c>
      <c r="AO1068" s="29">
        <f>AD1068*W1068+(1-AD1068)*U1068</f>
        <v/>
      </c>
      <c r="AP1068" s="29">
        <f>AD1068*X1068+(1-AD1068)*U1068</f>
        <v/>
      </c>
      <c r="AQ1068">
        <f>IF(OR(Scenario!$B$5="Any",Scenario!$B$5=A1068),1,0)</f>
        <v/>
      </c>
      <c r="AR1068">
        <f>IF(OR(Scenario!$B$6="Any",Scenario!$B$6=B1068),1,0)</f>
        <v/>
      </c>
      <c r="AS1068">
        <f>IF(OR(Scenario!$B$7="Any",Scenario!$B$7=C1068),1,0)</f>
        <v/>
      </c>
      <c r="AT1068">
        <f>IF(OR(Scenario!$B$8="Any",Scenario!$B$8=D1068),1,0)</f>
        <v/>
      </c>
      <c r="AU1068">
        <f>IF(OR(Scenario!$B$9="Any",Scenario!$B$9=E1068),1,0)</f>
        <v/>
      </c>
      <c r="AV1068">
        <f>IF(OR(Scenario!$B$10="Any",Scenario!$B$10=F1068),1,0)</f>
        <v/>
      </c>
      <c r="AW1068">
        <f>G1068*AQ1068*AR1068*AS1068*AT1068*AU1068*AV1068</f>
        <v/>
      </c>
      <c r="AX1068">
        <f>IF(Scenario!$B$11="mean",L1068,IF(Scenario!$B$11="5th pct",M1068,N1068))</f>
        <v/>
      </c>
      <c r="AY1068">
        <f>IF(Scenario!$B$11="mean",O1068,IF(Scenario!$B$11="5th pct",P1068,Q1068))</f>
        <v/>
      </c>
      <c r="AZ1068">
        <f>IF(Scenario!$B$11="mean",R1068,IF(Scenario!$B$11="5th pct",S1068,T1068))</f>
        <v/>
      </c>
      <c r="BA1068">
        <f>IF(Scenario!$B$11="mean",AE1068,IF(Scenario!$B$11="5th pct",AF1068,AG1068))</f>
        <v/>
      </c>
      <c r="BB1068">
        <f>IF(Scenario!$B$11="mean",AH1068,IF(Scenario!$B$11="5th pct",AI1068,AJ1068))</f>
        <v/>
      </c>
      <c r="BC1068">
        <f>U1068</f>
        <v/>
      </c>
      <c r="BD1068">
        <f>IF(Scenario!$B$11="mean",V1068,IF(Scenario!$B$11="5th pct",W1068,X1068))</f>
        <v/>
      </c>
      <c r="BE1068">
        <f>IF(Scenario!$B$11="mean",Y1068,IF(Scenario!$B$11="5th pct",Z1068,AA1068))</f>
        <v/>
      </c>
      <c r="BF1068">
        <f>IF(Scenario!$B$11="mean",AK1068,IF(Scenario!$B$11="5th pct",AL1068,AM1068))</f>
        <v/>
      </c>
      <c r="BG1068">
        <f>IF(Scenario!$B$11="mean",AN1068,IF(Scenario!$B$11="5th pct",AO1068,AP1068))</f>
        <v/>
      </c>
    </row>
    <row r="1069">
      <c r="A1069" s="7" t="inlineStr">
        <is>
          <t>M</t>
        </is>
      </c>
      <c r="B1069" s="7" t="inlineStr">
        <is>
          <t>80+</t>
        </is>
      </c>
      <c r="C1069" s="7" t="inlineStr">
        <is>
          <t>154-176</t>
        </is>
      </c>
      <c r="D1069" s="7" t="inlineStr">
        <is>
          <t>1.0-1.5</t>
        </is>
      </c>
      <c r="E1069" s="7" t="inlineStr">
        <is>
          <t>low parox</t>
        </is>
      </c>
      <c r="F1069" s="7" t="inlineStr">
        <is>
          <t>yes</t>
        </is>
      </c>
      <c r="G1069" s="30">
        <f>Parameters!$B$6*Parameters!$B$9*Parameters!$E$11/SUM(Parameters!$B$11:$G$11)*Parameters!$I$21*Parameters!$B$51*Parameters!$B$46</f>
        <v/>
      </c>
      <c r="H1069" s="31">
        <f>(140-Parameters!$D$25)*Parameters!$E$26*0.45359237*1/(72*Parameters!$C$27)</f>
        <v/>
      </c>
      <c r="I1069" s="7">
        <f>IF(H1069&gt;80,"&gt;80",IF(H1069&gt;50,"50-80",IF(H1069&gt;=25,"25-50","&lt;25")))</f>
        <v/>
      </c>
      <c r="J1069" s="7">
        <f>IF(((B1069="80+")+0+(OR(D1069="1.5-2.0",D1069="&gt;=2.0")))&gt;=2,1,0)</f>
        <v/>
      </c>
      <c r="K1069" s="32">
        <f>INDEX(Parameters!$B$31:$E$31,MATCH(I1069,Parameters!$B$30:$E$30,0))</f>
        <v/>
      </c>
      <c r="L1069" s="33">
        <f>K1069*INDEX(Parameters!$B$66:$E$66,MATCH(I1069,Parameters!$B$30:$E$30,0))/100*IF($F1069="yes",Parameters!$C$49,Parameters!$B$49)</f>
        <v/>
      </c>
      <c r="M1069" s="33">
        <f>K1069*INDEX(Parameters!$B$67:$E$67,MATCH(I1069,Parameters!$B$30:$E$30,0))/100*IF($F1069="yes",Parameters!$C$49,Parameters!$B$49)</f>
        <v/>
      </c>
      <c r="N1069" s="33">
        <f>K1069*INDEX(Parameters!$B$68:$E$68,MATCH(I1069,Parameters!$B$30:$E$30,0))/100*IF($F1069="yes",Parameters!$C$49,Parameters!$B$49)</f>
        <v/>
      </c>
      <c r="O1069" s="33">
        <f>K1069*INDEX(Parameters!$B$69:$E$69,MATCH(I1069,Parameters!$B$30:$E$30,0))/100*IF($F1069="yes",Parameters!$C$49,Parameters!$B$49)</f>
        <v/>
      </c>
      <c r="P1069" s="33">
        <f>K1069*INDEX(Parameters!$B$70:$E$70,MATCH(I1069,Parameters!$B$30:$E$30,0))/100*IF($F1069="yes",Parameters!$C$49,Parameters!$B$49)</f>
        <v/>
      </c>
      <c r="Q1069" s="33">
        <f>K1069*INDEX(Parameters!$B$71:$E$71,MATCH(I1069,Parameters!$B$30:$E$30,0))/100*IF($F1069="yes",Parameters!$C$49,Parameters!$B$49)</f>
        <v/>
      </c>
      <c r="R1069" s="33">
        <f>K1069*INDEX(Parameters!$B$72:$E$72,MATCH(I1069,Parameters!$B$30:$E$30,0))/100*IF($F1069="yes",Parameters!$C$49,Parameters!$B$49)</f>
        <v/>
      </c>
      <c r="S1069" s="33">
        <f>K1069*INDEX(Parameters!$B$73:$E$73,MATCH(I1069,Parameters!$B$30:$E$30,0))/100*IF($F1069="yes",Parameters!$C$49,Parameters!$B$49)</f>
        <v/>
      </c>
      <c r="T1069" s="33">
        <f>K1069*INDEX(Parameters!$B$74:$E$74,MATCH(I1069,Parameters!$B$30:$E$30,0))/100*IF($F1069="yes",Parameters!$C$49,Parameters!$B$49)</f>
        <v/>
      </c>
      <c r="U1069" s="33">
        <f>INDEX(Parameters!$B$32:$E$32,MATCH(I1069,Parameters!$B$30:$E$30,0))*Parameters!$B$36/100*IF($F1069="yes",Parameters!$E$49,Parameters!$D$49)</f>
        <v/>
      </c>
      <c r="V1069" s="33">
        <f>U1069*INDEX(Parameters!$B$99:$E$99,MATCH(I1069,Parameters!$B$30:$E$30,0))</f>
        <v/>
      </c>
      <c r="W1069" s="33">
        <f>U1069*INDEX(Parameters!$B$100:$E$100,MATCH(I1069,Parameters!$B$30:$E$30,0))</f>
        <v/>
      </c>
      <c r="X1069" s="33">
        <f>U1069*INDEX(Parameters!$B$101:$E$101,MATCH(I1069,Parameters!$B$30:$E$30,0))</f>
        <v/>
      </c>
      <c r="Y1069" s="33">
        <f>U1069*INDEX(Parameters!$B$102:$E$102,MATCH(I1069,Parameters!$B$30:$E$30,0))</f>
        <v/>
      </c>
      <c r="Z1069" s="33">
        <f>U1069*INDEX(Parameters!$B$103:$E$103,MATCH(I1069,Parameters!$B$30:$E$30,0))</f>
        <v/>
      </c>
      <c r="AA1069" s="33">
        <f>U1069*INDEX(Parameters!$B$104:$E$104,MATCH(I1069,Parameters!$B$30:$E$30,0))</f>
        <v/>
      </c>
      <c r="AB1069" s="33">
        <f>U1069*Parameters!$B$39</f>
        <v/>
      </c>
      <c r="AC1069" s="7">
        <f>J1069</f>
        <v/>
      </c>
      <c r="AD1069" s="7">
        <f>IF(J1069=1,Parameters!$B$40,Parameters!$B$41)</f>
        <v/>
      </c>
      <c r="AE1069" s="33">
        <f>AC1069*O1069+(1-AC1069)*L1069</f>
        <v/>
      </c>
      <c r="AF1069" s="33">
        <f>AC1069*P1069+(1-AC1069)*M1069</f>
        <v/>
      </c>
      <c r="AG1069" s="33">
        <f>AC1069*Q1069+(1-AC1069)*N1069</f>
        <v/>
      </c>
      <c r="AH1069" s="33">
        <f>AD1069*O1069+(1-AD1069)*L1069</f>
        <v/>
      </c>
      <c r="AI1069" s="33">
        <f>AD1069*P1069+(1-AD1069)*M1069</f>
        <v/>
      </c>
      <c r="AJ1069" s="33">
        <f>AD1069*Q1069+(1-AD1069)*N1069</f>
        <v/>
      </c>
      <c r="AK1069" s="33">
        <f>AC1069*V1069+(1-AC1069)*U1069</f>
        <v/>
      </c>
      <c r="AL1069" s="33">
        <f>AC1069*W1069+(1-AC1069)*U1069</f>
        <v/>
      </c>
      <c r="AM1069" s="33">
        <f>AC1069*X1069+(1-AC1069)*U1069</f>
        <v/>
      </c>
      <c r="AN1069" s="33">
        <f>AD1069*V1069+(1-AD1069)*U1069</f>
        <v/>
      </c>
      <c r="AO1069" s="33">
        <f>AD1069*W1069+(1-AD1069)*U1069</f>
        <v/>
      </c>
      <c r="AP1069" s="33">
        <f>AD1069*X1069+(1-AD1069)*U1069</f>
        <v/>
      </c>
      <c r="AQ1069" s="7">
        <f>IF(OR(Scenario!$B$5="Any",Scenario!$B$5=A1069),1,0)</f>
        <v/>
      </c>
      <c r="AR1069" s="7">
        <f>IF(OR(Scenario!$B$6="Any",Scenario!$B$6=B1069),1,0)</f>
        <v/>
      </c>
      <c r="AS1069" s="7">
        <f>IF(OR(Scenario!$B$7="Any",Scenario!$B$7=C1069),1,0)</f>
        <v/>
      </c>
      <c r="AT1069" s="7">
        <f>IF(OR(Scenario!$B$8="Any",Scenario!$B$8=D1069),1,0)</f>
        <v/>
      </c>
      <c r="AU1069" s="7">
        <f>IF(OR(Scenario!$B$9="Any",Scenario!$B$9=E1069),1,0)</f>
        <v/>
      </c>
      <c r="AV1069" s="7">
        <f>IF(OR(Scenario!$B$10="Any",Scenario!$B$10=F1069),1,0)</f>
        <v/>
      </c>
      <c r="AW1069" s="7">
        <f>G1069*AQ1069*AR1069*AS1069*AT1069*AU1069*AV1069</f>
        <v/>
      </c>
      <c r="AX1069" s="7">
        <f>IF(Scenario!$B$11="mean",L1069,IF(Scenario!$B$11="5th pct",M1069,N1069))</f>
        <v/>
      </c>
      <c r="AY1069" s="7">
        <f>IF(Scenario!$B$11="mean",O1069,IF(Scenario!$B$11="5th pct",P1069,Q1069))</f>
        <v/>
      </c>
      <c r="AZ1069" s="7">
        <f>IF(Scenario!$B$11="mean",R1069,IF(Scenario!$B$11="5th pct",S1069,T1069))</f>
        <v/>
      </c>
      <c r="BA1069" s="7">
        <f>IF(Scenario!$B$11="mean",AE1069,IF(Scenario!$B$11="5th pct",AF1069,AG1069))</f>
        <v/>
      </c>
      <c r="BB1069" s="7">
        <f>IF(Scenario!$B$11="mean",AH1069,IF(Scenario!$B$11="5th pct",AI1069,AJ1069))</f>
        <v/>
      </c>
      <c r="BC1069" s="7">
        <f>U1069</f>
        <v/>
      </c>
      <c r="BD1069" s="7">
        <f>IF(Scenario!$B$11="mean",V1069,IF(Scenario!$B$11="5th pct",W1069,X1069))</f>
        <v/>
      </c>
      <c r="BE1069" s="7">
        <f>IF(Scenario!$B$11="mean",Y1069,IF(Scenario!$B$11="5th pct",Z1069,AA1069))</f>
        <v/>
      </c>
      <c r="BF1069" s="7">
        <f>IF(Scenario!$B$11="mean",AK1069,IF(Scenario!$B$11="5th pct",AL1069,AM1069))</f>
        <v/>
      </c>
      <c r="BG1069" s="7">
        <f>IF(Scenario!$B$11="mean",AN1069,IF(Scenario!$B$11="5th pct",AO1069,AP1069))</f>
        <v/>
      </c>
    </row>
    <row r="1070">
      <c r="A1070" t="inlineStr">
        <is>
          <t>M</t>
        </is>
      </c>
      <c r="B1070" t="inlineStr">
        <is>
          <t>80+</t>
        </is>
      </c>
      <c r="C1070" t="inlineStr">
        <is>
          <t>154-176</t>
        </is>
      </c>
      <c r="D1070" t="inlineStr">
        <is>
          <t>1.0-1.5</t>
        </is>
      </c>
      <c r="E1070" t="inlineStr">
        <is>
          <t>high parox</t>
        </is>
      </c>
      <c r="F1070" t="inlineStr">
        <is>
          <t>no</t>
        </is>
      </c>
      <c r="G1070" s="26">
        <f>Parameters!$B$6*Parameters!$B$9*Parameters!$E$11/SUM(Parameters!$B$11:$G$11)*Parameters!$I$21*Parameters!$B$52*(1-Parameters!$B$46)</f>
        <v/>
      </c>
      <c r="H1070" s="27">
        <f>(140-Parameters!$D$25)*Parameters!$E$26*0.45359237*1/(72*Parameters!$C$27)</f>
        <v/>
      </c>
      <c r="I1070">
        <f>IF(H1070&gt;80,"&gt;80",IF(H1070&gt;50,"50-80",IF(H1070&gt;=25,"25-50","&lt;25")))</f>
        <v/>
      </c>
      <c r="J1070">
        <f>IF(((B1070="80+")+0+(OR(D1070="1.5-2.0",D1070="&gt;=2.0")))&gt;=2,1,0)</f>
        <v/>
      </c>
      <c r="K1070" s="28">
        <f>INDEX(Parameters!$B$31:$E$31,MATCH(I1070,Parameters!$B$30:$E$30,0))</f>
        <v/>
      </c>
      <c r="L1070" s="29">
        <f>K1070*INDEX(Parameters!$B$75:$E$75,MATCH(I1070,Parameters!$B$30:$E$30,0))/100*IF($F1070="yes",Parameters!$C$49,Parameters!$B$49)</f>
        <v/>
      </c>
      <c r="M1070" s="29">
        <f>K1070*INDEX(Parameters!$B$76:$E$76,MATCH(I1070,Parameters!$B$30:$E$30,0))/100*IF($F1070="yes",Parameters!$C$49,Parameters!$B$49)</f>
        <v/>
      </c>
      <c r="N1070" s="29">
        <f>K1070*INDEX(Parameters!$B$77:$E$77,MATCH(I1070,Parameters!$B$30:$E$30,0))/100*IF($F1070="yes",Parameters!$C$49,Parameters!$B$49)</f>
        <v/>
      </c>
      <c r="O1070" s="29">
        <f>K1070*INDEX(Parameters!$B$78:$E$78,MATCH(I1070,Parameters!$B$30:$E$30,0))/100*IF($F1070="yes",Parameters!$C$49,Parameters!$B$49)</f>
        <v/>
      </c>
      <c r="P1070" s="29">
        <f>K1070*INDEX(Parameters!$B$79:$E$79,MATCH(I1070,Parameters!$B$30:$E$30,0))/100*IF($F1070="yes",Parameters!$C$49,Parameters!$B$49)</f>
        <v/>
      </c>
      <c r="Q1070" s="29">
        <f>K1070*INDEX(Parameters!$B$80:$E$80,MATCH(I1070,Parameters!$B$30:$E$30,0))/100*IF($F1070="yes",Parameters!$C$49,Parameters!$B$49)</f>
        <v/>
      </c>
      <c r="R1070" s="29">
        <f>K1070*INDEX(Parameters!$B$81:$E$81,MATCH(I1070,Parameters!$B$30:$E$30,0))/100*IF($F1070="yes",Parameters!$C$49,Parameters!$B$49)</f>
        <v/>
      </c>
      <c r="S1070" s="29">
        <f>K1070*INDEX(Parameters!$B$82:$E$82,MATCH(I1070,Parameters!$B$30:$E$30,0))/100*IF($F1070="yes",Parameters!$C$49,Parameters!$B$49)</f>
        <v/>
      </c>
      <c r="T1070" s="29">
        <f>K1070*INDEX(Parameters!$B$83:$E$83,MATCH(I1070,Parameters!$B$30:$E$30,0))/100*IF($F1070="yes",Parameters!$C$49,Parameters!$B$49)</f>
        <v/>
      </c>
      <c r="U1070" s="29">
        <f>INDEX(Parameters!$B$32:$E$32,MATCH(I1070,Parameters!$B$30:$E$30,0))*Parameters!$B$36/100*IF($F1070="yes",Parameters!$E$49,Parameters!$D$49)</f>
        <v/>
      </c>
      <c r="V1070" s="29">
        <f>U1070*INDEX(Parameters!$B$99:$E$99,MATCH(I1070,Parameters!$B$30:$E$30,0))</f>
        <v/>
      </c>
      <c r="W1070" s="29">
        <f>U1070*INDEX(Parameters!$B$100:$E$100,MATCH(I1070,Parameters!$B$30:$E$30,0))</f>
        <v/>
      </c>
      <c r="X1070" s="29">
        <f>U1070*INDEX(Parameters!$B$101:$E$101,MATCH(I1070,Parameters!$B$30:$E$30,0))</f>
        <v/>
      </c>
      <c r="Y1070" s="29">
        <f>U1070*INDEX(Parameters!$B$102:$E$102,MATCH(I1070,Parameters!$B$30:$E$30,0))</f>
        <v/>
      </c>
      <c r="Z1070" s="29">
        <f>U1070*INDEX(Parameters!$B$103:$E$103,MATCH(I1070,Parameters!$B$30:$E$30,0))</f>
        <v/>
      </c>
      <c r="AA1070" s="29">
        <f>U1070*INDEX(Parameters!$B$104:$E$104,MATCH(I1070,Parameters!$B$30:$E$30,0))</f>
        <v/>
      </c>
      <c r="AB1070" s="29">
        <f>U1070*Parameters!$B$39</f>
        <v/>
      </c>
      <c r="AC1070">
        <f>J1070</f>
        <v/>
      </c>
      <c r="AD1070">
        <f>IF(J1070=1,Parameters!$B$40,Parameters!$B$41)</f>
        <v/>
      </c>
      <c r="AE1070" s="29">
        <f>AC1070*O1070+(1-AC1070)*L1070</f>
        <v/>
      </c>
      <c r="AF1070" s="29">
        <f>AC1070*P1070+(1-AC1070)*M1070</f>
        <v/>
      </c>
      <c r="AG1070" s="29">
        <f>AC1070*Q1070+(1-AC1070)*N1070</f>
        <v/>
      </c>
      <c r="AH1070" s="29">
        <f>AD1070*O1070+(1-AD1070)*L1070</f>
        <v/>
      </c>
      <c r="AI1070" s="29">
        <f>AD1070*P1070+(1-AD1070)*M1070</f>
        <v/>
      </c>
      <c r="AJ1070" s="29">
        <f>AD1070*Q1070+(1-AD1070)*N1070</f>
        <v/>
      </c>
      <c r="AK1070" s="29">
        <f>AC1070*V1070+(1-AC1070)*U1070</f>
        <v/>
      </c>
      <c r="AL1070" s="29">
        <f>AC1070*W1070+(1-AC1070)*U1070</f>
        <v/>
      </c>
      <c r="AM1070" s="29">
        <f>AC1070*X1070+(1-AC1070)*U1070</f>
        <v/>
      </c>
      <c r="AN1070" s="29">
        <f>AD1070*V1070+(1-AD1070)*U1070</f>
        <v/>
      </c>
      <c r="AO1070" s="29">
        <f>AD1070*W1070+(1-AD1070)*U1070</f>
        <v/>
      </c>
      <c r="AP1070" s="29">
        <f>AD1070*X1070+(1-AD1070)*U1070</f>
        <v/>
      </c>
      <c r="AQ1070">
        <f>IF(OR(Scenario!$B$5="Any",Scenario!$B$5=A1070),1,0)</f>
        <v/>
      </c>
      <c r="AR1070">
        <f>IF(OR(Scenario!$B$6="Any",Scenario!$B$6=B1070),1,0)</f>
        <v/>
      </c>
      <c r="AS1070">
        <f>IF(OR(Scenario!$B$7="Any",Scenario!$B$7=C1070),1,0)</f>
        <v/>
      </c>
      <c r="AT1070">
        <f>IF(OR(Scenario!$B$8="Any",Scenario!$B$8=D1070),1,0)</f>
        <v/>
      </c>
      <c r="AU1070">
        <f>IF(OR(Scenario!$B$9="Any",Scenario!$B$9=E1070),1,0)</f>
        <v/>
      </c>
      <c r="AV1070">
        <f>IF(OR(Scenario!$B$10="Any",Scenario!$B$10=F1070),1,0)</f>
        <v/>
      </c>
      <c r="AW1070">
        <f>G1070*AQ1070*AR1070*AS1070*AT1070*AU1070*AV1070</f>
        <v/>
      </c>
      <c r="AX1070">
        <f>IF(Scenario!$B$11="mean",L1070,IF(Scenario!$B$11="5th pct",M1070,N1070))</f>
        <v/>
      </c>
      <c r="AY1070">
        <f>IF(Scenario!$B$11="mean",O1070,IF(Scenario!$B$11="5th pct",P1070,Q1070))</f>
        <v/>
      </c>
      <c r="AZ1070">
        <f>IF(Scenario!$B$11="mean",R1070,IF(Scenario!$B$11="5th pct",S1070,T1070))</f>
        <v/>
      </c>
      <c r="BA1070">
        <f>IF(Scenario!$B$11="mean",AE1070,IF(Scenario!$B$11="5th pct",AF1070,AG1070))</f>
        <v/>
      </c>
      <c r="BB1070">
        <f>IF(Scenario!$B$11="mean",AH1070,IF(Scenario!$B$11="5th pct",AI1070,AJ1070))</f>
        <v/>
      </c>
      <c r="BC1070">
        <f>U1070</f>
        <v/>
      </c>
      <c r="BD1070">
        <f>IF(Scenario!$B$11="mean",V1070,IF(Scenario!$B$11="5th pct",W1070,X1070))</f>
        <v/>
      </c>
      <c r="BE1070">
        <f>IF(Scenario!$B$11="mean",Y1070,IF(Scenario!$B$11="5th pct",Z1070,AA1070))</f>
        <v/>
      </c>
      <c r="BF1070">
        <f>IF(Scenario!$B$11="mean",AK1070,IF(Scenario!$B$11="5th pct",AL1070,AM1070))</f>
        <v/>
      </c>
      <c r="BG1070">
        <f>IF(Scenario!$B$11="mean",AN1070,IF(Scenario!$B$11="5th pct",AO1070,AP1070))</f>
        <v/>
      </c>
    </row>
    <row r="1071">
      <c r="A1071" s="7" t="inlineStr">
        <is>
          <t>M</t>
        </is>
      </c>
      <c r="B1071" s="7" t="inlineStr">
        <is>
          <t>80+</t>
        </is>
      </c>
      <c r="C1071" s="7" t="inlineStr">
        <is>
          <t>154-176</t>
        </is>
      </c>
      <c r="D1071" s="7" t="inlineStr">
        <is>
          <t>1.0-1.5</t>
        </is>
      </c>
      <c r="E1071" s="7" t="inlineStr">
        <is>
          <t>high parox</t>
        </is>
      </c>
      <c r="F1071" s="7" t="inlineStr">
        <is>
          <t>yes</t>
        </is>
      </c>
      <c r="G1071" s="30">
        <f>Parameters!$B$6*Parameters!$B$9*Parameters!$E$11/SUM(Parameters!$B$11:$G$11)*Parameters!$I$21*Parameters!$B$52*Parameters!$B$46</f>
        <v/>
      </c>
      <c r="H1071" s="31">
        <f>(140-Parameters!$D$25)*Parameters!$E$26*0.45359237*1/(72*Parameters!$C$27)</f>
        <v/>
      </c>
      <c r="I1071" s="7">
        <f>IF(H1071&gt;80,"&gt;80",IF(H1071&gt;50,"50-80",IF(H1071&gt;=25,"25-50","&lt;25")))</f>
        <v/>
      </c>
      <c r="J1071" s="7">
        <f>IF(((B1071="80+")+0+(OR(D1071="1.5-2.0",D1071="&gt;=2.0")))&gt;=2,1,0)</f>
        <v/>
      </c>
      <c r="K1071" s="32">
        <f>INDEX(Parameters!$B$31:$E$31,MATCH(I1071,Parameters!$B$30:$E$30,0))</f>
        <v/>
      </c>
      <c r="L1071" s="33">
        <f>K1071*INDEX(Parameters!$B$75:$E$75,MATCH(I1071,Parameters!$B$30:$E$30,0))/100*IF($F1071="yes",Parameters!$C$49,Parameters!$B$49)</f>
        <v/>
      </c>
      <c r="M1071" s="33">
        <f>K1071*INDEX(Parameters!$B$76:$E$76,MATCH(I1071,Parameters!$B$30:$E$30,0))/100*IF($F1071="yes",Parameters!$C$49,Parameters!$B$49)</f>
        <v/>
      </c>
      <c r="N1071" s="33">
        <f>K1071*INDEX(Parameters!$B$77:$E$77,MATCH(I1071,Parameters!$B$30:$E$30,0))/100*IF($F1071="yes",Parameters!$C$49,Parameters!$B$49)</f>
        <v/>
      </c>
      <c r="O1071" s="33">
        <f>K1071*INDEX(Parameters!$B$78:$E$78,MATCH(I1071,Parameters!$B$30:$E$30,0))/100*IF($F1071="yes",Parameters!$C$49,Parameters!$B$49)</f>
        <v/>
      </c>
      <c r="P1071" s="33">
        <f>K1071*INDEX(Parameters!$B$79:$E$79,MATCH(I1071,Parameters!$B$30:$E$30,0))/100*IF($F1071="yes",Parameters!$C$49,Parameters!$B$49)</f>
        <v/>
      </c>
      <c r="Q1071" s="33">
        <f>K1071*INDEX(Parameters!$B$80:$E$80,MATCH(I1071,Parameters!$B$30:$E$30,0))/100*IF($F1071="yes",Parameters!$C$49,Parameters!$B$49)</f>
        <v/>
      </c>
      <c r="R1071" s="33">
        <f>K1071*INDEX(Parameters!$B$81:$E$81,MATCH(I1071,Parameters!$B$30:$E$30,0))/100*IF($F1071="yes",Parameters!$C$49,Parameters!$B$49)</f>
        <v/>
      </c>
      <c r="S1071" s="33">
        <f>K1071*INDEX(Parameters!$B$82:$E$82,MATCH(I1071,Parameters!$B$30:$E$30,0))/100*IF($F1071="yes",Parameters!$C$49,Parameters!$B$49)</f>
        <v/>
      </c>
      <c r="T1071" s="33">
        <f>K1071*INDEX(Parameters!$B$83:$E$83,MATCH(I1071,Parameters!$B$30:$E$30,0))/100*IF($F1071="yes",Parameters!$C$49,Parameters!$B$49)</f>
        <v/>
      </c>
      <c r="U1071" s="33">
        <f>INDEX(Parameters!$B$32:$E$32,MATCH(I1071,Parameters!$B$30:$E$30,0))*Parameters!$B$36/100*IF($F1071="yes",Parameters!$E$49,Parameters!$D$49)</f>
        <v/>
      </c>
      <c r="V1071" s="33">
        <f>U1071*INDEX(Parameters!$B$99:$E$99,MATCH(I1071,Parameters!$B$30:$E$30,0))</f>
        <v/>
      </c>
      <c r="W1071" s="33">
        <f>U1071*INDEX(Parameters!$B$100:$E$100,MATCH(I1071,Parameters!$B$30:$E$30,0))</f>
        <v/>
      </c>
      <c r="X1071" s="33">
        <f>U1071*INDEX(Parameters!$B$101:$E$101,MATCH(I1071,Parameters!$B$30:$E$30,0))</f>
        <v/>
      </c>
      <c r="Y1071" s="33">
        <f>U1071*INDEX(Parameters!$B$102:$E$102,MATCH(I1071,Parameters!$B$30:$E$30,0))</f>
        <v/>
      </c>
      <c r="Z1071" s="33">
        <f>U1071*INDEX(Parameters!$B$103:$E$103,MATCH(I1071,Parameters!$B$30:$E$30,0))</f>
        <v/>
      </c>
      <c r="AA1071" s="33">
        <f>U1071*INDEX(Parameters!$B$104:$E$104,MATCH(I1071,Parameters!$B$30:$E$30,0))</f>
        <v/>
      </c>
      <c r="AB1071" s="33">
        <f>U1071*Parameters!$B$39</f>
        <v/>
      </c>
      <c r="AC1071" s="7">
        <f>J1071</f>
        <v/>
      </c>
      <c r="AD1071" s="7">
        <f>IF(J1071=1,Parameters!$B$40,Parameters!$B$41)</f>
        <v/>
      </c>
      <c r="AE1071" s="33">
        <f>AC1071*O1071+(1-AC1071)*L1071</f>
        <v/>
      </c>
      <c r="AF1071" s="33">
        <f>AC1071*P1071+(1-AC1071)*M1071</f>
        <v/>
      </c>
      <c r="AG1071" s="33">
        <f>AC1071*Q1071+(1-AC1071)*N1071</f>
        <v/>
      </c>
      <c r="AH1071" s="33">
        <f>AD1071*O1071+(1-AD1071)*L1071</f>
        <v/>
      </c>
      <c r="AI1071" s="33">
        <f>AD1071*P1071+(1-AD1071)*M1071</f>
        <v/>
      </c>
      <c r="AJ1071" s="33">
        <f>AD1071*Q1071+(1-AD1071)*N1071</f>
        <v/>
      </c>
      <c r="AK1071" s="33">
        <f>AC1071*V1071+(1-AC1071)*U1071</f>
        <v/>
      </c>
      <c r="AL1071" s="33">
        <f>AC1071*W1071+(1-AC1071)*U1071</f>
        <v/>
      </c>
      <c r="AM1071" s="33">
        <f>AC1071*X1071+(1-AC1071)*U1071</f>
        <v/>
      </c>
      <c r="AN1071" s="33">
        <f>AD1071*V1071+(1-AD1071)*U1071</f>
        <v/>
      </c>
      <c r="AO1071" s="33">
        <f>AD1071*W1071+(1-AD1071)*U1071</f>
        <v/>
      </c>
      <c r="AP1071" s="33">
        <f>AD1071*X1071+(1-AD1071)*U1071</f>
        <v/>
      </c>
      <c r="AQ1071" s="7">
        <f>IF(OR(Scenario!$B$5="Any",Scenario!$B$5=A1071),1,0)</f>
        <v/>
      </c>
      <c r="AR1071" s="7">
        <f>IF(OR(Scenario!$B$6="Any",Scenario!$B$6=B1071),1,0)</f>
        <v/>
      </c>
      <c r="AS1071" s="7">
        <f>IF(OR(Scenario!$B$7="Any",Scenario!$B$7=C1071),1,0)</f>
        <v/>
      </c>
      <c r="AT1071" s="7">
        <f>IF(OR(Scenario!$B$8="Any",Scenario!$B$8=D1071),1,0)</f>
        <v/>
      </c>
      <c r="AU1071" s="7">
        <f>IF(OR(Scenario!$B$9="Any",Scenario!$B$9=E1071),1,0)</f>
        <v/>
      </c>
      <c r="AV1071" s="7">
        <f>IF(OR(Scenario!$B$10="Any",Scenario!$B$10=F1071),1,0)</f>
        <v/>
      </c>
      <c r="AW1071" s="7">
        <f>G1071*AQ1071*AR1071*AS1071*AT1071*AU1071*AV1071</f>
        <v/>
      </c>
      <c r="AX1071" s="7">
        <f>IF(Scenario!$B$11="mean",L1071,IF(Scenario!$B$11="5th pct",M1071,N1071))</f>
        <v/>
      </c>
      <c r="AY1071" s="7">
        <f>IF(Scenario!$B$11="mean",O1071,IF(Scenario!$B$11="5th pct",P1071,Q1071))</f>
        <v/>
      </c>
      <c r="AZ1071" s="7">
        <f>IF(Scenario!$B$11="mean",R1071,IF(Scenario!$B$11="5th pct",S1071,T1071))</f>
        <v/>
      </c>
      <c r="BA1071" s="7">
        <f>IF(Scenario!$B$11="mean",AE1071,IF(Scenario!$B$11="5th pct",AF1071,AG1071))</f>
        <v/>
      </c>
      <c r="BB1071" s="7">
        <f>IF(Scenario!$B$11="mean",AH1071,IF(Scenario!$B$11="5th pct",AI1071,AJ1071))</f>
        <v/>
      </c>
      <c r="BC1071" s="7">
        <f>U1071</f>
        <v/>
      </c>
      <c r="BD1071" s="7">
        <f>IF(Scenario!$B$11="mean",V1071,IF(Scenario!$B$11="5th pct",W1071,X1071))</f>
        <v/>
      </c>
      <c r="BE1071" s="7">
        <f>IF(Scenario!$B$11="mean",Y1071,IF(Scenario!$B$11="5th pct",Z1071,AA1071))</f>
        <v/>
      </c>
      <c r="BF1071" s="7">
        <f>IF(Scenario!$B$11="mean",AK1071,IF(Scenario!$B$11="5th pct",AL1071,AM1071))</f>
        <v/>
      </c>
      <c r="BG1071" s="7">
        <f>IF(Scenario!$B$11="mean",AN1071,IF(Scenario!$B$11="5th pct",AO1071,AP1071))</f>
        <v/>
      </c>
    </row>
    <row r="1072">
      <c r="A1072" t="inlineStr">
        <is>
          <t>M</t>
        </is>
      </c>
      <c r="B1072" t="inlineStr">
        <is>
          <t>80+</t>
        </is>
      </c>
      <c r="C1072" t="inlineStr">
        <is>
          <t>154-176</t>
        </is>
      </c>
      <c r="D1072" t="inlineStr">
        <is>
          <t>1.0-1.5</t>
        </is>
      </c>
      <c r="E1072" t="inlineStr">
        <is>
          <t>persistent</t>
        </is>
      </c>
      <c r="F1072" t="inlineStr">
        <is>
          <t>no</t>
        </is>
      </c>
      <c r="G1072" s="26">
        <f>Parameters!$B$6*Parameters!$B$9*Parameters!$E$11/SUM(Parameters!$B$11:$G$11)*Parameters!$I$21*Parameters!$B$53*(1-Parameters!$B$46)</f>
        <v/>
      </c>
      <c r="H1072" s="27">
        <f>(140-Parameters!$D$25)*Parameters!$E$26*0.45359237*1/(72*Parameters!$C$27)</f>
        <v/>
      </c>
      <c r="I1072">
        <f>IF(H1072&gt;80,"&gt;80",IF(H1072&gt;50,"50-80",IF(H1072&gt;=25,"25-50","&lt;25")))</f>
        <v/>
      </c>
      <c r="J1072">
        <f>IF(((B1072="80+")+0+(OR(D1072="1.5-2.0",D1072="&gt;=2.0")))&gt;=2,1,0)</f>
        <v/>
      </c>
      <c r="K1072" s="28">
        <f>INDEX(Parameters!$B$31:$E$31,MATCH(I1072,Parameters!$B$30:$E$30,0))</f>
        <v/>
      </c>
      <c r="L1072" s="29">
        <f>K1072*INDEX(Parameters!$B$84:$E$84,MATCH(I1072,Parameters!$B$30:$E$30,0))/100*IF($F1072="yes",Parameters!$C$49,Parameters!$B$49)</f>
        <v/>
      </c>
      <c r="M1072" s="29">
        <f>K1072*INDEX(Parameters!$B$85:$E$85,MATCH(I1072,Parameters!$B$30:$E$30,0))/100*IF($F1072="yes",Parameters!$C$49,Parameters!$B$49)</f>
        <v/>
      </c>
      <c r="N1072" s="29">
        <f>K1072*INDEX(Parameters!$B$86:$E$86,MATCH(I1072,Parameters!$B$30:$E$30,0))/100*IF($F1072="yes",Parameters!$C$49,Parameters!$B$49)</f>
        <v/>
      </c>
      <c r="O1072" s="29">
        <f>K1072*INDEX(Parameters!$B$87:$E$87,MATCH(I1072,Parameters!$B$30:$E$30,0))/100*IF($F1072="yes",Parameters!$C$49,Parameters!$B$49)</f>
        <v/>
      </c>
      <c r="P1072" s="29">
        <f>K1072*INDEX(Parameters!$B$88:$E$88,MATCH(I1072,Parameters!$B$30:$E$30,0))/100*IF($F1072="yes",Parameters!$C$49,Parameters!$B$49)</f>
        <v/>
      </c>
      <c r="Q1072" s="29">
        <f>K1072*INDEX(Parameters!$B$89:$E$89,MATCH(I1072,Parameters!$B$30:$E$30,0))/100*IF($F1072="yes",Parameters!$C$49,Parameters!$B$49)</f>
        <v/>
      </c>
      <c r="R1072" s="29">
        <f>K1072*INDEX(Parameters!$B$90:$E$90,MATCH(I1072,Parameters!$B$30:$E$30,0))/100*IF($F1072="yes",Parameters!$C$49,Parameters!$B$49)</f>
        <v/>
      </c>
      <c r="S1072" s="29">
        <f>K1072*INDEX(Parameters!$B$91:$E$91,MATCH(I1072,Parameters!$B$30:$E$30,0))/100*IF($F1072="yes",Parameters!$C$49,Parameters!$B$49)</f>
        <v/>
      </c>
      <c r="T1072" s="29">
        <f>K1072*INDEX(Parameters!$B$92:$E$92,MATCH(I1072,Parameters!$B$30:$E$30,0))/100*IF($F1072="yes",Parameters!$C$49,Parameters!$B$49)</f>
        <v/>
      </c>
      <c r="U1072" s="29">
        <f>INDEX(Parameters!$B$32:$E$32,MATCH(I1072,Parameters!$B$30:$E$30,0))*Parameters!$B$36/100*IF($F1072="yes",Parameters!$E$49,Parameters!$D$49)</f>
        <v/>
      </c>
      <c r="V1072" s="29">
        <f>U1072*INDEX(Parameters!$B$99:$E$99,MATCH(I1072,Parameters!$B$30:$E$30,0))</f>
        <v/>
      </c>
      <c r="W1072" s="29">
        <f>U1072*INDEX(Parameters!$B$100:$E$100,MATCH(I1072,Parameters!$B$30:$E$30,0))</f>
        <v/>
      </c>
      <c r="X1072" s="29">
        <f>U1072*INDEX(Parameters!$B$101:$E$101,MATCH(I1072,Parameters!$B$30:$E$30,0))</f>
        <v/>
      </c>
      <c r="Y1072" s="29">
        <f>U1072*INDEX(Parameters!$B$102:$E$102,MATCH(I1072,Parameters!$B$30:$E$30,0))</f>
        <v/>
      </c>
      <c r="Z1072" s="29">
        <f>U1072*INDEX(Parameters!$B$103:$E$103,MATCH(I1072,Parameters!$B$30:$E$30,0))</f>
        <v/>
      </c>
      <c r="AA1072" s="29">
        <f>U1072*INDEX(Parameters!$B$104:$E$104,MATCH(I1072,Parameters!$B$30:$E$30,0))</f>
        <v/>
      </c>
      <c r="AB1072" s="29">
        <f>U1072*Parameters!$B$39</f>
        <v/>
      </c>
      <c r="AC1072">
        <f>J1072</f>
        <v/>
      </c>
      <c r="AD1072">
        <f>IF(J1072=1,Parameters!$B$40,Parameters!$B$41)</f>
        <v/>
      </c>
      <c r="AE1072" s="29">
        <f>AC1072*O1072+(1-AC1072)*L1072</f>
        <v/>
      </c>
      <c r="AF1072" s="29">
        <f>AC1072*P1072+(1-AC1072)*M1072</f>
        <v/>
      </c>
      <c r="AG1072" s="29">
        <f>AC1072*Q1072+(1-AC1072)*N1072</f>
        <v/>
      </c>
      <c r="AH1072" s="29">
        <f>AD1072*O1072+(1-AD1072)*L1072</f>
        <v/>
      </c>
      <c r="AI1072" s="29">
        <f>AD1072*P1072+(1-AD1072)*M1072</f>
        <v/>
      </c>
      <c r="AJ1072" s="29">
        <f>AD1072*Q1072+(1-AD1072)*N1072</f>
        <v/>
      </c>
      <c r="AK1072" s="29">
        <f>AC1072*V1072+(1-AC1072)*U1072</f>
        <v/>
      </c>
      <c r="AL1072" s="29">
        <f>AC1072*W1072+(1-AC1072)*U1072</f>
        <v/>
      </c>
      <c r="AM1072" s="29">
        <f>AC1072*X1072+(1-AC1072)*U1072</f>
        <v/>
      </c>
      <c r="AN1072" s="29">
        <f>AD1072*V1072+(1-AD1072)*U1072</f>
        <v/>
      </c>
      <c r="AO1072" s="29">
        <f>AD1072*W1072+(1-AD1072)*U1072</f>
        <v/>
      </c>
      <c r="AP1072" s="29">
        <f>AD1072*X1072+(1-AD1072)*U1072</f>
        <v/>
      </c>
      <c r="AQ1072">
        <f>IF(OR(Scenario!$B$5="Any",Scenario!$B$5=A1072),1,0)</f>
        <v/>
      </c>
      <c r="AR1072">
        <f>IF(OR(Scenario!$B$6="Any",Scenario!$B$6=B1072),1,0)</f>
        <v/>
      </c>
      <c r="AS1072">
        <f>IF(OR(Scenario!$B$7="Any",Scenario!$B$7=C1072),1,0)</f>
        <v/>
      </c>
      <c r="AT1072">
        <f>IF(OR(Scenario!$B$8="Any",Scenario!$B$8=D1072),1,0)</f>
        <v/>
      </c>
      <c r="AU1072">
        <f>IF(OR(Scenario!$B$9="Any",Scenario!$B$9=E1072),1,0)</f>
        <v/>
      </c>
      <c r="AV1072">
        <f>IF(OR(Scenario!$B$10="Any",Scenario!$B$10=F1072),1,0)</f>
        <v/>
      </c>
      <c r="AW1072">
        <f>G1072*AQ1072*AR1072*AS1072*AT1072*AU1072*AV1072</f>
        <v/>
      </c>
      <c r="AX1072">
        <f>IF(Scenario!$B$11="mean",L1072,IF(Scenario!$B$11="5th pct",M1072,N1072))</f>
        <v/>
      </c>
      <c r="AY1072">
        <f>IF(Scenario!$B$11="mean",O1072,IF(Scenario!$B$11="5th pct",P1072,Q1072))</f>
        <v/>
      </c>
      <c r="AZ1072">
        <f>IF(Scenario!$B$11="mean",R1072,IF(Scenario!$B$11="5th pct",S1072,T1072))</f>
        <v/>
      </c>
      <c r="BA1072">
        <f>IF(Scenario!$B$11="mean",AE1072,IF(Scenario!$B$11="5th pct",AF1072,AG1072))</f>
        <v/>
      </c>
      <c r="BB1072">
        <f>IF(Scenario!$B$11="mean",AH1072,IF(Scenario!$B$11="5th pct",AI1072,AJ1072))</f>
        <v/>
      </c>
      <c r="BC1072">
        <f>U1072</f>
        <v/>
      </c>
      <c r="BD1072">
        <f>IF(Scenario!$B$11="mean",V1072,IF(Scenario!$B$11="5th pct",W1072,X1072))</f>
        <v/>
      </c>
      <c r="BE1072">
        <f>IF(Scenario!$B$11="mean",Y1072,IF(Scenario!$B$11="5th pct",Z1072,AA1072))</f>
        <v/>
      </c>
      <c r="BF1072">
        <f>IF(Scenario!$B$11="mean",AK1072,IF(Scenario!$B$11="5th pct",AL1072,AM1072))</f>
        <v/>
      </c>
      <c r="BG1072">
        <f>IF(Scenario!$B$11="mean",AN1072,IF(Scenario!$B$11="5th pct",AO1072,AP1072))</f>
        <v/>
      </c>
    </row>
    <row r="1073">
      <c r="A1073" s="7" t="inlineStr">
        <is>
          <t>M</t>
        </is>
      </c>
      <c r="B1073" s="7" t="inlineStr">
        <is>
          <t>80+</t>
        </is>
      </c>
      <c r="C1073" s="7" t="inlineStr">
        <is>
          <t>154-176</t>
        </is>
      </c>
      <c r="D1073" s="7" t="inlineStr">
        <is>
          <t>1.0-1.5</t>
        </is>
      </c>
      <c r="E1073" s="7" t="inlineStr">
        <is>
          <t>persistent</t>
        </is>
      </c>
      <c r="F1073" s="7" t="inlineStr">
        <is>
          <t>yes</t>
        </is>
      </c>
      <c r="G1073" s="30">
        <f>Parameters!$B$6*Parameters!$B$9*Parameters!$E$11/SUM(Parameters!$B$11:$G$11)*Parameters!$I$21*Parameters!$B$53*Parameters!$B$46</f>
        <v/>
      </c>
      <c r="H1073" s="31">
        <f>(140-Parameters!$D$25)*Parameters!$E$26*0.45359237*1/(72*Parameters!$C$27)</f>
        <v/>
      </c>
      <c r="I1073" s="7">
        <f>IF(H1073&gt;80,"&gt;80",IF(H1073&gt;50,"50-80",IF(H1073&gt;=25,"25-50","&lt;25")))</f>
        <v/>
      </c>
      <c r="J1073" s="7">
        <f>IF(((B1073="80+")+0+(OR(D1073="1.5-2.0",D1073="&gt;=2.0")))&gt;=2,1,0)</f>
        <v/>
      </c>
      <c r="K1073" s="32">
        <f>INDEX(Parameters!$B$31:$E$31,MATCH(I1073,Parameters!$B$30:$E$30,0))</f>
        <v/>
      </c>
      <c r="L1073" s="33">
        <f>K1073*INDEX(Parameters!$B$84:$E$84,MATCH(I1073,Parameters!$B$30:$E$30,0))/100*IF($F1073="yes",Parameters!$C$49,Parameters!$B$49)</f>
        <v/>
      </c>
      <c r="M1073" s="33">
        <f>K1073*INDEX(Parameters!$B$85:$E$85,MATCH(I1073,Parameters!$B$30:$E$30,0))/100*IF($F1073="yes",Parameters!$C$49,Parameters!$B$49)</f>
        <v/>
      </c>
      <c r="N1073" s="33">
        <f>K1073*INDEX(Parameters!$B$86:$E$86,MATCH(I1073,Parameters!$B$30:$E$30,0))/100*IF($F1073="yes",Parameters!$C$49,Parameters!$B$49)</f>
        <v/>
      </c>
      <c r="O1073" s="33">
        <f>K1073*INDEX(Parameters!$B$87:$E$87,MATCH(I1073,Parameters!$B$30:$E$30,0))/100*IF($F1073="yes",Parameters!$C$49,Parameters!$B$49)</f>
        <v/>
      </c>
      <c r="P1073" s="33">
        <f>K1073*INDEX(Parameters!$B$88:$E$88,MATCH(I1073,Parameters!$B$30:$E$30,0))/100*IF($F1073="yes",Parameters!$C$49,Parameters!$B$49)</f>
        <v/>
      </c>
      <c r="Q1073" s="33">
        <f>K1073*INDEX(Parameters!$B$89:$E$89,MATCH(I1073,Parameters!$B$30:$E$30,0))/100*IF($F1073="yes",Parameters!$C$49,Parameters!$B$49)</f>
        <v/>
      </c>
      <c r="R1073" s="33">
        <f>K1073*INDEX(Parameters!$B$90:$E$90,MATCH(I1073,Parameters!$B$30:$E$30,0))/100*IF($F1073="yes",Parameters!$C$49,Parameters!$B$49)</f>
        <v/>
      </c>
      <c r="S1073" s="33">
        <f>K1073*INDEX(Parameters!$B$91:$E$91,MATCH(I1073,Parameters!$B$30:$E$30,0))/100*IF($F1073="yes",Parameters!$C$49,Parameters!$B$49)</f>
        <v/>
      </c>
      <c r="T1073" s="33">
        <f>K1073*INDEX(Parameters!$B$92:$E$92,MATCH(I1073,Parameters!$B$30:$E$30,0))/100*IF($F1073="yes",Parameters!$C$49,Parameters!$B$49)</f>
        <v/>
      </c>
      <c r="U1073" s="33">
        <f>INDEX(Parameters!$B$32:$E$32,MATCH(I1073,Parameters!$B$30:$E$30,0))*Parameters!$B$36/100*IF($F1073="yes",Parameters!$E$49,Parameters!$D$49)</f>
        <v/>
      </c>
      <c r="V1073" s="33">
        <f>U1073*INDEX(Parameters!$B$99:$E$99,MATCH(I1073,Parameters!$B$30:$E$30,0))</f>
        <v/>
      </c>
      <c r="W1073" s="33">
        <f>U1073*INDEX(Parameters!$B$100:$E$100,MATCH(I1073,Parameters!$B$30:$E$30,0))</f>
        <v/>
      </c>
      <c r="X1073" s="33">
        <f>U1073*INDEX(Parameters!$B$101:$E$101,MATCH(I1073,Parameters!$B$30:$E$30,0))</f>
        <v/>
      </c>
      <c r="Y1073" s="33">
        <f>U1073*INDEX(Parameters!$B$102:$E$102,MATCH(I1073,Parameters!$B$30:$E$30,0))</f>
        <v/>
      </c>
      <c r="Z1073" s="33">
        <f>U1073*INDEX(Parameters!$B$103:$E$103,MATCH(I1073,Parameters!$B$30:$E$30,0))</f>
        <v/>
      </c>
      <c r="AA1073" s="33">
        <f>U1073*INDEX(Parameters!$B$104:$E$104,MATCH(I1073,Parameters!$B$30:$E$30,0))</f>
        <v/>
      </c>
      <c r="AB1073" s="33">
        <f>U1073*Parameters!$B$39</f>
        <v/>
      </c>
      <c r="AC1073" s="7">
        <f>J1073</f>
        <v/>
      </c>
      <c r="AD1073" s="7">
        <f>IF(J1073=1,Parameters!$B$40,Parameters!$B$41)</f>
        <v/>
      </c>
      <c r="AE1073" s="33">
        <f>AC1073*O1073+(1-AC1073)*L1073</f>
        <v/>
      </c>
      <c r="AF1073" s="33">
        <f>AC1073*P1073+(1-AC1073)*M1073</f>
        <v/>
      </c>
      <c r="AG1073" s="33">
        <f>AC1073*Q1073+(1-AC1073)*N1073</f>
        <v/>
      </c>
      <c r="AH1073" s="33">
        <f>AD1073*O1073+(1-AD1073)*L1073</f>
        <v/>
      </c>
      <c r="AI1073" s="33">
        <f>AD1073*P1073+(1-AD1073)*M1073</f>
        <v/>
      </c>
      <c r="AJ1073" s="33">
        <f>AD1073*Q1073+(1-AD1073)*N1073</f>
        <v/>
      </c>
      <c r="AK1073" s="33">
        <f>AC1073*V1073+(1-AC1073)*U1073</f>
        <v/>
      </c>
      <c r="AL1073" s="33">
        <f>AC1073*W1073+(1-AC1073)*U1073</f>
        <v/>
      </c>
      <c r="AM1073" s="33">
        <f>AC1073*X1073+(1-AC1073)*U1073</f>
        <v/>
      </c>
      <c r="AN1073" s="33">
        <f>AD1073*V1073+(1-AD1073)*U1073</f>
        <v/>
      </c>
      <c r="AO1073" s="33">
        <f>AD1073*W1073+(1-AD1073)*U1073</f>
        <v/>
      </c>
      <c r="AP1073" s="33">
        <f>AD1073*X1073+(1-AD1073)*U1073</f>
        <v/>
      </c>
      <c r="AQ1073" s="7">
        <f>IF(OR(Scenario!$B$5="Any",Scenario!$B$5=A1073),1,0)</f>
        <v/>
      </c>
      <c r="AR1073" s="7">
        <f>IF(OR(Scenario!$B$6="Any",Scenario!$B$6=B1073),1,0)</f>
        <v/>
      </c>
      <c r="AS1073" s="7">
        <f>IF(OR(Scenario!$B$7="Any",Scenario!$B$7=C1073),1,0)</f>
        <v/>
      </c>
      <c r="AT1073" s="7">
        <f>IF(OR(Scenario!$B$8="Any",Scenario!$B$8=D1073),1,0)</f>
        <v/>
      </c>
      <c r="AU1073" s="7">
        <f>IF(OR(Scenario!$B$9="Any",Scenario!$B$9=E1073),1,0)</f>
        <v/>
      </c>
      <c r="AV1073" s="7">
        <f>IF(OR(Scenario!$B$10="Any",Scenario!$B$10=F1073),1,0)</f>
        <v/>
      </c>
      <c r="AW1073" s="7">
        <f>G1073*AQ1073*AR1073*AS1073*AT1073*AU1073*AV1073</f>
        <v/>
      </c>
      <c r="AX1073" s="7">
        <f>IF(Scenario!$B$11="mean",L1073,IF(Scenario!$B$11="5th pct",M1073,N1073))</f>
        <v/>
      </c>
      <c r="AY1073" s="7">
        <f>IF(Scenario!$B$11="mean",O1073,IF(Scenario!$B$11="5th pct",P1073,Q1073))</f>
        <v/>
      </c>
      <c r="AZ1073" s="7">
        <f>IF(Scenario!$B$11="mean",R1073,IF(Scenario!$B$11="5th pct",S1073,T1073))</f>
        <v/>
      </c>
      <c r="BA1073" s="7">
        <f>IF(Scenario!$B$11="mean",AE1073,IF(Scenario!$B$11="5th pct",AF1073,AG1073))</f>
        <v/>
      </c>
      <c r="BB1073" s="7">
        <f>IF(Scenario!$B$11="mean",AH1073,IF(Scenario!$B$11="5th pct",AI1073,AJ1073))</f>
        <v/>
      </c>
      <c r="BC1073" s="7">
        <f>U1073</f>
        <v/>
      </c>
      <c r="BD1073" s="7">
        <f>IF(Scenario!$B$11="mean",V1073,IF(Scenario!$B$11="5th pct",W1073,X1073))</f>
        <v/>
      </c>
      <c r="BE1073" s="7">
        <f>IF(Scenario!$B$11="mean",Y1073,IF(Scenario!$B$11="5th pct",Z1073,AA1073))</f>
        <v/>
      </c>
      <c r="BF1073" s="7">
        <f>IF(Scenario!$B$11="mean",AK1073,IF(Scenario!$B$11="5th pct",AL1073,AM1073))</f>
        <v/>
      </c>
      <c r="BG1073" s="7">
        <f>IF(Scenario!$B$11="mean",AN1073,IF(Scenario!$B$11="5th pct",AO1073,AP1073))</f>
        <v/>
      </c>
    </row>
    <row r="1074">
      <c r="A1074" t="inlineStr">
        <is>
          <t>M</t>
        </is>
      </c>
      <c r="B1074" t="inlineStr">
        <is>
          <t>80+</t>
        </is>
      </c>
      <c r="C1074" t="inlineStr">
        <is>
          <t>154-176</t>
        </is>
      </c>
      <c r="D1074" t="inlineStr">
        <is>
          <t>1.5-2.0</t>
        </is>
      </c>
      <c r="E1074" t="inlineStr">
        <is>
          <t>subclinical</t>
        </is>
      </c>
      <c r="F1074" t="inlineStr">
        <is>
          <t>no</t>
        </is>
      </c>
      <c r="G1074" s="26">
        <f>Parameters!$B$6*Parameters!$B$9*Parameters!$E$11/SUM(Parameters!$B$11:$G$11)*Parameters!$J$21*Parameters!$B$50*(1-Parameters!$B$46)</f>
        <v/>
      </c>
      <c r="H1074" s="27">
        <f>(140-Parameters!$D$25)*Parameters!$E$26*0.45359237*1/(72*Parameters!$D$27)</f>
        <v/>
      </c>
      <c r="I1074">
        <f>IF(H1074&gt;80,"&gt;80",IF(H1074&gt;50,"50-80",IF(H1074&gt;=25,"25-50","&lt;25")))</f>
        <v/>
      </c>
      <c r="J1074">
        <f>IF(((B1074="80+")+0+(OR(D1074="1.5-2.0",D1074="&gt;=2.0")))&gt;=2,1,0)</f>
        <v/>
      </c>
      <c r="K1074" s="28">
        <f>INDEX(Parameters!$B$31:$E$31,MATCH(I1074,Parameters!$B$30:$E$30,0))</f>
        <v/>
      </c>
      <c r="L1074" s="29">
        <f>K1074*INDEX(Parameters!$B$57:$E$57,MATCH(I1074,Parameters!$B$30:$E$30,0))/100*IF($F1074="yes",Parameters!$C$49,Parameters!$B$49)</f>
        <v/>
      </c>
      <c r="M1074" s="29">
        <f>K1074*INDEX(Parameters!$B$58:$E$58,MATCH(I1074,Parameters!$B$30:$E$30,0))/100*IF($F1074="yes",Parameters!$C$49,Parameters!$B$49)</f>
        <v/>
      </c>
      <c r="N1074" s="29">
        <f>K1074*INDEX(Parameters!$B$59:$E$59,MATCH(I1074,Parameters!$B$30:$E$30,0))/100*IF($F1074="yes",Parameters!$C$49,Parameters!$B$49)</f>
        <v/>
      </c>
      <c r="O1074" s="29">
        <f>K1074*INDEX(Parameters!$B$60:$E$60,MATCH(I1074,Parameters!$B$30:$E$30,0))/100*IF($F1074="yes",Parameters!$C$49,Parameters!$B$49)</f>
        <v/>
      </c>
      <c r="P1074" s="29">
        <f>K1074*INDEX(Parameters!$B$61:$E$61,MATCH(I1074,Parameters!$B$30:$E$30,0))/100*IF($F1074="yes",Parameters!$C$49,Parameters!$B$49)</f>
        <v/>
      </c>
      <c r="Q1074" s="29">
        <f>K1074*INDEX(Parameters!$B$62:$E$62,MATCH(I1074,Parameters!$B$30:$E$30,0))/100*IF($F1074="yes",Parameters!$C$49,Parameters!$B$49)</f>
        <v/>
      </c>
      <c r="R1074" s="29">
        <f>K1074*INDEX(Parameters!$B$63:$E$63,MATCH(I1074,Parameters!$B$30:$E$30,0))/100*IF($F1074="yes",Parameters!$C$49,Parameters!$B$49)</f>
        <v/>
      </c>
      <c r="S1074" s="29">
        <f>K1074*INDEX(Parameters!$B$64:$E$64,MATCH(I1074,Parameters!$B$30:$E$30,0))/100*IF($F1074="yes",Parameters!$C$49,Parameters!$B$49)</f>
        <v/>
      </c>
      <c r="T1074" s="29">
        <f>K1074*INDEX(Parameters!$B$65:$E$65,MATCH(I1074,Parameters!$B$30:$E$30,0))/100*IF($F1074="yes",Parameters!$C$49,Parameters!$B$49)</f>
        <v/>
      </c>
      <c r="U1074" s="29">
        <f>INDEX(Parameters!$B$32:$E$32,MATCH(I1074,Parameters!$B$30:$E$30,0))*Parameters!$B$36/100*IF($F1074="yes",Parameters!$E$49,Parameters!$D$49)</f>
        <v/>
      </c>
      <c r="V1074" s="29">
        <f>U1074*INDEX(Parameters!$B$99:$E$99,MATCH(I1074,Parameters!$B$30:$E$30,0))</f>
        <v/>
      </c>
      <c r="W1074" s="29">
        <f>U1074*INDEX(Parameters!$B$100:$E$100,MATCH(I1074,Parameters!$B$30:$E$30,0))</f>
        <v/>
      </c>
      <c r="X1074" s="29">
        <f>U1074*INDEX(Parameters!$B$101:$E$101,MATCH(I1074,Parameters!$B$30:$E$30,0))</f>
        <v/>
      </c>
      <c r="Y1074" s="29">
        <f>U1074*INDEX(Parameters!$B$102:$E$102,MATCH(I1074,Parameters!$B$30:$E$30,0))</f>
        <v/>
      </c>
      <c r="Z1074" s="29">
        <f>U1074*INDEX(Parameters!$B$103:$E$103,MATCH(I1074,Parameters!$B$30:$E$30,0))</f>
        <v/>
      </c>
      <c r="AA1074" s="29">
        <f>U1074*INDEX(Parameters!$B$104:$E$104,MATCH(I1074,Parameters!$B$30:$E$30,0))</f>
        <v/>
      </c>
      <c r="AB1074" s="29">
        <f>U1074*Parameters!$B$39</f>
        <v/>
      </c>
      <c r="AC1074">
        <f>J1074</f>
        <v/>
      </c>
      <c r="AD1074">
        <f>IF(J1074=1,Parameters!$B$40,Parameters!$B$41)</f>
        <v/>
      </c>
      <c r="AE1074" s="29">
        <f>AC1074*O1074+(1-AC1074)*L1074</f>
        <v/>
      </c>
      <c r="AF1074" s="29">
        <f>AC1074*P1074+(1-AC1074)*M1074</f>
        <v/>
      </c>
      <c r="AG1074" s="29">
        <f>AC1074*Q1074+(1-AC1074)*N1074</f>
        <v/>
      </c>
      <c r="AH1074" s="29">
        <f>AD1074*O1074+(1-AD1074)*L1074</f>
        <v/>
      </c>
      <c r="AI1074" s="29">
        <f>AD1074*P1074+(1-AD1074)*M1074</f>
        <v/>
      </c>
      <c r="AJ1074" s="29">
        <f>AD1074*Q1074+(1-AD1074)*N1074</f>
        <v/>
      </c>
      <c r="AK1074" s="29">
        <f>AC1074*V1074+(1-AC1074)*U1074</f>
        <v/>
      </c>
      <c r="AL1074" s="29">
        <f>AC1074*W1074+(1-AC1074)*U1074</f>
        <v/>
      </c>
      <c r="AM1074" s="29">
        <f>AC1074*X1074+(1-AC1074)*U1074</f>
        <v/>
      </c>
      <c r="AN1074" s="29">
        <f>AD1074*V1074+(1-AD1074)*U1074</f>
        <v/>
      </c>
      <c r="AO1074" s="29">
        <f>AD1074*W1074+(1-AD1074)*U1074</f>
        <v/>
      </c>
      <c r="AP1074" s="29">
        <f>AD1074*X1074+(1-AD1074)*U1074</f>
        <v/>
      </c>
      <c r="AQ1074">
        <f>IF(OR(Scenario!$B$5="Any",Scenario!$B$5=A1074),1,0)</f>
        <v/>
      </c>
      <c r="AR1074">
        <f>IF(OR(Scenario!$B$6="Any",Scenario!$B$6=B1074),1,0)</f>
        <v/>
      </c>
      <c r="AS1074">
        <f>IF(OR(Scenario!$B$7="Any",Scenario!$B$7=C1074),1,0)</f>
        <v/>
      </c>
      <c r="AT1074">
        <f>IF(OR(Scenario!$B$8="Any",Scenario!$B$8=D1074),1,0)</f>
        <v/>
      </c>
      <c r="AU1074">
        <f>IF(OR(Scenario!$B$9="Any",Scenario!$B$9=E1074),1,0)</f>
        <v/>
      </c>
      <c r="AV1074">
        <f>IF(OR(Scenario!$B$10="Any",Scenario!$B$10=F1074),1,0)</f>
        <v/>
      </c>
      <c r="AW1074">
        <f>G1074*AQ1074*AR1074*AS1074*AT1074*AU1074*AV1074</f>
        <v/>
      </c>
      <c r="AX1074">
        <f>IF(Scenario!$B$11="mean",L1074,IF(Scenario!$B$11="5th pct",M1074,N1074))</f>
        <v/>
      </c>
      <c r="AY1074">
        <f>IF(Scenario!$B$11="mean",O1074,IF(Scenario!$B$11="5th pct",P1074,Q1074))</f>
        <v/>
      </c>
      <c r="AZ1074">
        <f>IF(Scenario!$B$11="mean",R1074,IF(Scenario!$B$11="5th pct",S1074,T1074))</f>
        <v/>
      </c>
      <c r="BA1074">
        <f>IF(Scenario!$B$11="mean",AE1074,IF(Scenario!$B$11="5th pct",AF1074,AG1074))</f>
        <v/>
      </c>
      <c r="BB1074">
        <f>IF(Scenario!$B$11="mean",AH1074,IF(Scenario!$B$11="5th pct",AI1074,AJ1074))</f>
        <v/>
      </c>
      <c r="BC1074">
        <f>U1074</f>
        <v/>
      </c>
      <c r="BD1074">
        <f>IF(Scenario!$B$11="mean",V1074,IF(Scenario!$B$11="5th pct",W1074,X1074))</f>
        <v/>
      </c>
      <c r="BE1074">
        <f>IF(Scenario!$B$11="mean",Y1074,IF(Scenario!$B$11="5th pct",Z1074,AA1074))</f>
        <v/>
      </c>
      <c r="BF1074">
        <f>IF(Scenario!$B$11="mean",AK1074,IF(Scenario!$B$11="5th pct",AL1074,AM1074))</f>
        <v/>
      </c>
      <c r="BG1074">
        <f>IF(Scenario!$B$11="mean",AN1074,IF(Scenario!$B$11="5th pct",AO1074,AP1074))</f>
        <v/>
      </c>
    </row>
    <row r="1075">
      <c r="A1075" s="7" t="inlineStr">
        <is>
          <t>M</t>
        </is>
      </c>
      <c r="B1075" s="7" t="inlineStr">
        <is>
          <t>80+</t>
        </is>
      </c>
      <c r="C1075" s="7" t="inlineStr">
        <is>
          <t>154-176</t>
        </is>
      </c>
      <c r="D1075" s="7" t="inlineStr">
        <is>
          <t>1.5-2.0</t>
        </is>
      </c>
      <c r="E1075" s="7" t="inlineStr">
        <is>
          <t>subclinical</t>
        </is>
      </c>
      <c r="F1075" s="7" t="inlineStr">
        <is>
          <t>yes</t>
        </is>
      </c>
      <c r="G1075" s="30">
        <f>Parameters!$B$6*Parameters!$B$9*Parameters!$E$11/SUM(Parameters!$B$11:$G$11)*Parameters!$J$21*Parameters!$B$50*Parameters!$B$46</f>
        <v/>
      </c>
      <c r="H1075" s="31">
        <f>(140-Parameters!$D$25)*Parameters!$E$26*0.45359237*1/(72*Parameters!$D$27)</f>
        <v/>
      </c>
      <c r="I1075" s="7">
        <f>IF(H1075&gt;80,"&gt;80",IF(H1075&gt;50,"50-80",IF(H1075&gt;=25,"25-50","&lt;25")))</f>
        <v/>
      </c>
      <c r="J1075" s="7">
        <f>IF(((B1075="80+")+0+(OR(D1075="1.5-2.0",D1075="&gt;=2.0")))&gt;=2,1,0)</f>
        <v/>
      </c>
      <c r="K1075" s="32">
        <f>INDEX(Parameters!$B$31:$E$31,MATCH(I1075,Parameters!$B$30:$E$30,0))</f>
        <v/>
      </c>
      <c r="L1075" s="33">
        <f>K1075*INDEX(Parameters!$B$57:$E$57,MATCH(I1075,Parameters!$B$30:$E$30,0))/100*IF($F1075="yes",Parameters!$C$49,Parameters!$B$49)</f>
        <v/>
      </c>
      <c r="M1075" s="33">
        <f>K1075*INDEX(Parameters!$B$58:$E$58,MATCH(I1075,Parameters!$B$30:$E$30,0))/100*IF($F1075="yes",Parameters!$C$49,Parameters!$B$49)</f>
        <v/>
      </c>
      <c r="N1075" s="33">
        <f>K1075*INDEX(Parameters!$B$59:$E$59,MATCH(I1075,Parameters!$B$30:$E$30,0))/100*IF($F1075="yes",Parameters!$C$49,Parameters!$B$49)</f>
        <v/>
      </c>
      <c r="O1075" s="33">
        <f>K1075*INDEX(Parameters!$B$60:$E$60,MATCH(I1075,Parameters!$B$30:$E$30,0))/100*IF($F1075="yes",Parameters!$C$49,Parameters!$B$49)</f>
        <v/>
      </c>
      <c r="P1075" s="33">
        <f>K1075*INDEX(Parameters!$B$61:$E$61,MATCH(I1075,Parameters!$B$30:$E$30,0))/100*IF($F1075="yes",Parameters!$C$49,Parameters!$B$49)</f>
        <v/>
      </c>
      <c r="Q1075" s="33">
        <f>K1075*INDEX(Parameters!$B$62:$E$62,MATCH(I1075,Parameters!$B$30:$E$30,0))/100*IF($F1075="yes",Parameters!$C$49,Parameters!$B$49)</f>
        <v/>
      </c>
      <c r="R1075" s="33">
        <f>K1075*INDEX(Parameters!$B$63:$E$63,MATCH(I1075,Parameters!$B$30:$E$30,0))/100*IF($F1075="yes",Parameters!$C$49,Parameters!$B$49)</f>
        <v/>
      </c>
      <c r="S1075" s="33">
        <f>K1075*INDEX(Parameters!$B$64:$E$64,MATCH(I1075,Parameters!$B$30:$E$30,0))/100*IF($F1075="yes",Parameters!$C$49,Parameters!$B$49)</f>
        <v/>
      </c>
      <c r="T1075" s="33">
        <f>K1075*INDEX(Parameters!$B$65:$E$65,MATCH(I1075,Parameters!$B$30:$E$30,0))/100*IF($F1075="yes",Parameters!$C$49,Parameters!$B$49)</f>
        <v/>
      </c>
      <c r="U1075" s="33">
        <f>INDEX(Parameters!$B$32:$E$32,MATCH(I1075,Parameters!$B$30:$E$30,0))*Parameters!$B$36/100*IF($F1075="yes",Parameters!$E$49,Parameters!$D$49)</f>
        <v/>
      </c>
      <c r="V1075" s="33">
        <f>U1075*INDEX(Parameters!$B$99:$E$99,MATCH(I1075,Parameters!$B$30:$E$30,0))</f>
        <v/>
      </c>
      <c r="W1075" s="33">
        <f>U1075*INDEX(Parameters!$B$100:$E$100,MATCH(I1075,Parameters!$B$30:$E$30,0))</f>
        <v/>
      </c>
      <c r="X1075" s="33">
        <f>U1075*INDEX(Parameters!$B$101:$E$101,MATCH(I1075,Parameters!$B$30:$E$30,0))</f>
        <v/>
      </c>
      <c r="Y1075" s="33">
        <f>U1075*INDEX(Parameters!$B$102:$E$102,MATCH(I1075,Parameters!$B$30:$E$30,0))</f>
        <v/>
      </c>
      <c r="Z1075" s="33">
        <f>U1075*INDEX(Parameters!$B$103:$E$103,MATCH(I1075,Parameters!$B$30:$E$30,0))</f>
        <v/>
      </c>
      <c r="AA1075" s="33">
        <f>U1075*INDEX(Parameters!$B$104:$E$104,MATCH(I1075,Parameters!$B$30:$E$30,0))</f>
        <v/>
      </c>
      <c r="AB1075" s="33">
        <f>U1075*Parameters!$B$39</f>
        <v/>
      </c>
      <c r="AC1075" s="7">
        <f>J1075</f>
        <v/>
      </c>
      <c r="AD1075" s="7">
        <f>IF(J1075=1,Parameters!$B$40,Parameters!$B$41)</f>
        <v/>
      </c>
      <c r="AE1075" s="33">
        <f>AC1075*O1075+(1-AC1075)*L1075</f>
        <v/>
      </c>
      <c r="AF1075" s="33">
        <f>AC1075*P1075+(1-AC1075)*M1075</f>
        <v/>
      </c>
      <c r="AG1075" s="33">
        <f>AC1075*Q1075+(1-AC1075)*N1075</f>
        <v/>
      </c>
      <c r="AH1075" s="33">
        <f>AD1075*O1075+(1-AD1075)*L1075</f>
        <v/>
      </c>
      <c r="AI1075" s="33">
        <f>AD1075*P1075+(1-AD1075)*M1075</f>
        <v/>
      </c>
      <c r="AJ1075" s="33">
        <f>AD1075*Q1075+(1-AD1075)*N1075</f>
        <v/>
      </c>
      <c r="AK1075" s="33">
        <f>AC1075*V1075+(1-AC1075)*U1075</f>
        <v/>
      </c>
      <c r="AL1075" s="33">
        <f>AC1075*W1075+(1-AC1075)*U1075</f>
        <v/>
      </c>
      <c r="AM1075" s="33">
        <f>AC1075*X1075+(1-AC1075)*U1075</f>
        <v/>
      </c>
      <c r="AN1075" s="33">
        <f>AD1075*V1075+(1-AD1075)*U1075</f>
        <v/>
      </c>
      <c r="AO1075" s="33">
        <f>AD1075*W1075+(1-AD1075)*U1075</f>
        <v/>
      </c>
      <c r="AP1075" s="33">
        <f>AD1075*X1075+(1-AD1075)*U1075</f>
        <v/>
      </c>
      <c r="AQ1075" s="7">
        <f>IF(OR(Scenario!$B$5="Any",Scenario!$B$5=A1075),1,0)</f>
        <v/>
      </c>
      <c r="AR1075" s="7">
        <f>IF(OR(Scenario!$B$6="Any",Scenario!$B$6=B1075),1,0)</f>
        <v/>
      </c>
      <c r="AS1075" s="7">
        <f>IF(OR(Scenario!$B$7="Any",Scenario!$B$7=C1075),1,0)</f>
        <v/>
      </c>
      <c r="AT1075" s="7">
        <f>IF(OR(Scenario!$B$8="Any",Scenario!$B$8=D1075),1,0)</f>
        <v/>
      </c>
      <c r="AU1075" s="7">
        <f>IF(OR(Scenario!$B$9="Any",Scenario!$B$9=E1075),1,0)</f>
        <v/>
      </c>
      <c r="AV1075" s="7">
        <f>IF(OR(Scenario!$B$10="Any",Scenario!$B$10=F1075),1,0)</f>
        <v/>
      </c>
      <c r="AW1075" s="7">
        <f>G1075*AQ1075*AR1075*AS1075*AT1075*AU1075*AV1075</f>
        <v/>
      </c>
      <c r="AX1075" s="7">
        <f>IF(Scenario!$B$11="mean",L1075,IF(Scenario!$B$11="5th pct",M1075,N1075))</f>
        <v/>
      </c>
      <c r="AY1075" s="7">
        <f>IF(Scenario!$B$11="mean",O1075,IF(Scenario!$B$11="5th pct",P1075,Q1075))</f>
        <v/>
      </c>
      <c r="AZ1075" s="7">
        <f>IF(Scenario!$B$11="mean",R1075,IF(Scenario!$B$11="5th pct",S1075,T1075))</f>
        <v/>
      </c>
      <c r="BA1075" s="7">
        <f>IF(Scenario!$B$11="mean",AE1075,IF(Scenario!$B$11="5th pct",AF1075,AG1075))</f>
        <v/>
      </c>
      <c r="BB1075" s="7">
        <f>IF(Scenario!$B$11="mean",AH1075,IF(Scenario!$B$11="5th pct",AI1075,AJ1075))</f>
        <v/>
      </c>
      <c r="BC1075" s="7">
        <f>U1075</f>
        <v/>
      </c>
      <c r="BD1075" s="7">
        <f>IF(Scenario!$B$11="mean",V1075,IF(Scenario!$B$11="5th pct",W1075,X1075))</f>
        <v/>
      </c>
      <c r="BE1075" s="7">
        <f>IF(Scenario!$B$11="mean",Y1075,IF(Scenario!$B$11="5th pct",Z1075,AA1075))</f>
        <v/>
      </c>
      <c r="BF1075" s="7">
        <f>IF(Scenario!$B$11="mean",AK1075,IF(Scenario!$B$11="5th pct",AL1075,AM1075))</f>
        <v/>
      </c>
      <c r="BG1075" s="7">
        <f>IF(Scenario!$B$11="mean",AN1075,IF(Scenario!$B$11="5th pct",AO1075,AP1075))</f>
        <v/>
      </c>
    </row>
    <row r="1076">
      <c r="A1076" t="inlineStr">
        <is>
          <t>M</t>
        </is>
      </c>
      <c r="B1076" t="inlineStr">
        <is>
          <t>80+</t>
        </is>
      </c>
      <c r="C1076" t="inlineStr">
        <is>
          <t>154-176</t>
        </is>
      </c>
      <c r="D1076" t="inlineStr">
        <is>
          <t>1.5-2.0</t>
        </is>
      </c>
      <c r="E1076" t="inlineStr">
        <is>
          <t>low parox</t>
        </is>
      </c>
      <c r="F1076" t="inlineStr">
        <is>
          <t>no</t>
        </is>
      </c>
      <c r="G1076" s="26">
        <f>Parameters!$B$6*Parameters!$B$9*Parameters!$E$11/SUM(Parameters!$B$11:$G$11)*Parameters!$J$21*Parameters!$B$51*(1-Parameters!$B$46)</f>
        <v/>
      </c>
      <c r="H1076" s="27">
        <f>(140-Parameters!$D$25)*Parameters!$E$26*0.45359237*1/(72*Parameters!$D$27)</f>
        <v/>
      </c>
      <c r="I1076">
        <f>IF(H1076&gt;80,"&gt;80",IF(H1076&gt;50,"50-80",IF(H1076&gt;=25,"25-50","&lt;25")))</f>
        <v/>
      </c>
      <c r="J1076">
        <f>IF(((B1076="80+")+0+(OR(D1076="1.5-2.0",D1076="&gt;=2.0")))&gt;=2,1,0)</f>
        <v/>
      </c>
      <c r="K1076" s="28">
        <f>INDEX(Parameters!$B$31:$E$31,MATCH(I1076,Parameters!$B$30:$E$30,0))</f>
        <v/>
      </c>
      <c r="L1076" s="29">
        <f>K1076*INDEX(Parameters!$B$66:$E$66,MATCH(I1076,Parameters!$B$30:$E$30,0))/100*IF($F1076="yes",Parameters!$C$49,Parameters!$B$49)</f>
        <v/>
      </c>
      <c r="M1076" s="29">
        <f>K1076*INDEX(Parameters!$B$67:$E$67,MATCH(I1076,Parameters!$B$30:$E$30,0))/100*IF($F1076="yes",Parameters!$C$49,Parameters!$B$49)</f>
        <v/>
      </c>
      <c r="N1076" s="29">
        <f>K1076*INDEX(Parameters!$B$68:$E$68,MATCH(I1076,Parameters!$B$30:$E$30,0))/100*IF($F1076="yes",Parameters!$C$49,Parameters!$B$49)</f>
        <v/>
      </c>
      <c r="O1076" s="29">
        <f>K1076*INDEX(Parameters!$B$69:$E$69,MATCH(I1076,Parameters!$B$30:$E$30,0))/100*IF($F1076="yes",Parameters!$C$49,Parameters!$B$49)</f>
        <v/>
      </c>
      <c r="P1076" s="29">
        <f>K1076*INDEX(Parameters!$B$70:$E$70,MATCH(I1076,Parameters!$B$30:$E$30,0))/100*IF($F1076="yes",Parameters!$C$49,Parameters!$B$49)</f>
        <v/>
      </c>
      <c r="Q1076" s="29">
        <f>K1076*INDEX(Parameters!$B$71:$E$71,MATCH(I1076,Parameters!$B$30:$E$30,0))/100*IF($F1076="yes",Parameters!$C$49,Parameters!$B$49)</f>
        <v/>
      </c>
      <c r="R1076" s="29">
        <f>K1076*INDEX(Parameters!$B$72:$E$72,MATCH(I1076,Parameters!$B$30:$E$30,0))/100*IF($F1076="yes",Parameters!$C$49,Parameters!$B$49)</f>
        <v/>
      </c>
      <c r="S1076" s="29">
        <f>K1076*INDEX(Parameters!$B$73:$E$73,MATCH(I1076,Parameters!$B$30:$E$30,0))/100*IF($F1076="yes",Parameters!$C$49,Parameters!$B$49)</f>
        <v/>
      </c>
      <c r="T1076" s="29">
        <f>K1076*INDEX(Parameters!$B$74:$E$74,MATCH(I1076,Parameters!$B$30:$E$30,0))/100*IF($F1076="yes",Parameters!$C$49,Parameters!$B$49)</f>
        <v/>
      </c>
      <c r="U1076" s="29">
        <f>INDEX(Parameters!$B$32:$E$32,MATCH(I1076,Parameters!$B$30:$E$30,0))*Parameters!$B$36/100*IF($F1076="yes",Parameters!$E$49,Parameters!$D$49)</f>
        <v/>
      </c>
      <c r="V1076" s="29">
        <f>U1076*INDEX(Parameters!$B$99:$E$99,MATCH(I1076,Parameters!$B$30:$E$30,0))</f>
        <v/>
      </c>
      <c r="W1076" s="29">
        <f>U1076*INDEX(Parameters!$B$100:$E$100,MATCH(I1076,Parameters!$B$30:$E$30,0))</f>
        <v/>
      </c>
      <c r="X1076" s="29">
        <f>U1076*INDEX(Parameters!$B$101:$E$101,MATCH(I1076,Parameters!$B$30:$E$30,0))</f>
        <v/>
      </c>
      <c r="Y1076" s="29">
        <f>U1076*INDEX(Parameters!$B$102:$E$102,MATCH(I1076,Parameters!$B$30:$E$30,0))</f>
        <v/>
      </c>
      <c r="Z1076" s="29">
        <f>U1076*INDEX(Parameters!$B$103:$E$103,MATCH(I1076,Parameters!$B$30:$E$30,0))</f>
        <v/>
      </c>
      <c r="AA1076" s="29">
        <f>U1076*INDEX(Parameters!$B$104:$E$104,MATCH(I1076,Parameters!$B$30:$E$30,0))</f>
        <v/>
      </c>
      <c r="AB1076" s="29">
        <f>U1076*Parameters!$B$39</f>
        <v/>
      </c>
      <c r="AC1076">
        <f>J1076</f>
        <v/>
      </c>
      <c r="AD1076">
        <f>IF(J1076=1,Parameters!$B$40,Parameters!$B$41)</f>
        <v/>
      </c>
      <c r="AE1076" s="29">
        <f>AC1076*O1076+(1-AC1076)*L1076</f>
        <v/>
      </c>
      <c r="AF1076" s="29">
        <f>AC1076*P1076+(1-AC1076)*M1076</f>
        <v/>
      </c>
      <c r="AG1076" s="29">
        <f>AC1076*Q1076+(1-AC1076)*N1076</f>
        <v/>
      </c>
      <c r="AH1076" s="29">
        <f>AD1076*O1076+(1-AD1076)*L1076</f>
        <v/>
      </c>
      <c r="AI1076" s="29">
        <f>AD1076*P1076+(1-AD1076)*M1076</f>
        <v/>
      </c>
      <c r="AJ1076" s="29">
        <f>AD1076*Q1076+(1-AD1076)*N1076</f>
        <v/>
      </c>
      <c r="AK1076" s="29">
        <f>AC1076*V1076+(1-AC1076)*U1076</f>
        <v/>
      </c>
      <c r="AL1076" s="29">
        <f>AC1076*W1076+(1-AC1076)*U1076</f>
        <v/>
      </c>
      <c r="AM1076" s="29">
        <f>AC1076*X1076+(1-AC1076)*U1076</f>
        <v/>
      </c>
      <c r="AN1076" s="29">
        <f>AD1076*V1076+(1-AD1076)*U1076</f>
        <v/>
      </c>
      <c r="AO1076" s="29">
        <f>AD1076*W1076+(1-AD1076)*U1076</f>
        <v/>
      </c>
      <c r="AP1076" s="29">
        <f>AD1076*X1076+(1-AD1076)*U1076</f>
        <v/>
      </c>
      <c r="AQ1076">
        <f>IF(OR(Scenario!$B$5="Any",Scenario!$B$5=A1076),1,0)</f>
        <v/>
      </c>
      <c r="AR1076">
        <f>IF(OR(Scenario!$B$6="Any",Scenario!$B$6=B1076),1,0)</f>
        <v/>
      </c>
      <c r="AS1076">
        <f>IF(OR(Scenario!$B$7="Any",Scenario!$B$7=C1076),1,0)</f>
        <v/>
      </c>
      <c r="AT1076">
        <f>IF(OR(Scenario!$B$8="Any",Scenario!$B$8=D1076),1,0)</f>
        <v/>
      </c>
      <c r="AU1076">
        <f>IF(OR(Scenario!$B$9="Any",Scenario!$B$9=E1076),1,0)</f>
        <v/>
      </c>
      <c r="AV1076">
        <f>IF(OR(Scenario!$B$10="Any",Scenario!$B$10=F1076),1,0)</f>
        <v/>
      </c>
      <c r="AW1076">
        <f>G1076*AQ1076*AR1076*AS1076*AT1076*AU1076*AV1076</f>
        <v/>
      </c>
      <c r="AX1076">
        <f>IF(Scenario!$B$11="mean",L1076,IF(Scenario!$B$11="5th pct",M1076,N1076))</f>
        <v/>
      </c>
      <c r="AY1076">
        <f>IF(Scenario!$B$11="mean",O1076,IF(Scenario!$B$11="5th pct",P1076,Q1076))</f>
        <v/>
      </c>
      <c r="AZ1076">
        <f>IF(Scenario!$B$11="mean",R1076,IF(Scenario!$B$11="5th pct",S1076,T1076))</f>
        <v/>
      </c>
      <c r="BA1076">
        <f>IF(Scenario!$B$11="mean",AE1076,IF(Scenario!$B$11="5th pct",AF1076,AG1076))</f>
        <v/>
      </c>
      <c r="BB1076">
        <f>IF(Scenario!$B$11="mean",AH1076,IF(Scenario!$B$11="5th pct",AI1076,AJ1076))</f>
        <v/>
      </c>
      <c r="BC1076">
        <f>U1076</f>
        <v/>
      </c>
      <c r="BD1076">
        <f>IF(Scenario!$B$11="mean",V1076,IF(Scenario!$B$11="5th pct",W1076,X1076))</f>
        <v/>
      </c>
      <c r="BE1076">
        <f>IF(Scenario!$B$11="mean",Y1076,IF(Scenario!$B$11="5th pct",Z1076,AA1076))</f>
        <v/>
      </c>
      <c r="BF1076">
        <f>IF(Scenario!$B$11="mean",AK1076,IF(Scenario!$B$11="5th pct",AL1076,AM1076))</f>
        <v/>
      </c>
      <c r="BG1076">
        <f>IF(Scenario!$B$11="mean",AN1076,IF(Scenario!$B$11="5th pct",AO1076,AP1076))</f>
        <v/>
      </c>
    </row>
    <row r="1077">
      <c r="A1077" s="7" t="inlineStr">
        <is>
          <t>M</t>
        </is>
      </c>
      <c r="B1077" s="7" t="inlineStr">
        <is>
          <t>80+</t>
        </is>
      </c>
      <c r="C1077" s="7" t="inlineStr">
        <is>
          <t>154-176</t>
        </is>
      </c>
      <c r="D1077" s="7" t="inlineStr">
        <is>
          <t>1.5-2.0</t>
        </is>
      </c>
      <c r="E1077" s="7" t="inlineStr">
        <is>
          <t>low parox</t>
        </is>
      </c>
      <c r="F1077" s="7" t="inlineStr">
        <is>
          <t>yes</t>
        </is>
      </c>
      <c r="G1077" s="30">
        <f>Parameters!$B$6*Parameters!$B$9*Parameters!$E$11/SUM(Parameters!$B$11:$G$11)*Parameters!$J$21*Parameters!$B$51*Parameters!$B$46</f>
        <v/>
      </c>
      <c r="H1077" s="31">
        <f>(140-Parameters!$D$25)*Parameters!$E$26*0.45359237*1/(72*Parameters!$D$27)</f>
        <v/>
      </c>
      <c r="I1077" s="7">
        <f>IF(H1077&gt;80,"&gt;80",IF(H1077&gt;50,"50-80",IF(H1077&gt;=25,"25-50","&lt;25")))</f>
        <v/>
      </c>
      <c r="J1077" s="7">
        <f>IF(((B1077="80+")+0+(OR(D1077="1.5-2.0",D1077="&gt;=2.0")))&gt;=2,1,0)</f>
        <v/>
      </c>
      <c r="K1077" s="32">
        <f>INDEX(Parameters!$B$31:$E$31,MATCH(I1077,Parameters!$B$30:$E$30,0))</f>
        <v/>
      </c>
      <c r="L1077" s="33">
        <f>K1077*INDEX(Parameters!$B$66:$E$66,MATCH(I1077,Parameters!$B$30:$E$30,0))/100*IF($F1077="yes",Parameters!$C$49,Parameters!$B$49)</f>
        <v/>
      </c>
      <c r="M1077" s="33">
        <f>K1077*INDEX(Parameters!$B$67:$E$67,MATCH(I1077,Parameters!$B$30:$E$30,0))/100*IF($F1077="yes",Parameters!$C$49,Parameters!$B$49)</f>
        <v/>
      </c>
      <c r="N1077" s="33">
        <f>K1077*INDEX(Parameters!$B$68:$E$68,MATCH(I1077,Parameters!$B$30:$E$30,0))/100*IF($F1077="yes",Parameters!$C$49,Parameters!$B$49)</f>
        <v/>
      </c>
      <c r="O1077" s="33">
        <f>K1077*INDEX(Parameters!$B$69:$E$69,MATCH(I1077,Parameters!$B$30:$E$30,0))/100*IF($F1077="yes",Parameters!$C$49,Parameters!$B$49)</f>
        <v/>
      </c>
      <c r="P1077" s="33">
        <f>K1077*INDEX(Parameters!$B$70:$E$70,MATCH(I1077,Parameters!$B$30:$E$30,0))/100*IF($F1077="yes",Parameters!$C$49,Parameters!$B$49)</f>
        <v/>
      </c>
      <c r="Q1077" s="33">
        <f>K1077*INDEX(Parameters!$B$71:$E$71,MATCH(I1077,Parameters!$B$30:$E$30,0))/100*IF($F1077="yes",Parameters!$C$49,Parameters!$B$49)</f>
        <v/>
      </c>
      <c r="R1077" s="33">
        <f>K1077*INDEX(Parameters!$B$72:$E$72,MATCH(I1077,Parameters!$B$30:$E$30,0))/100*IF($F1077="yes",Parameters!$C$49,Parameters!$B$49)</f>
        <v/>
      </c>
      <c r="S1077" s="33">
        <f>K1077*INDEX(Parameters!$B$73:$E$73,MATCH(I1077,Parameters!$B$30:$E$30,0))/100*IF($F1077="yes",Parameters!$C$49,Parameters!$B$49)</f>
        <v/>
      </c>
      <c r="T1077" s="33">
        <f>K1077*INDEX(Parameters!$B$74:$E$74,MATCH(I1077,Parameters!$B$30:$E$30,0))/100*IF($F1077="yes",Parameters!$C$49,Parameters!$B$49)</f>
        <v/>
      </c>
      <c r="U1077" s="33">
        <f>INDEX(Parameters!$B$32:$E$32,MATCH(I1077,Parameters!$B$30:$E$30,0))*Parameters!$B$36/100*IF($F1077="yes",Parameters!$E$49,Parameters!$D$49)</f>
        <v/>
      </c>
      <c r="V1077" s="33">
        <f>U1077*INDEX(Parameters!$B$99:$E$99,MATCH(I1077,Parameters!$B$30:$E$30,0))</f>
        <v/>
      </c>
      <c r="W1077" s="33">
        <f>U1077*INDEX(Parameters!$B$100:$E$100,MATCH(I1077,Parameters!$B$30:$E$30,0))</f>
        <v/>
      </c>
      <c r="X1077" s="33">
        <f>U1077*INDEX(Parameters!$B$101:$E$101,MATCH(I1077,Parameters!$B$30:$E$30,0))</f>
        <v/>
      </c>
      <c r="Y1077" s="33">
        <f>U1077*INDEX(Parameters!$B$102:$E$102,MATCH(I1077,Parameters!$B$30:$E$30,0))</f>
        <v/>
      </c>
      <c r="Z1077" s="33">
        <f>U1077*INDEX(Parameters!$B$103:$E$103,MATCH(I1077,Parameters!$B$30:$E$30,0))</f>
        <v/>
      </c>
      <c r="AA1077" s="33">
        <f>U1077*INDEX(Parameters!$B$104:$E$104,MATCH(I1077,Parameters!$B$30:$E$30,0))</f>
        <v/>
      </c>
      <c r="AB1077" s="33">
        <f>U1077*Parameters!$B$39</f>
        <v/>
      </c>
      <c r="AC1077" s="7">
        <f>J1077</f>
        <v/>
      </c>
      <c r="AD1077" s="7">
        <f>IF(J1077=1,Parameters!$B$40,Parameters!$B$41)</f>
        <v/>
      </c>
      <c r="AE1077" s="33">
        <f>AC1077*O1077+(1-AC1077)*L1077</f>
        <v/>
      </c>
      <c r="AF1077" s="33">
        <f>AC1077*P1077+(1-AC1077)*M1077</f>
        <v/>
      </c>
      <c r="AG1077" s="33">
        <f>AC1077*Q1077+(1-AC1077)*N1077</f>
        <v/>
      </c>
      <c r="AH1077" s="33">
        <f>AD1077*O1077+(1-AD1077)*L1077</f>
        <v/>
      </c>
      <c r="AI1077" s="33">
        <f>AD1077*P1077+(1-AD1077)*M1077</f>
        <v/>
      </c>
      <c r="AJ1077" s="33">
        <f>AD1077*Q1077+(1-AD1077)*N1077</f>
        <v/>
      </c>
      <c r="AK1077" s="33">
        <f>AC1077*V1077+(1-AC1077)*U1077</f>
        <v/>
      </c>
      <c r="AL1077" s="33">
        <f>AC1077*W1077+(1-AC1077)*U1077</f>
        <v/>
      </c>
      <c r="AM1077" s="33">
        <f>AC1077*X1077+(1-AC1077)*U1077</f>
        <v/>
      </c>
      <c r="AN1077" s="33">
        <f>AD1077*V1077+(1-AD1077)*U1077</f>
        <v/>
      </c>
      <c r="AO1077" s="33">
        <f>AD1077*W1077+(1-AD1077)*U1077</f>
        <v/>
      </c>
      <c r="AP1077" s="33">
        <f>AD1077*X1077+(1-AD1077)*U1077</f>
        <v/>
      </c>
      <c r="AQ1077" s="7">
        <f>IF(OR(Scenario!$B$5="Any",Scenario!$B$5=A1077),1,0)</f>
        <v/>
      </c>
      <c r="AR1077" s="7">
        <f>IF(OR(Scenario!$B$6="Any",Scenario!$B$6=B1077),1,0)</f>
        <v/>
      </c>
      <c r="AS1077" s="7">
        <f>IF(OR(Scenario!$B$7="Any",Scenario!$B$7=C1077),1,0)</f>
        <v/>
      </c>
      <c r="AT1077" s="7">
        <f>IF(OR(Scenario!$B$8="Any",Scenario!$B$8=D1077),1,0)</f>
        <v/>
      </c>
      <c r="AU1077" s="7">
        <f>IF(OR(Scenario!$B$9="Any",Scenario!$B$9=E1077),1,0)</f>
        <v/>
      </c>
      <c r="AV1077" s="7">
        <f>IF(OR(Scenario!$B$10="Any",Scenario!$B$10=F1077),1,0)</f>
        <v/>
      </c>
      <c r="AW1077" s="7">
        <f>G1077*AQ1077*AR1077*AS1077*AT1077*AU1077*AV1077</f>
        <v/>
      </c>
      <c r="AX1077" s="7">
        <f>IF(Scenario!$B$11="mean",L1077,IF(Scenario!$B$11="5th pct",M1077,N1077))</f>
        <v/>
      </c>
      <c r="AY1077" s="7">
        <f>IF(Scenario!$B$11="mean",O1077,IF(Scenario!$B$11="5th pct",P1077,Q1077))</f>
        <v/>
      </c>
      <c r="AZ1077" s="7">
        <f>IF(Scenario!$B$11="mean",R1077,IF(Scenario!$B$11="5th pct",S1077,T1077))</f>
        <v/>
      </c>
      <c r="BA1077" s="7">
        <f>IF(Scenario!$B$11="mean",AE1077,IF(Scenario!$B$11="5th pct",AF1077,AG1077))</f>
        <v/>
      </c>
      <c r="BB1077" s="7">
        <f>IF(Scenario!$B$11="mean",AH1077,IF(Scenario!$B$11="5th pct",AI1077,AJ1077))</f>
        <v/>
      </c>
      <c r="BC1077" s="7">
        <f>U1077</f>
        <v/>
      </c>
      <c r="BD1077" s="7">
        <f>IF(Scenario!$B$11="mean",V1077,IF(Scenario!$B$11="5th pct",W1077,X1077))</f>
        <v/>
      </c>
      <c r="BE1077" s="7">
        <f>IF(Scenario!$B$11="mean",Y1077,IF(Scenario!$B$11="5th pct",Z1077,AA1077))</f>
        <v/>
      </c>
      <c r="BF1077" s="7">
        <f>IF(Scenario!$B$11="mean",AK1077,IF(Scenario!$B$11="5th pct",AL1077,AM1077))</f>
        <v/>
      </c>
      <c r="BG1077" s="7">
        <f>IF(Scenario!$B$11="mean",AN1077,IF(Scenario!$B$11="5th pct",AO1077,AP1077))</f>
        <v/>
      </c>
    </row>
    <row r="1078">
      <c r="A1078" t="inlineStr">
        <is>
          <t>M</t>
        </is>
      </c>
      <c r="B1078" t="inlineStr">
        <is>
          <t>80+</t>
        </is>
      </c>
      <c r="C1078" t="inlineStr">
        <is>
          <t>154-176</t>
        </is>
      </c>
      <c r="D1078" t="inlineStr">
        <is>
          <t>1.5-2.0</t>
        </is>
      </c>
      <c r="E1078" t="inlineStr">
        <is>
          <t>high parox</t>
        </is>
      </c>
      <c r="F1078" t="inlineStr">
        <is>
          <t>no</t>
        </is>
      </c>
      <c r="G1078" s="26">
        <f>Parameters!$B$6*Parameters!$B$9*Parameters!$E$11/SUM(Parameters!$B$11:$G$11)*Parameters!$J$21*Parameters!$B$52*(1-Parameters!$B$46)</f>
        <v/>
      </c>
      <c r="H1078" s="27">
        <f>(140-Parameters!$D$25)*Parameters!$E$26*0.45359237*1/(72*Parameters!$D$27)</f>
        <v/>
      </c>
      <c r="I1078">
        <f>IF(H1078&gt;80,"&gt;80",IF(H1078&gt;50,"50-80",IF(H1078&gt;=25,"25-50","&lt;25")))</f>
        <v/>
      </c>
      <c r="J1078">
        <f>IF(((B1078="80+")+0+(OR(D1078="1.5-2.0",D1078="&gt;=2.0")))&gt;=2,1,0)</f>
        <v/>
      </c>
      <c r="K1078" s="28">
        <f>INDEX(Parameters!$B$31:$E$31,MATCH(I1078,Parameters!$B$30:$E$30,0))</f>
        <v/>
      </c>
      <c r="L1078" s="29">
        <f>K1078*INDEX(Parameters!$B$75:$E$75,MATCH(I1078,Parameters!$B$30:$E$30,0))/100*IF($F1078="yes",Parameters!$C$49,Parameters!$B$49)</f>
        <v/>
      </c>
      <c r="M1078" s="29">
        <f>K1078*INDEX(Parameters!$B$76:$E$76,MATCH(I1078,Parameters!$B$30:$E$30,0))/100*IF($F1078="yes",Parameters!$C$49,Parameters!$B$49)</f>
        <v/>
      </c>
      <c r="N1078" s="29">
        <f>K1078*INDEX(Parameters!$B$77:$E$77,MATCH(I1078,Parameters!$B$30:$E$30,0))/100*IF($F1078="yes",Parameters!$C$49,Parameters!$B$49)</f>
        <v/>
      </c>
      <c r="O1078" s="29">
        <f>K1078*INDEX(Parameters!$B$78:$E$78,MATCH(I1078,Parameters!$B$30:$E$30,0))/100*IF($F1078="yes",Parameters!$C$49,Parameters!$B$49)</f>
        <v/>
      </c>
      <c r="P1078" s="29">
        <f>K1078*INDEX(Parameters!$B$79:$E$79,MATCH(I1078,Parameters!$B$30:$E$30,0))/100*IF($F1078="yes",Parameters!$C$49,Parameters!$B$49)</f>
        <v/>
      </c>
      <c r="Q1078" s="29">
        <f>K1078*INDEX(Parameters!$B$80:$E$80,MATCH(I1078,Parameters!$B$30:$E$30,0))/100*IF($F1078="yes",Parameters!$C$49,Parameters!$B$49)</f>
        <v/>
      </c>
      <c r="R1078" s="29">
        <f>K1078*INDEX(Parameters!$B$81:$E$81,MATCH(I1078,Parameters!$B$30:$E$30,0))/100*IF($F1078="yes",Parameters!$C$49,Parameters!$B$49)</f>
        <v/>
      </c>
      <c r="S1078" s="29">
        <f>K1078*INDEX(Parameters!$B$82:$E$82,MATCH(I1078,Parameters!$B$30:$E$30,0))/100*IF($F1078="yes",Parameters!$C$49,Parameters!$B$49)</f>
        <v/>
      </c>
      <c r="T1078" s="29">
        <f>K1078*INDEX(Parameters!$B$83:$E$83,MATCH(I1078,Parameters!$B$30:$E$30,0))/100*IF($F1078="yes",Parameters!$C$49,Parameters!$B$49)</f>
        <v/>
      </c>
      <c r="U1078" s="29">
        <f>INDEX(Parameters!$B$32:$E$32,MATCH(I1078,Parameters!$B$30:$E$30,0))*Parameters!$B$36/100*IF($F1078="yes",Parameters!$E$49,Parameters!$D$49)</f>
        <v/>
      </c>
      <c r="V1078" s="29">
        <f>U1078*INDEX(Parameters!$B$99:$E$99,MATCH(I1078,Parameters!$B$30:$E$30,0))</f>
        <v/>
      </c>
      <c r="W1078" s="29">
        <f>U1078*INDEX(Parameters!$B$100:$E$100,MATCH(I1078,Parameters!$B$30:$E$30,0))</f>
        <v/>
      </c>
      <c r="X1078" s="29">
        <f>U1078*INDEX(Parameters!$B$101:$E$101,MATCH(I1078,Parameters!$B$30:$E$30,0))</f>
        <v/>
      </c>
      <c r="Y1078" s="29">
        <f>U1078*INDEX(Parameters!$B$102:$E$102,MATCH(I1078,Parameters!$B$30:$E$30,0))</f>
        <v/>
      </c>
      <c r="Z1078" s="29">
        <f>U1078*INDEX(Parameters!$B$103:$E$103,MATCH(I1078,Parameters!$B$30:$E$30,0))</f>
        <v/>
      </c>
      <c r="AA1078" s="29">
        <f>U1078*INDEX(Parameters!$B$104:$E$104,MATCH(I1078,Parameters!$B$30:$E$30,0))</f>
        <v/>
      </c>
      <c r="AB1078" s="29">
        <f>U1078*Parameters!$B$39</f>
        <v/>
      </c>
      <c r="AC1078">
        <f>J1078</f>
        <v/>
      </c>
      <c r="AD1078">
        <f>IF(J1078=1,Parameters!$B$40,Parameters!$B$41)</f>
        <v/>
      </c>
      <c r="AE1078" s="29">
        <f>AC1078*O1078+(1-AC1078)*L1078</f>
        <v/>
      </c>
      <c r="AF1078" s="29">
        <f>AC1078*P1078+(1-AC1078)*M1078</f>
        <v/>
      </c>
      <c r="AG1078" s="29">
        <f>AC1078*Q1078+(1-AC1078)*N1078</f>
        <v/>
      </c>
      <c r="AH1078" s="29">
        <f>AD1078*O1078+(1-AD1078)*L1078</f>
        <v/>
      </c>
      <c r="AI1078" s="29">
        <f>AD1078*P1078+(1-AD1078)*M1078</f>
        <v/>
      </c>
      <c r="AJ1078" s="29">
        <f>AD1078*Q1078+(1-AD1078)*N1078</f>
        <v/>
      </c>
      <c r="AK1078" s="29">
        <f>AC1078*V1078+(1-AC1078)*U1078</f>
        <v/>
      </c>
      <c r="AL1078" s="29">
        <f>AC1078*W1078+(1-AC1078)*U1078</f>
        <v/>
      </c>
      <c r="AM1078" s="29">
        <f>AC1078*X1078+(1-AC1078)*U1078</f>
        <v/>
      </c>
      <c r="AN1078" s="29">
        <f>AD1078*V1078+(1-AD1078)*U1078</f>
        <v/>
      </c>
      <c r="AO1078" s="29">
        <f>AD1078*W1078+(1-AD1078)*U1078</f>
        <v/>
      </c>
      <c r="AP1078" s="29">
        <f>AD1078*X1078+(1-AD1078)*U1078</f>
        <v/>
      </c>
      <c r="AQ1078">
        <f>IF(OR(Scenario!$B$5="Any",Scenario!$B$5=A1078),1,0)</f>
        <v/>
      </c>
      <c r="AR1078">
        <f>IF(OR(Scenario!$B$6="Any",Scenario!$B$6=B1078),1,0)</f>
        <v/>
      </c>
      <c r="AS1078">
        <f>IF(OR(Scenario!$B$7="Any",Scenario!$B$7=C1078),1,0)</f>
        <v/>
      </c>
      <c r="AT1078">
        <f>IF(OR(Scenario!$B$8="Any",Scenario!$B$8=D1078),1,0)</f>
        <v/>
      </c>
      <c r="AU1078">
        <f>IF(OR(Scenario!$B$9="Any",Scenario!$B$9=E1078),1,0)</f>
        <v/>
      </c>
      <c r="AV1078">
        <f>IF(OR(Scenario!$B$10="Any",Scenario!$B$10=F1078),1,0)</f>
        <v/>
      </c>
      <c r="AW1078">
        <f>G1078*AQ1078*AR1078*AS1078*AT1078*AU1078*AV1078</f>
        <v/>
      </c>
      <c r="AX1078">
        <f>IF(Scenario!$B$11="mean",L1078,IF(Scenario!$B$11="5th pct",M1078,N1078))</f>
        <v/>
      </c>
      <c r="AY1078">
        <f>IF(Scenario!$B$11="mean",O1078,IF(Scenario!$B$11="5th pct",P1078,Q1078))</f>
        <v/>
      </c>
      <c r="AZ1078">
        <f>IF(Scenario!$B$11="mean",R1078,IF(Scenario!$B$11="5th pct",S1078,T1078))</f>
        <v/>
      </c>
      <c r="BA1078">
        <f>IF(Scenario!$B$11="mean",AE1078,IF(Scenario!$B$11="5th pct",AF1078,AG1078))</f>
        <v/>
      </c>
      <c r="BB1078">
        <f>IF(Scenario!$B$11="mean",AH1078,IF(Scenario!$B$11="5th pct",AI1078,AJ1078))</f>
        <v/>
      </c>
      <c r="BC1078">
        <f>U1078</f>
        <v/>
      </c>
      <c r="BD1078">
        <f>IF(Scenario!$B$11="mean",V1078,IF(Scenario!$B$11="5th pct",W1078,X1078))</f>
        <v/>
      </c>
      <c r="BE1078">
        <f>IF(Scenario!$B$11="mean",Y1078,IF(Scenario!$B$11="5th pct",Z1078,AA1078))</f>
        <v/>
      </c>
      <c r="BF1078">
        <f>IF(Scenario!$B$11="mean",AK1078,IF(Scenario!$B$11="5th pct",AL1078,AM1078))</f>
        <v/>
      </c>
      <c r="BG1078">
        <f>IF(Scenario!$B$11="mean",AN1078,IF(Scenario!$B$11="5th pct",AO1078,AP1078))</f>
        <v/>
      </c>
    </row>
    <row r="1079">
      <c r="A1079" s="7" t="inlineStr">
        <is>
          <t>M</t>
        </is>
      </c>
      <c r="B1079" s="7" t="inlineStr">
        <is>
          <t>80+</t>
        </is>
      </c>
      <c r="C1079" s="7" t="inlineStr">
        <is>
          <t>154-176</t>
        </is>
      </c>
      <c r="D1079" s="7" t="inlineStr">
        <is>
          <t>1.5-2.0</t>
        </is>
      </c>
      <c r="E1079" s="7" t="inlineStr">
        <is>
          <t>high parox</t>
        </is>
      </c>
      <c r="F1079" s="7" t="inlineStr">
        <is>
          <t>yes</t>
        </is>
      </c>
      <c r="G1079" s="30">
        <f>Parameters!$B$6*Parameters!$B$9*Parameters!$E$11/SUM(Parameters!$B$11:$G$11)*Parameters!$J$21*Parameters!$B$52*Parameters!$B$46</f>
        <v/>
      </c>
      <c r="H1079" s="31">
        <f>(140-Parameters!$D$25)*Parameters!$E$26*0.45359237*1/(72*Parameters!$D$27)</f>
        <v/>
      </c>
      <c r="I1079" s="7">
        <f>IF(H1079&gt;80,"&gt;80",IF(H1079&gt;50,"50-80",IF(H1079&gt;=25,"25-50","&lt;25")))</f>
        <v/>
      </c>
      <c r="J1079" s="7">
        <f>IF(((B1079="80+")+0+(OR(D1079="1.5-2.0",D1079="&gt;=2.0")))&gt;=2,1,0)</f>
        <v/>
      </c>
      <c r="K1079" s="32">
        <f>INDEX(Parameters!$B$31:$E$31,MATCH(I1079,Parameters!$B$30:$E$30,0))</f>
        <v/>
      </c>
      <c r="L1079" s="33">
        <f>K1079*INDEX(Parameters!$B$75:$E$75,MATCH(I1079,Parameters!$B$30:$E$30,0))/100*IF($F1079="yes",Parameters!$C$49,Parameters!$B$49)</f>
        <v/>
      </c>
      <c r="M1079" s="33">
        <f>K1079*INDEX(Parameters!$B$76:$E$76,MATCH(I1079,Parameters!$B$30:$E$30,0))/100*IF($F1079="yes",Parameters!$C$49,Parameters!$B$49)</f>
        <v/>
      </c>
      <c r="N1079" s="33">
        <f>K1079*INDEX(Parameters!$B$77:$E$77,MATCH(I1079,Parameters!$B$30:$E$30,0))/100*IF($F1079="yes",Parameters!$C$49,Parameters!$B$49)</f>
        <v/>
      </c>
      <c r="O1079" s="33">
        <f>K1079*INDEX(Parameters!$B$78:$E$78,MATCH(I1079,Parameters!$B$30:$E$30,0))/100*IF($F1079="yes",Parameters!$C$49,Parameters!$B$49)</f>
        <v/>
      </c>
      <c r="P1079" s="33">
        <f>K1079*INDEX(Parameters!$B$79:$E$79,MATCH(I1079,Parameters!$B$30:$E$30,0))/100*IF($F1079="yes",Parameters!$C$49,Parameters!$B$49)</f>
        <v/>
      </c>
      <c r="Q1079" s="33">
        <f>K1079*INDEX(Parameters!$B$80:$E$80,MATCH(I1079,Parameters!$B$30:$E$30,0))/100*IF($F1079="yes",Parameters!$C$49,Parameters!$B$49)</f>
        <v/>
      </c>
      <c r="R1079" s="33">
        <f>K1079*INDEX(Parameters!$B$81:$E$81,MATCH(I1079,Parameters!$B$30:$E$30,0))/100*IF($F1079="yes",Parameters!$C$49,Parameters!$B$49)</f>
        <v/>
      </c>
      <c r="S1079" s="33">
        <f>K1079*INDEX(Parameters!$B$82:$E$82,MATCH(I1079,Parameters!$B$30:$E$30,0))/100*IF($F1079="yes",Parameters!$C$49,Parameters!$B$49)</f>
        <v/>
      </c>
      <c r="T1079" s="33">
        <f>K1079*INDEX(Parameters!$B$83:$E$83,MATCH(I1079,Parameters!$B$30:$E$30,0))/100*IF($F1079="yes",Parameters!$C$49,Parameters!$B$49)</f>
        <v/>
      </c>
      <c r="U1079" s="33">
        <f>INDEX(Parameters!$B$32:$E$32,MATCH(I1079,Parameters!$B$30:$E$30,0))*Parameters!$B$36/100*IF($F1079="yes",Parameters!$E$49,Parameters!$D$49)</f>
        <v/>
      </c>
      <c r="V1079" s="33">
        <f>U1079*INDEX(Parameters!$B$99:$E$99,MATCH(I1079,Parameters!$B$30:$E$30,0))</f>
        <v/>
      </c>
      <c r="W1079" s="33">
        <f>U1079*INDEX(Parameters!$B$100:$E$100,MATCH(I1079,Parameters!$B$30:$E$30,0))</f>
        <v/>
      </c>
      <c r="X1079" s="33">
        <f>U1079*INDEX(Parameters!$B$101:$E$101,MATCH(I1079,Parameters!$B$30:$E$30,0))</f>
        <v/>
      </c>
      <c r="Y1079" s="33">
        <f>U1079*INDEX(Parameters!$B$102:$E$102,MATCH(I1079,Parameters!$B$30:$E$30,0))</f>
        <v/>
      </c>
      <c r="Z1079" s="33">
        <f>U1079*INDEX(Parameters!$B$103:$E$103,MATCH(I1079,Parameters!$B$30:$E$30,0))</f>
        <v/>
      </c>
      <c r="AA1079" s="33">
        <f>U1079*INDEX(Parameters!$B$104:$E$104,MATCH(I1079,Parameters!$B$30:$E$30,0))</f>
        <v/>
      </c>
      <c r="AB1079" s="33">
        <f>U1079*Parameters!$B$39</f>
        <v/>
      </c>
      <c r="AC1079" s="7">
        <f>J1079</f>
        <v/>
      </c>
      <c r="AD1079" s="7">
        <f>IF(J1079=1,Parameters!$B$40,Parameters!$B$41)</f>
        <v/>
      </c>
      <c r="AE1079" s="33">
        <f>AC1079*O1079+(1-AC1079)*L1079</f>
        <v/>
      </c>
      <c r="AF1079" s="33">
        <f>AC1079*P1079+(1-AC1079)*M1079</f>
        <v/>
      </c>
      <c r="AG1079" s="33">
        <f>AC1079*Q1079+(1-AC1079)*N1079</f>
        <v/>
      </c>
      <c r="AH1079" s="33">
        <f>AD1079*O1079+(1-AD1079)*L1079</f>
        <v/>
      </c>
      <c r="AI1079" s="33">
        <f>AD1079*P1079+(1-AD1079)*M1079</f>
        <v/>
      </c>
      <c r="AJ1079" s="33">
        <f>AD1079*Q1079+(1-AD1079)*N1079</f>
        <v/>
      </c>
      <c r="AK1079" s="33">
        <f>AC1079*V1079+(1-AC1079)*U1079</f>
        <v/>
      </c>
      <c r="AL1079" s="33">
        <f>AC1079*W1079+(1-AC1079)*U1079</f>
        <v/>
      </c>
      <c r="AM1079" s="33">
        <f>AC1079*X1079+(1-AC1079)*U1079</f>
        <v/>
      </c>
      <c r="AN1079" s="33">
        <f>AD1079*V1079+(1-AD1079)*U1079</f>
        <v/>
      </c>
      <c r="AO1079" s="33">
        <f>AD1079*W1079+(1-AD1079)*U1079</f>
        <v/>
      </c>
      <c r="AP1079" s="33">
        <f>AD1079*X1079+(1-AD1079)*U1079</f>
        <v/>
      </c>
      <c r="AQ1079" s="7">
        <f>IF(OR(Scenario!$B$5="Any",Scenario!$B$5=A1079),1,0)</f>
        <v/>
      </c>
      <c r="AR1079" s="7">
        <f>IF(OR(Scenario!$B$6="Any",Scenario!$B$6=B1079),1,0)</f>
        <v/>
      </c>
      <c r="AS1079" s="7">
        <f>IF(OR(Scenario!$B$7="Any",Scenario!$B$7=C1079),1,0)</f>
        <v/>
      </c>
      <c r="AT1079" s="7">
        <f>IF(OR(Scenario!$B$8="Any",Scenario!$B$8=D1079),1,0)</f>
        <v/>
      </c>
      <c r="AU1079" s="7">
        <f>IF(OR(Scenario!$B$9="Any",Scenario!$B$9=E1079),1,0)</f>
        <v/>
      </c>
      <c r="AV1079" s="7">
        <f>IF(OR(Scenario!$B$10="Any",Scenario!$B$10=F1079),1,0)</f>
        <v/>
      </c>
      <c r="AW1079" s="7">
        <f>G1079*AQ1079*AR1079*AS1079*AT1079*AU1079*AV1079</f>
        <v/>
      </c>
      <c r="AX1079" s="7">
        <f>IF(Scenario!$B$11="mean",L1079,IF(Scenario!$B$11="5th pct",M1079,N1079))</f>
        <v/>
      </c>
      <c r="AY1079" s="7">
        <f>IF(Scenario!$B$11="mean",O1079,IF(Scenario!$B$11="5th pct",P1079,Q1079))</f>
        <v/>
      </c>
      <c r="AZ1079" s="7">
        <f>IF(Scenario!$B$11="mean",R1079,IF(Scenario!$B$11="5th pct",S1079,T1079))</f>
        <v/>
      </c>
      <c r="BA1079" s="7">
        <f>IF(Scenario!$B$11="mean",AE1079,IF(Scenario!$B$11="5th pct",AF1079,AG1079))</f>
        <v/>
      </c>
      <c r="BB1079" s="7">
        <f>IF(Scenario!$B$11="mean",AH1079,IF(Scenario!$B$11="5th pct",AI1079,AJ1079))</f>
        <v/>
      </c>
      <c r="BC1079" s="7">
        <f>U1079</f>
        <v/>
      </c>
      <c r="BD1079" s="7">
        <f>IF(Scenario!$B$11="mean",V1079,IF(Scenario!$B$11="5th pct",W1079,X1079))</f>
        <v/>
      </c>
      <c r="BE1079" s="7">
        <f>IF(Scenario!$B$11="mean",Y1079,IF(Scenario!$B$11="5th pct",Z1079,AA1079))</f>
        <v/>
      </c>
      <c r="BF1079" s="7">
        <f>IF(Scenario!$B$11="mean",AK1079,IF(Scenario!$B$11="5th pct",AL1079,AM1079))</f>
        <v/>
      </c>
      <c r="BG1079" s="7">
        <f>IF(Scenario!$B$11="mean",AN1079,IF(Scenario!$B$11="5th pct",AO1079,AP1079))</f>
        <v/>
      </c>
    </row>
    <row r="1080">
      <c r="A1080" t="inlineStr">
        <is>
          <t>M</t>
        </is>
      </c>
      <c r="B1080" t="inlineStr">
        <is>
          <t>80+</t>
        </is>
      </c>
      <c r="C1080" t="inlineStr">
        <is>
          <t>154-176</t>
        </is>
      </c>
      <c r="D1080" t="inlineStr">
        <is>
          <t>1.5-2.0</t>
        </is>
      </c>
      <c r="E1080" t="inlineStr">
        <is>
          <t>persistent</t>
        </is>
      </c>
      <c r="F1080" t="inlineStr">
        <is>
          <t>no</t>
        </is>
      </c>
      <c r="G1080" s="26">
        <f>Parameters!$B$6*Parameters!$B$9*Parameters!$E$11/SUM(Parameters!$B$11:$G$11)*Parameters!$J$21*Parameters!$B$53*(1-Parameters!$B$46)</f>
        <v/>
      </c>
      <c r="H1080" s="27">
        <f>(140-Parameters!$D$25)*Parameters!$E$26*0.45359237*1/(72*Parameters!$D$27)</f>
        <v/>
      </c>
      <c r="I1080">
        <f>IF(H1080&gt;80,"&gt;80",IF(H1080&gt;50,"50-80",IF(H1080&gt;=25,"25-50","&lt;25")))</f>
        <v/>
      </c>
      <c r="J1080">
        <f>IF(((B1080="80+")+0+(OR(D1080="1.5-2.0",D1080="&gt;=2.0")))&gt;=2,1,0)</f>
        <v/>
      </c>
      <c r="K1080" s="28">
        <f>INDEX(Parameters!$B$31:$E$31,MATCH(I1080,Parameters!$B$30:$E$30,0))</f>
        <v/>
      </c>
      <c r="L1080" s="29">
        <f>K1080*INDEX(Parameters!$B$84:$E$84,MATCH(I1080,Parameters!$B$30:$E$30,0))/100*IF($F1080="yes",Parameters!$C$49,Parameters!$B$49)</f>
        <v/>
      </c>
      <c r="M1080" s="29">
        <f>K1080*INDEX(Parameters!$B$85:$E$85,MATCH(I1080,Parameters!$B$30:$E$30,0))/100*IF($F1080="yes",Parameters!$C$49,Parameters!$B$49)</f>
        <v/>
      </c>
      <c r="N1080" s="29">
        <f>K1080*INDEX(Parameters!$B$86:$E$86,MATCH(I1080,Parameters!$B$30:$E$30,0))/100*IF($F1080="yes",Parameters!$C$49,Parameters!$B$49)</f>
        <v/>
      </c>
      <c r="O1080" s="29">
        <f>K1080*INDEX(Parameters!$B$87:$E$87,MATCH(I1080,Parameters!$B$30:$E$30,0))/100*IF($F1080="yes",Parameters!$C$49,Parameters!$B$49)</f>
        <v/>
      </c>
      <c r="P1080" s="29">
        <f>K1080*INDEX(Parameters!$B$88:$E$88,MATCH(I1080,Parameters!$B$30:$E$30,0))/100*IF($F1080="yes",Parameters!$C$49,Parameters!$B$49)</f>
        <v/>
      </c>
      <c r="Q1080" s="29">
        <f>K1080*INDEX(Parameters!$B$89:$E$89,MATCH(I1080,Parameters!$B$30:$E$30,0))/100*IF($F1080="yes",Parameters!$C$49,Parameters!$B$49)</f>
        <v/>
      </c>
      <c r="R1080" s="29">
        <f>K1080*INDEX(Parameters!$B$90:$E$90,MATCH(I1080,Parameters!$B$30:$E$30,0))/100*IF($F1080="yes",Parameters!$C$49,Parameters!$B$49)</f>
        <v/>
      </c>
      <c r="S1080" s="29">
        <f>K1080*INDEX(Parameters!$B$91:$E$91,MATCH(I1080,Parameters!$B$30:$E$30,0))/100*IF($F1080="yes",Parameters!$C$49,Parameters!$B$49)</f>
        <v/>
      </c>
      <c r="T1080" s="29">
        <f>K1080*INDEX(Parameters!$B$92:$E$92,MATCH(I1080,Parameters!$B$30:$E$30,0))/100*IF($F1080="yes",Parameters!$C$49,Parameters!$B$49)</f>
        <v/>
      </c>
      <c r="U1080" s="29">
        <f>INDEX(Parameters!$B$32:$E$32,MATCH(I1080,Parameters!$B$30:$E$30,0))*Parameters!$B$36/100*IF($F1080="yes",Parameters!$E$49,Parameters!$D$49)</f>
        <v/>
      </c>
      <c r="V1080" s="29">
        <f>U1080*INDEX(Parameters!$B$99:$E$99,MATCH(I1080,Parameters!$B$30:$E$30,0))</f>
        <v/>
      </c>
      <c r="W1080" s="29">
        <f>U1080*INDEX(Parameters!$B$100:$E$100,MATCH(I1080,Parameters!$B$30:$E$30,0))</f>
        <v/>
      </c>
      <c r="X1080" s="29">
        <f>U1080*INDEX(Parameters!$B$101:$E$101,MATCH(I1080,Parameters!$B$30:$E$30,0))</f>
        <v/>
      </c>
      <c r="Y1080" s="29">
        <f>U1080*INDEX(Parameters!$B$102:$E$102,MATCH(I1080,Parameters!$B$30:$E$30,0))</f>
        <v/>
      </c>
      <c r="Z1080" s="29">
        <f>U1080*INDEX(Parameters!$B$103:$E$103,MATCH(I1080,Parameters!$B$30:$E$30,0))</f>
        <v/>
      </c>
      <c r="AA1080" s="29">
        <f>U1080*INDEX(Parameters!$B$104:$E$104,MATCH(I1080,Parameters!$B$30:$E$30,0))</f>
        <v/>
      </c>
      <c r="AB1080" s="29">
        <f>U1080*Parameters!$B$39</f>
        <v/>
      </c>
      <c r="AC1080">
        <f>J1080</f>
        <v/>
      </c>
      <c r="AD1080">
        <f>IF(J1080=1,Parameters!$B$40,Parameters!$B$41)</f>
        <v/>
      </c>
      <c r="AE1080" s="29">
        <f>AC1080*O1080+(1-AC1080)*L1080</f>
        <v/>
      </c>
      <c r="AF1080" s="29">
        <f>AC1080*P1080+(1-AC1080)*M1080</f>
        <v/>
      </c>
      <c r="AG1080" s="29">
        <f>AC1080*Q1080+(1-AC1080)*N1080</f>
        <v/>
      </c>
      <c r="AH1080" s="29">
        <f>AD1080*O1080+(1-AD1080)*L1080</f>
        <v/>
      </c>
      <c r="AI1080" s="29">
        <f>AD1080*P1080+(1-AD1080)*M1080</f>
        <v/>
      </c>
      <c r="AJ1080" s="29">
        <f>AD1080*Q1080+(1-AD1080)*N1080</f>
        <v/>
      </c>
      <c r="AK1080" s="29">
        <f>AC1080*V1080+(1-AC1080)*U1080</f>
        <v/>
      </c>
      <c r="AL1080" s="29">
        <f>AC1080*W1080+(1-AC1080)*U1080</f>
        <v/>
      </c>
      <c r="AM1080" s="29">
        <f>AC1080*X1080+(1-AC1080)*U1080</f>
        <v/>
      </c>
      <c r="AN1080" s="29">
        <f>AD1080*V1080+(1-AD1080)*U1080</f>
        <v/>
      </c>
      <c r="AO1080" s="29">
        <f>AD1080*W1080+(1-AD1080)*U1080</f>
        <v/>
      </c>
      <c r="AP1080" s="29">
        <f>AD1080*X1080+(1-AD1080)*U1080</f>
        <v/>
      </c>
      <c r="AQ1080">
        <f>IF(OR(Scenario!$B$5="Any",Scenario!$B$5=A1080),1,0)</f>
        <v/>
      </c>
      <c r="AR1080">
        <f>IF(OR(Scenario!$B$6="Any",Scenario!$B$6=B1080),1,0)</f>
        <v/>
      </c>
      <c r="AS1080">
        <f>IF(OR(Scenario!$B$7="Any",Scenario!$B$7=C1080),1,0)</f>
        <v/>
      </c>
      <c r="AT1080">
        <f>IF(OR(Scenario!$B$8="Any",Scenario!$B$8=D1080),1,0)</f>
        <v/>
      </c>
      <c r="AU1080">
        <f>IF(OR(Scenario!$B$9="Any",Scenario!$B$9=E1080),1,0)</f>
        <v/>
      </c>
      <c r="AV1080">
        <f>IF(OR(Scenario!$B$10="Any",Scenario!$B$10=F1080),1,0)</f>
        <v/>
      </c>
      <c r="AW1080">
        <f>G1080*AQ1080*AR1080*AS1080*AT1080*AU1080*AV1080</f>
        <v/>
      </c>
      <c r="AX1080">
        <f>IF(Scenario!$B$11="mean",L1080,IF(Scenario!$B$11="5th pct",M1080,N1080))</f>
        <v/>
      </c>
      <c r="AY1080">
        <f>IF(Scenario!$B$11="mean",O1080,IF(Scenario!$B$11="5th pct",P1080,Q1080))</f>
        <v/>
      </c>
      <c r="AZ1080">
        <f>IF(Scenario!$B$11="mean",R1080,IF(Scenario!$B$11="5th pct",S1080,T1080))</f>
        <v/>
      </c>
      <c r="BA1080">
        <f>IF(Scenario!$B$11="mean",AE1080,IF(Scenario!$B$11="5th pct",AF1080,AG1080))</f>
        <v/>
      </c>
      <c r="BB1080">
        <f>IF(Scenario!$B$11="mean",AH1080,IF(Scenario!$B$11="5th pct",AI1080,AJ1080))</f>
        <v/>
      </c>
      <c r="BC1080">
        <f>U1080</f>
        <v/>
      </c>
      <c r="BD1080">
        <f>IF(Scenario!$B$11="mean",V1080,IF(Scenario!$B$11="5th pct",W1080,X1080))</f>
        <v/>
      </c>
      <c r="BE1080">
        <f>IF(Scenario!$B$11="mean",Y1080,IF(Scenario!$B$11="5th pct",Z1080,AA1080))</f>
        <v/>
      </c>
      <c r="BF1080">
        <f>IF(Scenario!$B$11="mean",AK1080,IF(Scenario!$B$11="5th pct",AL1080,AM1080))</f>
        <v/>
      </c>
      <c r="BG1080">
        <f>IF(Scenario!$B$11="mean",AN1080,IF(Scenario!$B$11="5th pct",AO1080,AP1080))</f>
        <v/>
      </c>
    </row>
    <row r="1081">
      <c r="A1081" s="7" t="inlineStr">
        <is>
          <t>M</t>
        </is>
      </c>
      <c r="B1081" s="7" t="inlineStr">
        <is>
          <t>80+</t>
        </is>
      </c>
      <c r="C1081" s="7" t="inlineStr">
        <is>
          <t>154-176</t>
        </is>
      </c>
      <c r="D1081" s="7" t="inlineStr">
        <is>
          <t>1.5-2.0</t>
        </is>
      </c>
      <c r="E1081" s="7" t="inlineStr">
        <is>
          <t>persistent</t>
        </is>
      </c>
      <c r="F1081" s="7" t="inlineStr">
        <is>
          <t>yes</t>
        </is>
      </c>
      <c r="G1081" s="30">
        <f>Parameters!$B$6*Parameters!$B$9*Parameters!$E$11/SUM(Parameters!$B$11:$G$11)*Parameters!$J$21*Parameters!$B$53*Parameters!$B$46</f>
        <v/>
      </c>
      <c r="H1081" s="31">
        <f>(140-Parameters!$D$25)*Parameters!$E$26*0.45359237*1/(72*Parameters!$D$27)</f>
        <v/>
      </c>
      <c r="I1081" s="7">
        <f>IF(H1081&gt;80,"&gt;80",IF(H1081&gt;50,"50-80",IF(H1081&gt;=25,"25-50","&lt;25")))</f>
        <v/>
      </c>
      <c r="J1081" s="7">
        <f>IF(((B1081="80+")+0+(OR(D1081="1.5-2.0",D1081="&gt;=2.0")))&gt;=2,1,0)</f>
        <v/>
      </c>
      <c r="K1081" s="32">
        <f>INDEX(Parameters!$B$31:$E$31,MATCH(I1081,Parameters!$B$30:$E$30,0))</f>
        <v/>
      </c>
      <c r="L1081" s="33">
        <f>K1081*INDEX(Parameters!$B$84:$E$84,MATCH(I1081,Parameters!$B$30:$E$30,0))/100*IF($F1081="yes",Parameters!$C$49,Parameters!$B$49)</f>
        <v/>
      </c>
      <c r="M1081" s="33">
        <f>K1081*INDEX(Parameters!$B$85:$E$85,MATCH(I1081,Parameters!$B$30:$E$30,0))/100*IF($F1081="yes",Parameters!$C$49,Parameters!$B$49)</f>
        <v/>
      </c>
      <c r="N1081" s="33">
        <f>K1081*INDEX(Parameters!$B$86:$E$86,MATCH(I1081,Parameters!$B$30:$E$30,0))/100*IF($F1081="yes",Parameters!$C$49,Parameters!$B$49)</f>
        <v/>
      </c>
      <c r="O1081" s="33">
        <f>K1081*INDEX(Parameters!$B$87:$E$87,MATCH(I1081,Parameters!$B$30:$E$30,0))/100*IF($F1081="yes",Parameters!$C$49,Parameters!$B$49)</f>
        <v/>
      </c>
      <c r="P1081" s="33">
        <f>K1081*INDEX(Parameters!$B$88:$E$88,MATCH(I1081,Parameters!$B$30:$E$30,0))/100*IF($F1081="yes",Parameters!$C$49,Parameters!$B$49)</f>
        <v/>
      </c>
      <c r="Q1081" s="33">
        <f>K1081*INDEX(Parameters!$B$89:$E$89,MATCH(I1081,Parameters!$B$30:$E$30,0))/100*IF($F1081="yes",Parameters!$C$49,Parameters!$B$49)</f>
        <v/>
      </c>
      <c r="R1081" s="33">
        <f>K1081*INDEX(Parameters!$B$90:$E$90,MATCH(I1081,Parameters!$B$30:$E$30,0))/100*IF($F1081="yes",Parameters!$C$49,Parameters!$B$49)</f>
        <v/>
      </c>
      <c r="S1081" s="33">
        <f>K1081*INDEX(Parameters!$B$91:$E$91,MATCH(I1081,Parameters!$B$30:$E$30,0))/100*IF($F1081="yes",Parameters!$C$49,Parameters!$B$49)</f>
        <v/>
      </c>
      <c r="T1081" s="33">
        <f>K1081*INDEX(Parameters!$B$92:$E$92,MATCH(I1081,Parameters!$B$30:$E$30,0))/100*IF($F1081="yes",Parameters!$C$49,Parameters!$B$49)</f>
        <v/>
      </c>
      <c r="U1081" s="33">
        <f>INDEX(Parameters!$B$32:$E$32,MATCH(I1081,Parameters!$B$30:$E$30,0))*Parameters!$B$36/100*IF($F1081="yes",Parameters!$E$49,Parameters!$D$49)</f>
        <v/>
      </c>
      <c r="V1081" s="33">
        <f>U1081*INDEX(Parameters!$B$99:$E$99,MATCH(I1081,Parameters!$B$30:$E$30,0))</f>
        <v/>
      </c>
      <c r="W1081" s="33">
        <f>U1081*INDEX(Parameters!$B$100:$E$100,MATCH(I1081,Parameters!$B$30:$E$30,0))</f>
        <v/>
      </c>
      <c r="X1081" s="33">
        <f>U1081*INDEX(Parameters!$B$101:$E$101,MATCH(I1081,Parameters!$B$30:$E$30,0))</f>
        <v/>
      </c>
      <c r="Y1081" s="33">
        <f>U1081*INDEX(Parameters!$B$102:$E$102,MATCH(I1081,Parameters!$B$30:$E$30,0))</f>
        <v/>
      </c>
      <c r="Z1081" s="33">
        <f>U1081*INDEX(Parameters!$B$103:$E$103,MATCH(I1081,Parameters!$B$30:$E$30,0))</f>
        <v/>
      </c>
      <c r="AA1081" s="33">
        <f>U1081*INDEX(Parameters!$B$104:$E$104,MATCH(I1081,Parameters!$B$30:$E$30,0))</f>
        <v/>
      </c>
      <c r="AB1081" s="33">
        <f>U1081*Parameters!$B$39</f>
        <v/>
      </c>
      <c r="AC1081" s="7">
        <f>J1081</f>
        <v/>
      </c>
      <c r="AD1081" s="7">
        <f>IF(J1081=1,Parameters!$B$40,Parameters!$B$41)</f>
        <v/>
      </c>
      <c r="AE1081" s="33">
        <f>AC1081*O1081+(1-AC1081)*L1081</f>
        <v/>
      </c>
      <c r="AF1081" s="33">
        <f>AC1081*P1081+(1-AC1081)*M1081</f>
        <v/>
      </c>
      <c r="AG1081" s="33">
        <f>AC1081*Q1081+(1-AC1081)*N1081</f>
        <v/>
      </c>
      <c r="AH1081" s="33">
        <f>AD1081*O1081+(1-AD1081)*L1081</f>
        <v/>
      </c>
      <c r="AI1081" s="33">
        <f>AD1081*P1081+(1-AD1081)*M1081</f>
        <v/>
      </c>
      <c r="AJ1081" s="33">
        <f>AD1081*Q1081+(1-AD1081)*N1081</f>
        <v/>
      </c>
      <c r="AK1081" s="33">
        <f>AC1081*V1081+(1-AC1081)*U1081</f>
        <v/>
      </c>
      <c r="AL1081" s="33">
        <f>AC1081*W1081+(1-AC1081)*U1081</f>
        <v/>
      </c>
      <c r="AM1081" s="33">
        <f>AC1081*X1081+(1-AC1081)*U1081</f>
        <v/>
      </c>
      <c r="AN1081" s="33">
        <f>AD1081*V1081+(1-AD1081)*U1081</f>
        <v/>
      </c>
      <c r="AO1081" s="33">
        <f>AD1081*W1081+(1-AD1081)*U1081</f>
        <v/>
      </c>
      <c r="AP1081" s="33">
        <f>AD1081*X1081+(1-AD1081)*U1081</f>
        <v/>
      </c>
      <c r="AQ1081" s="7">
        <f>IF(OR(Scenario!$B$5="Any",Scenario!$B$5=A1081),1,0)</f>
        <v/>
      </c>
      <c r="AR1081" s="7">
        <f>IF(OR(Scenario!$B$6="Any",Scenario!$B$6=B1081),1,0)</f>
        <v/>
      </c>
      <c r="AS1081" s="7">
        <f>IF(OR(Scenario!$B$7="Any",Scenario!$B$7=C1081),1,0)</f>
        <v/>
      </c>
      <c r="AT1081" s="7">
        <f>IF(OR(Scenario!$B$8="Any",Scenario!$B$8=D1081),1,0)</f>
        <v/>
      </c>
      <c r="AU1081" s="7">
        <f>IF(OR(Scenario!$B$9="Any",Scenario!$B$9=E1081),1,0)</f>
        <v/>
      </c>
      <c r="AV1081" s="7">
        <f>IF(OR(Scenario!$B$10="Any",Scenario!$B$10=F1081),1,0)</f>
        <v/>
      </c>
      <c r="AW1081" s="7">
        <f>G1081*AQ1081*AR1081*AS1081*AT1081*AU1081*AV1081</f>
        <v/>
      </c>
      <c r="AX1081" s="7">
        <f>IF(Scenario!$B$11="mean",L1081,IF(Scenario!$B$11="5th pct",M1081,N1081))</f>
        <v/>
      </c>
      <c r="AY1081" s="7">
        <f>IF(Scenario!$B$11="mean",O1081,IF(Scenario!$B$11="5th pct",P1081,Q1081))</f>
        <v/>
      </c>
      <c r="AZ1081" s="7">
        <f>IF(Scenario!$B$11="mean",R1081,IF(Scenario!$B$11="5th pct",S1081,T1081))</f>
        <v/>
      </c>
      <c r="BA1081" s="7">
        <f>IF(Scenario!$B$11="mean",AE1081,IF(Scenario!$B$11="5th pct",AF1081,AG1081))</f>
        <v/>
      </c>
      <c r="BB1081" s="7">
        <f>IF(Scenario!$B$11="mean",AH1081,IF(Scenario!$B$11="5th pct",AI1081,AJ1081))</f>
        <v/>
      </c>
      <c r="BC1081" s="7">
        <f>U1081</f>
        <v/>
      </c>
      <c r="BD1081" s="7">
        <f>IF(Scenario!$B$11="mean",V1081,IF(Scenario!$B$11="5th pct",W1081,X1081))</f>
        <v/>
      </c>
      <c r="BE1081" s="7">
        <f>IF(Scenario!$B$11="mean",Y1081,IF(Scenario!$B$11="5th pct",Z1081,AA1081))</f>
        <v/>
      </c>
      <c r="BF1081" s="7">
        <f>IF(Scenario!$B$11="mean",AK1081,IF(Scenario!$B$11="5th pct",AL1081,AM1081))</f>
        <v/>
      </c>
      <c r="BG1081" s="7">
        <f>IF(Scenario!$B$11="mean",AN1081,IF(Scenario!$B$11="5th pct",AO1081,AP1081))</f>
        <v/>
      </c>
    </row>
    <row r="1082">
      <c r="A1082" t="inlineStr">
        <is>
          <t>M</t>
        </is>
      </c>
      <c r="B1082" t="inlineStr">
        <is>
          <t>80+</t>
        </is>
      </c>
      <c r="C1082" t="inlineStr">
        <is>
          <t>154-176</t>
        </is>
      </c>
      <c r="D1082" t="inlineStr">
        <is>
          <t>&gt;=2.0</t>
        </is>
      </c>
      <c r="E1082" t="inlineStr">
        <is>
          <t>subclinical</t>
        </is>
      </c>
      <c r="F1082" t="inlineStr">
        <is>
          <t>no</t>
        </is>
      </c>
      <c r="G1082" s="26">
        <f>Parameters!$B$6*Parameters!$B$9*Parameters!$E$11/SUM(Parameters!$B$11:$G$11)*Parameters!$K$21*Parameters!$B$50*(1-Parameters!$B$46)</f>
        <v/>
      </c>
      <c r="H1082" s="27">
        <f>(140-Parameters!$D$25)*Parameters!$E$26*0.45359237*1/(72*Parameters!$E$27)</f>
        <v/>
      </c>
      <c r="I1082">
        <f>IF(H1082&gt;80,"&gt;80",IF(H1082&gt;50,"50-80",IF(H1082&gt;=25,"25-50","&lt;25")))</f>
        <v/>
      </c>
      <c r="J1082">
        <f>IF(((B1082="80+")+0+(OR(D1082="1.5-2.0",D1082="&gt;=2.0")))&gt;=2,1,0)</f>
        <v/>
      </c>
      <c r="K1082" s="28">
        <f>INDEX(Parameters!$B$31:$E$31,MATCH(I1082,Parameters!$B$30:$E$30,0))</f>
        <v/>
      </c>
      <c r="L1082" s="29">
        <f>K1082*INDEX(Parameters!$B$57:$E$57,MATCH(I1082,Parameters!$B$30:$E$30,0))/100*IF($F1082="yes",Parameters!$C$49,Parameters!$B$49)</f>
        <v/>
      </c>
      <c r="M1082" s="29">
        <f>K1082*INDEX(Parameters!$B$58:$E$58,MATCH(I1082,Parameters!$B$30:$E$30,0))/100*IF($F1082="yes",Parameters!$C$49,Parameters!$B$49)</f>
        <v/>
      </c>
      <c r="N1082" s="29">
        <f>K1082*INDEX(Parameters!$B$59:$E$59,MATCH(I1082,Parameters!$B$30:$E$30,0))/100*IF($F1082="yes",Parameters!$C$49,Parameters!$B$49)</f>
        <v/>
      </c>
      <c r="O1082" s="29">
        <f>K1082*INDEX(Parameters!$B$60:$E$60,MATCH(I1082,Parameters!$B$30:$E$30,0))/100*IF($F1082="yes",Parameters!$C$49,Parameters!$B$49)</f>
        <v/>
      </c>
      <c r="P1082" s="29">
        <f>K1082*INDEX(Parameters!$B$61:$E$61,MATCH(I1082,Parameters!$B$30:$E$30,0))/100*IF($F1082="yes",Parameters!$C$49,Parameters!$B$49)</f>
        <v/>
      </c>
      <c r="Q1082" s="29">
        <f>K1082*INDEX(Parameters!$B$62:$E$62,MATCH(I1082,Parameters!$B$30:$E$30,0))/100*IF($F1082="yes",Parameters!$C$49,Parameters!$B$49)</f>
        <v/>
      </c>
      <c r="R1082" s="29">
        <f>K1082*INDEX(Parameters!$B$63:$E$63,MATCH(I1082,Parameters!$B$30:$E$30,0))/100*IF($F1082="yes",Parameters!$C$49,Parameters!$B$49)</f>
        <v/>
      </c>
      <c r="S1082" s="29">
        <f>K1082*INDEX(Parameters!$B$64:$E$64,MATCH(I1082,Parameters!$B$30:$E$30,0))/100*IF($F1082="yes",Parameters!$C$49,Parameters!$B$49)</f>
        <v/>
      </c>
      <c r="T1082" s="29">
        <f>K1082*INDEX(Parameters!$B$65:$E$65,MATCH(I1082,Parameters!$B$30:$E$30,0))/100*IF($F1082="yes",Parameters!$C$49,Parameters!$B$49)</f>
        <v/>
      </c>
      <c r="U1082" s="29">
        <f>INDEX(Parameters!$B$32:$E$32,MATCH(I1082,Parameters!$B$30:$E$30,0))*Parameters!$B$36/100*IF($F1082="yes",Parameters!$E$49,Parameters!$D$49)</f>
        <v/>
      </c>
      <c r="V1082" s="29">
        <f>U1082*INDEX(Parameters!$B$99:$E$99,MATCH(I1082,Parameters!$B$30:$E$30,0))</f>
        <v/>
      </c>
      <c r="W1082" s="29">
        <f>U1082*INDEX(Parameters!$B$100:$E$100,MATCH(I1082,Parameters!$B$30:$E$30,0))</f>
        <v/>
      </c>
      <c r="X1082" s="29">
        <f>U1082*INDEX(Parameters!$B$101:$E$101,MATCH(I1082,Parameters!$B$30:$E$30,0))</f>
        <v/>
      </c>
      <c r="Y1082" s="29">
        <f>U1082*INDEX(Parameters!$B$102:$E$102,MATCH(I1082,Parameters!$B$30:$E$30,0))</f>
        <v/>
      </c>
      <c r="Z1082" s="29">
        <f>U1082*INDEX(Parameters!$B$103:$E$103,MATCH(I1082,Parameters!$B$30:$E$30,0))</f>
        <v/>
      </c>
      <c r="AA1082" s="29">
        <f>U1082*INDEX(Parameters!$B$104:$E$104,MATCH(I1082,Parameters!$B$30:$E$30,0))</f>
        <v/>
      </c>
      <c r="AB1082" s="29">
        <f>U1082*Parameters!$B$39</f>
        <v/>
      </c>
      <c r="AC1082">
        <f>J1082</f>
        <v/>
      </c>
      <c r="AD1082">
        <f>IF(J1082=1,Parameters!$B$40,Parameters!$B$41)</f>
        <v/>
      </c>
      <c r="AE1082" s="29">
        <f>AC1082*O1082+(1-AC1082)*L1082</f>
        <v/>
      </c>
      <c r="AF1082" s="29">
        <f>AC1082*P1082+(1-AC1082)*M1082</f>
        <v/>
      </c>
      <c r="AG1082" s="29">
        <f>AC1082*Q1082+(1-AC1082)*N1082</f>
        <v/>
      </c>
      <c r="AH1082" s="29">
        <f>AD1082*O1082+(1-AD1082)*L1082</f>
        <v/>
      </c>
      <c r="AI1082" s="29">
        <f>AD1082*P1082+(1-AD1082)*M1082</f>
        <v/>
      </c>
      <c r="AJ1082" s="29">
        <f>AD1082*Q1082+(1-AD1082)*N1082</f>
        <v/>
      </c>
      <c r="AK1082" s="29">
        <f>AC1082*V1082+(1-AC1082)*U1082</f>
        <v/>
      </c>
      <c r="AL1082" s="29">
        <f>AC1082*W1082+(1-AC1082)*U1082</f>
        <v/>
      </c>
      <c r="AM1082" s="29">
        <f>AC1082*X1082+(1-AC1082)*U1082</f>
        <v/>
      </c>
      <c r="AN1082" s="29">
        <f>AD1082*V1082+(1-AD1082)*U1082</f>
        <v/>
      </c>
      <c r="AO1082" s="29">
        <f>AD1082*W1082+(1-AD1082)*U1082</f>
        <v/>
      </c>
      <c r="AP1082" s="29">
        <f>AD1082*X1082+(1-AD1082)*U1082</f>
        <v/>
      </c>
      <c r="AQ1082">
        <f>IF(OR(Scenario!$B$5="Any",Scenario!$B$5=A1082),1,0)</f>
        <v/>
      </c>
      <c r="AR1082">
        <f>IF(OR(Scenario!$B$6="Any",Scenario!$B$6=B1082),1,0)</f>
        <v/>
      </c>
      <c r="AS1082">
        <f>IF(OR(Scenario!$B$7="Any",Scenario!$B$7=C1082),1,0)</f>
        <v/>
      </c>
      <c r="AT1082">
        <f>IF(OR(Scenario!$B$8="Any",Scenario!$B$8=D1082),1,0)</f>
        <v/>
      </c>
      <c r="AU1082">
        <f>IF(OR(Scenario!$B$9="Any",Scenario!$B$9=E1082),1,0)</f>
        <v/>
      </c>
      <c r="AV1082">
        <f>IF(OR(Scenario!$B$10="Any",Scenario!$B$10=F1082),1,0)</f>
        <v/>
      </c>
      <c r="AW1082">
        <f>G1082*AQ1082*AR1082*AS1082*AT1082*AU1082*AV1082</f>
        <v/>
      </c>
      <c r="AX1082">
        <f>IF(Scenario!$B$11="mean",L1082,IF(Scenario!$B$11="5th pct",M1082,N1082))</f>
        <v/>
      </c>
      <c r="AY1082">
        <f>IF(Scenario!$B$11="mean",O1082,IF(Scenario!$B$11="5th pct",P1082,Q1082))</f>
        <v/>
      </c>
      <c r="AZ1082">
        <f>IF(Scenario!$B$11="mean",R1082,IF(Scenario!$B$11="5th pct",S1082,T1082))</f>
        <v/>
      </c>
      <c r="BA1082">
        <f>IF(Scenario!$B$11="mean",AE1082,IF(Scenario!$B$11="5th pct",AF1082,AG1082))</f>
        <v/>
      </c>
      <c r="BB1082">
        <f>IF(Scenario!$B$11="mean",AH1082,IF(Scenario!$B$11="5th pct",AI1082,AJ1082))</f>
        <v/>
      </c>
      <c r="BC1082">
        <f>U1082</f>
        <v/>
      </c>
      <c r="BD1082">
        <f>IF(Scenario!$B$11="mean",V1082,IF(Scenario!$B$11="5th pct",W1082,X1082))</f>
        <v/>
      </c>
      <c r="BE1082">
        <f>IF(Scenario!$B$11="mean",Y1082,IF(Scenario!$B$11="5th pct",Z1082,AA1082))</f>
        <v/>
      </c>
      <c r="BF1082">
        <f>IF(Scenario!$B$11="mean",AK1082,IF(Scenario!$B$11="5th pct",AL1082,AM1082))</f>
        <v/>
      </c>
      <c r="BG1082">
        <f>IF(Scenario!$B$11="mean",AN1082,IF(Scenario!$B$11="5th pct",AO1082,AP1082))</f>
        <v/>
      </c>
    </row>
    <row r="1083">
      <c r="A1083" s="7" t="inlineStr">
        <is>
          <t>M</t>
        </is>
      </c>
      <c r="B1083" s="7" t="inlineStr">
        <is>
          <t>80+</t>
        </is>
      </c>
      <c r="C1083" s="7" t="inlineStr">
        <is>
          <t>154-176</t>
        </is>
      </c>
      <c r="D1083" s="7" t="inlineStr">
        <is>
          <t>&gt;=2.0</t>
        </is>
      </c>
      <c r="E1083" s="7" t="inlineStr">
        <is>
          <t>subclinical</t>
        </is>
      </c>
      <c r="F1083" s="7" t="inlineStr">
        <is>
          <t>yes</t>
        </is>
      </c>
      <c r="G1083" s="30">
        <f>Parameters!$B$6*Parameters!$B$9*Parameters!$E$11/SUM(Parameters!$B$11:$G$11)*Parameters!$K$21*Parameters!$B$50*Parameters!$B$46</f>
        <v/>
      </c>
      <c r="H1083" s="31">
        <f>(140-Parameters!$D$25)*Parameters!$E$26*0.45359237*1/(72*Parameters!$E$27)</f>
        <v/>
      </c>
      <c r="I1083" s="7">
        <f>IF(H1083&gt;80,"&gt;80",IF(H1083&gt;50,"50-80",IF(H1083&gt;=25,"25-50","&lt;25")))</f>
        <v/>
      </c>
      <c r="J1083" s="7">
        <f>IF(((B1083="80+")+0+(OR(D1083="1.5-2.0",D1083="&gt;=2.0")))&gt;=2,1,0)</f>
        <v/>
      </c>
      <c r="K1083" s="32">
        <f>INDEX(Parameters!$B$31:$E$31,MATCH(I1083,Parameters!$B$30:$E$30,0))</f>
        <v/>
      </c>
      <c r="L1083" s="33">
        <f>K1083*INDEX(Parameters!$B$57:$E$57,MATCH(I1083,Parameters!$B$30:$E$30,0))/100*IF($F1083="yes",Parameters!$C$49,Parameters!$B$49)</f>
        <v/>
      </c>
      <c r="M1083" s="33">
        <f>K1083*INDEX(Parameters!$B$58:$E$58,MATCH(I1083,Parameters!$B$30:$E$30,0))/100*IF($F1083="yes",Parameters!$C$49,Parameters!$B$49)</f>
        <v/>
      </c>
      <c r="N1083" s="33">
        <f>K1083*INDEX(Parameters!$B$59:$E$59,MATCH(I1083,Parameters!$B$30:$E$30,0))/100*IF($F1083="yes",Parameters!$C$49,Parameters!$B$49)</f>
        <v/>
      </c>
      <c r="O1083" s="33">
        <f>K1083*INDEX(Parameters!$B$60:$E$60,MATCH(I1083,Parameters!$B$30:$E$30,0))/100*IF($F1083="yes",Parameters!$C$49,Parameters!$B$49)</f>
        <v/>
      </c>
      <c r="P1083" s="33">
        <f>K1083*INDEX(Parameters!$B$61:$E$61,MATCH(I1083,Parameters!$B$30:$E$30,0))/100*IF($F1083="yes",Parameters!$C$49,Parameters!$B$49)</f>
        <v/>
      </c>
      <c r="Q1083" s="33">
        <f>K1083*INDEX(Parameters!$B$62:$E$62,MATCH(I1083,Parameters!$B$30:$E$30,0))/100*IF($F1083="yes",Parameters!$C$49,Parameters!$B$49)</f>
        <v/>
      </c>
      <c r="R1083" s="33">
        <f>K1083*INDEX(Parameters!$B$63:$E$63,MATCH(I1083,Parameters!$B$30:$E$30,0))/100*IF($F1083="yes",Parameters!$C$49,Parameters!$B$49)</f>
        <v/>
      </c>
      <c r="S1083" s="33">
        <f>K1083*INDEX(Parameters!$B$64:$E$64,MATCH(I1083,Parameters!$B$30:$E$30,0))/100*IF($F1083="yes",Parameters!$C$49,Parameters!$B$49)</f>
        <v/>
      </c>
      <c r="T1083" s="33">
        <f>K1083*INDEX(Parameters!$B$65:$E$65,MATCH(I1083,Parameters!$B$30:$E$30,0))/100*IF($F1083="yes",Parameters!$C$49,Parameters!$B$49)</f>
        <v/>
      </c>
      <c r="U1083" s="33">
        <f>INDEX(Parameters!$B$32:$E$32,MATCH(I1083,Parameters!$B$30:$E$30,0))*Parameters!$B$36/100*IF($F1083="yes",Parameters!$E$49,Parameters!$D$49)</f>
        <v/>
      </c>
      <c r="V1083" s="33">
        <f>U1083*INDEX(Parameters!$B$99:$E$99,MATCH(I1083,Parameters!$B$30:$E$30,0))</f>
        <v/>
      </c>
      <c r="W1083" s="33">
        <f>U1083*INDEX(Parameters!$B$100:$E$100,MATCH(I1083,Parameters!$B$30:$E$30,0))</f>
        <v/>
      </c>
      <c r="X1083" s="33">
        <f>U1083*INDEX(Parameters!$B$101:$E$101,MATCH(I1083,Parameters!$B$30:$E$30,0))</f>
        <v/>
      </c>
      <c r="Y1083" s="33">
        <f>U1083*INDEX(Parameters!$B$102:$E$102,MATCH(I1083,Parameters!$B$30:$E$30,0))</f>
        <v/>
      </c>
      <c r="Z1083" s="33">
        <f>U1083*INDEX(Parameters!$B$103:$E$103,MATCH(I1083,Parameters!$B$30:$E$30,0))</f>
        <v/>
      </c>
      <c r="AA1083" s="33">
        <f>U1083*INDEX(Parameters!$B$104:$E$104,MATCH(I1083,Parameters!$B$30:$E$30,0))</f>
        <v/>
      </c>
      <c r="AB1083" s="33">
        <f>U1083*Parameters!$B$39</f>
        <v/>
      </c>
      <c r="AC1083" s="7">
        <f>J1083</f>
        <v/>
      </c>
      <c r="AD1083" s="7">
        <f>IF(J1083=1,Parameters!$B$40,Parameters!$B$41)</f>
        <v/>
      </c>
      <c r="AE1083" s="33">
        <f>AC1083*O1083+(1-AC1083)*L1083</f>
        <v/>
      </c>
      <c r="AF1083" s="33">
        <f>AC1083*P1083+(1-AC1083)*M1083</f>
        <v/>
      </c>
      <c r="AG1083" s="33">
        <f>AC1083*Q1083+(1-AC1083)*N1083</f>
        <v/>
      </c>
      <c r="AH1083" s="33">
        <f>AD1083*O1083+(1-AD1083)*L1083</f>
        <v/>
      </c>
      <c r="AI1083" s="33">
        <f>AD1083*P1083+(1-AD1083)*M1083</f>
        <v/>
      </c>
      <c r="AJ1083" s="33">
        <f>AD1083*Q1083+(1-AD1083)*N1083</f>
        <v/>
      </c>
      <c r="AK1083" s="33">
        <f>AC1083*V1083+(1-AC1083)*U1083</f>
        <v/>
      </c>
      <c r="AL1083" s="33">
        <f>AC1083*W1083+(1-AC1083)*U1083</f>
        <v/>
      </c>
      <c r="AM1083" s="33">
        <f>AC1083*X1083+(1-AC1083)*U1083</f>
        <v/>
      </c>
      <c r="AN1083" s="33">
        <f>AD1083*V1083+(1-AD1083)*U1083</f>
        <v/>
      </c>
      <c r="AO1083" s="33">
        <f>AD1083*W1083+(1-AD1083)*U1083</f>
        <v/>
      </c>
      <c r="AP1083" s="33">
        <f>AD1083*X1083+(1-AD1083)*U1083</f>
        <v/>
      </c>
      <c r="AQ1083" s="7">
        <f>IF(OR(Scenario!$B$5="Any",Scenario!$B$5=A1083),1,0)</f>
        <v/>
      </c>
      <c r="AR1083" s="7">
        <f>IF(OR(Scenario!$B$6="Any",Scenario!$B$6=B1083),1,0)</f>
        <v/>
      </c>
      <c r="AS1083" s="7">
        <f>IF(OR(Scenario!$B$7="Any",Scenario!$B$7=C1083),1,0)</f>
        <v/>
      </c>
      <c r="AT1083" s="7">
        <f>IF(OR(Scenario!$B$8="Any",Scenario!$B$8=D1083),1,0)</f>
        <v/>
      </c>
      <c r="AU1083" s="7">
        <f>IF(OR(Scenario!$B$9="Any",Scenario!$B$9=E1083),1,0)</f>
        <v/>
      </c>
      <c r="AV1083" s="7">
        <f>IF(OR(Scenario!$B$10="Any",Scenario!$B$10=F1083),1,0)</f>
        <v/>
      </c>
      <c r="AW1083" s="7">
        <f>G1083*AQ1083*AR1083*AS1083*AT1083*AU1083*AV1083</f>
        <v/>
      </c>
      <c r="AX1083" s="7">
        <f>IF(Scenario!$B$11="mean",L1083,IF(Scenario!$B$11="5th pct",M1083,N1083))</f>
        <v/>
      </c>
      <c r="AY1083" s="7">
        <f>IF(Scenario!$B$11="mean",O1083,IF(Scenario!$B$11="5th pct",P1083,Q1083))</f>
        <v/>
      </c>
      <c r="AZ1083" s="7">
        <f>IF(Scenario!$B$11="mean",R1083,IF(Scenario!$B$11="5th pct",S1083,T1083))</f>
        <v/>
      </c>
      <c r="BA1083" s="7">
        <f>IF(Scenario!$B$11="mean",AE1083,IF(Scenario!$B$11="5th pct",AF1083,AG1083))</f>
        <v/>
      </c>
      <c r="BB1083" s="7">
        <f>IF(Scenario!$B$11="mean",AH1083,IF(Scenario!$B$11="5th pct",AI1083,AJ1083))</f>
        <v/>
      </c>
      <c r="BC1083" s="7">
        <f>U1083</f>
        <v/>
      </c>
      <c r="BD1083" s="7">
        <f>IF(Scenario!$B$11="mean",V1083,IF(Scenario!$B$11="5th pct",W1083,X1083))</f>
        <v/>
      </c>
      <c r="BE1083" s="7">
        <f>IF(Scenario!$B$11="mean",Y1083,IF(Scenario!$B$11="5th pct",Z1083,AA1083))</f>
        <v/>
      </c>
      <c r="BF1083" s="7">
        <f>IF(Scenario!$B$11="mean",AK1083,IF(Scenario!$B$11="5th pct",AL1083,AM1083))</f>
        <v/>
      </c>
      <c r="BG1083" s="7">
        <f>IF(Scenario!$B$11="mean",AN1083,IF(Scenario!$B$11="5th pct",AO1083,AP1083))</f>
        <v/>
      </c>
    </row>
    <row r="1084">
      <c r="A1084" t="inlineStr">
        <is>
          <t>M</t>
        </is>
      </c>
      <c r="B1084" t="inlineStr">
        <is>
          <t>80+</t>
        </is>
      </c>
      <c r="C1084" t="inlineStr">
        <is>
          <t>154-176</t>
        </is>
      </c>
      <c r="D1084" t="inlineStr">
        <is>
          <t>&gt;=2.0</t>
        </is>
      </c>
      <c r="E1084" t="inlineStr">
        <is>
          <t>low parox</t>
        </is>
      </c>
      <c r="F1084" t="inlineStr">
        <is>
          <t>no</t>
        </is>
      </c>
      <c r="G1084" s="26">
        <f>Parameters!$B$6*Parameters!$B$9*Parameters!$E$11/SUM(Parameters!$B$11:$G$11)*Parameters!$K$21*Parameters!$B$51*(1-Parameters!$B$46)</f>
        <v/>
      </c>
      <c r="H1084" s="27">
        <f>(140-Parameters!$D$25)*Parameters!$E$26*0.45359237*1/(72*Parameters!$E$27)</f>
        <v/>
      </c>
      <c r="I1084">
        <f>IF(H1084&gt;80,"&gt;80",IF(H1084&gt;50,"50-80",IF(H1084&gt;=25,"25-50","&lt;25")))</f>
        <v/>
      </c>
      <c r="J1084">
        <f>IF(((B1084="80+")+0+(OR(D1084="1.5-2.0",D1084="&gt;=2.0")))&gt;=2,1,0)</f>
        <v/>
      </c>
      <c r="K1084" s="28">
        <f>INDEX(Parameters!$B$31:$E$31,MATCH(I1084,Parameters!$B$30:$E$30,0))</f>
        <v/>
      </c>
      <c r="L1084" s="29">
        <f>K1084*INDEX(Parameters!$B$66:$E$66,MATCH(I1084,Parameters!$B$30:$E$30,0))/100*IF($F1084="yes",Parameters!$C$49,Parameters!$B$49)</f>
        <v/>
      </c>
      <c r="M1084" s="29">
        <f>K1084*INDEX(Parameters!$B$67:$E$67,MATCH(I1084,Parameters!$B$30:$E$30,0))/100*IF($F1084="yes",Parameters!$C$49,Parameters!$B$49)</f>
        <v/>
      </c>
      <c r="N1084" s="29">
        <f>K1084*INDEX(Parameters!$B$68:$E$68,MATCH(I1084,Parameters!$B$30:$E$30,0))/100*IF($F1084="yes",Parameters!$C$49,Parameters!$B$49)</f>
        <v/>
      </c>
      <c r="O1084" s="29">
        <f>K1084*INDEX(Parameters!$B$69:$E$69,MATCH(I1084,Parameters!$B$30:$E$30,0))/100*IF($F1084="yes",Parameters!$C$49,Parameters!$B$49)</f>
        <v/>
      </c>
      <c r="P1084" s="29">
        <f>K1084*INDEX(Parameters!$B$70:$E$70,MATCH(I1084,Parameters!$B$30:$E$30,0))/100*IF($F1084="yes",Parameters!$C$49,Parameters!$B$49)</f>
        <v/>
      </c>
      <c r="Q1084" s="29">
        <f>K1084*INDEX(Parameters!$B$71:$E$71,MATCH(I1084,Parameters!$B$30:$E$30,0))/100*IF($F1084="yes",Parameters!$C$49,Parameters!$B$49)</f>
        <v/>
      </c>
      <c r="R1084" s="29">
        <f>K1084*INDEX(Parameters!$B$72:$E$72,MATCH(I1084,Parameters!$B$30:$E$30,0))/100*IF($F1084="yes",Parameters!$C$49,Parameters!$B$49)</f>
        <v/>
      </c>
      <c r="S1084" s="29">
        <f>K1084*INDEX(Parameters!$B$73:$E$73,MATCH(I1084,Parameters!$B$30:$E$30,0))/100*IF($F1084="yes",Parameters!$C$49,Parameters!$B$49)</f>
        <v/>
      </c>
      <c r="T1084" s="29">
        <f>K1084*INDEX(Parameters!$B$74:$E$74,MATCH(I1084,Parameters!$B$30:$E$30,0))/100*IF($F1084="yes",Parameters!$C$49,Parameters!$B$49)</f>
        <v/>
      </c>
      <c r="U1084" s="29">
        <f>INDEX(Parameters!$B$32:$E$32,MATCH(I1084,Parameters!$B$30:$E$30,0))*Parameters!$B$36/100*IF($F1084="yes",Parameters!$E$49,Parameters!$D$49)</f>
        <v/>
      </c>
      <c r="V1084" s="29">
        <f>U1084*INDEX(Parameters!$B$99:$E$99,MATCH(I1084,Parameters!$B$30:$E$30,0))</f>
        <v/>
      </c>
      <c r="W1084" s="29">
        <f>U1084*INDEX(Parameters!$B$100:$E$100,MATCH(I1084,Parameters!$B$30:$E$30,0))</f>
        <v/>
      </c>
      <c r="X1084" s="29">
        <f>U1084*INDEX(Parameters!$B$101:$E$101,MATCH(I1084,Parameters!$B$30:$E$30,0))</f>
        <v/>
      </c>
      <c r="Y1084" s="29">
        <f>U1084*INDEX(Parameters!$B$102:$E$102,MATCH(I1084,Parameters!$B$30:$E$30,0))</f>
        <v/>
      </c>
      <c r="Z1084" s="29">
        <f>U1084*INDEX(Parameters!$B$103:$E$103,MATCH(I1084,Parameters!$B$30:$E$30,0))</f>
        <v/>
      </c>
      <c r="AA1084" s="29">
        <f>U1084*INDEX(Parameters!$B$104:$E$104,MATCH(I1084,Parameters!$B$30:$E$30,0))</f>
        <v/>
      </c>
      <c r="AB1084" s="29">
        <f>U1084*Parameters!$B$39</f>
        <v/>
      </c>
      <c r="AC1084">
        <f>J1084</f>
        <v/>
      </c>
      <c r="AD1084">
        <f>IF(J1084=1,Parameters!$B$40,Parameters!$B$41)</f>
        <v/>
      </c>
      <c r="AE1084" s="29">
        <f>AC1084*O1084+(1-AC1084)*L1084</f>
        <v/>
      </c>
      <c r="AF1084" s="29">
        <f>AC1084*P1084+(1-AC1084)*M1084</f>
        <v/>
      </c>
      <c r="AG1084" s="29">
        <f>AC1084*Q1084+(1-AC1084)*N1084</f>
        <v/>
      </c>
      <c r="AH1084" s="29">
        <f>AD1084*O1084+(1-AD1084)*L1084</f>
        <v/>
      </c>
      <c r="AI1084" s="29">
        <f>AD1084*P1084+(1-AD1084)*M1084</f>
        <v/>
      </c>
      <c r="AJ1084" s="29">
        <f>AD1084*Q1084+(1-AD1084)*N1084</f>
        <v/>
      </c>
      <c r="AK1084" s="29">
        <f>AC1084*V1084+(1-AC1084)*U1084</f>
        <v/>
      </c>
      <c r="AL1084" s="29">
        <f>AC1084*W1084+(1-AC1084)*U1084</f>
        <v/>
      </c>
      <c r="AM1084" s="29">
        <f>AC1084*X1084+(1-AC1084)*U1084</f>
        <v/>
      </c>
      <c r="AN1084" s="29">
        <f>AD1084*V1084+(1-AD1084)*U1084</f>
        <v/>
      </c>
      <c r="AO1084" s="29">
        <f>AD1084*W1084+(1-AD1084)*U1084</f>
        <v/>
      </c>
      <c r="AP1084" s="29">
        <f>AD1084*X1084+(1-AD1084)*U1084</f>
        <v/>
      </c>
      <c r="AQ1084">
        <f>IF(OR(Scenario!$B$5="Any",Scenario!$B$5=A1084),1,0)</f>
        <v/>
      </c>
      <c r="AR1084">
        <f>IF(OR(Scenario!$B$6="Any",Scenario!$B$6=B1084),1,0)</f>
        <v/>
      </c>
      <c r="AS1084">
        <f>IF(OR(Scenario!$B$7="Any",Scenario!$B$7=C1084),1,0)</f>
        <v/>
      </c>
      <c r="AT1084">
        <f>IF(OR(Scenario!$B$8="Any",Scenario!$B$8=D1084),1,0)</f>
        <v/>
      </c>
      <c r="AU1084">
        <f>IF(OR(Scenario!$B$9="Any",Scenario!$B$9=E1084),1,0)</f>
        <v/>
      </c>
      <c r="AV1084">
        <f>IF(OR(Scenario!$B$10="Any",Scenario!$B$10=F1084),1,0)</f>
        <v/>
      </c>
      <c r="AW1084">
        <f>G1084*AQ1084*AR1084*AS1084*AT1084*AU1084*AV1084</f>
        <v/>
      </c>
      <c r="AX1084">
        <f>IF(Scenario!$B$11="mean",L1084,IF(Scenario!$B$11="5th pct",M1084,N1084))</f>
        <v/>
      </c>
      <c r="AY1084">
        <f>IF(Scenario!$B$11="mean",O1084,IF(Scenario!$B$11="5th pct",P1084,Q1084))</f>
        <v/>
      </c>
      <c r="AZ1084">
        <f>IF(Scenario!$B$11="mean",R1084,IF(Scenario!$B$11="5th pct",S1084,T1084))</f>
        <v/>
      </c>
      <c r="BA1084">
        <f>IF(Scenario!$B$11="mean",AE1084,IF(Scenario!$B$11="5th pct",AF1084,AG1084))</f>
        <v/>
      </c>
      <c r="BB1084">
        <f>IF(Scenario!$B$11="mean",AH1084,IF(Scenario!$B$11="5th pct",AI1084,AJ1084))</f>
        <v/>
      </c>
      <c r="BC1084">
        <f>U1084</f>
        <v/>
      </c>
      <c r="BD1084">
        <f>IF(Scenario!$B$11="mean",V1084,IF(Scenario!$B$11="5th pct",W1084,X1084))</f>
        <v/>
      </c>
      <c r="BE1084">
        <f>IF(Scenario!$B$11="mean",Y1084,IF(Scenario!$B$11="5th pct",Z1084,AA1084))</f>
        <v/>
      </c>
      <c r="BF1084">
        <f>IF(Scenario!$B$11="mean",AK1084,IF(Scenario!$B$11="5th pct",AL1084,AM1084))</f>
        <v/>
      </c>
      <c r="BG1084">
        <f>IF(Scenario!$B$11="mean",AN1084,IF(Scenario!$B$11="5th pct",AO1084,AP1084))</f>
        <v/>
      </c>
    </row>
    <row r="1085">
      <c r="A1085" s="7" t="inlineStr">
        <is>
          <t>M</t>
        </is>
      </c>
      <c r="B1085" s="7" t="inlineStr">
        <is>
          <t>80+</t>
        </is>
      </c>
      <c r="C1085" s="7" t="inlineStr">
        <is>
          <t>154-176</t>
        </is>
      </c>
      <c r="D1085" s="7" t="inlineStr">
        <is>
          <t>&gt;=2.0</t>
        </is>
      </c>
      <c r="E1085" s="7" t="inlineStr">
        <is>
          <t>low parox</t>
        </is>
      </c>
      <c r="F1085" s="7" t="inlineStr">
        <is>
          <t>yes</t>
        </is>
      </c>
      <c r="G1085" s="30">
        <f>Parameters!$B$6*Parameters!$B$9*Parameters!$E$11/SUM(Parameters!$B$11:$G$11)*Parameters!$K$21*Parameters!$B$51*Parameters!$B$46</f>
        <v/>
      </c>
      <c r="H1085" s="31">
        <f>(140-Parameters!$D$25)*Parameters!$E$26*0.45359237*1/(72*Parameters!$E$27)</f>
        <v/>
      </c>
      <c r="I1085" s="7">
        <f>IF(H1085&gt;80,"&gt;80",IF(H1085&gt;50,"50-80",IF(H1085&gt;=25,"25-50","&lt;25")))</f>
        <v/>
      </c>
      <c r="J1085" s="7">
        <f>IF(((B1085="80+")+0+(OR(D1085="1.5-2.0",D1085="&gt;=2.0")))&gt;=2,1,0)</f>
        <v/>
      </c>
      <c r="K1085" s="32">
        <f>INDEX(Parameters!$B$31:$E$31,MATCH(I1085,Parameters!$B$30:$E$30,0))</f>
        <v/>
      </c>
      <c r="L1085" s="33">
        <f>K1085*INDEX(Parameters!$B$66:$E$66,MATCH(I1085,Parameters!$B$30:$E$30,0))/100*IF($F1085="yes",Parameters!$C$49,Parameters!$B$49)</f>
        <v/>
      </c>
      <c r="M1085" s="33">
        <f>K1085*INDEX(Parameters!$B$67:$E$67,MATCH(I1085,Parameters!$B$30:$E$30,0))/100*IF($F1085="yes",Parameters!$C$49,Parameters!$B$49)</f>
        <v/>
      </c>
      <c r="N1085" s="33">
        <f>K1085*INDEX(Parameters!$B$68:$E$68,MATCH(I1085,Parameters!$B$30:$E$30,0))/100*IF($F1085="yes",Parameters!$C$49,Parameters!$B$49)</f>
        <v/>
      </c>
      <c r="O1085" s="33">
        <f>K1085*INDEX(Parameters!$B$69:$E$69,MATCH(I1085,Parameters!$B$30:$E$30,0))/100*IF($F1085="yes",Parameters!$C$49,Parameters!$B$49)</f>
        <v/>
      </c>
      <c r="P1085" s="33">
        <f>K1085*INDEX(Parameters!$B$70:$E$70,MATCH(I1085,Parameters!$B$30:$E$30,0))/100*IF($F1085="yes",Parameters!$C$49,Parameters!$B$49)</f>
        <v/>
      </c>
      <c r="Q1085" s="33">
        <f>K1085*INDEX(Parameters!$B$71:$E$71,MATCH(I1085,Parameters!$B$30:$E$30,0))/100*IF($F1085="yes",Parameters!$C$49,Parameters!$B$49)</f>
        <v/>
      </c>
      <c r="R1085" s="33">
        <f>K1085*INDEX(Parameters!$B$72:$E$72,MATCH(I1085,Parameters!$B$30:$E$30,0))/100*IF($F1085="yes",Parameters!$C$49,Parameters!$B$49)</f>
        <v/>
      </c>
      <c r="S1085" s="33">
        <f>K1085*INDEX(Parameters!$B$73:$E$73,MATCH(I1085,Parameters!$B$30:$E$30,0))/100*IF($F1085="yes",Parameters!$C$49,Parameters!$B$49)</f>
        <v/>
      </c>
      <c r="T1085" s="33">
        <f>K1085*INDEX(Parameters!$B$74:$E$74,MATCH(I1085,Parameters!$B$30:$E$30,0))/100*IF($F1085="yes",Parameters!$C$49,Parameters!$B$49)</f>
        <v/>
      </c>
      <c r="U1085" s="33">
        <f>INDEX(Parameters!$B$32:$E$32,MATCH(I1085,Parameters!$B$30:$E$30,0))*Parameters!$B$36/100*IF($F1085="yes",Parameters!$E$49,Parameters!$D$49)</f>
        <v/>
      </c>
      <c r="V1085" s="33">
        <f>U1085*INDEX(Parameters!$B$99:$E$99,MATCH(I1085,Parameters!$B$30:$E$30,0))</f>
        <v/>
      </c>
      <c r="W1085" s="33">
        <f>U1085*INDEX(Parameters!$B$100:$E$100,MATCH(I1085,Parameters!$B$30:$E$30,0))</f>
        <v/>
      </c>
      <c r="X1085" s="33">
        <f>U1085*INDEX(Parameters!$B$101:$E$101,MATCH(I1085,Parameters!$B$30:$E$30,0))</f>
        <v/>
      </c>
      <c r="Y1085" s="33">
        <f>U1085*INDEX(Parameters!$B$102:$E$102,MATCH(I1085,Parameters!$B$30:$E$30,0))</f>
        <v/>
      </c>
      <c r="Z1085" s="33">
        <f>U1085*INDEX(Parameters!$B$103:$E$103,MATCH(I1085,Parameters!$B$30:$E$30,0))</f>
        <v/>
      </c>
      <c r="AA1085" s="33">
        <f>U1085*INDEX(Parameters!$B$104:$E$104,MATCH(I1085,Parameters!$B$30:$E$30,0))</f>
        <v/>
      </c>
      <c r="AB1085" s="33">
        <f>U1085*Parameters!$B$39</f>
        <v/>
      </c>
      <c r="AC1085" s="7">
        <f>J1085</f>
        <v/>
      </c>
      <c r="AD1085" s="7">
        <f>IF(J1085=1,Parameters!$B$40,Parameters!$B$41)</f>
        <v/>
      </c>
      <c r="AE1085" s="33">
        <f>AC1085*O1085+(1-AC1085)*L1085</f>
        <v/>
      </c>
      <c r="AF1085" s="33">
        <f>AC1085*P1085+(1-AC1085)*M1085</f>
        <v/>
      </c>
      <c r="AG1085" s="33">
        <f>AC1085*Q1085+(1-AC1085)*N1085</f>
        <v/>
      </c>
      <c r="AH1085" s="33">
        <f>AD1085*O1085+(1-AD1085)*L1085</f>
        <v/>
      </c>
      <c r="AI1085" s="33">
        <f>AD1085*P1085+(1-AD1085)*M1085</f>
        <v/>
      </c>
      <c r="AJ1085" s="33">
        <f>AD1085*Q1085+(1-AD1085)*N1085</f>
        <v/>
      </c>
      <c r="AK1085" s="33">
        <f>AC1085*V1085+(1-AC1085)*U1085</f>
        <v/>
      </c>
      <c r="AL1085" s="33">
        <f>AC1085*W1085+(1-AC1085)*U1085</f>
        <v/>
      </c>
      <c r="AM1085" s="33">
        <f>AC1085*X1085+(1-AC1085)*U1085</f>
        <v/>
      </c>
      <c r="AN1085" s="33">
        <f>AD1085*V1085+(1-AD1085)*U1085</f>
        <v/>
      </c>
      <c r="AO1085" s="33">
        <f>AD1085*W1085+(1-AD1085)*U1085</f>
        <v/>
      </c>
      <c r="AP1085" s="33">
        <f>AD1085*X1085+(1-AD1085)*U1085</f>
        <v/>
      </c>
      <c r="AQ1085" s="7">
        <f>IF(OR(Scenario!$B$5="Any",Scenario!$B$5=A1085),1,0)</f>
        <v/>
      </c>
      <c r="AR1085" s="7">
        <f>IF(OR(Scenario!$B$6="Any",Scenario!$B$6=B1085),1,0)</f>
        <v/>
      </c>
      <c r="AS1085" s="7">
        <f>IF(OR(Scenario!$B$7="Any",Scenario!$B$7=C1085),1,0)</f>
        <v/>
      </c>
      <c r="AT1085" s="7">
        <f>IF(OR(Scenario!$B$8="Any",Scenario!$B$8=D1085),1,0)</f>
        <v/>
      </c>
      <c r="AU1085" s="7">
        <f>IF(OR(Scenario!$B$9="Any",Scenario!$B$9=E1085),1,0)</f>
        <v/>
      </c>
      <c r="AV1085" s="7">
        <f>IF(OR(Scenario!$B$10="Any",Scenario!$B$10=F1085),1,0)</f>
        <v/>
      </c>
      <c r="AW1085" s="7">
        <f>G1085*AQ1085*AR1085*AS1085*AT1085*AU1085*AV1085</f>
        <v/>
      </c>
      <c r="AX1085" s="7">
        <f>IF(Scenario!$B$11="mean",L1085,IF(Scenario!$B$11="5th pct",M1085,N1085))</f>
        <v/>
      </c>
      <c r="AY1085" s="7">
        <f>IF(Scenario!$B$11="mean",O1085,IF(Scenario!$B$11="5th pct",P1085,Q1085))</f>
        <v/>
      </c>
      <c r="AZ1085" s="7">
        <f>IF(Scenario!$B$11="mean",R1085,IF(Scenario!$B$11="5th pct",S1085,T1085))</f>
        <v/>
      </c>
      <c r="BA1085" s="7">
        <f>IF(Scenario!$B$11="mean",AE1085,IF(Scenario!$B$11="5th pct",AF1085,AG1085))</f>
        <v/>
      </c>
      <c r="BB1085" s="7">
        <f>IF(Scenario!$B$11="mean",AH1085,IF(Scenario!$B$11="5th pct",AI1085,AJ1085))</f>
        <v/>
      </c>
      <c r="BC1085" s="7">
        <f>U1085</f>
        <v/>
      </c>
      <c r="BD1085" s="7">
        <f>IF(Scenario!$B$11="mean",V1085,IF(Scenario!$B$11="5th pct",W1085,X1085))</f>
        <v/>
      </c>
      <c r="BE1085" s="7">
        <f>IF(Scenario!$B$11="mean",Y1085,IF(Scenario!$B$11="5th pct",Z1085,AA1085))</f>
        <v/>
      </c>
      <c r="BF1085" s="7">
        <f>IF(Scenario!$B$11="mean",AK1085,IF(Scenario!$B$11="5th pct",AL1085,AM1085))</f>
        <v/>
      </c>
      <c r="BG1085" s="7">
        <f>IF(Scenario!$B$11="mean",AN1085,IF(Scenario!$B$11="5th pct",AO1085,AP1085))</f>
        <v/>
      </c>
    </row>
    <row r="1086">
      <c r="A1086" t="inlineStr">
        <is>
          <t>M</t>
        </is>
      </c>
      <c r="B1086" t="inlineStr">
        <is>
          <t>80+</t>
        </is>
      </c>
      <c r="C1086" t="inlineStr">
        <is>
          <t>154-176</t>
        </is>
      </c>
      <c r="D1086" t="inlineStr">
        <is>
          <t>&gt;=2.0</t>
        </is>
      </c>
      <c r="E1086" t="inlineStr">
        <is>
          <t>high parox</t>
        </is>
      </c>
      <c r="F1086" t="inlineStr">
        <is>
          <t>no</t>
        </is>
      </c>
      <c r="G1086" s="26">
        <f>Parameters!$B$6*Parameters!$B$9*Parameters!$E$11/SUM(Parameters!$B$11:$G$11)*Parameters!$K$21*Parameters!$B$52*(1-Parameters!$B$46)</f>
        <v/>
      </c>
      <c r="H1086" s="27">
        <f>(140-Parameters!$D$25)*Parameters!$E$26*0.45359237*1/(72*Parameters!$E$27)</f>
        <v/>
      </c>
      <c r="I1086">
        <f>IF(H1086&gt;80,"&gt;80",IF(H1086&gt;50,"50-80",IF(H1086&gt;=25,"25-50","&lt;25")))</f>
        <v/>
      </c>
      <c r="J1086">
        <f>IF(((B1086="80+")+0+(OR(D1086="1.5-2.0",D1086="&gt;=2.0")))&gt;=2,1,0)</f>
        <v/>
      </c>
      <c r="K1086" s="28">
        <f>INDEX(Parameters!$B$31:$E$31,MATCH(I1086,Parameters!$B$30:$E$30,0))</f>
        <v/>
      </c>
      <c r="L1086" s="29">
        <f>K1086*INDEX(Parameters!$B$75:$E$75,MATCH(I1086,Parameters!$B$30:$E$30,0))/100*IF($F1086="yes",Parameters!$C$49,Parameters!$B$49)</f>
        <v/>
      </c>
      <c r="M1086" s="29">
        <f>K1086*INDEX(Parameters!$B$76:$E$76,MATCH(I1086,Parameters!$B$30:$E$30,0))/100*IF($F1086="yes",Parameters!$C$49,Parameters!$B$49)</f>
        <v/>
      </c>
      <c r="N1086" s="29">
        <f>K1086*INDEX(Parameters!$B$77:$E$77,MATCH(I1086,Parameters!$B$30:$E$30,0))/100*IF($F1086="yes",Parameters!$C$49,Parameters!$B$49)</f>
        <v/>
      </c>
      <c r="O1086" s="29">
        <f>K1086*INDEX(Parameters!$B$78:$E$78,MATCH(I1086,Parameters!$B$30:$E$30,0))/100*IF($F1086="yes",Parameters!$C$49,Parameters!$B$49)</f>
        <v/>
      </c>
      <c r="P1086" s="29">
        <f>K1086*INDEX(Parameters!$B$79:$E$79,MATCH(I1086,Parameters!$B$30:$E$30,0))/100*IF($F1086="yes",Parameters!$C$49,Parameters!$B$49)</f>
        <v/>
      </c>
      <c r="Q1086" s="29">
        <f>K1086*INDEX(Parameters!$B$80:$E$80,MATCH(I1086,Parameters!$B$30:$E$30,0))/100*IF($F1086="yes",Parameters!$C$49,Parameters!$B$49)</f>
        <v/>
      </c>
      <c r="R1086" s="29">
        <f>K1086*INDEX(Parameters!$B$81:$E$81,MATCH(I1086,Parameters!$B$30:$E$30,0))/100*IF($F1086="yes",Parameters!$C$49,Parameters!$B$49)</f>
        <v/>
      </c>
      <c r="S1086" s="29">
        <f>K1086*INDEX(Parameters!$B$82:$E$82,MATCH(I1086,Parameters!$B$30:$E$30,0))/100*IF($F1086="yes",Parameters!$C$49,Parameters!$B$49)</f>
        <v/>
      </c>
      <c r="T1086" s="29">
        <f>K1086*INDEX(Parameters!$B$83:$E$83,MATCH(I1086,Parameters!$B$30:$E$30,0))/100*IF($F1086="yes",Parameters!$C$49,Parameters!$B$49)</f>
        <v/>
      </c>
      <c r="U1086" s="29">
        <f>INDEX(Parameters!$B$32:$E$32,MATCH(I1086,Parameters!$B$30:$E$30,0))*Parameters!$B$36/100*IF($F1086="yes",Parameters!$E$49,Parameters!$D$49)</f>
        <v/>
      </c>
      <c r="V1086" s="29">
        <f>U1086*INDEX(Parameters!$B$99:$E$99,MATCH(I1086,Parameters!$B$30:$E$30,0))</f>
        <v/>
      </c>
      <c r="W1086" s="29">
        <f>U1086*INDEX(Parameters!$B$100:$E$100,MATCH(I1086,Parameters!$B$30:$E$30,0))</f>
        <v/>
      </c>
      <c r="X1086" s="29">
        <f>U1086*INDEX(Parameters!$B$101:$E$101,MATCH(I1086,Parameters!$B$30:$E$30,0))</f>
        <v/>
      </c>
      <c r="Y1086" s="29">
        <f>U1086*INDEX(Parameters!$B$102:$E$102,MATCH(I1086,Parameters!$B$30:$E$30,0))</f>
        <v/>
      </c>
      <c r="Z1086" s="29">
        <f>U1086*INDEX(Parameters!$B$103:$E$103,MATCH(I1086,Parameters!$B$30:$E$30,0))</f>
        <v/>
      </c>
      <c r="AA1086" s="29">
        <f>U1086*INDEX(Parameters!$B$104:$E$104,MATCH(I1086,Parameters!$B$30:$E$30,0))</f>
        <v/>
      </c>
      <c r="AB1086" s="29">
        <f>U1086*Parameters!$B$39</f>
        <v/>
      </c>
      <c r="AC1086">
        <f>J1086</f>
        <v/>
      </c>
      <c r="AD1086">
        <f>IF(J1086=1,Parameters!$B$40,Parameters!$B$41)</f>
        <v/>
      </c>
      <c r="AE1086" s="29">
        <f>AC1086*O1086+(1-AC1086)*L1086</f>
        <v/>
      </c>
      <c r="AF1086" s="29">
        <f>AC1086*P1086+(1-AC1086)*M1086</f>
        <v/>
      </c>
      <c r="AG1086" s="29">
        <f>AC1086*Q1086+(1-AC1086)*N1086</f>
        <v/>
      </c>
      <c r="AH1086" s="29">
        <f>AD1086*O1086+(1-AD1086)*L1086</f>
        <v/>
      </c>
      <c r="AI1086" s="29">
        <f>AD1086*P1086+(1-AD1086)*M1086</f>
        <v/>
      </c>
      <c r="AJ1086" s="29">
        <f>AD1086*Q1086+(1-AD1086)*N1086</f>
        <v/>
      </c>
      <c r="AK1086" s="29">
        <f>AC1086*V1086+(1-AC1086)*U1086</f>
        <v/>
      </c>
      <c r="AL1086" s="29">
        <f>AC1086*W1086+(1-AC1086)*U1086</f>
        <v/>
      </c>
      <c r="AM1086" s="29">
        <f>AC1086*X1086+(1-AC1086)*U1086</f>
        <v/>
      </c>
      <c r="AN1086" s="29">
        <f>AD1086*V1086+(1-AD1086)*U1086</f>
        <v/>
      </c>
      <c r="AO1086" s="29">
        <f>AD1086*W1086+(1-AD1086)*U1086</f>
        <v/>
      </c>
      <c r="AP1086" s="29">
        <f>AD1086*X1086+(1-AD1086)*U1086</f>
        <v/>
      </c>
      <c r="AQ1086">
        <f>IF(OR(Scenario!$B$5="Any",Scenario!$B$5=A1086),1,0)</f>
        <v/>
      </c>
      <c r="AR1086">
        <f>IF(OR(Scenario!$B$6="Any",Scenario!$B$6=B1086),1,0)</f>
        <v/>
      </c>
      <c r="AS1086">
        <f>IF(OR(Scenario!$B$7="Any",Scenario!$B$7=C1086),1,0)</f>
        <v/>
      </c>
      <c r="AT1086">
        <f>IF(OR(Scenario!$B$8="Any",Scenario!$B$8=D1086),1,0)</f>
        <v/>
      </c>
      <c r="AU1086">
        <f>IF(OR(Scenario!$B$9="Any",Scenario!$B$9=E1086),1,0)</f>
        <v/>
      </c>
      <c r="AV1086">
        <f>IF(OR(Scenario!$B$10="Any",Scenario!$B$10=F1086),1,0)</f>
        <v/>
      </c>
      <c r="AW1086">
        <f>G1086*AQ1086*AR1086*AS1086*AT1086*AU1086*AV1086</f>
        <v/>
      </c>
      <c r="AX1086">
        <f>IF(Scenario!$B$11="mean",L1086,IF(Scenario!$B$11="5th pct",M1086,N1086))</f>
        <v/>
      </c>
      <c r="AY1086">
        <f>IF(Scenario!$B$11="mean",O1086,IF(Scenario!$B$11="5th pct",P1086,Q1086))</f>
        <v/>
      </c>
      <c r="AZ1086">
        <f>IF(Scenario!$B$11="mean",R1086,IF(Scenario!$B$11="5th pct",S1086,T1086))</f>
        <v/>
      </c>
      <c r="BA1086">
        <f>IF(Scenario!$B$11="mean",AE1086,IF(Scenario!$B$11="5th pct",AF1086,AG1086))</f>
        <v/>
      </c>
      <c r="BB1086">
        <f>IF(Scenario!$B$11="mean",AH1086,IF(Scenario!$B$11="5th pct",AI1086,AJ1086))</f>
        <v/>
      </c>
      <c r="BC1086">
        <f>U1086</f>
        <v/>
      </c>
      <c r="BD1086">
        <f>IF(Scenario!$B$11="mean",V1086,IF(Scenario!$B$11="5th pct",W1086,X1086))</f>
        <v/>
      </c>
      <c r="BE1086">
        <f>IF(Scenario!$B$11="mean",Y1086,IF(Scenario!$B$11="5th pct",Z1086,AA1086))</f>
        <v/>
      </c>
      <c r="BF1086">
        <f>IF(Scenario!$B$11="mean",AK1086,IF(Scenario!$B$11="5th pct",AL1086,AM1086))</f>
        <v/>
      </c>
      <c r="BG1086">
        <f>IF(Scenario!$B$11="mean",AN1086,IF(Scenario!$B$11="5th pct",AO1086,AP1086))</f>
        <v/>
      </c>
    </row>
    <row r="1087">
      <c r="A1087" s="7" t="inlineStr">
        <is>
          <t>M</t>
        </is>
      </c>
      <c r="B1087" s="7" t="inlineStr">
        <is>
          <t>80+</t>
        </is>
      </c>
      <c r="C1087" s="7" t="inlineStr">
        <is>
          <t>154-176</t>
        </is>
      </c>
      <c r="D1087" s="7" t="inlineStr">
        <is>
          <t>&gt;=2.0</t>
        </is>
      </c>
      <c r="E1087" s="7" t="inlineStr">
        <is>
          <t>high parox</t>
        </is>
      </c>
      <c r="F1087" s="7" t="inlineStr">
        <is>
          <t>yes</t>
        </is>
      </c>
      <c r="G1087" s="30">
        <f>Parameters!$B$6*Parameters!$B$9*Parameters!$E$11/SUM(Parameters!$B$11:$G$11)*Parameters!$K$21*Parameters!$B$52*Parameters!$B$46</f>
        <v/>
      </c>
      <c r="H1087" s="31">
        <f>(140-Parameters!$D$25)*Parameters!$E$26*0.45359237*1/(72*Parameters!$E$27)</f>
        <v/>
      </c>
      <c r="I1087" s="7">
        <f>IF(H1087&gt;80,"&gt;80",IF(H1087&gt;50,"50-80",IF(H1087&gt;=25,"25-50","&lt;25")))</f>
        <v/>
      </c>
      <c r="J1087" s="7">
        <f>IF(((B1087="80+")+0+(OR(D1087="1.5-2.0",D1087="&gt;=2.0")))&gt;=2,1,0)</f>
        <v/>
      </c>
      <c r="K1087" s="32">
        <f>INDEX(Parameters!$B$31:$E$31,MATCH(I1087,Parameters!$B$30:$E$30,0))</f>
        <v/>
      </c>
      <c r="L1087" s="33">
        <f>K1087*INDEX(Parameters!$B$75:$E$75,MATCH(I1087,Parameters!$B$30:$E$30,0))/100*IF($F1087="yes",Parameters!$C$49,Parameters!$B$49)</f>
        <v/>
      </c>
      <c r="M1087" s="33">
        <f>K1087*INDEX(Parameters!$B$76:$E$76,MATCH(I1087,Parameters!$B$30:$E$30,0))/100*IF($F1087="yes",Parameters!$C$49,Parameters!$B$49)</f>
        <v/>
      </c>
      <c r="N1087" s="33">
        <f>K1087*INDEX(Parameters!$B$77:$E$77,MATCH(I1087,Parameters!$B$30:$E$30,0))/100*IF($F1087="yes",Parameters!$C$49,Parameters!$B$49)</f>
        <v/>
      </c>
      <c r="O1087" s="33">
        <f>K1087*INDEX(Parameters!$B$78:$E$78,MATCH(I1087,Parameters!$B$30:$E$30,0))/100*IF($F1087="yes",Parameters!$C$49,Parameters!$B$49)</f>
        <v/>
      </c>
      <c r="P1087" s="33">
        <f>K1087*INDEX(Parameters!$B$79:$E$79,MATCH(I1087,Parameters!$B$30:$E$30,0))/100*IF($F1087="yes",Parameters!$C$49,Parameters!$B$49)</f>
        <v/>
      </c>
      <c r="Q1087" s="33">
        <f>K1087*INDEX(Parameters!$B$80:$E$80,MATCH(I1087,Parameters!$B$30:$E$30,0))/100*IF($F1087="yes",Parameters!$C$49,Parameters!$B$49)</f>
        <v/>
      </c>
      <c r="R1087" s="33">
        <f>K1087*INDEX(Parameters!$B$81:$E$81,MATCH(I1087,Parameters!$B$30:$E$30,0))/100*IF($F1087="yes",Parameters!$C$49,Parameters!$B$49)</f>
        <v/>
      </c>
      <c r="S1087" s="33">
        <f>K1087*INDEX(Parameters!$B$82:$E$82,MATCH(I1087,Parameters!$B$30:$E$30,0))/100*IF($F1087="yes",Parameters!$C$49,Parameters!$B$49)</f>
        <v/>
      </c>
      <c r="T1087" s="33">
        <f>K1087*INDEX(Parameters!$B$83:$E$83,MATCH(I1087,Parameters!$B$30:$E$30,0))/100*IF($F1087="yes",Parameters!$C$49,Parameters!$B$49)</f>
        <v/>
      </c>
      <c r="U1087" s="33">
        <f>INDEX(Parameters!$B$32:$E$32,MATCH(I1087,Parameters!$B$30:$E$30,0))*Parameters!$B$36/100*IF($F1087="yes",Parameters!$E$49,Parameters!$D$49)</f>
        <v/>
      </c>
      <c r="V1087" s="33">
        <f>U1087*INDEX(Parameters!$B$99:$E$99,MATCH(I1087,Parameters!$B$30:$E$30,0))</f>
        <v/>
      </c>
      <c r="W1087" s="33">
        <f>U1087*INDEX(Parameters!$B$100:$E$100,MATCH(I1087,Parameters!$B$30:$E$30,0))</f>
        <v/>
      </c>
      <c r="X1087" s="33">
        <f>U1087*INDEX(Parameters!$B$101:$E$101,MATCH(I1087,Parameters!$B$30:$E$30,0))</f>
        <v/>
      </c>
      <c r="Y1087" s="33">
        <f>U1087*INDEX(Parameters!$B$102:$E$102,MATCH(I1087,Parameters!$B$30:$E$30,0))</f>
        <v/>
      </c>
      <c r="Z1087" s="33">
        <f>U1087*INDEX(Parameters!$B$103:$E$103,MATCH(I1087,Parameters!$B$30:$E$30,0))</f>
        <v/>
      </c>
      <c r="AA1087" s="33">
        <f>U1087*INDEX(Parameters!$B$104:$E$104,MATCH(I1087,Parameters!$B$30:$E$30,0))</f>
        <v/>
      </c>
      <c r="AB1087" s="33">
        <f>U1087*Parameters!$B$39</f>
        <v/>
      </c>
      <c r="AC1087" s="7">
        <f>J1087</f>
        <v/>
      </c>
      <c r="AD1087" s="7">
        <f>IF(J1087=1,Parameters!$B$40,Parameters!$B$41)</f>
        <v/>
      </c>
      <c r="AE1087" s="33">
        <f>AC1087*O1087+(1-AC1087)*L1087</f>
        <v/>
      </c>
      <c r="AF1087" s="33">
        <f>AC1087*P1087+(1-AC1087)*M1087</f>
        <v/>
      </c>
      <c r="AG1087" s="33">
        <f>AC1087*Q1087+(1-AC1087)*N1087</f>
        <v/>
      </c>
      <c r="AH1087" s="33">
        <f>AD1087*O1087+(1-AD1087)*L1087</f>
        <v/>
      </c>
      <c r="AI1087" s="33">
        <f>AD1087*P1087+(1-AD1087)*M1087</f>
        <v/>
      </c>
      <c r="AJ1087" s="33">
        <f>AD1087*Q1087+(1-AD1087)*N1087</f>
        <v/>
      </c>
      <c r="AK1087" s="33">
        <f>AC1087*V1087+(1-AC1087)*U1087</f>
        <v/>
      </c>
      <c r="AL1087" s="33">
        <f>AC1087*W1087+(1-AC1087)*U1087</f>
        <v/>
      </c>
      <c r="AM1087" s="33">
        <f>AC1087*X1087+(1-AC1087)*U1087</f>
        <v/>
      </c>
      <c r="AN1087" s="33">
        <f>AD1087*V1087+(1-AD1087)*U1087</f>
        <v/>
      </c>
      <c r="AO1087" s="33">
        <f>AD1087*W1087+(1-AD1087)*U1087</f>
        <v/>
      </c>
      <c r="AP1087" s="33">
        <f>AD1087*X1087+(1-AD1087)*U1087</f>
        <v/>
      </c>
      <c r="AQ1087" s="7">
        <f>IF(OR(Scenario!$B$5="Any",Scenario!$B$5=A1087),1,0)</f>
        <v/>
      </c>
      <c r="AR1087" s="7">
        <f>IF(OR(Scenario!$B$6="Any",Scenario!$B$6=B1087),1,0)</f>
        <v/>
      </c>
      <c r="AS1087" s="7">
        <f>IF(OR(Scenario!$B$7="Any",Scenario!$B$7=C1087),1,0)</f>
        <v/>
      </c>
      <c r="AT1087" s="7">
        <f>IF(OR(Scenario!$B$8="Any",Scenario!$B$8=D1087),1,0)</f>
        <v/>
      </c>
      <c r="AU1087" s="7">
        <f>IF(OR(Scenario!$B$9="Any",Scenario!$B$9=E1087),1,0)</f>
        <v/>
      </c>
      <c r="AV1087" s="7">
        <f>IF(OR(Scenario!$B$10="Any",Scenario!$B$10=F1087),1,0)</f>
        <v/>
      </c>
      <c r="AW1087" s="7">
        <f>G1087*AQ1087*AR1087*AS1087*AT1087*AU1087*AV1087</f>
        <v/>
      </c>
      <c r="AX1087" s="7">
        <f>IF(Scenario!$B$11="mean",L1087,IF(Scenario!$B$11="5th pct",M1087,N1087))</f>
        <v/>
      </c>
      <c r="AY1087" s="7">
        <f>IF(Scenario!$B$11="mean",O1087,IF(Scenario!$B$11="5th pct",P1087,Q1087))</f>
        <v/>
      </c>
      <c r="AZ1087" s="7">
        <f>IF(Scenario!$B$11="mean",R1087,IF(Scenario!$B$11="5th pct",S1087,T1087))</f>
        <v/>
      </c>
      <c r="BA1087" s="7">
        <f>IF(Scenario!$B$11="mean",AE1087,IF(Scenario!$B$11="5th pct",AF1087,AG1087))</f>
        <v/>
      </c>
      <c r="BB1087" s="7">
        <f>IF(Scenario!$B$11="mean",AH1087,IF(Scenario!$B$11="5th pct",AI1087,AJ1087))</f>
        <v/>
      </c>
      <c r="BC1087" s="7">
        <f>U1087</f>
        <v/>
      </c>
      <c r="BD1087" s="7">
        <f>IF(Scenario!$B$11="mean",V1087,IF(Scenario!$B$11="5th pct",W1087,X1087))</f>
        <v/>
      </c>
      <c r="BE1087" s="7">
        <f>IF(Scenario!$B$11="mean",Y1087,IF(Scenario!$B$11="5th pct",Z1087,AA1087))</f>
        <v/>
      </c>
      <c r="BF1087" s="7">
        <f>IF(Scenario!$B$11="mean",AK1087,IF(Scenario!$B$11="5th pct",AL1087,AM1087))</f>
        <v/>
      </c>
      <c r="BG1087" s="7">
        <f>IF(Scenario!$B$11="mean",AN1087,IF(Scenario!$B$11="5th pct",AO1087,AP1087))</f>
        <v/>
      </c>
    </row>
    <row r="1088">
      <c r="A1088" t="inlineStr">
        <is>
          <t>M</t>
        </is>
      </c>
      <c r="B1088" t="inlineStr">
        <is>
          <t>80+</t>
        </is>
      </c>
      <c r="C1088" t="inlineStr">
        <is>
          <t>154-176</t>
        </is>
      </c>
      <c r="D1088" t="inlineStr">
        <is>
          <t>&gt;=2.0</t>
        </is>
      </c>
      <c r="E1088" t="inlineStr">
        <is>
          <t>persistent</t>
        </is>
      </c>
      <c r="F1088" t="inlineStr">
        <is>
          <t>no</t>
        </is>
      </c>
      <c r="G1088" s="26">
        <f>Parameters!$B$6*Parameters!$B$9*Parameters!$E$11/SUM(Parameters!$B$11:$G$11)*Parameters!$K$21*Parameters!$B$53*(1-Parameters!$B$46)</f>
        <v/>
      </c>
      <c r="H1088" s="27">
        <f>(140-Parameters!$D$25)*Parameters!$E$26*0.45359237*1/(72*Parameters!$E$27)</f>
        <v/>
      </c>
      <c r="I1088">
        <f>IF(H1088&gt;80,"&gt;80",IF(H1088&gt;50,"50-80",IF(H1088&gt;=25,"25-50","&lt;25")))</f>
        <v/>
      </c>
      <c r="J1088">
        <f>IF(((B1088="80+")+0+(OR(D1088="1.5-2.0",D1088="&gt;=2.0")))&gt;=2,1,0)</f>
        <v/>
      </c>
      <c r="K1088" s="28">
        <f>INDEX(Parameters!$B$31:$E$31,MATCH(I1088,Parameters!$B$30:$E$30,0))</f>
        <v/>
      </c>
      <c r="L1088" s="29">
        <f>K1088*INDEX(Parameters!$B$84:$E$84,MATCH(I1088,Parameters!$B$30:$E$30,0))/100*IF($F1088="yes",Parameters!$C$49,Parameters!$B$49)</f>
        <v/>
      </c>
      <c r="M1088" s="29">
        <f>K1088*INDEX(Parameters!$B$85:$E$85,MATCH(I1088,Parameters!$B$30:$E$30,0))/100*IF($F1088="yes",Parameters!$C$49,Parameters!$B$49)</f>
        <v/>
      </c>
      <c r="N1088" s="29">
        <f>K1088*INDEX(Parameters!$B$86:$E$86,MATCH(I1088,Parameters!$B$30:$E$30,0))/100*IF($F1088="yes",Parameters!$C$49,Parameters!$B$49)</f>
        <v/>
      </c>
      <c r="O1088" s="29">
        <f>K1088*INDEX(Parameters!$B$87:$E$87,MATCH(I1088,Parameters!$B$30:$E$30,0))/100*IF($F1088="yes",Parameters!$C$49,Parameters!$B$49)</f>
        <v/>
      </c>
      <c r="P1088" s="29">
        <f>K1088*INDEX(Parameters!$B$88:$E$88,MATCH(I1088,Parameters!$B$30:$E$30,0))/100*IF($F1088="yes",Parameters!$C$49,Parameters!$B$49)</f>
        <v/>
      </c>
      <c r="Q1088" s="29">
        <f>K1088*INDEX(Parameters!$B$89:$E$89,MATCH(I1088,Parameters!$B$30:$E$30,0))/100*IF($F1088="yes",Parameters!$C$49,Parameters!$B$49)</f>
        <v/>
      </c>
      <c r="R1088" s="29">
        <f>K1088*INDEX(Parameters!$B$90:$E$90,MATCH(I1088,Parameters!$B$30:$E$30,0))/100*IF($F1088="yes",Parameters!$C$49,Parameters!$B$49)</f>
        <v/>
      </c>
      <c r="S1088" s="29">
        <f>K1088*INDEX(Parameters!$B$91:$E$91,MATCH(I1088,Parameters!$B$30:$E$30,0))/100*IF($F1088="yes",Parameters!$C$49,Parameters!$B$49)</f>
        <v/>
      </c>
      <c r="T1088" s="29">
        <f>K1088*INDEX(Parameters!$B$92:$E$92,MATCH(I1088,Parameters!$B$30:$E$30,0))/100*IF($F1088="yes",Parameters!$C$49,Parameters!$B$49)</f>
        <v/>
      </c>
      <c r="U1088" s="29">
        <f>INDEX(Parameters!$B$32:$E$32,MATCH(I1088,Parameters!$B$30:$E$30,0))*Parameters!$B$36/100*IF($F1088="yes",Parameters!$E$49,Parameters!$D$49)</f>
        <v/>
      </c>
      <c r="V1088" s="29">
        <f>U1088*INDEX(Parameters!$B$99:$E$99,MATCH(I1088,Parameters!$B$30:$E$30,0))</f>
        <v/>
      </c>
      <c r="W1088" s="29">
        <f>U1088*INDEX(Parameters!$B$100:$E$100,MATCH(I1088,Parameters!$B$30:$E$30,0))</f>
        <v/>
      </c>
      <c r="X1088" s="29">
        <f>U1088*INDEX(Parameters!$B$101:$E$101,MATCH(I1088,Parameters!$B$30:$E$30,0))</f>
        <v/>
      </c>
      <c r="Y1088" s="29">
        <f>U1088*INDEX(Parameters!$B$102:$E$102,MATCH(I1088,Parameters!$B$30:$E$30,0))</f>
        <v/>
      </c>
      <c r="Z1088" s="29">
        <f>U1088*INDEX(Parameters!$B$103:$E$103,MATCH(I1088,Parameters!$B$30:$E$30,0))</f>
        <v/>
      </c>
      <c r="AA1088" s="29">
        <f>U1088*INDEX(Parameters!$B$104:$E$104,MATCH(I1088,Parameters!$B$30:$E$30,0))</f>
        <v/>
      </c>
      <c r="AB1088" s="29">
        <f>U1088*Parameters!$B$39</f>
        <v/>
      </c>
      <c r="AC1088">
        <f>J1088</f>
        <v/>
      </c>
      <c r="AD1088">
        <f>IF(J1088=1,Parameters!$B$40,Parameters!$B$41)</f>
        <v/>
      </c>
      <c r="AE1088" s="29">
        <f>AC1088*O1088+(1-AC1088)*L1088</f>
        <v/>
      </c>
      <c r="AF1088" s="29">
        <f>AC1088*P1088+(1-AC1088)*M1088</f>
        <v/>
      </c>
      <c r="AG1088" s="29">
        <f>AC1088*Q1088+(1-AC1088)*N1088</f>
        <v/>
      </c>
      <c r="AH1088" s="29">
        <f>AD1088*O1088+(1-AD1088)*L1088</f>
        <v/>
      </c>
      <c r="AI1088" s="29">
        <f>AD1088*P1088+(1-AD1088)*M1088</f>
        <v/>
      </c>
      <c r="AJ1088" s="29">
        <f>AD1088*Q1088+(1-AD1088)*N1088</f>
        <v/>
      </c>
      <c r="AK1088" s="29">
        <f>AC1088*V1088+(1-AC1088)*U1088</f>
        <v/>
      </c>
      <c r="AL1088" s="29">
        <f>AC1088*W1088+(1-AC1088)*U1088</f>
        <v/>
      </c>
      <c r="AM1088" s="29">
        <f>AC1088*X1088+(1-AC1088)*U1088</f>
        <v/>
      </c>
      <c r="AN1088" s="29">
        <f>AD1088*V1088+(1-AD1088)*U1088</f>
        <v/>
      </c>
      <c r="AO1088" s="29">
        <f>AD1088*W1088+(1-AD1088)*U1088</f>
        <v/>
      </c>
      <c r="AP1088" s="29">
        <f>AD1088*X1088+(1-AD1088)*U1088</f>
        <v/>
      </c>
      <c r="AQ1088">
        <f>IF(OR(Scenario!$B$5="Any",Scenario!$B$5=A1088),1,0)</f>
        <v/>
      </c>
      <c r="AR1088">
        <f>IF(OR(Scenario!$B$6="Any",Scenario!$B$6=B1088),1,0)</f>
        <v/>
      </c>
      <c r="AS1088">
        <f>IF(OR(Scenario!$B$7="Any",Scenario!$B$7=C1088),1,0)</f>
        <v/>
      </c>
      <c r="AT1088">
        <f>IF(OR(Scenario!$B$8="Any",Scenario!$B$8=D1088),1,0)</f>
        <v/>
      </c>
      <c r="AU1088">
        <f>IF(OR(Scenario!$B$9="Any",Scenario!$B$9=E1088),1,0)</f>
        <v/>
      </c>
      <c r="AV1088">
        <f>IF(OR(Scenario!$B$10="Any",Scenario!$B$10=F1088),1,0)</f>
        <v/>
      </c>
      <c r="AW1088">
        <f>G1088*AQ1088*AR1088*AS1088*AT1088*AU1088*AV1088</f>
        <v/>
      </c>
      <c r="AX1088">
        <f>IF(Scenario!$B$11="mean",L1088,IF(Scenario!$B$11="5th pct",M1088,N1088))</f>
        <v/>
      </c>
      <c r="AY1088">
        <f>IF(Scenario!$B$11="mean",O1088,IF(Scenario!$B$11="5th pct",P1088,Q1088))</f>
        <v/>
      </c>
      <c r="AZ1088">
        <f>IF(Scenario!$B$11="mean",R1088,IF(Scenario!$B$11="5th pct",S1088,T1088))</f>
        <v/>
      </c>
      <c r="BA1088">
        <f>IF(Scenario!$B$11="mean",AE1088,IF(Scenario!$B$11="5th pct",AF1088,AG1088))</f>
        <v/>
      </c>
      <c r="BB1088">
        <f>IF(Scenario!$B$11="mean",AH1088,IF(Scenario!$B$11="5th pct",AI1088,AJ1088))</f>
        <v/>
      </c>
      <c r="BC1088">
        <f>U1088</f>
        <v/>
      </c>
      <c r="BD1088">
        <f>IF(Scenario!$B$11="mean",V1088,IF(Scenario!$B$11="5th pct",W1088,X1088))</f>
        <v/>
      </c>
      <c r="BE1088">
        <f>IF(Scenario!$B$11="mean",Y1088,IF(Scenario!$B$11="5th pct",Z1088,AA1088))</f>
        <v/>
      </c>
      <c r="BF1088">
        <f>IF(Scenario!$B$11="mean",AK1088,IF(Scenario!$B$11="5th pct",AL1088,AM1088))</f>
        <v/>
      </c>
      <c r="BG1088">
        <f>IF(Scenario!$B$11="mean",AN1088,IF(Scenario!$B$11="5th pct",AO1088,AP1088))</f>
        <v/>
      </c>
    </row>
    <row r="1089">
      <c r="A1089" s="7" t="inlineStr">
        <is>
          <t>M</t>
        </is>
      </c>
      <c r="B1089" s="7" t="inlineStr">
        <is>
          <t>80+</t>
        </is>
      </c>
      <c r="C1089" s="7" t="inlineStr">
        <is>
          <t>154-176</t>
        </is>
      </c>
      <c r="D1089" s="7" t="inlineStr">
        <is>
          <t>&gt;=2.0</t>
        </is>
      </c>
      <c r="E1089" s="7" t="inlineStr">
        <is>
          <t>persistent</t>
        </is>
      </c>
      <c r="F1089" s="7" t="inlineStr">
        <is>
          <t>yes</t>
        </is>
      </c>
      <c r="G1089" s="30">
        <f>Parameters!$B$6*Parameters!$B$9*Parameters!$E$11/SUM(Parameters!$B$11:$G$11)*Parameters!$K$21*Parameters!$B$53*Parameters!$B$46</f>
        <v/>
      </c>
      <c r="H1089" s="31">
        <f>(140-Parameters!$D$25)*Parameters!$E$26*0.45359237*1/(72*Parameters!$E$27)</f>
        <v/>
      </c>
      <c r="I1089" s="7">
        <f>IF(H1089&gt;80,"&gt;80",IF(H1089&gt;50,"50-80",IF(H1089&gt;=25,"25-50","&lt;25")))</f>
        <v/>
      </c>
      <c r="J1089" s="7">
        <f>IF(((B1089="80+")+0+(OR(D1089="1.5-2.0",D1089="&gt;=2.0")))&gt;=2,1,0)</f>
        <v/>
      </c>
      <c r="K1089" s="32">
        <f>INDEX(Parameters!$B$31:$E$31,MATCH(I1089,Parameters!$B$30:$E$30,0))</f>
        <v/>
      </c>
      <c r="L1089" s="33">
        <f>K1089*INDEX(Parameters!$B$84:$E$84,MATCH(I1089,Parameters!$B$30:$E$30,0))/100*IF($F1089="yes",Parameters!$C$49,Parameters!$B$49)</f>
        <v/>
      </c>
      <c r="M1089" s="33">
        <f>K1089*INDEX(Parameters!$B$85:$E$85,MATCH(I1089,Parameters!$B$30:$E$30,0))/100*IF($F1089="yes",Parameters!$C$49,Parameters!$B$49)</f>
        <v/>
      </c>
      <c r="N1089" s="33">
        <f>K1089*INDEX(Parameters!$B$86:$E$86,MATCH(I1089,Parameters!$B$30:$E$30,0))/100*IF($F1089="yes",Parameters!$C$49,Parameters!$B$49)</f>
        <v/>
      </c>
      <c r="O1089" s="33">
        <f>K1089*INDEX(Parameters!$B$87:$E$87,MATCH(I1089,Parameters!$B$30:$E$30,0))/100*IF($F1089="yes",Parameters!$C$49,Parameters!$B$49)</f>
        <v/>
      </c>
      <c r="P1089" s="33">
        <f>K1089*INDEX(Parameters!$B$88:$E$88,MATCH(I1089,Parameters!$B$30:$E$30,0))/100*IF($F1089="yes",Parameters!$C$49,Parameters!$B$49)</f>
        <v/>
      </c>
      <c r="Q1089" s="33">
        <f>K1089*INDEX(Parameters!$B$89:$E$89,MATCH(I1089,Parameters!$B$30:$E$30,0))/100*IF($F1089="yes",Parameters!$C$49,Parameters!$B$49)</f>
        <v/>
      </c>
      <c r="R1089" s="33">
        <f>K1089*INDEX(Parameters!$B$90:$E$90,MATCH(I1089,Parameters!$B$30:$E$30,0))/100*IF($F1089="yes",Parameters!$C$49,Parameters!$B$49)</f>
        <v/>
      </c>
      <c r="S1089" s="33">
        <f>K1089*INDEX(Parameters!$B$91:$E$91,MATCH(I1089,Parameters!$B$30:$E$30,0))/100*IF($F1089="yes",Parameters!$C$49,Parameters!$B$49)</f>
        <v/>
      </c>
      <c r="T1089" s="33">
        <f>K1089*INDEX(Parameters!$B$92:$E$92,MATCH(I1089,Parameters!$B$30:$E$30,0))/100*IF($F1089="yes",Parameters!$C$49,Parameters!$B$49)</f>
        <v/>
      </c>
      <c r="U1089" s="33">
        <f>INDEX(Parameters!$B$32:$E$32,MATCH(I1089,Parameters!$B$30:$E$30,0))*Parameters!$B$36/100*IF($F1089="yes",Parameters!$E$49,Parameters!$D$49)</f>
        <v/>
      </c>
      <c r="V1089" s="33">
        <f>U1089*INDEX(Parameters!$B$99:$E$99,MATCH(I1089,Parameters!$B$30:$E$30,0))</f>
        <v/>
      </c>
      <c r="W1089" s="33">
        <f>U1089*INDEX(Parameters!$B$100:$E$100,MATCH(I1089,Parameters!$B$30:$E$30,0))</f>
        <v/>
      </c>
      <c r="X1089" s="33">
        <f>U1089*INDEX(Parameters!$B$101:$E$101,MATCH(I1089,Parameters!$B$30:$E$30,0))</f>
        <v/>
      </c>
      <c r="Y1089" s="33">
        <f>U1089*INDEX(Parameters!$B$102:$E$102,MATCH(I1089,Parameters!$B$30:$E$30,0))</f>
        <v/>
      </c>
      <c r="Z1089" s="33">
        <f>U1089*INDEX(Parameters!$B$103:$E$103,MATCH(I1089,Parameters!$B$30:$E$30,0))</f>
        <v/>
      </c>
      <c r="AA1089" s="33">
        <f>U1089*INDEX(Parameters!$B$104:$E$104,MATCH(I1089,Parameters!$B$30:$E$30,0))</f>
        <v/>
      </c>
      <c r="AB1089" s="33">
        <f>U1089*Parameters!$B$39</f>
        <v/>
      </c>
      <c r="AC1089" s="7">
        <f>J1089</f>
        <v/>
      </c>
      <c r="AD1089" s="7">
        <f>IF(J1089=1,Parameters!$B$40,Parameters!$B$41)</f>
        <v/>
      </c>
      <c r="AE1089" s="33">
        <f>AC1089*O1089+(1-AC1089)*L1089</f>
        <v/>
      </c>
      <c r="AF1089" s="33">
        <f>AC1089*P1089+(1-AC1089)*M1089</f>
        <v/>
      </c>
      <c r="AG1089" s="33">
        <f>AC1089*Q1089+(1-AC1089)*N1089</f>
        <v/>
      </c>
      <c r="AH1089" s="33">
        <f>AD1089*O1089+(1-AD1089)*L1089</f>
        <v/>
      </c>
      <c r="AI1089" s="33">
        <f>AD1089*P1089+(1-AD1089)*M1089</f>
        <v/>
      </c>
      <c r="AJ1089" s="33">
        <f>AD1089*Q1089+(1-AD1089)*N1089</f>
        <v/>
      </c>
      <c r="AK1089" s="33">
        <f>AC1089*V1089+(1-AC1089)*U1089</f>
        <v/>
      </c>
      <c r="AL1089" s="33">
        <f>AC1089*W1089+(1-AC1089)*U1089</f>
        <v/>
      </c>
      <c r="AM1089" s="33">
        <f>AC1089*X1089+(1-AC1089)*U1089</f>
        <v/>
      </c>
      <c r="AN1089" s="33">
        <f>AD1089*V1089+(1-AD1089)*U1089</f>
        <v/>
      </c>
      <c r="AO1089" s="33">
        <f>AD1089*W1089+(1-AD1089)*U1089</f>
        <v/>
      </c>
      <c r="AP1089" s="33">
        <f>AD1089*X1089+(1-AD1089)*U1089</f>
        <v/>
      </c>
      <c r="AQ1089" s="7">
        <f>IF(OR(Scenario!$B$5="Any",Scenario!$B$5=A1089),1,0)</f>
        <v/>
      </c>
      <c r="AR1089" s="7">
        <f>IF(OR(Scenario!$B$6="Any",Scenario!$B$6=B1089),1,0)</f>
        <v/>
      </c>
      <c r="AS1089" s="7">
        <f>IF(OR(Scenario!$B$7="Any",Scenario!$B$7=C1089),1,0)</f>
        <v/>
      </c>
      <c r="AT1089" s="7">
        <f>IF(OR(Scenario!$B$8="Any",Scenario!$B$8=D1089),1,0)</f>
        <v/>
      </c>
      <c r="AU1089" s="7">
        <f>IF(OR(Scenario!$B$9="Any",Scenario!$B$9=E1089),1,0)</f>
        <v/>
      </c>
      <c r="AV1089" s="7">
        <f>IF(OR(Scenario!$B$10="Any",Scenario!$B$10=F1089),1,0)</f>
        <v/>
      </c>
      <c r="AW1089" s="7">
        <f>G1089*AQ1089*AR1089*AS1089*AT1089*AU1089*AV1089</f>
        <v/>
      </c>
      <c r="AX1089" s="7">
        <f>IF(Scenario!$B$11="mean",L1089,IF(Scenario!$B$11="5th pct",M1089,N1089))</f>
        <v/>
      </c>
      <c r="AY1089" s="7">
        <f>IF(Scenario!$B$11="mean",O1089,IF(Scenario!$B$11="5th pct",P1089,Q1089))</f>
        <v/>
      </c>
      <c r="AZ1089" s="7">
        <f>IF(Scenario!$B$11="mean",R1089,IF(Scenario!$B$11="5th pct",S1089,T1089))</f>
        <v/>
      </c>
      <c r="BA1089" s="7">
        <f>IF(Scenario!$B$11="mean",AE1089,IF(Scenario!$B$11="5th pct",AF1089,AG1089))</f>
        <v/>
      </c>
      <c r="BB1089" s="7">
        <f>IF(Scenario!$B$11="mean",AH1089,IF(Scenario!$B$11="5th pct",AI1089,AJ1089))</f>
        <v/>
      </c>
      <c r="BC1089" s="7">
        <f>U1089</f>
        <v/>
      </c>
      <c r="BD1089" s="7">
        <f>IF(Scenario!$B$11="mean",V1089,IF(Scenario!$B$11="5th pct",W1089,X1089))</f>
        <v/>
      </c>
      <c r="BE1089" s="7">
        <f>IF(Scenario!$B$11="mean",Y1089,IF(Scenario!$B$11="5th pct",Z1089,AA1089))</f>
        <v/>
      </c>
      <c r="BF1089" s="7">
        <f>IF(Scenario!$B$11="mean",AK1089,IF(Scenario!$B$11="5th pct",AL1089,AM1089))</f>
        <v/>
      </c>
      <c r="BG1089" s="7">
        <f>IF(Scenario!$B$11="mean",AN1089,IF(Scenario!$B$11="5th pct",AO1089,AP1089))</f>
        <v/>
      </c>
    </row>
    <row r="1090">
      <c r="A1090" t="inlineStr">
        <is>
          <t>M</t>
        </is>
      </c>
      <c r="B1090" t="inlineStr">
        <is>
          <t>80+</t>
        </is>
      </c>
      <c r="C1090" t="inlineStr">
        <is>
          <t>176-198</t>
        </is>
      </c>
      <c r="D1090" t="inlineStr">
        <is>
          <t>&lt;1.0</t>
        </is>
      </c>
      <c r="E1090" t="inlineStr">
        <is>
          <t>subclinical</t>
        </is>
      </c>
      <c r="F1090" t="inlineStr">
        <is>
          <t>no</t>
        </is>
      </c>
      <c r="G1090" s="26">
        <f>Parameters!$B$6*Parameters!$B$9*Parameters!$F$11/SUM(Parameters!$B$11:$G$11)*Parameters!$H$21*Parameters!$B$50*(1-Parameters!$B$46)</f>
        <v/>
      </c>
      <c r="H1090" s="27">
        <f>(140-Parameters!$D$25)*Parameters!$F$26*0.45359237*1/(72*Parameters!$B$27)</f>
        <v/>
      </c>
      <c r="I1090">
        <f>IF(H1090&gt;80,"&gt;80",IF(H1090&gt;50,"50-80",IF(H1090&gt;=25,"25-50","&lt;25")))</f>
        <v/>
      </c>
      <c r="J1090">
        <f>IF(((B1090="80+")+0+(OR(D1090="1.5-2.0",D1090="&gt;=2.0")))&gt;=2,1,0)</f>
        <v/>
      </c>
      <c r="K1090" s="28">
        <f>INDEX(Parameters!$B$31:$E$31,MATCH(I1090,Parameters!$B$30:$E$30,0))</f>
        <v/>
      </c>
      <c r="L1090" s="29">
        <f>K1090*INDEX(Parameters!$B$57:$E$57,MATCH(I1090,Parameters!$B$30:$E$30,0))/100*IF($F1090="yes",Parameters!$C$49,Parameters!$B$49)</f>
        <v/>
      </c>
      <c r="M1090" s="29">
        <f>K1090*INDEX(Parameters!$B$58:$E$58,MATCH(I1090,Parameters!$B$30:$E$30,0))/100*IF($F1090="yes",Parameters!$C$49,Parameters!$B$49)</f>
        <v/>
      </c>
      <c r="N1090" s="29">
        <f>K1090*INDEX(Parameters!$B$59:$E$59,MATCH(I1090,Parameters!$B$30:$E$30,0))/100*IF($F1090="yes",Parameters!$C$49,Parameters!$B$49)</f>
        <v/>
      </c>
      <c r="O1090" s="29">
        <f>K1090*INDEX(Parameters!$B$60:$E$60,MATCH(I1090,Parameters!$B$30:$E$30,0))/100*IF($F1090="yes",Parameters!$C$49,Parameters!$B$49)</f>
        <v/>
      </c>
      <c r="P1090" s="29">
        <f>K1090*INDEX(Parameters!$B$61:$E$61,MATCH(I1090,Parameters!$B$30:$E$30,0))/100*IF($F1090="yes",Parameters!$C$49,Parameters!$B$49)</f>
        <v/>
      </c>
      <c r="Q1090" s="29">
        <f>K1090*INDEX(Parameters!$B$62:$E$62,MATCH(I1090,Parameters!$B$30:$E$30,0))/100*IF($F1090="yes",Parameters!$C$49,Parameters!$B$49)</f>
        <v/>
      </c>
      <c r="R1090" s="29">
        <f>K1090*INDEX(Parameters!$B$63:$E$63,MATCH(I1090,Parameters!$B$30:$E$30,0))/100*IF($F1090="yes",Parameters!$C$49,Parameters!$B$49)</f>
        <v/>
      </c>
      <c r="S1090" s="29">
        <f>K1090*INDEX(Parameters!$B$64:$E$64,MATCH(I1090,Parameters!$B$30:$E$30,0))/100*IF($F1090="yes",Parameters!$C$49,Parameters!$B$49)</f>
        <v/>
      </c>
      <c r="T1090" s="29">
        <f>K1090*INDEX(Parameters!$B$65:$E$65,MATCH(I1090,Parameters!$B$30:$E$30,0))/100*IF($F1090="yes",Parameters!$C$49,Parameters!$B$49)</f>
        <v/>
      </c>
      <c r="U1090" s="29">
        <f>INDEX(Parameters!$B$32:$E$32,MATCH(I1090,Parameters!$B$30:$E$30,0))*Parameters!$B$36/100*IF($F1090="yes",Parameters!$E$49,Parameters!$D$49)</f>
        <v/>
      </c>
      <c r="V1090" s="29">
        <f>U1090*INDEX(Parameters!$B$99:$E$99,MATCH(I1090,Parameters!$B$30:$E$30,0))</f>
        <v/>
      </c>
      <c r="W1090" s="29">
        <f>U1090*INDEX(Parameters!$B$100:$E$100,MATCH(I1090,Parameters!$B$30:$E$30,0))</f>
        <v/>
      </c>
      <c r="X1090" s="29">
        <f>U1090*INDEX(Parameters!$B$101:$E$101,MATCH(I1090,Parameters!$B$30:$E$30,0))</f>
        <v/>
      </c>
      <c r="Y1090" s="29">
        <f>U1090*INDEX(Parameters!$B$102:$E$102,MATCH(I1090,Parameters!$B$30:$E$30,0))</f>
        <v/>
      </c>
      <c r="Z1090" s="29">
        <f>U1090*INDEX(Parameters!$B$103:$E$103,MATCH(I1090,Parameters!$B$30:$E$30,0))</f>
        <v/>
      </c>
      <c r="AA1090" s="29">
        <f>U1090*INDEX(Parameters!$B$104:$E$104,MATCH(I1090,Parameters!$B$30:$E$30,0))</f>
        <v/>
      </c>
      <c r="AB1090" s="29">
        <f>U1090*Parameters!$B$39</f>
        <v/>
      </c>
      <c r="AC1090">
        <f>J1090</f>
        <v/>
      </c>
      <c r="AD1090">
        <f>IF(J1090=1,Parameters!$B$40,Parameters!$B$41)</f>
        <v/>
      </c>
      <c r="AE1090" s="29">
        <f>AC1090*O1090+(1-AC1090)*L1090</f>
        <v/>
      </c>
      <c r="AF1090" s="29">
        <f>AC1090*P1090+(1-AC1090)*M1090</f>
        <v/>
      </c>
      <c r="AG1090" s="29">
        <f>AC1090*Q1090+(1-AC1090)*N1090</f>
        <v/>
      </c>
      <c r="AH1090" s="29">
        <f>AD1090*O1090+(1-AD1090)*L1090</f>
        <v/>
      </c>
      <c r="AI1090" s="29">
        <f>AD1090*P1090+(1-AD1090)*M1090</f>
        <v/>
      </c>
      <c r="AJ1090" s="29">
        <f>AD1090*Q1090+(1-AD1090)*N1090</f>
        <v/>
      </c>
      <c r="AK1090" s="29">
        <f>AC1090*V1090+(1-AC1090)*U1090</f>
        <v/>
      </c>
      <c r="AL1090" s="29">
        <f>AC1090*W1090+(1-AC1090)*U1090</f>
        <v/>
      </c>
      <c r="AM1090" s="29">
        <f>AC1090*X1090+(1-AC1090)*U1090</f>
        <v/>
      </c>
      <c r="AN1090" s="29">
        <f>AD1090*V1090+(1-AD1090)*U1090</f>
        <v/>
      </c>
      <c r="AO1090" s="29">
        <f>AD1090*W1090+(1-AD1090)*U1090</f>
        <v/>
      </c>
      <c r="AP1090" s="29">
        <f>AD1090*X1090+(1-AD1090)*U1090</f>
        <v/>
      </c>
      <c r="AQ1090">
        <f>IF(OR(Scenario!$B$5="Any",Scenario!$B$5=A1090),1,0)</f>
        <v/>
      </c>
      <c r="AR1090">
        <f>IF(OR(Scenario!$B$6="Any",Scenario!$B$6=B1090),1,0)</f>
        <v/>
      </c>
      <c r="AS1090">
        <f>IF(OR(Scenario!$B$7="Any",Scenario!$B$7=C1090),1,0)</f>
        <v/>
      </c>
      <c r="AT1090">
        <f>IF(OR(Scenario!$B$8="Any",Scenario!$B$8=D1090),1,0)</f>
        <v/>
      </c>
      <c r="AU1090">
        <f>IF(OR(Scenario!$B$9="Any",Scenario!$B$9=E1090),1,0)</f>
        <v/>
      </c>
      <c r="AV1090">
        <f>IF(OR(Scenario!$B$10="Any",Scenario!$B$10=F1090),1,0)</f>
        <v/>
      </c>
      <c r="AW1090">
        <f>G1090*AQ1090*AR1090*AS1090*AT1090*AU1090*AV1090</f>
        <v/>
      </c>
      <c r="AX1090">
        <f>IF(Scenario!$B$11="mean",L1090,IF(Scenario!$B$11="5th pct",M1090,N1090))</f>
        <v/>
      </c>
      <c r="AY1090">
        <f>IF(Scenario!$B$11="mean",O1090,IF(Scenario!$B$11="5th pct",P1090,Q1090))</f>
        <v/>
      </c>
      <c r="AZ1090">
        <f>IF(Scenario!$B$11="mean",R1090,IF(Scenario!$B$11="5th pct",S1090,T1090))</f>
        <v/>
      </c>
      <c r="BA1090">
        <f>IF(Scenario!$B$11="mean",AE1090,IF(Scenario!$B$11="5th pct",AF1090,AG1090))</f>
        <v/>
      </c>
      <c r="BB1090">
        <f>IF(Scenario!$B$11="mean",AH1090,IF(Scenario!$B$11="5th pct",AI1090,AJ1090))</f>
        <v/>
      </c>
      <c r="BC1090">
        <f>U1090</f>
        <v/>
      </c>
      <c r="BD1090">
        <f>IF(Scenario!$B$11="mean",V1090,IF(Scenario!$B$11="5th pct",W1090,X1090))</f>
        <v/>
      </c>
      <c r="BE1090">
        <f>IF(Scenario!$B$11="mean",Y1090,IF(Scenario!$B$11="5th pct",Z1090,AA1090))</f>
        <v/>
      </c>
      <c r="BF1090">
        <f>IF(Scenario!$B$11="mean",AK1090,IF(Scenario!$B$11="5th pct",AL1090,AM1090))</f>
        <v/>
      </c>
      <c r="BG1090">
        <f>IF(Scenario!$B$11="mean",AN1090,IF(Scenario!$B$11="5th pct",AO1090,AP1090))</f>
        <v/>
      </c>
    </row>
    <row r="1091">
      <c r="A1091" s="7" t="inlineStr">
        <is>
          <t>M</t>
        </is>
      </c>
      <c r="B1091" s="7" t="inlineStr">
        <is>
          <t>80+</t>
        </is>
      </c>
      <c r="C1091" s="7" t="inlineStr">
        <is>
          <t>176-198</t>
        </is>
      </c>
      <c r="D1091" s="7" t="inlineStr">
        <is>
          <t>&lt;1.0</t>
        </is>
      </c>
      <c r="E1091" s="7" t="inlineStr">
        <is>
          <t>subclinical</t>
        </is>
      </c>
      <c r="F1091" s="7" t="inlineStr">
        <is>
          <t>yes</t>
        </is>
      </c>
      <c r="G1091" s="30">
        <f>Parameters!$B$6*Parameters!$B$9*Parameters!$F$11/SUM(Parameters!$B$11:$G$11)*Parameters!$H$21*Parameters!$B$50*Parameters!$B$46</f>
        <v/>
      </c>
      <c r="H1091" s="31">
        <f>(140-Parameters!$D$25)*Parameters!$F$26*0.45359237*1/(72*Parameters!$B$27)</f>
        <v/>
      </c>
      <c r="I1091" s="7">
        <f>IF(H1091&gt;80,"&gt;80",IF(H1091&gt;50,"50-80",IF(H1091&gt;=25,"25-50","&lt;25")))</f>
        <v/>
      </c>
      <c r="J1091" s="7">
        <f>IF(((B1091="80+")+0+(OR(D1091="1.5-2.0",D1091="&gt;=2.0")))&gt;=2,1,0)</f>
        <v/>
      </c>
      <c r="K1091" s="32">
        <f>INDEX(Parameters!$B$31:$E$31,MATCH(I1091,Parameters!$B$30:$E$30,0))</f>
        <v/>
      </c>
      <c r="L1091" s="33">
        <f>K1091*INDEX(Parameters!$B$57:$E$57,MATCH(I1091,Parameters!$B$30:$E$30,0))/100*IF($F1091="yes",Parameters!$C$49,Parameters!$B$49)</f>
        <v/>
      </c>
      <c r="M1091" s="33">
        <f>K1091*INDEX(Parameters!$B$58:$E$58,MATCH(I1091,Parameters!$B$30:$E$30,0))/100*IF($F1091="yes",Parameters!$C$49,Parameters!$B$49)</f>
        <v/>
      </c>
      <c r="N1091" s="33">
        <f>K1091*INDEX(Parameters!$B$59:$E$59,MATCH(I1091,Parameters!$B$30:$E$30,0))/100*IF($F1091="yes",Parameters!$C$49,Parameters!$B$49)</f>
        <v/>
      </c>
      <c r="O1091" s="33">
        <f>K1091*INDEX(Parameters!$B$60:$E$60,MATCH(I1091,Parameters!$B$30:$E$30,0))/100*IF($F1091="yes",Parameters!$C$49,Parameters!$B$49)</f>
        <v/>
      </c>
      <c r="P1091" s="33">
        <f>K1091*INDEX(Parameters!$B$61:$E$61,MATCH(I1091,Parameters!$B$30:$E$30,0))/100*IF($F1091="yes",Parameters!$C$49,Parameters!$B$49)</f>
        <v/>
      </c>
      <c r="Q1091" s="33">
        <f>K1091*INDEX(Parameters!$B$62:$E$62,MATCH(I1091,Parameters!$B$30:$E$30,0))/100*IF($F1091="yes",Parameters!$C$49,Parameters!$B$49)</f>
        <v/>
      </c>
      <c r="R1091" s="33">
        <f>K1091*INDEX(Parameters!$B$63:$E$63,MATCH(I1091,Parameters!$B$30:$E$30,0))/100*IF($F1091="yes",Parameters!$C$49,Parameters!$B$49)</f>
        <v/>
      </c>
      <c r="S1091" s="33">
        <f>K1091*INDEX(Parameters!$B$64:$E$64,MATCH(I1091,Parameters!$B$30:$E$30,0))/100*IF($F1091="yes",Parameters!$C$49,Parameters!$B$49)</f>
        <v/>
      </c>
      <c r="T1091" s="33">
        <f>K1091*INDEX(Parameters!$B$65:$E$65,MATCH(I1091,Parameters!$B$30:$E$30,0))/100*IF($F1091="yes",Parameters!$C$49,Parameters!$B$49)</f>
        <v/>
      </c>
      <c r="U1091" s="33">
        <f>INDEX(Parameters!$B$32:$E$32,MATCH(I1091,Parameters!$B$30:$E$30,0))*Parameters!$B$36/100*IF($F1091="yes",Parameters!$E$49,Parameters!$D$49)</f>
        <v/>
      </c>
      <c r="V1091" s="33">
        <f>U1091*INDEX(Parameters!$B$99:$E$99,MATCH(I1091,Parameters!$B$30:$E$30,0))</f>
        <v/>
      </c>
      <c r="W1091" s="33">
        <f>U1091*INDEX(Parameters!$B$100:$E$100,MATCH(I1091,Parameters!$B$30:$E$30,0))</f>
        <v/>
      </c>
      <c r="X1091" s="33">
        <f>U1091*INDEX(Parameters!$B$101:$E$101,MATCH(I1091,Parameters!$B$30:$E$30,0))</f>
        <v/>
      </c>
      <c r="Y1091" s="33">
        <f>U1091*INDEX(Parameters!$B$102:$E$102,MATCH(I1091,Parameters!$B$30:$E$30,0))</f>
        <v/>
      </c>
      <c r="Z1091" s="33">
        <f>U1091*INDEX(Parameters!$B$103:$E$103,MATCH(I1091,Parameters!$B$30:$E$30,0))</f>
        <v/>
      </c>
      <c r="AA1091" s="33">
        <f>U1091*INDEX(Parameters!$B$104:$E$104,MATCH(I1091,Parameters!$B$30:$E$30,0))</f>
        <v/>
      </c>
      <c r="AB1091" s="33">
        <f>U1091*Parameters!$B$39</f>
        <v/>
      </c>
      <c r="AC1091" s="7">
        <f>J1091</f>
        <v/>
      </c>
      <c r="AD1091" s="7">
        <f>IF(J1091=1,Parameters!$B$40,Parameters!$B$41)</f>
        <v/>
      </c>
      <c r="AE1091" s="33">
        <f>AC1091*O1091+(1-AC1091)*L1091</f>
        <v/>
      </c>
      <c r="AF1091" s="33">
        <f>AC1091*P1091+(1-AC1091)*M1091</f>
        <v/>
      </c>
      <c r="AG1091" s="33">
        <f>AC1091*Q1091+(1-AC1091)*N1091</f>
        <v/>
      </c>
      <c r="AH1091" s="33">
        <f>AD1091*O1091+(1-AD1091)*L1091</f>
        <v/>
      </c>
      <c r="AI1091" s="33">
        <f>AD1091*P1091+(1-AD1091)*M1091</f>
        <v/>
      </c>
      <c r="AJ1091" s="33">
        <f>AD1091*Q1091+(1-AD1091)*N1091</f>
        <v/>
      </c>
      <c r="AK1091" s="33">
        <f>AC1091*V1091+(1-AC1091)*U1091</f>
        <v/>
      </c>
      <c r="AL1091" s="33">
        <f>AC1091*W1091+(1-AC1091)*U1091</f>
        <v/>
      </c>
      <c r="AM1091" s="33">
        <f>AC1091*X1091+(1-AC1091)*U1091</f>
        <v/>
      </c>
      <c r="AN1091" s="33">
        <f>AD1091*V1091+(1-AD1091)*U1091</f>
        <v/>
      </c>
      <c r="AO1091" s="33">
        <f>AD1091*W1091+(1-AD1091)*U1091</f>
        <v/>
      </c>
      <c r="AP1091" s="33">
        <f>AD1091*X1091+(1-AD1091)*U1091</f>
        <v/>
      </c>
      <c r="AQ1091" s="7">
        <f>IF(OR(Scenario!$B$5="Any",Scenario!$B$5=A1091),1,0)</f>
        <v/>
      </c>
      <c r="AR1091" s="7">
        <f>IF(OR(Scenario!$B$6="Any",Scenario!$B$6=B1091),1,0)</f>
        <v/>
      </c>
      <c r="AS1091" s="7">
        <f>IF(OR(Scenario!$B$7="Any",Scenario!$B$7=C1091),1,0)</f>
        <v/>
      </c>
      <c r="AT1091" s="7">
        <f>IF(OR(Scenario!$B$8="Any",Scenario!$B$8=D1091),1,0)</f>
        <v/>
      </c>
      <c r="AU1091" s="7">
        <f>IF(OR(Scenario!$B$9="Any",Scenario!$B$9=E1091),1,0)</f>
        <v/>
      </c>
      <c r="AV1091" s="7">
        <f>IF(OR(Scenario!$B$10="Any",Scenario!$B$10=F1091),1,0)</f>
        <v/>
      </c>
      <c r="AW1091" s="7">
        <f>G1091*AQ1091*AR1091*AS1091*AT1091*AU1091*AV1091</f>
        <v/>
      </c>
      <c r="AX1091" s="7">
        <f>IF(Scenario!$B$11="mean",L1091,IF(Scenario!$B$11="5th pct",M1091,N1091))</f>
        <v/>
      </c>
      <c r="AY1091" s="7">
        <f>IF(Scenario!$B$11="mean",O1091,IF(Scenario!$B$11="5th pct",P1091,Q1091))</f>
        <v/>
      </c>
      <c r="AZ1091" s="7">
        <f>IF(Scenario!$B$11="mean",R1091,IF(Scenario!$B$11="5th pct",S1091,T1091))</f>
        <v/>
      </c>
      <c r="BA1091" s="7">
        <f>IF(Scenario!$B$11="mean",AE1091,IF(Scenario!$B$11="5th pct",AF1091,AG1091))</f>
        <v/>
      </c>
      <c r="BB1091" s="7">
        <f>IF(Scenario!$B$11="mean",AH1091,IF(Scenario!$B$11="5th pct",AI1091,AJ1091))</f>
        <v/>
      </c>
      <c r="BC1091" s="7">
        <f>U1091</f>
        <v/>
      </c>
      <c r="BD1091" s="7">
        <f>IF(Scenario!$B$11="mean",V1091,IF(Scenario!$B$11="5th pct",W1091,X1091))</f>
        <v/>
      </c>
      <c r="BE1091" s="7">
        <f>IF(Scenario!$B$11="mean",Y1091,IF(Scenario!$B$11="5th pct",Z1091,AA1091))</f>
        <v/>
      </c>
      <c r="BF1091" s="7">
        <f>IF(Scenario!$B$11="mean",AK1091,IF(Scenario!$B$11="5th pct",AL1091,AM1091))</f>
        <v/>
      </c>
      <c r="BG1091" s="7">
        <f>IF(Scenario!$B$11="mean",AN1091,IF(Scenario!$B$11="5th pct",AO1091,AP1091))</f>
        <v/>
      </c>
    </row>
    <row r="1092">
      <c r="A1092" t="inlineStr">
        <is>
          <t>M</t>
        </is>
      </c>
      <c r="B1092" t="inlineStr">
        <is>
          <t>80+</t>
        </is>
      </c>
      <c r="C1092" t="inlineStr">
        <is>
          <t>176-198</t>
        </is>
      </c>
      <c r="D1092" t="inlineStr">
        <is>
          <t>&lt;1.0</t>
        </is>
      </c>
      <c r="E1092" t="inlineStr">
        <is>
          <t>low parox</t>
        </is>
      </c>
      <c r="F1092" t="inlineStr">
        <is>
          <t>no</t>
        </is>
      </c>
      <c r="G1092" s="26">
        <f>Parameters!$B$6*Parameters!$B$9*Parameters!$F$11/SUM(Parameters!$B$11:$G$11)*Parameters!$H$21*Parameters!$B$51*(1-Parameters!$B$46)</f>
        <v/>
      </c>
      <c r="H1092" s="27">
        <f>(140-Parameters!$D$25)*Parameters!$F$26*0.45359237*1/(72*Parameters!$B$27)</f>
        <v/>
      </c>
      <c r="I1092">
        <f>IF(H1092&gt;80,"&gt;80",IF(H1092&gt;50,"50-80",IF(H1092&gt;=25,"25-50","&lt;25")))</f>
        <v/>
      </c>
      <c r="J1092">
        <f>IF(((B1092="80+")+0+(OR(D1092="1.5-2.0",D1092="&gt;=2.0")))&gt;=2,1,0)</f>
        <v/>
      </c>
      <c r="K1092" s="28">
        <f>INDEX(Parameters!$B$31:$E$31,MATCH(I1092,Parameters!$B$30:$E$30,0))</f>
        <v/>
      </c>
      <c r="L1092" s="29">
        <f>K1092*INDEX(Parameters!$B$66:$E$66,MATCH(I1092,Parameters!$B$30:$E$30,0))/100*IF($F1092="yes",Parameters!$C$49,Parameters!$B$49)</f>
        <v/>
      </c>
      <c r="M1092" s="29">
        <f>K1092*INDEX(Parameters!$B$67:$E$67,MATCH(I1092,Parameters!$B$30:$E$30,0))/100*IF($F1092="yes",Parameters!$C$49,Parameters!$B$49)</f>
        <v/>
      </c>
      <c r="N1092" s="29">
        <f>K1092*INDEX(Parameters!$B$68:$E$68,MATCH(I1092,Parameters!$B$30:$E$30,0))/100*IF($F1092="yes",Parameters!$C$49,Parameters!$B$49)</f>
        <v/>
      </c>
      <c r="O1092" s="29">
        <f>K1092*INDEX(Parameters!$B$69:$E$69,MATCH(I1092,Parameters!$B$30:$E$30,0))/100*IF($F1092="yes",Parameters!$C$49,Parameters!$B$49)</f>
        <v/>
      </c>
      <c r="P1092" s="29">
        <f>K1092*INDEX(Parameters!$B$70:$E$70,MATCH(I1092,Parameters!$B$30:$E$30,0))/100*IF($F1092="yes",Parameters!$C$49,Parameters!$B$49)</f>
        <v/>
      </c>
      <c r="Q1092" s="29">
        <f>K1092*INDEX(Parameters!$B$71:$E$71,MATCH(I1092,Parameters!$B$30:$E$30,0))/100*IF($F1092="yes",Parameters!$C$49,Parameters!$B$49)</f>
        <v/>
      </c>
      <c r="R1092" s="29">
        <f>K1092*INDEX(Parameters!$B$72:$E$72,MATCH(I1092,Parameters!$B$30:$E$30,0))/100*IF($F1092="yes",Parameters!$C$49,Parameters!$B$49)</f>
        <v/>
      </c>
      <c r="S1092" s="29">
        <f>K1092*INDEX(Parameters!$B$73:$E$73,MATCH(I1092,Parameters!$B$30:$E$30,0))/100*IF($F1092="yes",Parameters!$C$49,Parameters!$B$49)</f>
        <v/>
      </c>
      <c r="T1092" s="29">
        <f>K1092*INDEX(Parameters!$B$74:$E$74,MATCH(I1092,Parameters!$B$30:$E$30,0))/100*IF($F1092="yes",Parameters!$C$49,Parameters!$B$49)</f>
        <v/>
      </c>
      <c r="U1092" s="29">
        <f>INDEX(Parameters!$B$32:$E$32,MATCH(I1092,Parameters!$B$30:$E$30,0))*Parameters!$B$36/100*IF($F1092="yes",Parameters!$E$49,Parameters!$D$49)</f>
        <v/>
      </c>
      <c r="V1092" s="29">
        <f>U1092*INDEX(Parameters!$B$99:$E$99,MATCH(I1092,Parameters!$B$30:$E$30,0))</f>
        <v/>
      </c>
      <c r="W1092" s="29">
        <f>U1092*INDEX(Parameters!$B$100:$E$100,MATCH(I1092,Parameters!$B$30:$E$30,0))</f>
        <v/>
      </c>
      <c r="X1092" s="29">
        <f>U1092*INDEX(Parameters!$B$101:$E$101,MATCH(I1092,Parameters!$B$30:$E$30,0))</f>
        <v/>
      </c>
      <c r="Y1092" s="29">
        <f>U1092*INDEX(Parameters!$B$102:$E$102,MATCH(I1092,Parameters!$B$30:$E$30,0))</f>
        <v/>
      </c>
      <c r="Z1092" s="29">
        <f>U1092*INDEX(Parameters!$B$103:$E$103,MATCH(I1092,Parameters!$B$30:$E$30,0))</f>
        <v/>
      </c>
      <c r="AA1092" s="29">
        <f>U1092*INDEX(Parameters!$B$104:$E$104,MATCH(I1092,Parameters!$B$30:$E$30,0))</f>
        <v/>
      </c>
      <c r="AB1092" s="29">
        <f>U1092*Parameters!$B$39</f>
        <v/>
      </c>
      <c r="AC1092">
        <f>J1092</f>
        <v/>
      </c>
      <c r="AD1092">
        <f>IF(J1092=1,Parameters!$B$40,Parameters!$B$41)</f>
        <v/>
      </c>
      <c r="AE1092" s="29">
        <f>AC1092*O1092+(1-AC1092)*L1092</f>
        <v/>
      </c>
      <c r="AF1092" s="29">
        <f>AC1092*P1092+(1-AC1092)*M1092</f>
        <v/>
      </c>
      <c r="AG1092" s="29">
        <f>AC1092*Q1092+(1-AC1092)*N1092</f>
        <v/>
      </c>
      <c r="AH1092" s="29">
        <f>AD1092*O1092+(1-AD1092)*L1092</f>
        <v/>
      </c>
      <c r="AI1092" s="29">
        <f>AD1092*P1092+(1-AD1092)*M1092</f>
        <v/>
      </c>
      <c r="AJ1092" s="29">
        <f>AD1092*Q1092+(1-AD1092)*N1092</f>
        <v/>
      </c>
      <c r="AK1092" s="29">
        <f>AC1092*V1092+(1-AC1092)*U1092</f>
        <v/>
      </c>
      <c r="AL1092" s="29">
        <f>AC1092*W1092+(1-AC1092)*U1092</f>
        <v/>
      </c>
      <c r="AM1092" s="29">
        <f>AC1092*X1092+(1-AC1092)*U1092</f>
        <v/>
      </c>
      <c r="AN1092" s="29">
        <f>AD1092*V1092+(1-AD1092)*U1092</f>
        <v/>
      </c>
      <c r="AO1092" s="29">
        <f>AD1092*W1092+(1-AD1092)*U1092</f>
        <v/>
      </c>
      <c r="AP1092" s="29">
        <f>AD1092*X1092+(1-AD1092)*U1092</f>
        <v/>
      </c>
      <c r="AQ1092">
        <f>IF(OR(Scenario!$B$5="Any",Scenario!$B$5=A1092),1,0)</f>
        <v/>
      </c>
      <c r="AR1092">
        <f>IF(OR(Scenario!$B$6="Any",Scenario!$B$6=B1092),1,0)</f>
        <v/>
      </c>
      <c r="AS1092">
        <f>IF(OR(Scenario!$B$7="Any",Scenario!$B$7=C1092),1,0)</f>
        <v/>
      </c>
      <c r="AT1092">
        <f>IF(OR(Scenario!$B$8="Any",Scenario!$B$8=D1092),1,0)</f>
        <v/>
      </c>
      <c r="AU1092">
        <f>IF(OR(Scenario!$B$9="Any",Scenario!$B$9=E1092),1,0)</f>
        <v/>
      </c>
      <c r="AV1092">
        <f>IF(OR(Scenario!$B$10="Any",Scenario!$B$10=F1092),1,0)</f>
        <v/>
      </c>
      <c r="AW1092">
        <f>G1092*AQ1092*AR1092*AS1092*AT1092*AU1092*AV1092</f>
        <v/>
      </c>
      <c r="AX1092">
        <f>IF(Scenario!$B$11="mean",L1092,IF(Scenario!$B$11="5th pct",M1092,N1092))</f>
        <v/>
      </c>
      <c r="AY1092">
        <f>IF(Scenario!$B$11="mean",O1092,IF(Scenario!$B$11="5th pct",P1092,Q1092))</f>
        <v/>
      </c>
      <c r="AZ1092">
        <f>IF(Scenario!$B$11="mean",R1092,IF(Scenario!$B$11="5th pct",S1092,T1092))</f>
        <v/>
      </c>
      <c r="BA1092">
        <f>IF(Scenario!$B$11="mean",AE1092,IF(Scenario!$B$11="5th pct",AF1092,AG1092))</f>
        <v/>
      </c>
      <c r="BB1092">
        <f>IF(Scenario!$B$11="mean",AH1092,IF(Scenario!$B$11="5th pct",AI1092,AJ1092))</f>
        <v/>
      </c>
      <c r="BC1092">
        <f>U1092</f>
        <v/>
      </c>
      <c r="BD1092">
        <f>IF(Scenario!$B$11="mean",V1092,IF(Scenario!$B$11="5th pct",W1092,X1092))</f>
        <v/>
      </c>
      <c r="BE1092">
        <f>IF(Scenario!$B$11="mean",Y1092,IF(Scenario!$B$11="5th pct",Z1092,AA1092))</f>
        <v/>
      </c>
      <c r="BF1092">
        <f>IF(Scenario!$B$11="mean",AK1092,IF(Scenario!$B$11="5th pct",AL1092,AM1092))</f>
        <v/>
      </c>
      <c r="BG1092">
        <f>IF(Scenario!$B$11="mean",AN1092,IF(Scenario!$B$11="5th pct",AO1092,AP1092))</f>
        <v/>
      </c>
    </row>
    <row r="1093">
      <c r="A1093" s="7" t="inlineStr">
        <is>
          <t>M</t>
        </is>
      </c>
      <c r="B1093" s="7" t="inlineStr">
        <is>
          <t>80+</t>
        </is>
      </c>
      <c r="C1093" s="7" t="inlineStr">
        <is>
          <t>176-198</t>
        </is>
      </c>
      <c r="D1093" s="7" t="inlineStr">
        <is>
          <t>&lt;1.0</t>
        </is>
      </c>
      <c r="E1093" s="7" t="inlineStr">
        <is>
          <t>low parox</t>
        </is>
      </c>
      <c r="F1093" s="7" t="inlineStr">
        <is>
          <t>yes</t>
        </is>
      </c>
      <c r="G1093" s="30">
        <f>Parameters!$B$6*Parameters!$B$9*Parameters!$F$11/SUM(Parameters!$B$11:$G$11)*Parameters!$H$21*Parameters!$B$51*Parameters!$B$46</f>
        <v/>
      </c>
      <c r="H1093" s="31">
        <f>(140-Parameters!$D$25)*Parameters!$F$26*0.45359237*1/(72*Parameters!$B$27)</f>
        <v/>
      </c>
      <c r="I1093" s="7">
        <f>IF(H1093&gt;80,"&gt;80",IF(H1093&gt;50,"50-80",IF(H1093&gt;=25,"25-50","&lt;25")))</f>
        <v/>
      </c>
      <c r="J1093" s="7">
        <f>IF(((B1093="80+")+0+(OR(D1093="1.5-2.0",D1093="&gt;=2.0")))&gt;=2,1,0)</f>
        <v/>
      </c>
      <c r="K1093" s="32">
        <f>INDEX(Parameters!$B$31:$E$31,MATCH(I1093,Parameters!$B$30:$E$30,0))</f>
        <v/>
      </c>
      <c r="L1093" s="33">
        <f>K1093*INDEX(Parameters!$B$66:$E$66,MATCH(I1093,Parameters!$B$30:$E$30,0))/100*IF($F1093="yes",Parameters!$C$49,Parameters!$B$49)</f>
        <v/>
      </c>
      <c r="M1093" s="33">
        <f>K1093*INDEX(Parameters!$B$67:$E$67,MATCH(I1093,Parameters!$B$30:$E$30,0))/100*IF($F1093="yes",Parameters!$C$49,Parameters!$B$49)</f>
        <v/>
      </c>
      <c r="N1093" s="33">
        <f>K1093*INDEX(Parameters!$B$68:$E$68,MATCH(I1093,Parameters!$B$30:$E$30,0))/100*IF($F1093="yes",Parameters!$C$49,Parameters!$B$49)</f>
        <v/>
      </c>
      <c r="O1093" s="33">
        <f>K1093*INDEX(Parameters!$B$69:$E$69,MATCH(I1093,Parameters!$B$30:$E$30,0))/100*IF($F1093="yes",Parameters!$C$49,Parameters!$B$49)</f>
        <v/>
      </c>
      <c r="P1093" s="33">
        <f>K1093*INDEX(Parameters!$B$70:$E$70,MATCH(I1093,Parameters!$B$30:$E$30,0))/100*IF($F1093="yes",Parameters!$C$49,Parameters!$B$49)</f>
        <v/>
      </c>
      <c r="Q1093" s="33">
        <f>K1093*INDEX(Parameters!$B$71:$E$71,MATCH(I1093,Parameters!$B$30:$E$30,0))/100*IF($F1093="yes",Parameters!$C$49,Parameters!$B$49)</f>
        <v/>
      </c>
      <c r="R1093" s="33">
        <f>K1093*INDEX(Parameters!$B$72:$E$72,MATCH(I1093,Parameters!$B$30:$E$30,0))/100*IF($F1093="yes",Parameters!$C$49,Parameters!$B$49)</f>
        <v/>
      </c>
      <c r="S1093" s="33">
        <f>K1093*INDEX(Parameters!$B$73:$E$73,MATCH(I1093,Parameters!$B$30:$E$30,0))/100*IF($F1093="yes",Parameters!$C$49,Parameters!$B$49)</f>
        <v/>
      </c>
      <c r="T1093" s="33">
        <f>K1093*INDEX(Parameters!$B$74:$E$74,MATCH(I1093,Parameters!$B$30:$E$30,0))/100*IF($F1093="yes",Parameters!$C$49,Parameters!$B$49)</f>
        <v/>
      </c>
      <c r="U1093" s="33">
        <f>INDEX(Parameters!$B$32:$E$32,MATCH(I1093,Parameters!$B$30:$E$30,0))*Parameters!$B$36/100*IF($F1093="yes",Parameters!$E$49,Parameters!$D$49)</f>
        <v/>
      </c>
      <c r="V1093" s="33">
        <f>U1093*INDEX(Parameters!$B$99:$E$99,MATCH(I1093,Parameters!$B$30:$E$30,0))</f>
        <v/>
      </c>
      <c r="W1093" s="33">
        <f>U1093*INDEX(Parameters!$B$100:$E$100,MATCH(I1093,Parameters!$B$30:$E$30,0))</f>
        <v/>
      </c>
      <c r="X1093" s="33">
        <f>U1093*INDEX(Parameters!$B$101:$E$101,MATCH(I1093,Parameters!$B$30:$E$30,0))</f>
        <v/>
      </c>
      <c r="Y1093" s="33">
        <f>U1093*INDEX(Parameters!$B$102:$E$102,MATCH(I1093,Parameters!$B$30:$E$30,0))</f>
        <v/>
      </c>
      <c r="Z1093" s="33">
        <f>U1093*INDEX(Parameters!$B$103:$E$103,MATCH(I1093,Parameters!$B$30:$E$30,0))</f>
        <v/>
      </c>
      <c r="AA1093" s="33">
        <f>U1093*INDEX(Parameters!$B$104:$E$104,MATCH(I1093,Parameters!$B$30:$E$30,0))</f>
        <v/>
      </c>
      <c r="AB1093" s="33">
        <f>U1093*Parameters!$B$39</f>
        <v/>
      </c>
      <c r="AC1093" s="7">
        <f>J1093</f>
        <v/>
      </c>
      <c r="AD1093" s="7">
        <f>IF(J1093=1,Parameters!$B$40,Parameters!$B$41)</f>
        <v/>
      </c>
      <c r="AE1093" s="33">
        <f>AC1093*O1093+(1-AC1093)*L1093</f>
        <v/>
      </c>
      <c r="AF1093" s="33">
        <f>AC1093*P1093+(1-AC1093)*M1093</f>
        <v/>
      </c>
      <c r="AG1093" s="33">
        <f>AC1093*Q1093+(1-AC1093)*N1093</f>
        <v/>
      </c>
      <c r="AH1093" s="33">
        <f>AD1093*O1093+(1-AD1093)*L1093</f>
        <v/>
      </c>
      <c r="AI1093" s="33">
        <f>AD1093*P1093+(1-AD1093)*M1093</f>
        <v/>
      </c>
      <c r="AJ1093" s="33">
        <f>AD1093*Q1093+(1-AD1093)*N1093</f>
        <v/>
      </c>
      <c r="AK1093" s="33">
        <f>AC1093*V1093+(1-AC1093)*U1093</f>
        <v/>
      </c>
      <c r="AL1093" s="33">
        <f>AC1093*W1093+(1-AC1093)*U1093</f>
        <v/>
      </c>
      <c r="AM1093" s="33">
        <f>AC1093*X1093+(1-AC1093)*U1093</f>
        <v/>
      </c>
      <c r="AN1093" s="33">
        <f>AD1093*V1093+(1-AD1093)*U1093</f>
        <v/>
      </c>
      <c r="AO1093" s="33">
        <f>AD1093*W1093+(1-AD1093)*U1093</f>
        <v/>
      </c>
      <c r="AP1093" s="33">
        <f>AD1093*X1093+(1-AD1093)*U1093</f>
        <v/>
      </c>
      <c r="AQ1093" s="7">
        <f>IF(OR(Scenario!$B$5="Any",Scenario!$B$5=A1093),1,0)</f>
        <v/>
      </c>
      <c r="AR1093" s="7">
        <f>IF(OR(Scenario!$B$6="Any",Scenario!$B$6=B1093),1,0)</f>
        <v/>
      </c>
      <c r="AS1093" s="7">
        <f>IF(OR(Scenario!$B$7="Any",Scenario!$B$7=C1093),1,0)</f>
        <v/>
      </c>
      <c r="AT1093" s="7">
        <f>IF(OR(Scenario!$B$8="Any",Scenario!$B$8=D1093),1,0)</f>
        <v/>
      </c>
      <c r="AU1093" s="7">
        <f>IF(OR(Scenario!$B$9="Any",Scenario!$B$9=E1093),1,0)</f>
        <v/>
      </c>
      <c r="AV1093" s="7">
        <f>IF(OR(Scenario!$B$10="Any",Scenario!$B$10=F1093),1,0)</f>
        <v/>
      </c>
      <c r="AW1093" s="7">
        <f>G1093*AQ1093*AR1093*AS1093*AT1093*AU1093*AV1093</f>
        <v/>
      </c>
      <c r="AX1093" s="7">
        <f>IF(Scenario!$B$11="mean",L1093,IF(Scenario!$B$11="5th pct",M1093,N1093))</f>
        <v/>
      </c>
      <c r="AY1093" s="7">
        <f>IF(Scenario!$B$11="mean",O1093,IF(Scenario!$B$11="5th pct",P1093,Q1093))</f>
        <v/>
      </c>
      <c r="AZ1093" s="7">
        <f>IF(Scenario!$B$11="mean",R1093,IF(Scenario!$B$11="5th pct",S1093,T1093))</f>
        <v/>
      </c>
      <c r="BA1093" s="7">
        <f>IF(Scenario!$B$11="mean",AE1093,IF(Scenario!$B$11="5th pct",AF1093,AG1093))</f>
        <v/>
      </c>
      <c r="BB1093" s="7">
        <f>IF(Scenario!$B$11="mean",AH1093,IF(Scenario!$B$11="5th pct",AI1093,AJ1093))</f>
        <v/>
      </c>
      <c r="BC1093" s="7">
        <f>U1093</f>
        <v/>
      </c>
      <c r="BD1093" s="7">
        <f>IF(Scenario!$B$11="mean",V1093,IF(Scenario!$B$11="5th pct",W1093,X1093))</f>
        <v/>
      </c>
      <c r="BE1093" s="7">
        <f>IF(Scenario!$B$11="mean",Y1093,IF(Scenario!$B$11="5th pct",Z1093,AA1093))</f>
        <v/>
      </c>
      <c r="BF1093" s="7">
        <f>IF(Scenario!$B$11="mean",AK1093,IF(Scenario!$B$11="5th pct",AL1093,AM1093))</f>
        <v/>
      </c>
      <c r="BG1093" s="7">
        <f>IF(Scenario!$B$11="mean",AN1093,IF(Scenario!$B$11="5th pct",AO1093,AP1093))</f>
        <v/>
      </c>
    </row>
    <row r="1094">
      <c r="A1094" t="inlineStr">
        <is>
          <t>M</t>
        </is>
      </c>
      <c r="B1094" t="inlineStr">
        <is>
          <t>80+</t>
        </is>
      </c>
      <c r="C1094" t="inlineStr">
        <is>
          <t>176-198</t>
        </is>
      </c>
      <c r="D1094" t="inlineStr">
        <is>
          <t>&lt;1.0</t>
        </is>
      </c>
      <c r="E1094" t="inlineStr">
        <is>
          <t>high parox</t>
        </is>
      </c>
      <c r="F1094" t="inlineStr">
        <is>
          <t>no</t>
        </is>
      </c>
      <c r="G1094" s="26">
        <f>Parameters!$B$6*Parameters!$B$9*Parameters!$F$11/SUM(Parameters!$B$11:$G$11)*Parameters!$H$21*Parameters!$B$52*(1-Parameters!$B$46)</f>
        <v/>
      </c>
      <c r="H1094" s="27">
        <f>(140-Parameters!$D$25)*Parameters!$F$26*0.45359237*1/(72*Parameters!$B$27)</f>
        <v/>
      </c>
      <c r="I1094">
        <f>IF(H1094&gt;80,"&gt;80",IF(H1094&gt;50,"50-80",IF(H1094&gt;=25,"25-50","&lt;25")))</f>
        <v/>
      </c>
      <c r="J1094">
        <f>IF(((B1094="80+")+0+(OR(D1094="1.5-2.0",D1094="&gt;=2.0")))&gt;=2,1,0)</f>
        <v/>
      </c>
      <c r="K1094" s="28">
        <f>INDEX(Parameters!$B$31:$E$31,MATCH(I1094,Parameters!$B$30:$E$30,0))</f>
        <v/>
      </c>
      <c r="L1094" s="29">
        <f>K1094*INDEX(Parameters!$B$75:$E$75,MATCH(I1094,Parameters!$B$30:$E$30,0))/100*IF($F1094="yes",Parameters!$C$49,Parameters!$B$49)</f>
        <v/>
      </c>
      <c r="M1094" s="29">
        <f>K1094*INDEX(Parameters!$B$76:$E$76,MATCH(I1094,Parameters!$B$30:$E$30,0))/100*IF($F1094="yes",Parameters!$C$49,Parameters!$B$49)</f>
        <v/>
      </c>
      <c r="N1094" s="29">
        <f>K1094*INDEX(Parameters!$B$77:$E$77,MATCH(I1094,Parameters!$B$30:$E$30,0))/100*IF($F1094="yes",Parameters!$C$49,Parameters!$B$49)</f>
        <v/>
      </c>
      <c r="O1094" s="29">
        <f>K1094*INDEX(Parameters!$B$78:$E$78,MATCH(I1094,Parameters!$B$30:$E$30,0))/100*IF($F1094="yes",Parameters!$C$49,Parameters!$B$49)</f>
        <v/>
      </c>
      <c r="P1094" s="29">
        <f>K1094*INDEX(Parameters!$B$79:$E$79,MATCH(I1094,Parameters!$B$30:$E$30,0))/100*IF($F1094="yes",Parameters!$C$49,Parameters!$B$49)</f>
        <v/>
      </c>
      <c r="Q1094" s="29">
        <f>K1094*INDEX(Parameters!$B$80:$E$80,MATCH(I1094,Parameters!$B$30:$E$30,0))/100*IF($F1094="yes",Parameters!$C$49,Parameters!$B$49)</f>
        <v/>
      </c>
      <c r="R1094" s="29">
        <f>K1094*INDEX(Parameters!$B$81:$E$81,MATCH(I1094,Parameters!$B$30:$E$30,0))/100*IF($F1094="yes",Parameters!$C$49,Parameters!$B$49)</f>
        <v/>
      </c>
      <c r="S1094" s="29">
        <f>K1094*INDEX(Parameters!$B$82:$E$82,MATCH(I1094,Parameters!$B$30:$E$30,0))/100*IF($F1094="yes",Parameters!$C$49,Parameters!$B$49)</f>
        <v/>
      </c>
      <c r="T1094" s="29">
        <f>K1094*INDEX(Parameters!$B$83:$E$83,MATCH(I1094,Parameters!$B$30:$E$30,0))/100*IF($F1094="yes",Parameters!$C$49,Parameters!$B$49)</f>
        <v/>
      </c>
      <c r="U1094" s="29">
        <f>INDEX(Parameters!$B$32:$E$32,MATCH(I1094,Parameters!$B$30:$E$30,0))*Parameters!$B$36/100*IF($F1094="yes",Parameters!$E$49,Parameters!$D$49)</f>
        <v/>
      </c>
      <c r="V1094" s="29">
        <f>U1094*INDEX(Parameters!$B$99:$E$99,MATCH(I1094,Parameters!$B$30:$E$30,0))</f>
        <v/>
      </c>
      <c r="W1094" s="29">
        <f>U1094*INDEX(Parameters!$B$100:$E$100,MATCH(I1094,Parameters!$B$30:$E$30,0))</f>
        <v/>
      </c>
      <c r="X1094" s="29">
        <f>U1094*INDEX(Parameters!$B$101:$E$101,MATCH(I1094,Parameters!$B$30:$E$30,0))</f>
        <v/>
      </c>
      <c r="Y1094" s="29">
        <f>U1094*INDEX(Parameters!$B$102:$E$102,MATCH(I1094,Parameters!$B$30:$E$30,0))</f>
        <v/>
      </c>
      <c r="Z1094" s="29">
        <f>U1094*INDEX(Parameters!$B$103:$E$103,MATCH(I1094,Parameters!$B$30:$E$30,0))</f>
        <v/>
      </c>
      <c r="AA1094" s="29">
        <f>U1094*INDEX(Parameters!$B$104:$E$104,MATCH(I1094,Parameters!$B$30:$E$30,0))</f>
        <v/>
      </c>
      <c r="AB1094" s="29">
        <f>U1094*Parameters!$B$39</f>
        <v/>
      </c>
      <c r="AC1094">
        <f>J1094</f>
        <v/>
      </c>
      <c r="AD1094">
        <f>IF(J1094=1,Parameters!$B$40,Parameters!$B$41)</f>
        <v/>
      </c>
      <c r="AE1094" s="29">
        <f>AC1094*O1094+(1-AC1094)*L1094</f>
        <v/>
      </c>
      <c r="AF1094" s="29">
        <f>AC1094*P1094+(1-AC1094)*M1094</f>
        <v/>
      </c>
      <c r="AG1094" s="29">
        <f>AC1094*Q1094+(1-AC1094)*N1094</f>
        <v/>
      </c>
      <c r="AH1094" s="29">
        <f>AD1094*O1094+(1-AD1094)*L1094</f>
        <v/>
      </c>
      <c r="AI1094" s="29">
        <f>AD1094*P1094+(1-AD1094)*M1094</f>
        <v/>
      </c>
      <c r="AJ1094" s="29">
        <f>AD1094*Q1094+(1-AD1094)*N1094</f>
        <v/>
      </c>
      <c r="AK1094" s="29">
        <f>AC1094*V1094+(1-AC1094)*U1094</f>
        <v/>
      </c>
      <c r="AL1094" s="29">
        <f>AC1094*W1094+(1-AC1094)*U1094</f>
        <v/>
      </c>
      <c r="AM1094" s="29">
        <f>AC1094*X1094+(1-AC1094)*U1094</f>
        <v/>
      </c>
      <c r="AN1094" s="29">
        <f>AD1094*V1094+(1-AD1094)*U1094</f>
        <v/>
      </c>
      <c r="AO1094" s="29">
        <f>AD1094*W1094+(1-AD1094)*U1094</f>
        <v/>
      </c>
      <c r="AP1094" s="29">
        <f>AD1094*X1094+(1-AD1094)*U1094</f>
        <v/>
      </c>
      <c r="AQ1094">
        <f>IF(OR(Scenario!$B$5="Any",Scenario!$B$5=A1094),1,0)</f>
        <v/>
      </c>
      <c r="AR1094">
        <f>IF(OR(Scenario!$B$6="Any",Scenario!$B$6=B1094),1,0)</f>
        <v/>
      </c>
      <c r="AS1094">
        <f>IF(OR(Scenario!$B$7="Any",Scenario!$B$7=C1094),1,0)</f>
        <v/>
      </c>
      <c r="AT1094">
        <f>IF(OR(Scenario!$B$8="Any",Scenario!$B$8=D1094),1,0)</f>
        <v/>
      </c>
      <c r="AU1094">
        <f>IF(OR(Scenario!$B$9="Any",Scenario!$B$9=E1094),1,0)</f>
        <v/>
      </c>
      <c r="AV1094">
        <f>IF(OR(Scenario!$B$10="Any",Scenario!$B$10=F1094),1,0)</f>
        <v/>
      </c>
      <c r="AW1094">
        <f>G1094*AQ1094*AR1094*AS1094*AT1094*AU1094*AV1094</f>
        <v/>
      </c>
      <c r="AX1094">
        <f>IF(Scenario!$B$11="mean",L1094,IF(Scenario!$B$11="5th pct",M1094,N1094))</f>
        <v/>
      </c>
      <c r="AY1094">
        <f>IF(Scenario!$B$11="mean",O1094,IF(Scenario!$B$11="5th pct",P1094,Q1094))</f>
        <v/>
      </c>
      <c r="AZ1094">
        <f>IF(Scenario!$B$11="mean",R1094,IF(Scenario!$B$11="5th pct",S1094,T1094))</f>
        <v/>
      </c>
      <c r="BA1094">
        <f>IF(Scenario!$B$11="mean",AE1094,IF(Scenario!$B$11="5th pct",AF1094,AG1094))</f>
        <v/>
      </c>
      <c r="BB1094">
        <f>IF(Scenario!$B$11="mean",AH1094,IF(Scenario!$B$11="5th pct",AI1094,AJ1094))</f>
        <v/>
      </c>
      <c r="BC1094">
        <f>U1094</f>
        <v/>
      </c>
      <c r="BD1094">
        <f>IF(Scenario!$B$11="mean",V1094,IF(Scenario!$B$11="5th pct",W1094,X1094))</f>
        <v/>
      </c>
      <c r="BE1094">
        <f>IF(Scenario!$B$11="mean",Y1094,IF(Scenario!$B$11="5th pct",Z1094,AA1094))</f>
        <v/>
      </c>
      <c r="BF1094">
        <f>IF(Scenario!$B$11="mean",AK1094,IF(Scenario!$B$11="5th pct",AL1094,AM1094))</f>
        <v/>
      </c>
      <c r="BG1094">
        <f>IF(Scenario!$B$11="mean",AN1094,IF(Scenario!$B$11="5th pct",AO1094,AP1094))</f>
        <v/>
      </c>
    </row>
    <row r="1095">
      <c r="A1095" s="7" t="inlineStr">
        <is>
          <t>M</t>
        </is>
      </c>
      <c r="B1095" s="7" t="inlineStr">
        <is>
          <t>80+</t>
        </is>
      </c>
      <c r="C1095" s="7" t="inlineStr">
        <is>
          <t>176-198</t>
        </is>
      </c>
      <c r="D1095" s="7" t="inlineStr">
        <is>
          <t>&lt;1.0</t>
        </is>
      </c>
      <c r="E1095" s="7" t="inlineStr">
        <is>
          <t>high parox</t>
        </is>
      </c>
      <c r="F1095" s="7" t="inlineStr">
        <is>
          <t>yes</t>
        </is>
      </c>
      <c r="G1095" s="30">
        <f>Parameters!$B$6*Parameters!$B$9*Parameters!$F$11/SUM(Parameters!$B$11:$G$11)*Parameters!$H$21*Parameters!$B$52*Parameters!$B$46</f>
        <v/>
      </c>
      <c r="H1095" s="31">
        <f>(140-Parameters!$D$25)*Parameters!$F$26*0.45359237*1/(72*Parameters!$B$27)</f>
        <v/>
      </c>
      <c r="I1095" s="7">
        <f>IF(H1095&gt;80,"&gt;80",IF(H1095&gt;50,"50-80",IF(H1095&gt;=25,"25-50","&lt;25")))</f>
        <v/>
      </c>
      <c r="J1095" s="7">
        <f>IF(((B1095="80+")+0+(OR(D1095="1.5-2.0",D1095="&gt;=2.0")))&gt;=2,1,0)</f>
        <v/>
      </c>
      <c r="K1095" s="32">
        <f>INDEX(Parameters!$B$31:$E$31,MATCH(I1095,Parameters!$B$30:$E$30,0))</f>
        <v/>
      </c>
      <c r="L1095" s="33">
        <f>K1095*INDEX(Parameters!$B$75:$E$75,MATCH(I1095,Parameters!$B$30:$E$30,0))/100*IF($F1095="yes",Parameters!$C$49,Parameters!$B$49)</f>
        <v/>
      </c>
      <c r="M1095" s="33">
        <f>K1095*INDEX(Parameters!$B$76:$E$76,MATCH(I1095,Parameters!$B$30:$E$30,0))/100*IF($F1095="yes",Parameters!$C$49,Parameters!$B$49)</f>
        <v/>
      </c>
      <c r="N1095" s="33">
        <f>K1095*INDEX(Parameters!$B$77:$E$77,MATCH(I1095,Parameters!$B$30:$E$30,0))/100*IF($F1095="yes",Parameters!$C$49,Parameters!$B$49)</f>
        <v/>
      </c>
      <c r="O1095" s="33">
        <f>K1095*INDEX(Parameters!$B$78:$E$78,MATCH(I1095,Parameters!$B$30:$E$30,0))/100*IF($F1095="yes",Parameters!$C$49,Parameters!$B$49)</f>
        <v/>
      </c>
      <c r="P1095" s="33">
        <f>K1095*INDEX(Parameters!$B$79:$E$79,MATCH(I1095,Parameters!$B$30:$E$30,0))/100*IF($F1095="yes",Parameters!$C$49,Parameters!$B$49)</f>
        <v/>
      </c>
      <c r="Q1095" s="33">
        <f>K1095*INDEX(Parameters!$B$80:$E$80,MATCH(I1095,Parameters!$B$30:$E$30,0))/100*IF($F1095="yes",Parameters!$C$49,Parameters!$B$49)</f>
        <v/>
      </c>
      <c r="R1095" s="33">
        <f>K1095*INDEX(Parameters!$B$81:$E$81,MATCH(I1095,Parameters!$B$30:$E$30,0))/100*IF($F1095="yes",Parameters!$C$49,Parameters!$B$49)</f>
        <v/>
      </c>
      <c r="S1095" s="33">
        <f>K1095*INDEX(Parameters!$B$82:$E$82,MATCH(I1095,Parameters!$B$30:$E$30,0))/100*IF($F1095="yes",Parameters!$C$49,Parameters!$B$49)</f>
        <v/>
      </c>
      <c r="T1095" s="33">
        <f>K1095*INDEX(Parameters!$B$83:$E$83,MATCH(I1095,Parameters!$B$30:$E$30,0))/100*IF($F1095="yes",Parameters!$C$49,Parameters!$B$49)</f>
        <v/>
      </c>
      <c r="U1095" s="33">
        <f>INDEX(Parameters!$B$32:$E$32,MATCH(I1095,Parameters!$B$30:$E$30,0))*Parameters!$B$36/100*IF($F1095="yes",Parameters!$E$49,Parameters!$D$49)</f>
        <v/>
      </c>
      <c r="V1095" s="33">
        <f>U1095*INDEX(Parameters!$B$99:$E$99,MATCH(I1095,Parameters!$B$30:$E$30,0))</f>
        <v/>
      </c>
      <c r="W1095" s="33">
        <f>U1095*INDEX(Parameters!$B$100:$E$100,MATCH(I1095,Parameters!$B$30:$E$30,0))</f>
        <v/>
      </c>
      <c r="X1095" s="33">
        <f>U1095*INDEX(Parameters!$B$101:$E$101,MATCH(I1095,Parameters!$B$30:$E$30,0))</f>
        <v/>
      </c>
      <c r="Y1095" s="33">
        <f>U1095*INDEX(Parameters!$B$102:$E$102,MATCH(I1095,Parameters!$B$30:$E$30,0))</f>
        <v/>
      </c>
      <c r="Z1095" s="33">
        <f>U1095*INDEX(Parameters!$B$103:$E$103,MATCH(I1095,Parameters!$B$30:$E$30,0))</f>
        <v/>
      </c>
      <c r="AA1095" s="33">
        <f>U1095*INDEX(Parameters!$B$104:$E$104,MATCH(I1095,Parameters!$B$30:$E$30,0))</f>
        <v/>
      </c>
      <c r="AB1095" s="33">
        <f>U1095*Parameters!$B$39</f>
        <v/>
      </c>
      <c r="AC1095" s="7">
        <f>J1095</f>
        <v/>
      </c>
      <c r="AD1095" s="7">
        <f>IF(J1095=1,Parameters!$B$40,Parameters!$B$41)</f>
        <v/>
      </c>
      <c r="AE1095" s="33">
        <f>AC1095*O1095+(1-AC1095)*L1095</f>
        <v/>
      </c>
      <c r="AF1095" s="33">
        <f>AC1095*P1095+(1-AC1095)*M1095</f>
        <v/>
      </c>
      <c r="AG1095" s="33">
        <f>AC1095*Q1095+(1-AC1095)*N1095</f>
        <v/>
      </c>
      <c r="AH1095" s="33">
        <f>AD1095*O1095+(1-AD1095)*L1095</f>
        <v/>
      </c>
      <c r="AI1095" s="33">
        <f>AD1095*P1095+(1-AD1095)*M1095</f>
        <v/>
      </c>
      <c r="AJ1095" s="33">
        <f>AD1095*Q1095+(1-AD1095)*N1095</f>
        <v/>
      </c>
      <c r="AK1095" s="33">
        <f>AC1095*V1095+(1-AC1095)*U1095</f>
        <v/>
      </c>
      <c r="AL1095" s="33">
        <f>AC1095*W1095+(1-AC1095)*U1095</f>
        <v/>
      </c>
      <c r="AM1095" s="33">
        <f>AC1095*X1095+(1-AC1095)*U1095</f>
        <v/>
      </c>
      <c r="AN1095" s="33">
        <f>AD1095*V1095+(1-AD1095)*U1095</f>
        <v/>
      </c>
      <c r="AO1095" s="33">
        <f>AD1095*W1095+(1-AD1095)*U1095</f>
        <v/>
      </c>
      <c r="AP1095" s="33">
        <f>AD1095*X1095+(1-AD1095)*U1095</f>
        <v/>
      </c>
      <c r="AQ1095" s="7">
        <f>IF(OR(Scenario!$B$5="Any",Scenario!$B$5=A1095),1,0)</f>
        <v/>
      </c>
      <c r="AR1095" s="7">
        <f>IF(OR(Scenario!$B$6="Any",Scenario!$B$6=B1095),1,0)</f>
        <v/>
      </c>
      <c r="AS1095" s="7">
        <f>IF(OR(Scenario!$B$7="Any",Scenario!$B$7=C1095),1,0)</f>
        <v/>
      </c>
      <c r="AT1095" s="7">
        <f>IF(OR(Scenario!$B$8="Any",Scenario!$B$8=D1095),1,0)</f>
        <v/>
      </c>
      <c r="AU1095" s="7">
        <f>IF(OR(Scenario!$B$9="Any",Scenario!$B$9=E1095),1,0)</f>
        <v/>
      </c>
      <c r="AV1095" s="7">
        <f>IF(OR(Scenario!$B$10="Any",Scenario!$B$10=F1095),1,0)</f>
        <v/>
      </c>
      <c r="AW1095" s="7">
        <f>G1095*AQ1095*AR1095*AS1095*AT1095*AU1095*AV1095</f>
        <v/>
      </c>
      <c r="AX1095" s="7">
        <f>IF(Scenario!$B$11="mean",L1095,IF(Scenario!$B$11="5th pct",M1095,N1095))</f>
        <v/>
      </c>
      <c r="AY1095" s="7">
        <f>IF(Scenario!$B$11="mean",O1095,IF(Scenario!$B$11="5th pct",P1095,Q1095))</f>
        <v/>
      </c>
      <c r="AZ1095" s="7">
        <f>IF(Scenario!$B$11="mean",R1095,IF(Scenario!$B$11="5th pct",S1095,T1095))</f>
        <v/>
      </c>
      <c r="BA1095" s="7">
        <f>IF(Scenario!$B$11="mean",AE1095,IF(Scenario!$B$11="5th pct",AF1095,AG1095))</f>
        <v/>
      </c>
      <c r="BB1095" s="7">
        <f>IF(Scenario!$B$11="mean",AH1095,IF(Scenario!$B$11="5th pct",AI1095,AJ1095))</f>
        <v/>
      </c>
      <c r="BC1095" s="7">
        <f>U1095</f>
        <v/>
      </c>
      <c r="BD1095" s="7">
        <f>IF(Scenario!$B$11="mean",V1095,IF(Scenario!$B$11="5th pct",W1095,X1095))</f>
        <v/>
      </c>
      <c r="BE1095" s="7">
        <f>IF(Scenario!$B$11="mean",Y1095,IF(Scenario!$B$11="5th pct",Z1095,AA1095))</f>
        <v/>
      </c>
      <c r="BF1095" s="7">
        <f>IF(Scenario!$B$11="mean",AK1095,IF(Scenario!$B$11="5th pct",AL1095,AM1095))</f>
        <v/>
      </c>
      <c r="BG1095" s="7">
        <f>IF(Scenario!$B$11="mean",AN1095,IF(Scenario!$B$11="5th pct",AO1095,AP1095))</f>
        <v/>
      </c>
    </row>
    <row r="1096">
      <c r="A1096" t="inlineStr">
        <is>
          <t>M</t>
        </is>
      </c>
      <c r="B1096" t="inlineStr">
        <is>
          <t>80+</t>
        </is>
      </c>
      <c r="C1096" t="inlineStr">
        <is>
          <t>176-198</t>
        </is>
      </c>
      <c r="D1096" t="inlineStr">
        <is>
          <t>&lt;1.0</t>
        </is>
      </c>
      <c r="E1096" t="inlineStr">
        <is>
          <t>persistent</t>
        </is>
      </c>
      <c r="F1096" t="inlineStr">
        <is>
          <t>no</t>
        </is>
      </c>
      <c r="G1096" s="26">
        <f>Parameters!$B$6*Parameters!$B$9*Parameters!$F$11/SUM(Parameters!$B$11:$G$11)*Parameters!$H$21*Parameters!$B$53*(1-Parameters!$B$46)</f>
        <v/>
      </c>
      <c r="H1096" s="27">
        <f>(140-Parameters!$D$25)*Parameters!$F$26*0.45359237*1/(72*Parameters!$B$27)</f>
        <v/>
      </c>
      <c r="I1096">
        <f>IF(H1096&gt;80,"&gt;80",IF(H1096&gt;50,"50-80",IF(H1096&gt;=25,"25-50","&lt;25")))</f>
        <v/>
      </c>
      <c r="J1096">
        <f>IF(((B1096="80+")+0+(OR(D1096="1.5-2.0",D1096="&gt;=2.0")))&gt;=2,1,0)</f>
        <v/>
      </c>
      <c r="K1096" s="28">
        <f>INDEX(Parameters!$B$31:$E$31,MATCH(I1096,Parameters!$B$30:$E$30,0))</f>
        <v/>
      </c>
      <c r="L1096" s="29">
        <f>K1096*INDEX(Parameters!$B$84:$E$84,MATCH(I1096,Parameters!$B$30:$E$30,0))/100*IF($F1096="yes",Parameters!$C$49,Parameters!$B$49)</f>
        <v/>
      </c>
      <c r="M1096" s="29">
        <f>K1096*INDEX(Parameters!$B$85:$E$85,MATCH(I1096,Parameters!$B$30:$E$30,0))/100*IF($F1096="yes",Parameters!$C$49,Parameters!$B$49)</f>
        <v/>
      </c>
      <c r="N1096" s="29">
        <f>K1096*INDEX(Parameters!$B$86:$E$86,MATCH(I1096,Parameters!$B$30:$E$30,0))/100*IF($F1096="yes",Parameters!$C$49,Parameters!$B$49)</f>
        <v/>
      </c>
      <c r="O1096" s="29">
        <f>K1096*INDEX(Parameters!$B$87:$E$87,MATCH(I1096,Parameters!$B$30:$E$30,0))/100*IF($F1096="yes",Parameters!$C$49,Parameters!$B$49)</f>
        <v/>
      </c>
      <c r="P1096" s="29">
        <f>K1096*INDEX(Parameters!$B$88:$E$88,MATCH(I1096,Parameters!$B$30:$E$30,0))/100*IF($F1096="yes",Parameters!$C$49,Parameters!$B$49)</f>
        <v/>
      </c>
      <c r="Q1096" s="29">
        <f>K1096*INDEX(Parameters!$B$89:$E$89,MATCH(I1096,Parameters!$B$30:$E$30,0))/100*IF($F1096="yes",Parameters!$C$49,Parameters!$B$49)</f>
        <v/>
      </c>
      <c r="R1096" s="29">
        <f>K1096*INDEX(Parameters!$B$90:$E$90,MATCH(I1096,Parameters!$B$30:$E$30,0))/100*IF($F1096="yes",Parameters!$C$49,Parameters!$B$49)</f>
        <v/>
      </c>
      <c r="S1096" s="29">
        <f>K1096*INDEX(Parameters!$B$91:$E$91,MATCH(I1096,Parameters!$B$30:$E$30,0))/100*IF($F1096="yes",Parameters!$C$49,Parameters!$B$49)</f>
        <v/>
      </c>
      <c r="T1096" s="29">
        <f>K1096*INDEX(Parameters!$B$92:$E$92,MATCH(I1096,Parameters!$B$30:$E$30,0))/100*IF($F1096="yes",Parameters!$C$49,Parameters!$B$49)</f>
        <v/>
      </c>
      <c r="U1096" s="29">
        <f>INDEX(Parameters!$B$32:$E$32,MATCH(I1096,Parameters!$B$30:$E$30,0))*Parameters!$B$36/100*IF($F1096="yes",Parameters!$E$49,Parameters!$D$49)</f>
        <v/>
      </c>
      <c r="V1096" s="29">
        <f>U1096*INDEX(Parameters!$B$99:$E$99,MATCH(I1096,Parameters!$B$30:$E$30,0))</f>
        <v/>
      </c>
      <c r="W1096" s="29">
        <f>U1096*INDEX(Parameters!$B$100:$E$100,MATCH(I1096,Parameters!$B$30:$E$30,0))</f>
        <v/>
      </c>
      <c r="X1096" s="29">
        <f>U1096*INDEX(Parameters!$B$101:$E$101,MATCH(I1096,Parameters!$B$30:$E$30,0))</f>
        <v/>
      </c>
      <c r="Y1096" s="29">
        <f>U1096*INDEX(Parameters!$B$102:$E$102,MATCH(I1096,Parameters!$B$30:$E$30,0))</f>
        <v/>
      </c>
      <c r="Z1096" s="29">
        <f>U1096*INDEX(Parameters!$B$103:$E$103,MATCH(I1096,Parameters!$B$30:$E$30,0))</f>
        <v/>
      </c>
      <c r="AA1096" s="29">
        <f>U1096*INDEX(Parameters!$B$104:$E$104,MATCH(I1096,Parameters!$B$30:$E$30,0))</f>
        <v/>
      </c>
      <c r="AB1096" s="29">
        <f>U1096*Parameters!$B$39</f>
        <v/>
      </c>
      <c r="AC1096">
        <f>J1096</f>
        <v/>
      </c>
      <c r="AD1096">
        <f>IF(J1096=1,Parameters!$B$40,Parameters!$B$41)</f>
        <v/>
      </c>
      <c r="AE1096" s="29">
        <f>AC1096*O1096+(1-AC1096)*L1096</f>
        <v/>
      </c>
      <c r="AF1096" s="29">
        <f>AC1096*P1096+(1-AC1096)*M1096</f>
        <v/>
      </c>
      <c r="AG1096" s="29">
        <f>AC1096*Q1096+(1-AC1096)*N1096</f>
        <v/>
      </c>
      <c r="AH1096" s="29">
        <f>AD1096*O1096+(1-AD1096)*L1096</f>
        <v/>
      </c>
      <c r="AI1096" s="29">
        <f>AD1096*P1096+(1-AD1096)*M1096</f>
        <v/>
      </c>
      <c r="AJ1096" s="29">
        <f>AD1096*Q1096+(1-AD1096)*N1096</f>
        <v/>
      </c>
      <c r="AK1096" s="29">
        <f>AC1096*V1096+(1-AC1096)*U1096</f>
        <v/>
      </c>
      <c r="AL1096" s="29">
        <f>AC1096*W1096+(1-AC1096)*U1096</f>
        <v/>
      </c>
      <c r="AM1096" s="29">
        <f>AC1096*X1096+(1-AC1096)*U1096</f>
        <v/>
      </c>
      <c r="AN1096" s="29">
        <f>AD1096*V1096+(1-AD1096)*U1096</f>
        <v/>
      </c>
      <c r="AO1096" s="29">
        <f>AD1096*W1096+(1-AD1096)*U1096</f>
        <v/>
      </c>
      <c r="AP1096" s="29">
        <f>AD1096*X1096+(1-AD1096)*U1096</f>
        <v/>
      </c>
      <c r="AQ1096">
        <f>IF(OR(Scenario!$B$5="Any",Scenario!$B$5=A1096),1,0)</f>
        <v/>
      </c>
      <c r="AR1096">
        <f>IF(OR(Scenario!$B$6="Any",Scenario!$B$6=B1096),1,0)</f>
        <v/>
      </c>
      <c r="AS1096">
        <f>IF(OR(Scenario!$B$7="Any",Scenario!$B$7=C1096),1,0)</f>
        <v/>
      </c>
      <c r="AT1096">
        <f>IF(OR(Scenario!$B$8="Any",Scenario!$B$8=D1096),1,0)</f>
        <v/>
      </c>
      <c r="AU1096">
        <f>IF(OR(Scenario!$B$9="Any",Scenario!$B$9=E1096),1,0)</f>
        <v/>
      </c>
      <c r="AV1096">
        <f>IF(OR(Scenario!$B$10="Any",Scenario!$B$10=F1096),1,0)</f>
        <v/>
      </c>
      <c r="AW1096">
        <f>G1096*AQ1096*AR1096*AS1096*AT1096*AU1096*AV1096</f>
        <v/>
      </c>
      <c r="AX1096">
        <f>IF(Scenario!$B$11="mean",L1096,IF(Scenario!$B$11="5th pct",M1096,N1096))</f>
        <v/>
      </c>
      <c r="AY1096">
        <f>IF(Scenario!$B$11="mean",O1096,IF(Scenario!$B$11="5th pct",P1096,Q1096))</f>
        <v/>
      </c>
      <c r="AZ1096">
        <f>IF(Scenario!$B$11="mean",R1096,IF(Scenario!$B$11="5th pct",S1096,T1096))</f>
        <v/>
      </c>
      <c r="BA1096">
        <f>IF(Scenario!$B$11="mean",AE1096,IF(Scenario!$B$11="5th pct",AF1096,AG1096))</f>
        <v/>
      </c>
      <c r="BB1096">
        <f>IF(Scenario!$B$11="mean",AH1096,IF(Scenario!$B$11="5th pct",AI1096,AJ1096))</f>
        <v/>
      </c>
      <c r="BC1096">
        <f>U1096</f>
        <v/>
      </c>
      <c r="BD1096">
        <f>IF(Scenario!$B$11="mean",V1096,IF(Scenario!$B$11="5th pct",W1096,X1096))</f>
        <v/>
      </c>
      <c r="BE1096">
        <f>IF(Scenario!$B$11="mean",Y1096,IF(Scenario!$B$11="5th pct",Z1096,AA1096))</f>
        <v/>
      </c>
      <c r="BF1096">
        <f>IF(Scenario!$B$11="mean",AK1096,IF(Scenario!$B$11="5th pct",AL1096,AM1096))</f>
        <v/>
      </c>
      <c r="BG1096">
        <f>IF(Scenario!$B$11="mean",AN1096,IF(Scenario!$B$11="5th pct",AO1096,AP1096))</f>
        <v/>
      </c>
    </row>
    <row r="1097">
      <c r="A1097" s="7" t="inlineStr">
        <is>
          <t>M</t>
        </is>
      </c>
      <c r="B1097" s="7" t="inlineStr">
        <is>
          <t>80+</t>
        </is>
      </c>
      <c r="C1097" s="7" t="inlineStr">
        <is>
          <t>176-198</t>
        </is>
      </c>
      <c r="D1097" s="7" t="inlineStr">
        <is>
          <t>&lt;1.0</t>
        </is>
      </c>
      <c r="E1097" s="7" t="inlineStr">
        <is>
          <t>persistent</t>
        </is>
      </c>
      <c r="F1097" s="7" t="inlineStr">
        <is>
          <t>yes</t>
        </is>
      </c>
      <c r="G1097" s="30">
        <f>Parameters!$B$6*Parameters!$B$9*Parameters!$F$11/SUM(Parameters!$B$11:$G$11)*Parameters!$H$21*Parameters!$B$53*Parameters!$B$46</f>
        <v/>
      </c>
      <c r="H1097" s="31">
        <f>(140-Parameters!$D$25)*Parameters!$F$26*0.45359237*1/(72*Parameters!$B$27)</f>
        <v/>
      </c>
      <c r="I1097" s="7">
        <f>IF(H1097&gt;80,"&gt;80",IF(H1097&gt;50,"50-80",IF(H1097&gt;=25,"25-50","&lt;25")))</f>
        <v/>
      </c>
      <c r="J1097" s="7">
        <f>IF(((B1097="80+")+0+(OR(D1097="1.5-2.0",D1097="&gt;=2.0")))&gt;=2,1,0)</f>
        <v/>
      </c>
      <c r="K1097" s="32">
        <f>INDEX(Parameters!$B$31:$E$31,MATCH(I1097,Parameters!$B$30:$E$30,0))</f>
        <v/>
      </c>
      <c r="L1097" s="33">
        <f>K1097*INDEX(Parameters!$B$84:$E$84,MATCH(I1097,Parameters!$B$30:$E$30,0))/100*IF($F1097="yes",Parameters!$C$49,Parameters!$B$49)</f>
        <v/>
      </c>
      <c r="M1097" s="33">
        <f>K1097*INDEX(Parameters!$B$85:$E$85,MATCH(I1097,Parameters!$B$30:$E$30,0))/100*IF($F1097="yes",Parameters!$C$49,Parameters!$B$49)</f>
        <v/>
      </c>
      <c r="N1097" s="33">
        <f>K1097*INDEX(Parameters!$B$86:$E$86,MATCH(I1097,Parameters!$B$30:$E$30,0))/100*IF($F1097="yes",Parameters!$C$49,Parameters!$B$49)</f>
        <v/>
      </c>
      <c r="O1097" s="33">
        <f>K1097*INDEX(Parameters!$B$87:$E$87,MATCH(I1097,Parameters!$B$30:$E$30,0))/100*IF($F1097="yes",Parameters!$C$49,Parameters!$B$49)</f>
        <v/>
      </c>
      <c r="P1097" s="33">
        <f>K1097*INDEX(Parameters!$B$88:$E$88,MATCH(I1097,Parameters!$B$30:$E$30,0))/100*IF($F1097="yes",Parameters!$C$49,Parameters!$B$49)</f>
        <v/>
      </c>
      <c r="Q1097" s="33">
        <f>K1097*INDEX(Parameters!$B$89:$E$89,MATCH(I1097,Parameters!$B$30:$E$30,0))/100*IF($F1097="yes",Parameters!$C$49,Parameters!$B$49)</f>
        <v/>
      </c>
      <c r="R1097" s="33">
        <f>K1097*INDEX(Parameters!$B$90:$E$90,MATCH(I1097,Parameters!$B$30:$E$30,0))/100*IF($F1097="yes",Parameters!$C$49,Parameters!$B$49)</f>
        <v/>
      </c>
      <c r="S1097" s="33">
        <f>K1097*INDEX(Parameters!$B$91:$E$91,MATCH(I1097,Parameters!$B$30:$E$30,0))/100*IF($F1097="yes",Parameters!$C$49,Parameters!$B$49)</f>
        <v/>
      </c>
      <c r="T1097" s="33">
        <f>K1097*INDEX(Parameters!$B$92:$E$92,MATCH(I1097,Parameters!$B$30:$E$30,0))/100*IF($F1097="yes",Parameters!$C$49,Parameters!$B$49)</f>
        <v/>
      </c>
      <c r="U1097" s="33">
        <f>INDEX(Parameters!$B$32:$E$32,MATCH(I1097,Parameters!$B$30:$E$30,0))*Parameters!$B$36/100*IF($F1097="yes",Parameters!$E$49,Parameters!$D$49)</f>
        <v/>
      </c>
      <c r="V1097" s="33">
        <f>U1097*INDEX(Parameters!$B$99:$E$99,MATCH(I1097,Parameters!$B$30:$E$30,0))</f>
        <v/>
      </c>
      <c r="W1097" s="33">
        <f>U1097*INDEX(Parameters!$B$100:$E$100,MATCH(I1097,Parameters!$B$30:$E$30,0))</f>
        <v/>
      </c>
      <c r="X1097" s="33">
        <f>U1097*INDEX(Parameters!$B$101:$E$101,MATCH(I1097,Parameters!$B$30:$E$30,0))</f>
        <v/>
      </c>
      <c r="Y1097" s="33">
        <f>U1097*INDEX(Parameters!$B$102:$E$102,MATCH(I1097,Parameters!$B$30:$E$30,0))</f>
        <v/>
      </c>
      <c r="Z1097" s="33">
        <f>U1097*INDEX(Parameters!$B$103:$E$103,MATCH(I1097,Parameters!$B$30:$E$30,0))</f>
        <v/>
      </c>
      <c r="AA1097" s="33">
        <f>U1097*INDEX(Parameters!$B$104:$E$104,MATCH(I1097,Parameters!$B$30:$E$30,0))</f>
        <v/>
      </c>
      <c r="AB1097" s="33">
        <f>U1097*Parameters!$B$39</f>
        <v/>
      </c>
      <c r="AC1097" s="7">
        <f>J1097</f>
        <v/>
      </c>
      <c r="AD1097" s="7">
        <f>IF(J1097=1,Parameters!$B$40,Parameters!$B$41)</f>
        <v/>
      </c>
      <c r="AE1097" s="33">
        <f>AC1097*O1097+(1-AC1097)*L1097</f>
        <v/>
      </c>
      <c r="AF1097" s="33">
        <f>AC1097*P1097+(1-AC1097)*M1097</f>
        <v/>
      </c>
      <c r="AG1097" s="33">
        <f>AC1097*Q1097+(1-AC1097)*N1097</f>
        <v/>
      </c>
      <c r="AH1097" s="33">
        <f>AD1097*O1097+(1-AD1097)*L1097</f>
        <v/>
      </c>
      <c r="AI1097" s="33">
        <f>AD1097*P1097+(1-AD1097)*M1097</f>
        <v/>
      </c>
      <c r="AJ1097" s="33">
        <f>AD1097*Q1097+(1-AD1097)*N1097</f>
        <v/>
      </c>
      <c r="AK1097" s="33">
        <f>AC1097*V1097+(1-AC1097)*U1097</f>
        <v/>
      </c>
      <c r="AL1097" s="33">
        <f>AC1097*W1097+(1-AC1097)*U1097</f>
        <v/>
      </c>
      <c r="AM1097" s="33">
        <f>AC1097*X1097+(1-AC1097)*U1097</f>
        <v/>
      </c>
      <c r="AN1097" s="33">
        <f>AD1097*V1097+(1-AD1097)*U1097</f>
        <v/>
      </c>
      <c r="AO1097" s="33">
        <f>AD1097*W1097+(1-AD1097)*U1097</f>
        <v/>
      </c>
      <c r="AP1097" s="33">
        <f>AD1097*X1097+(1-AD1097)*U1097</f>
        <v/>
      </c>
      <c r="AQ1097" s="7">
        <f>IF(OR(Scenario!$B$5="Any",Scenario!$B$5=A1097),1,0)</f>
        <v/>
      </c>
      <c r="AR1097" s="7">
        <f>IF(OR(Scenario!$B$6="Any",Scenario!$B$6=B1097),1,0)</f>
        <v/>
      </c>
      <c r="AS1097" s="7">
        <f>IF(OR(Scenario!$B$7="Any",Scenario!$B$7=C1097),1,0)</f>
        <v/>
      </c>
      <c r="AT1097" s="7">
        <f>IF(OR(Scenario!$B$8="Any",Scenario!$B$8=D1097),1,0)</f>
        <v/>
      </c>
      <c r="AU1097" s="7">
        <f>IF(OR(Scenario!$B$9="Any",Scenario!$B$9=E1097),1,0)</f>
        <v/>
      </c>
      <c r="AV1097" s="7">
        <f>IF(OR(Scenario!$B$10="Any",Scenario!$B$10=F1097),1,0)</f>
        <v/>
      </c>
      <c r="AW1097" s="7">
        <f>G1097*AQ1097*AR1097*AS1097*AT1097*AU1097*AV1097</f>
        <v/>
      </c>
      <c r="AX1097" s="7">
        <f>IF(Scenario!$B$11="mean",L1097,IF(Scenario!$B$11="5th pct",M1097,N1097))</f>
        <v/>
      </c>
      <c r="AY1097" s="7">
        <f>IF(Scenario!$B$11="mean",O1097,IF(Scenario!$B$11="5th pct",P1097,Q1097))</f>
        <v/>
      </c>
      <c r="AZ1097" s="7">
        <f>IF(Scenario!$B$11="mean",R1097,IF(Scenario!$B$11="5th pct",S1097,T1097))</f>
        <v/>
      </c>
      <c r="BA1097" s="7">
        <f>IF(Scenario!$B$11="mean",AE1097,IF(Scenario!$B$11="5th pct",AF1097,AG1097))</f>
        <v/>
      </c>
      <c r="BB1097" s="7">
        <f>IF(Scenario!$B$11="mean",AH1097,IF(Scenario!$B$11="5th pct",AI1097,AJ1097))</f>
        <v/>
      </c>
      <c r="BC1097" s="7">
        <f>U1097</f>
        <v/>
      </c>
      <c r="BD1097" s="7">
        <f>IF(Scenario!$B$11="mean",V1097,IF(Scenario!$B$11="5th pct",W1097,X1097))</f>
        <v/>
      </c>
      <c r="BE1097" s="7">
        <f>IF(Scenario!$B$11="mean",Y1097,IF(Scenario!$B$11="5th pct",Z1097,AA1097))</f>
        <v/>
      </c>
      <c r="BF1097" s="7">
        <f>IF(Scenario!$B$11="mean",AK1097,IF(Scenario!$B$11="5th pct",AL1097,AM1097))</f>
        <v/>
      </c>
      <c r="BG1097" s="7">
        <f>IF(Scenario!$B$11="mean",AN1097,IF(Scenario!$B$11="5th pct",AO1097,AP1097))</f>
        <v/>
      </c>
    </row>
    <row r="1098">
      <c r="A1098" t="inlineStr">
        <is>
          <t>M</t>
        </is>
      </c>
      <c r="B1098" t="inlineStr">
        <is>
          <t>80+</t>
        </is>
      </c>
      <c r="C1098" t="inlineStr">
        <is>
          <t>176-198</t>
        </is>
      </c>
      <c r="D1098" t="inlineStr">
        <is>
          <t>1.0-1.5</t>
        </is>
      </c>
      <c r="E1098" t="inlineStr">
        <is>
          <t>subclinical</t>
        </is>
      </c>
      <c r="F1098" t="inlineStr">
        <is>
          <t>no</t>
        </is>
      </c>
      <c r="G1098" s="26">
        <f>Parameters!$B$6*Parameters!$B$9*Parameters!$F$11/SUM(Parameters!$B$11:$G$11)*Parameters!$I$21*Parameters!$B$50*(1-Parameters!$B$46)</f>
        <v/>
      </c>
      <c r="H1098" s="27">
        <f>(140-Parameters!$D$25)*Parameters!$F$26*0.45359237*1/(72*Parameters!$C$27)</f>
        <v/>
      </c>
      <c r="I1098">
        <f>IF(H1098&gt;80,"&gt;80",IF(H1098&gt;50,"50-80",IF(H1098&gt;=25,"25-50","&lt;25")))</f>
        <v/>
      </c>
      <c r="J1098">
        <f>IF(((B1098="80+")+0+(OR(D1098="1.5-2.0",D1098="&gt;=2.0")))&gt;=2,1,0)</f>
        <v/>
      </c>
      <c r="K1098" s="28">
        <f>INDEX(Parameters!$B$31:$E$31,MATCH(I1098,Parameters!$B$30:$E$30,0))</f>
        <v/>
      </c>
      <c r="L1098" s="29">
        <f>K1098*INDEX(Parameters!$B$57:$E$57,MATCH(I1098,Parameters!$B$30:$E$30,0))/100*IF($F1098="yes",Parameters!$C$49,Parameters!$B$49)</f>
        <v/>
      </c>
      <c r="M1098" s="29">
        <f>K1098*INDEX(Parameters!$B$58:$E$58,MATCH(I1098,Parameters!$B$30:$E$30,0))/100*IF($F1098="yes",Parameters!$C$49,Parameters!$B$49)</f>
        <v/>
      </c>
      <c r="N1098" s="29">
        <f>K1098*INDEX(Parameters!$B$59:$E$59,MATCH(I1098,Parameters!$B$30:$E$30,0))/100*IF($F1098="yes",Parameters!$C$49,Parameters!$B$49)</f>
        <v/>
      </c>
      <c r="O1098" s="29">
        <f>K1098*INDEX(Parameters!$B$60:$E$60,MATCH(I1098,Parameters!$B$30:$E$30,0))/100*IF($F1098="yes",Parameters!$C$49,Parameters!$B$49)</f>
        <v/>
      </c>
      <c r="P1098" s="29">
        <f>K1098*INDEX(Parameters!$B$61:$E$61,MATCH(I1098,Parameters!$B$30:$E$30,0))/100*IF($F1098="yes",Parameters!$C$49,Parameters!$B$49)</f>
        <v/>
      </c>
      <c r="Q1098" s="29">
        <f>K1098*INDEX(Parameters!$B$62:$E$62,MATCH(I1098,Parameters!$B$30:$E$30,0))/100*IF($F1098="yes",Parameters!$C$49,Parameters!$B$49)</f>
        <v/>
      </c>
      <c r="R1098" s="29">
        <f>K1098*INDEX(Parameters!$B$63:$E$63,MATCH(I1098,Parameters!$B$30:$E$30,0))/100*IF($F1098="yes",Parameters!$C$49,Parameters!$B$49)</f>
        <v/>
      </c>
      <c r="S1098" s="29">
        <f>K1098*INDEX(Parameters!$B$64:$E$64,MATCH(I1098,Parameters!$B$30:$E$30,0))/100*IF($F1098="yes",Parameters!$C$49,Parameters!$B$49)</f>
        <v/>
      </c>
      <c r="T1098" s="29">
        <f>K1098*INDEX(Parameters!$B$65:$E$65,MATCH(I1098,Parameters!$B$30:$E$30,0))/100*IF($F1098="yes",Parameters!$C$49,Parameters!$B$49)</f>
        <v/>
      </c>
      <c r="U1098" s="29">
        <f>INDEX(Parameters!$B$32:$E$32,MATCH(I1098,Parameters!$B$30:$E$30,0))*Parameters!$B$36/100*IF($F1098="yes",Parameters!$E$49,Parameters!$D$49)</f>
        <v/>
      </c>
      <c r="V1098" s="29">
        <f>U1098*INDEX(Parameters!$B$99:$E$99,MATCH(I1098,Parameters!$B$30:$E$30,0))</f>
        <v/>
      </c>
      <c r="W1098" s="29">
        <f>U1098*INDEX(Parameters!$B$100:$E$100,MATCH(I1098,Parameters!$B$30:$E$30,0))</f>
        <v/>
      </c>
      <c r="X1098" s="29">
        <f>U1098*INDEX(Parameters!$B$101:$E$101,MATCH(I1098,Parameters!$B$30:$E$30,0))</f>
        <v/>
      </c>
      <c r="Y1098" s="29">
        <f>U1098*INDEX(Parameters!$B$102:$E$102,MATCH(I1098,Parameters!$B$30:$E$30,0))</f>
        <v/>
      </c>
      <c r="Z1098" s="29">
        <f>U1098*INDEX(Parameters!$B$103:$E$103,MATCH(I1098,Parameters!$B$30:$E$30,0))</f>
        <v/>
      </c>
      <c r="AA1098" s="29">
        <f>U1098*INDEX(Parameters!$B$104:$E$104,MATCH(I1098,Parameters!$B$30:$E$30,0))</f>
        <v/>
      </c>
      <c r="AB1098" s="29">
        <f>U1098*Parameters!$B$39</f>
        <v/>
      </c>
      <c r="AC1098">
        <f>J1098</f>
        <v/>
      </c>
      <c r="AD1098">
        <f>IF(J1098=1,Parameters!$B$40,Parameters!$B$41)</f>
        <v/>
      </c>
      <c r="AE1098" s="29">
        <f>AC1098*O1098+(1-AC1098)*L1098</f>
        <v/>
      </c>
      <c r="AF1098" s="29">
        <f>AC1098*P1098+(1-AC1098)*M1098</f>
        <v/>
      </c>
      <c r="AG1098" s="29">
        <f>AC1098*Q1098+(1-AC1098)*N1098</f>
        <v/>
      </c>
      <c r="AH1098" s="29">
        <f>AD1098*O1098+(1-AD1098)*L1098</f>
        <v/>
      </c>
      <c r="AI1098" s="29">
        <f>AD1098*P1098+(1-AD1098)*M1098</f>
        <v/>
      </c>
      <c r="AJ1098" s="29">
        <f>AD1098*Q1098+(1-AD1098)*N1098</f>
        <v/>
      </c>
      <c r="AK1098" s="29">
        <f>AC1098*V1098+(1-AC1098)*U1098</f>
        <v/>
      </c>
      <c r="AL1098" s="29">
        <f>AC1098*W1098+(1-AC1098)*U1098</f>
        <v/>
      </c>
      <c r="AM1098" s="29">
        <f>AC1098*X1098+(1-AC1098)*U1098</f>
        <v/>
      </c>
      <c r="AN1098" s="29">
        <f>AD1098*V1098+(1-AD1098)*U1098</f>
        <v/>
      </c>
      <c r="AO1098" s="29">
        <f>AD1098*W1098+(1-AD1098)*U1098</f>
        <v/>
      </c>
      <c r="AP1098" s="29">
        <f>AD1098*X1098+(1-AD1098)*U1098</f>
        <v/>
      </c>
      <c r="AQ1098">
        <f>IF(OR(Scenario!$B$5="Any",Scenario!$B$5=A1098),1,0)</f>
        <v/>
      </c>
      <c r="AR1098">
        <f>IF(OR(Scenario!$B$6="Any",Scenario!$B$6=B1098),1,0)</f>
        <v/>
      </c>
      <c r="AS1098">
        <f>IF(OR(Scenario!$B$7="Any",Scenario!$B$7=C1098),1,0)</f>
        <v/>
      </c>
      <c r="AT1098">
        <f>IF(OR(Scenario!$B$8="Any",Scenario!$B$8=D1098),1,0)</f>
        <v/>
      </c>
      <c r="AU1098">
        <f>IF(OR(Scenario!$B$9="Any",Scenario!$B$9=E1098),1,0)</f>
        <v/>
      </c>
      <c r="AV1098">
        <f>IF(OR(Scenario!$B$10="Any",Scenario!$B$10=F1098),1,0)</f>
        <v/>
      </c>
      <c r="AW1098">
        <f>G1098*AQ1098*AR1098*AS1098*AT1098*AU1098*AV1098</f>
        <v/>
      </c>
      <c r="AX1098">
        <f>IF(Scenario!$B$11="mean",L1098,IF(Scenario!$B$11="5th pct",M1098,N1098))</f>
        <v/>
      </c>
      <c r="AY1098">
        <f>IF(Scenario!$B$11="mean",O1098,IF(Scenario!$B$11="5th pct",P1098,Q1098))</f>
        <v/>
      </c>
      <c r="AZ1098">
        <f>IF(Scenario!$B$11="mean",R1098,IF(Scenario!$B$11="5th pct",S1098,T1098))</f>
        <v/>
      </c>
      <c r="BA1098">
        <f>IF(Scenario!$B$11="mean",AE1098,IF(Scenario!$B$11="5th pct",AF1098,AG1098))</f>
        <v/>
      </c>
      <c r="BB1098">
        <f>IF(Scenario!$B$11="mean",AH1098,IF(Scenario!$B$11="5th pct",AI1098,AJ1098))</f>
        <v/>
      </c>
      <c r="BC1098">
        <f>U1098</f>
        <v/>
      </c>
      <c r="BD1098">
        <f>IF(Scenario!$B$11="mean",V1098,IF(Scenario!$B$11="5th pct",W1098,X1098))</f>
        <v/>
      </c>
      <c r="BE1098">
        <f>IF(Scenario!$B$11="mean",Y1098,IF(Scenario!$B$11="5th pct",Z1098,AA1098))</f>
        <v/>
      </c>
      <c r="BF1098">
        <f>IF(Scenario!$B$11="mean",AK1098,IF(Scenario!$B$11="5th pct",AL1098,AM1098))</f>
        <v/>
      </c>
      <c r="BG1098">
        <f>IF(Scenario!$B$11="mean",AN1098,IF(Scenario!$B$11="5th pct",AO1098,AP1098))</f>
        <v/>
      </c>
    </row>
    <row r="1099">
      <c r="A1099" s="7" t="inlineStr">
        <is>
          <t>M</t>
        </is>
      </c>
      <c r="B1099" s="7" t="inlineStr">
        <is>
          <t>80+</t>
        </is>
      </c>
      <c r="C1099" s="7" t="inlineStr">
        <is>
          <t>176-198</t>
        </is>
      </c>
      <c r="D1099" s="7" t="inlineStr">
        <is>
          <t>1.0-1.5</t>
        </is>
      </c>
      <c r="E1099" s="7" t="inlineStr">
        <is>
          <t>subclinical</t>
        </is>
      </c>
      <c r="F1099" s="7" t="inlineStr">
        <is>
          <t>yes</t>
        </is>
      </c>
      <c r="G1099" s="30">
        <f>Parameters!$B$6*Parameters!$B$9*Parameters!$F$11/SUM(Parameters!$B$11:$G$11)*Parameters!$I$21*Parameters!$B$50*Parameters!$B$46</f>
        <v/>
      </c>
      <c r="H1099" s="31">
        <f>(140-Parameters!$D$25)*Parameters!$F$26*0.45359237*1/(72*Parameters!$C$27)</f>
        <v/>
      </c>
      <c r="I1099" s="7">
        <f>IF(H1099&gt;80,"&gt;80",IF(H1099&gt;50,"50-80",IF(H1099&gt;=25,"25-50","&lt;25")))</f>
        <v/>
      </c>
      <c r="J1099" s="7">
        <f>IF(((B1099="80+")+0+(OR(D1099="1.5-2.0",D1099="&gt;=2.0")))&gt;=2,1,0)</f>
        <v/>
      </c>
      <c r="K1099" s="32">
        <f>INDEX(Parameters!$B$31:$E$31,MATCH(I1099,Parameters!$B$30:$E$30,0))</f>
        <v/>
      </c>
      <c r="L1099" s="33">
        <f>K1099*INDEX(Parameters!$B$57:$E$57,MATCH(I1099,Parameters!$B$30:$E$30,0))/100*IF($F1099="yes",Parameters!$C$49,Parameters!$B$49)</f>
        <v/>
      </c>
      <c r="M1099" s="33">
        <f>K1099*INDEX(Parameters!$B$58:$E$58,MATCH(I1099,Parameters!$B$30:$E$30,0))/100*IF($F1099="yes",Parameters!$C$49,Parameters!$B$49)</f>
        <v/>
      </c>
      <c r="N1099" s="33">
        <f>K1099*INDEX(Parameters!$B$59:$E$59,MATCH(I1099,Parameters!$B$30:$E$30,0))/100*IF($F1099="yes",Parameters!$C$49,Parameters!$B$49)</f>
        <v/>
      </c>
      <c r="O1099" s="33">
        <f>K1099*INDEX(Parameters!$B$60:$E$60,MATCH(I1099,Parameters!$B$30:$E$30,0))/100*IF($F1099="yes",Parameters!$C$49,Parameters!$B$49)</f>
        <v/>
      </c>
      <c r="P1099" s="33">
        <f>K1099*INDEX(Parameters!$B$61:$E$61,MATCH(I1099,Parameters!$B$30:$E$30,0))/100*IF($F1099="yes",Parameters!$C$49,Parameters!$B$49)</f>
        <v/>
      </c>
      <c r="Q1099" s="33">
        <f>K1099*INDEX(Parameters!$B$62:$E$62,MATCH(I1099,Parameters!$B$30:$E$30,0))/100*IF($F1099="yes",Parameters!$C$49,Parameters!$B$49)</f>
        <v/>
      </c>
      <c r="R1099" s="33">
        <f>K1099*INDEX(Parameters!$B$63:$E$63,MATCH(I1099,Parameters!$B$30:$E$30,0))/100*IF($F1099="yes",Parameters!$C$49,Parameters!$B$49)</f>
        <v/>
      </c>
      <c r="S1099" s="33">
        <f>K1099*INDEX(Parameters!$B$64:$E$64,MATCH(I1099,Parameters!$B$30:$E$30,0))/100*IF($F1099="yes",Parameters!$C$49,Parameters!$B$49)</f>
        <v/>
      </c>
      <c r="T1099" s="33">
        <f>K1099*INDEX(Parameters!$B$65:$E$65,MATCH(I1099,Parameters!$B$30:$E$30,0))/100*IF($F1099="yes",Parameters!$C$49,Parameters!$B$49)</f>
        <v/>
      </c>
      <c r="U1099" s="33">
        <f>INDEX(Parameters!$B$32:$E$32,MATCH(I1099,Parameters!$B$30:$E$30,0))*Parameters!$B$36/100*IF($F1099="yes",Parameters!$E$49,Parameters!$D$49)</f>
        <v/>
      </c>
      <c r="V1099" s="33">
        <f>U1099*INDEX(Parameters!$B$99:$E$99,MATCH(I1099,Parameters!$B$30:$E$30,0))</f>
        <v/>
      </c>
      <c r="W1099" s="33">
        <f>U1099*INDEX(Parameters!$B$100:$E$100,MATCH(I1099,Parameters!$B$30:$E$30,0))</f>
        <v/>
      </c>
      <c r="X1099" s="33">
        <f>U1099*INDEX(Parameters!$B$101:$E$101,MATCH(I1099,Parameters!$B$30:$E$30,0))</f>
        <v/>
      </c>
      <c r="Y1099" s="33">
        <f>U1099*INDEX(Parameters!$B$102:$E$102,MATCH(I1099,Parameters!$B$30:$E$30,0))</f>
        <v/>
      </c>
      <c r="Z1099" s="33">
        <f>U1099*INDEX(Parameters!$B$103:$E$103,MATCH(I1099,Parameters!$B$30:$E$30,0))</f>
        <v/>
      </c>
      <c r="AA1099" s="33">
        <f>U1099*INDEX(Parameters!$B$104:$E$104,MATCH(I1099,Parameters!$B$30:$E$30,0))</f>
        <v/>
      </c>
      <c r="AB1099" s="33">
        <f>U1099*Parameters!$B$39</f>
        <v/>
      </c>
      <c r="AC1099" s="7">
        <f>J1099</f>
        <v/>
      </c>
      <c r="AD1099" s="7">
        <f>IF(J1099=1,Parameters!$B$40,Parameters!$B$41)</f>
        <v/>
      </c>
      <c r="AE1099" s="33">
        <f>AC1099*O1099+(1-AC1099)*L1099</f>
        <v/>
      </c>
      <c r="AF1099" s="33">
        <f>AC1099*P1099+(1-AC1099)*M1099</f>
        <v/>
      </c>
      <c r="AG1099" s="33">
        <f>AC1099*Q1099+(1-AC1099)*N1099</f>
        <v/>
      </c>
      <c r="AH1099" s="33">
        <f>AD1099*O1099+(1-AD1099)*L1099</f>
        <v/>
      </c>
      <c r="AI1099" s="33">
        <f>AD1099*P1099+(1-AD1099)*M1099</f>
        <v/>
      </c>
      <c r="AJ1099" s="33">
        <f>AD1099*Q1099+(1-AD1099)*N1099</f>
        <v/>
      </c>
      <c r="AK1099" s="33">
        <f>AC1099*V1099+(1-AC1099)*U1099</f>
        <v/>
      </c>
      <c r="AL1099" s="33">
        <f>AC1099*W1099+(1-AC1099)*U1099</f>
        <v/>
      </c>
      <c r="AM1099" s="33">
        <f>AC1099*X1099+(1-AC1099)*U1099</f>
        <v/>
      </c>
      <c r="AN1099" s="33">
        <f>AD1099*V1099+(1-AD1099)*U1099</f>
        <v/>
      </c>
      <c r="AO1099" s="33">
        <f>AD1099*W1099+(1-AD1099)*U1099</f>
        <v/>
      </c>
      <c r="AP1099" s="33">
        <f>AD1099*X1099+(1-AD1099)*U1099</f>
        <v/>
      </c>
      <c r="AQ1099" s="7">
        <f>IF(OR(Scenario!$B$5="Any",Scenario!$B$5=A1099),1,0)</f>
        <v/>
      </c>
      <c r="AR1099" s="7">
        <f>IF(OR(Scenario!$B$6="Any",Scenario!$B$6=B1099),1,0)</f>
        <v/>
      </c>
      <c r="AS1099" s="7">
        <f>IF(OR(Scenario!$B$7="Any",Scenario!$B$7=C1099),1,0)</f>
        <v/>
      </c>
      <c r="AT1099" s="7">
        <f>IF(OR(Scenario!$B$8="Any",Scenario!$B$8=D1099),1,0)</f>
        <v/>
      </c>
      <c r="AU1099" s="7">
        <f>IF(OR(Scenario!$B$9="Any",Scenario!$B$9=E1099),1,0)</f>
        <v/>
      </c>
      <c r="AV1099" s="7">
        <f>IF(OR(Scenario!$B$10="Any",Scenario!$B$10=F1099),1,0)</f>
        <v/>
      </c>
      <c r="AW1099" s="7">
        <f>G1099*AQ1099*AR1099*AS1099*AT1099*AU1099*AV1099</f>
        <v/>
      </c>
      <c r="AX1099" s="7">
        <f>IF(Scenario!$B$11="mean",L1099,IF(Scenario!$B$11="5th pct",M1099,N1099))</f>
        <v/>
      </c>
      <c r="AY1099" s="7">
        <f>IF(Scenario!$B$11="mean",O1099,IF(Scenario!$B$11="5th pct",P1099,Q1099))</f>
        <v/>
      </c>
      <c r="AZ1099" s="7">
        <f>IF(Scenario!$B$11="mean",R1099,IF(Scenario!$B$11="5th pct",S1099,T1099))</f>
        <v/>
      </c>
      <c r="BA1099" s="7">
        <f>IF(Scenario!$B$11="mean",AE1099,IF(Scenario!$B$11="5th pct",AF1099,AG1099))</f>
        <v/>
      </c>
      <c r="BB1099" s="7">
        <f>IF(Scenario!$B$11="mean",AH1099,IF(Scenario!$B$11="5th pct",AI1099,AJ1099))</f>
        <v/>
      </c>
      <c r="BC1099" s="7">
        <f>U1099</f>
        <v/>
      </c>
      <c r="BD1099" s="7">
        <f>IF(Scenario!$B$11="mean",V1099,IF(Scenario!$B$11="5th pct",W1099,X1099))</f>
        <v/>
      </c>
      <c r="BE1099" s="7">
        <f>IF(Scenario!$B$11="mean",Y1099,IF(Scenario!$B$11="5th pct",Z1099,AA1099))</f>
        <v/>
      </c>
      <c r="BF1099" s="7">
        <f>IF(Scenario!$B$11="mean",AK1099,IF(Scenario!$B$11="5th pct",AL1099,AM1099))</f>
        <v/>
      </c>
      <c r="BG1099" s="7">
        <f>IF(Scenario!$B$11="mean",AN1099,IF(Scenario!$B$11="5th pct",AO1099,AP1099))</f>
        <v/>
      </c>
    </row>
    <row r="1100">
      <c r="A1100" t="inlineStr">
        <is>
          <t>M</t>
        </is>
      </c>
      <c r="B1100" t="inlineStr">
        <is>
          <t>80+</t>
        </is>
      </c>
      <c r="C1100" t="inlineStr">
        <is>
          <t>176-198</t>
        </is>
      </c>
      <c r="D1100" t="inlineStr">
        <is>
          <t>1.0-1.5</t>
        </is>
      </c>
      <c r="E1100" t="inlineStr">
        <is>
          <t>low parox</t>
        </is>
      </c>
      <c r="F1100" t="inlineStr">
        <is>
          <t>no</t>
        </is>
      </c>
      <c r="G1100" s="26">
        <f>Parameters!$B$6*Parameters!$B$9*Parameters!$F$11/SUM(Parameters!$B$11:$G$11)*Parameters!$I$21*Parameters!$B$51*(1-Parameters!$B$46)</f>
        <v/>
      </c>
      <c r="H1100" s="27">
        <f>(140-Parameters!$D$25)*Parameters!$F$26*0.45359237*1/(72*Parameters!$C$27)</f>
        <v/>
      </c>
      <c r="I1100">
        <f>IF(H1100&gt;80,"&gt;80",IF(H1100&gt;50,"50-80",IF(H1100&gt;=25,"25-50","&lt;25")))</f>
        <v/>
      </c>
      <c r="J1100">
        <f>IF(((B1100="80+")+0+(OR(D1100="1.5-2.0",D1100="&gt;=2.0")))&gt;=2,1,0)</f>
        <v/>
      </c>
      <c r="K1100" s="28">
        <f>INDEX(Parameters!$B$31:$E$31,MATCH(I1100,Parameters!$B$30:$E$30,0))</f>
        <v/>
      </c>
      <c r="L1100" s="29">
        <f>K1100*INDEX(Parameters!$B$66:$E$66,MATCH(I1100,Parameters!$B$30:$E$30,0))/100*IF($F1100="yes",Parameters!$C$49,Parameters!$B$49)</f>
        <v/>
      </c>
      <c r="M1100" s="29">
        <f>K1100*INDEX(Parameters!$B$67:$E$67,MATCH(I1100,Parameters!$B$30:$E$30,0))/100*IF($F1100="yes",Parameters!$C$49,Parameters!$B$49)</f>
        <v/>
      </c>
      <c r="N1100" s="29">
        <f>K1100*INDEX(Parameters!$B$68:$E$68,MATCH(I1100,Parameters!$B$30:$E$30,0))/100*IF($F1100="yes",Parameters!$C$49,Parameters!$B$49)</f>
        <v/>
      </c>
      <c r="O1100" s="29">
        <f>K1100*INDEX(Parameters!$B$69:$E$69,MATCH(I1100,Parameters!$B$30:$E$30,0))/100*IF($F1100="yes",Parameters!$C$49,Parameters!$B$49)</f>
        <v/>
      </c>
      <c r="P1100" s="29">
        <f>K1100*INDEX(Parameters!$B$70:$E$70,MATCH(I1100,Parameters!$B$30:$E$30,0))/100*IF($F1100="yes",Parameters!$C$49,Parameters!$B$49)</f>
        <v/>
      </c>
      <c r="Q1100" s="29">
        <f>K1100*INDEX(Parameters!$B$71:$E$71,MATCH(I1100,Parameters!$B$30:$E$30,0))/100*IF($F1100="yes",Parameters!$C$49,Parameters!$B$49)</f>
        <v/>
      </c>
      <c r="R1100" s="29">
        <f>K1100*INDEX(Parameters!$B$72:$E$72,MATCH(I1100,Parameters!$B$30:$E$30,0))/100*IF($F1100="yes",Parameters!$C$49,Parameters!$B$49)</f>
        <v/>
      </c>
      <c r="S1100" s="29">
        <f>K1100*INDEX(Parameters!$B$73:$E$73,MATCH(I1100,Parameters!$B$30:$E$30,0))/100*IF($F1100="yes",Parameters!$C$49,Parameters!$B$49)</f>
        <v/>
      </c>
      <c r="T1100" s="29">
        <f>K1100*INDEX(Parameters!$B$74:$E$74,MATCH(I1100,Parameters!$B$30:$E$30,0))/100*IF($F1100="yes",Parameters!$C$49,Parameters!$B$49)</f>
        <v/>
      </c>
      <c r="U1100" s="29">
        <f>INDEX(Parameters!$B$32:$E$32,MATCH(I1100,Parameters!$B$30:$E$30,0))*Parameters!$B$36/100*IF($F1100="yes",Parameters!$E$49,Parameters!$D$49)</f>
        <v/>
      </c>
      <c r="V1100" s="29">
        <f>U1100*INDEX(Parameters!$B$99:$E$99,MATCH(I1100,Parameters!$B$30:$E$30,0))</f>
        <v/>
      </c>
      <c r="W1100" s="29">
        <f>U1100*INDEX(Parameters!$B$100:$E$100,MATCH(I1100,Parameters!$B$30:$E$30,0))</f>
        <v/>
      </c>
      <c r="X1100" s="29">
        <f>U1100*INDEX(Parameters!$B$101:$E$101,MATCH(I1100,Parameters!$B$30:$E$30,0))</f>
        <v/>
      </c>
      <c r="Y1100" s="29">
        <f>U1100*INDEX(Parameters!$B$102:$E$102,MATCH(I1100,Parameters!$B$30:$E$30,0))</f>
        <v/>
      </c>
      <c r="Z1100" s="29">
        <f>U1100*INDEX(Parameters!$B$103:$E$103,MATCH(I1100,Parameters!$B$30:$E$30,0))</f>
        <v/>
      </c>
      <c r="AA1100" s="29">
        <f>U1100*INDEX(Parameters!$B$104:$E$104,MATCH(I1100,Parameters!$B$30:$E$30,0))</f>
        <v/>
      </c>
      <c r="AB1100" s="29">
        <f>U1100*Parameters!$B$39</f>
        <v/>
      </c>
      <c r="AC1100">
        <f>J1100</f>
        <v/>
      </c>
      <c r="AD1100">
        <f>IF(J1100=1,Parameters!$B$40,Parameters!$B$41)</f>
        <v/>
      </c>
      <c r="AE1100" s="29">
        <f>AC1100*O1100+(1-AC1100)*L1100</f>
        <v/>
      </c>
      <c r="AF1100" s="29">
        <f>AC1100*P1100+(1-AC1100)*M1100</f>
        <v/>
      </c>
      <c r="AG1100" s="29">
        <f>AC1100*Q1100+(1-AC1100)*N1100</f>
        <v/>
      </c>
      <c r="AH1100" s="29">
        <f>AD1100*O1100+(1-AD1100)*L1100</f>
        <v/>
      </c>
      <c r="AI1100" s="29">
        <f>AD1100*P1100+(1-AD1100)*M1100</f>
        <v/>
      </c>
      <c r="AJ1100" s="29">
        <f>AD1100*Q1100+(1-AD1100)*N1100</f>
        <v/>
      </c>
      <c r="AK1100" s="29">
        <f>AC1100*V1100+(1-AC1100)*U1100</f>
        <v/>
      </c>
      <c r="AL1100" s="29">
        <f>AC1100*W1100+(1-AC1100)*U1100</f>
        <v/>
      </c>
      <c r="AM1100" s="29">
        <f>AC1100*X1100+(1-AC1100)*U1100</f>
        <v/>
      </c>
      <c r="AN1100" s="29">
        <f>AD1100*V1100+(1-AD1100)*U1100</f>
        <v/>
      </c>
      <c r="AO1100" s="29">
        <f>AD1100*W1100+(1-AD1100)*U1100</f>
        <v/>
      </c>
      <c r="AP1100" s="29">
        <f>AD1100*X1100+(1-AD1100)*U1100</f>
        <v/>
      </c>
      <c r="AQ1100">
        <f>IF(OR(Scenario!$B$5="Any",Scenario!$B$5=A1100),1,0)</f>
        <v/>
      </c>
      <c r="AR1100">
        <f>IF(OR(Scenario!$B$6="Any",Scenario!$B$6=B1100),1,0)</f>
        <v/>
      </c>
      <c r="AS1100">
        <f>IF(OR(Scenario!$B$7="Any",Scenario!$B$7=C1100),1,0)</f>
        <v/>
      </c>
      <c r="AT1100">
        <f>IF(OR(Scenario!$B$8="Any",Scenario!$B$8=D1100),1,0)</f>
        <v/>
      </c>
      <c r="AU1100">
        <f>IF(OR(Scenario!$B$9="Any",Scenario!$B$9=E1100),1,0)</f>
        <v/>
      </c>
      <c r="AV1100">
        <f>IF(OR(Scenario!$B$10="Any",Scenario!$B$10=F1100),1,0)</f>
        <v/>
      </c>
      <c r="AW1100">
        <f>G1100*AQ1100*AR1100*AS1100*AT1100*AU1100*AV1100</f>
        <v/>
      </c>
      <c r="AX1100">
        <f>IF(Scenario!$B$11="mean",L1100,IF(Scenario!$B$11="5th pct",M1100,N1100))</f>
        <v/>
      </c>
      <c r="AY1100">
        <f>IF(Scenario!$B$11="mean",O1100,IF(Scenario!$B$11="5th pct",P1100,Q1100))</f>
        <v/>
      </c>
      <c r="AZ1100">
        <f>IF(Scenario!$B$11="mean",R1100,IF(Scenario!$B$11="5th pct",S1100,T1100))</f>
        <v/>
      </c>
      <c r="BA1100">
        <f>IF(Scenario!$B$11="mean",AE1100,IF(Scenario!$B$11="5th pct",AF1100,AG1100))</f>
        <v/>
      </c>
      <c r="BB1100">
        <f>IF(Scenario!$B$11="mean",AH1100,IF(Scenario!$B$11="5th pct",AI1100,AJ1100))</f>
        <v/>
      </c>
      <c r="BC1100">
        <f>U1100</f>
        <v/>
      </c>
      <c r="BD1100">
        <f>IF(Scenario!$B$11="mean",V1100,IF(Scenario!$B$11="5th pct",W1100,X1100))</f>
        <v/>
      </c>
      <c r="BE1100">
        <f>IF(Scenario!$B$11="mean",Y1100,IF(Scenario!$B$11="5th pct",Z1100,AA1100))</f>
        <v/>
      </c>
      <c r="BF1100">
        <f>IF(Scenario!$B$11="mean",AK1100,IF(Scenario!$B$11="5th pct",AL1100,AM1100))</f>
        <v/>
      </c>
      <c r="BG1100">
        <f>IF(Scenario!$B$11="mean",AN1100,IF(Scenario!$B$11="5th pct",AO1100,AP1100))</f>
        <v/>
      </c>
    </row>
    <row r="1101">
      <c r="A1101" s="7" t="inlineStr">
        <is>
          <t>M</t>
        </is>
      </c>
      <c r="B1101" s="7" t="inlineStr">
        <is>
          <t>80+</t>
        </is>
      </c>
      <c r="C1101" s="7" t="inlineStr">
        <is>
          <t>176-198</t>
        </is>
      </c>
      <c r="D1101" s="7" t="inlineStr">
        <is>
          <t>1.0-1.5</t>
        </is>
      </c>
      <c r="E1101" s="7" t="inlineStr">
        <is>
          <t>low parox</t>
        </is>
      </c>
      <c r="F1101" s="7" t="inlineStr">
        <is>
          <t>yes</t>
        </is>
      </c>
      <c r="G1101" s="30">
        <f>Parameters!$B$6*Parameters!$B$9*Parameters!$F$11/SUM(Parameters!$B$11:$G$11)*Parameters!$I$21*Parameters!$B$51*Parameters!$B$46</f>
        <v/>
      </c>
      <c r="H1101" s="31">
        <f>(140-Parameters!$D$25)*Parameters!$F$26*0.45359237*1/(72*Parameters!$C$27)</f>
        <v/>
      </c>
      <c r="I1101" s="7">
        <f>IF(H1101&gt;80,"&gt;80",IF(H1101&gt;50,"50-80",IF(H1101&gt;=25,"25-50","&lt;25")))</f>
        <v/>
      </c>
      <c r="J1101" s="7">
        <f>IF(((B1101="80+")+0+(OR(D1101="1.5-2.0",D1101="&gt;=2.0")))&gt;=2,1,0)</f>
        <v/>
      </c>
      <c r="K1101" s="32">
        <f>INDEX(Parameters!$B$31:$E$31,MATCH(I1101,Parameters!$B$30:$E$30,0))</f>
        <v/>
      </c>
      <c r="L1101" s="33">
        <f>K1101*INDEX(Parameters!$B$66:$E$66,MATCH(I1101,Parameters!$B$30:$E$30,0))/100*IF($F1101="yes",Parameters!$C$49,Parameters!$B$49)</f>
        <v/>
      </c>
      <c r="M1101" s="33">
        <f>K1101*INDEX(Parameters!$B$67:$E$67,MATCH(I1101,Parameters!$B$30:$E$30,0))/100*IF($F1101="yes",Parameters!$C$49,Parameters!$B$49)</f>
        <v/>
      </c>
      <c r="N1101" s="33">
        <f>K1101*INDEX(Parameters!$B$68:$E$68,MATCH(I1101,Parameters!$B$30:$E$30,0))/100*IF($F1101="yes",Parameters!$C$49,Parameters!$B$49)</f>
        <v/>
      </c>
      <c r="O1101" s="33">
        <f>K1101*INDEX(Parameters!$B$69:$E$69,MATCH(I1101,Parameters!$B$30:$E$30,0))/100*IF($F1101="yes",Parameters!$C$49,Parameters!$B$49)</f>
        <v/>
      </c>
      <c r="P1101" s="33">
        <f>K1101*INDEX(Parameters!$B$70:$E$70,MATCH(I1101,Parameters!$B$30:$E$30,0))/100*IF($F1101="yes",Parameters!$C$49,Parameters!$B$49)</f>
        <v/>
      </c>
      <c r="Q1101" s="33">
        <f>K1101*INDEX(Parameters!$B$71:$E$71,MATCH(I1101,Parameters!$B$30:$E$30,0))/100*IF($F1101="yes",Parameters!$C$49,Parameters!$B$49)</f>
        <v/>
      </c>
      <c r="R1101" s="33">
        <f>K1101*INDEX(Parameters!$B$72:$E$72,MATCH(I1101,Parameters!$B$30:$E$30,0))/100*IF($F1101="yes",Parameters!$C$49,Parameters!$B$49)</f>
        <v/>
      </c>
      <c r="S1101" s="33">
        <f>K1101*INDEX(Parameters!$B$73:$E$73,MATCH(I1101,Parameters!$B$30:$E$30,0))/100*IF($F1101="yes",Parameters!$C$49,Parameters!$B$49)</f>
        <v/>
      </c>
      <c r="T1101" s="33">
        <f>K1101*INDEX(Parameters!$B$74:$E$74,MATCH(I1101,Parameters!$B$30:$E$30,0))/100*IF($F1101="yes",Parameters!$C$49,Parameters!$B$49)</f>
        <v/>
      </c>
      <c r="U1101" s="33">
        <f>INDEX(Parameters!$B$32:$E$32,MATCH(I1101,Parameters!$B$30:$E$30,0))*Parameters!$B$36/100*IF($F1101="yes",Parameters!$E$49,Parameters!$D$49)</f>
        <v/>
      </c>
      <c r="V1101" s="33">
        <f>U1101*INDEX(Parameters!$B$99:$E$99,MATCH(I1101,Parameters!$B$30:$E$30,0))</f>
        <v/>
      </c>
      <c r="W1101" s="33">
        <f>U1101*INDEX(Parameters!$B$100:$E$100,MATCH(I1101,Parameters!$B$30:$E$30,0))</f>
        <v/>
      </c>
      <c r="X1101" s="33">
        <f>U1101*INDEX(Parameters!$B$101:$E$101,MATCH(I1101,Parameters!$B$30:$E$30,0))</f>
        <v/>
      </c>
      <c r="Y1101" s="33">
        <f>U1101*INDEX(Parameters!$B$102:$E$102,MATCH(I1101,Parameters!$B$30:$E$30,0))</f>
        <v/>
      </c>
      <c r="Z1101" s="33">
        <f>U1101*INDEX(Parameters!$B$103:$E$103,MATCH(I1101,Parameters!$B$30:$E$30,0))</f>
        <v/>
      </c>
      <c r="AA1101" s="33">
        <f>U1101*INDEX(Parameters!$B$104:$E$104,MATCH(I1101,Parameters!$B$30:$E$30,0))</f>
        <v/>
      </c>
      <c r="AB1101" s="33">
        <f>U1101*Parameters!$B$39</f>
        <v/>
      </c>
      <c r="AC1101" s="7">
        <f>J1101</f>
        <v/>
      </c>
      <c r="AD1101" s="7">
        <f>IF(J1101=1,Parameters!$B$40,Parameters!$B$41)</f>
        <v/>
      </c>
      <c r="AE1101" s="33">
        <f>AC1101*O1101+(1-AC1101)*L1101</f>
        <v/>
      </c>
      <c r="AF1101" s="33">
        <f>AC1101*P1101+(1-AC1101)*M1101</f>
        <v/>
      </c>
      <c r="AG1101" s="33">
        <f>AC1101*Q1101+(1-AC1101)*N1101</f>
        <v/>
      </c>
      <c r="AH1101" s="33">
        <f>AD1101*O1101+(1-AD1101)*L1101</f>
        <v/>
      </c>
      <c r="AI1101" s="33">
        <f>AD1101*P1101+(1-AD1101)*M1101</f>
        <v/>
      </c>
      <c r="AJ1101" s="33">
        <f>AD1101*Q1101+(1-AD1101)*N1101</f>
        <v/>
      </c>
      <c r="AK1101" s="33">
        <f>AC1101*V1101+(1-AC1101)*U1101</f>
        <v/>
      </c>
      <c r="AL1101" s="33">
        <f>AC1101*W1101+(1-AC1101)*U1101</f>
        <v/>
      </c>
      <c r="AM1101" s="33">
        <f>AC1101*X1101+(1-AC1101)*U1101</f>
        <v/>
      </c>
      <c r="AN1101" s="33">
        <f>AD1101*V1101+(1-AD1101)*U1101</f>
        <v/>
      </c>
      <c r="AO1101" s="33">
        <f>AD1101*W1101+(1-AD1101)*U1101</f>
        <v/>
      </c>
      <c r="AP1101" s="33">
        <f>AD1101*X1101+(1-AD1101)*U1101</f>
        <v/>
      </c>
      <c r="AQ1101" s="7">
        <f>IF(OR(Scenario!$B$5="Any",Scenario!$B$5=A1101),1,0)</f>
        <v/>
      </c>
      <c r="AR1101" s="7">
        <f>IF(OR(Scenario!$B$6="Any",Scenario!$B$6=B1101),1,0)</f>
        <v/>
      </c>
      <c r="AS1101" s="7">
        <f>IF(OR(Scenario!$B$7="Any",Scenario!$B$7=C1101),1,0)</f>
        <v/>
      </c>
      <c r="AT1101" s="7">
        <f>IF(OR(Scenario!$B$8="Any",Scenario!$B$8=D1101),1,0)</f>
        <v/>
      </c>
      <c r="AU1101" s="7">
        <f>IF(OR(Scenario!$B$9="Any",Scenario!$B$9=E1101),1,0)</f>
        <v/>
      </c>
      <c r="AV1101" s="7">
        <f>IF(OR(Scenario!$B$10="Any",Scenario!$B$10=F1101),1,0)</f>
        <v/>
      </c>
      <c r="AW1101" s="7">
        <f>G1101*AQ1101*AR1101*AS1101*AT1101*AU1101*AV1101</f>
        <v/>
      </c>
      <c r="AX1101" s="7">
        <f>IF(Scenario!$B$11="mean",L1101,IF(Scenario!$B$11="5th pct",M1101,N1101))</f>
        <v/>
      </c>
      <c r="AY1101" s="7">
        <f>IF(Scenario!$B$11="mean",O1101,IF(Scenario!$B$11="5th pct",P1101,Q1101))</f>
        <v/>
      </c>
      <c r="AZ1101" s="7">
        <f>IF(Scenario!$B$11="mean",R1101,IF(Scenario!$B$11="5th pct",S1101,T1101))</f>
        <v/>
      </c>
      <c r="BA1101" s="7">
        <f>IF(Scenario!$B$11="mean",AE1101,IF(Scenario!$B$11="5th pct",AF1101,AG1101))</f>
        <v/>
      </c>
      <c r="BB1101" s="7">
        <f>IF(Scenario!$B$11="mean",AH1101,IF(Scenario!$B$11="5th pct",AI1101,AJ1101))</f>
        <v/>
      </c>
      <c r="BC1101" s="7">
        <f>U1101</f>
        <v/>
      </c>
      <c r="BD1101" s="7">
        <f>IF(Scenario!$B$11="mean",V1101,IF(Scenario!$B$11="5th pct",W1101,X1101))</f>
        <v/>
      </c>
      <c r="BE1101" s="7">
        <f>IF(Scenario!$B$11="mean",Y1101,IF(Scenario!$B$11="5th pct",Z1101,AA1101))</f>
        <v/>
      </c>
      <c r="BF1101" s="7">
        <f>IF(Scenario!$B$11="mean",AK1101,IF(Scenario!$B$11="5th pct",AL1101,AM1101))</f>
        <v/>
      </c>
      <c r="BG1101" s="7">
        <f>IF(Scenario!$B$11="mean",AN1101,IF(Scenario!$B$11="5th pct",AO1101,AP1101))</f>
        <v/>
      </c>
    </row>
    <row r="1102">
      <c r="A1102" t="inlineStr">
        <is>
          <t>M</t>
        </is>
      </c>
      <c r="B1102" t="inlineStr">
        <is>
          <t>80+</t>
        </is>
      </c>
      <c r="C1102" t="inlineStr">
        <is>
          <t>176-198</t>
        </is>
      </c>
      <c r="D1102" t="inlineStr">
        <is>
          <t>1.0-1.5</t>
        </is>
      </c>
      <c r="E1102" t="inlineStr">
        <is>
          <t>high parox</t>
        </is>
      </c>
      <c r="F1102" t="inlineStr">
        <is>
          <t>no</t>
        </is>
      </c>
      <c r="G1102" s="26">
        <f>Parameters!$B$6*Parameters!$B$9*Parameters!$F$11/SUM(Parameters!$B$11:$G$11)*Parameters!$I$21*Parameters!$B$52*(1-Parameters!$B$46)</f>
        <v/>
      </c>
      <c r="H1102" s="27">
        <f>(140-Parameters!$D$25)*Parameters!$F$26*0.45359237*1/(72*Parameters!$C$27)</f>
        <v/>
      </c>
      <c r="I1102">
        <f>IF(H1102&gt;80,"&gt;80",IF(H1102&gt;50,"50-80",IF(H1102&gt;=25,"25-50","&lt;25")))</f>
        <v/>
      </c>
      <c r="J1102">
        <f>IF(((B1102="80+")+0+(OR(D1102="1.5-2.0",D1102="&gt;=2.0")))&gt;=2,1,0)</f>
        <v/>
      </c>
      <c r="K1102" s="28">
        <f>INDEX(Parameters!$B$31:$E$31,MATCH(I1102,Parameters!$B$30:$E$30,0))</f>
        <v/>
      </c>
      <c r="L1102" s="29">
        <f>K1102*INDEX(Parameters!$B$75:$E$75,MATCH(I1102,Parameters!$B$30:$E$30,0))/100*IF($F1102="yes",Parameters!$C$49,Parameters!$B$49)</f>
        <v/>
      </c>
      <c r="M1102" s="29">
        <f>K1102*INDEX(Parameters!$B$76:$E$76,MATCH(I1102,Parameters!$B$30:$E$30,0))/100*IF($F1102="yes",Parameters!$C$49,Parameters!$B$49)</f>
        <v/>
      </c>
      <c r="N1102" s="29">
        <f>K1102*INDEX(Parameters!$B$77:$E$77,MATCH(I1102,Parameters!$B$30:$E$30,0))/100*IF($F1102="yes",Parameters!$C$49,Parameters!$B$49)</f>
        <v/>
      </c>
      <c r="O1102" s="29">
        <f>K1102*INDEX(Parameters!$B$78:$E$78,MATCH(I1102,Parameters!$B$30:$E$30,0))/100*IF($F1102="yes",Parameters!$C$49,Parameters!$B$49)</f>
        <v/>
      </c>
      <c r="P1102" s="29">
        <f>K1102*INDEX(Parameters!$B$79:$E$79,MATCH(I1102,Parameters!$B$30:$E$30,0))/100*IF($F1102="yes",Parameters!$C$49,Parameters!$B$49)</f>
        <v/>
      </c>
      <c r="Q1102" s="29">
        <f>K1102*INDEX(Parameters!$B$80:$E$80,MATCH(I1102,Parameters!$B$30:$E$30,0))/100*IF($F1102="yes",Parameters!$C$49,Parameters!$B$49)</f>
        <v/>
      </c>
      <c r="R1102" s="29">
        <f>K1102*INDEX(Parameters!$B$81:$E$81,MATCH(I1102,Parameters!$B$30:$E$30,0))/100*IF($F1102="yes",Parameters!$C$49,Parameters!$B$49)</f>
        <v/>
      </c>
      <c r="S1102" s="29">
        <f>K1102*INDEX(Parameters!$B$82:$E$82,MATCH(I1102,Parameters!$B$30:$E$30,0))/100*IF($F1102="yes",Parameters!$C$49,Parameters!$B$49)</f>
        <v/>
      </c>
      <c r="T1102" s="29">
        <f>K1102*INDEX(Parameters!$B$83:$E$83,MATCH(I1102,Parameters!$B$30:$E$30,0))/100*IF($F1102="yes",Parameters!$C$49,Parameters!$B$49)</f>
        <v/>
      </c>
      <c r="U1102" s="29">
        <f>INDEX(Parameters!$B$32:$E$32,MATCH(I1102,Parameters!$B$30:$E$30,0))*Parameters!$B$36/100*IF($F1102="yes",Parameters!$E$49,Parameters!$D$49)</f>
        <v/>
      </c>
      <c r="V1102" s="29">
        <f>U1102*INDEX(Parameters!$B$99:$E$99,MATCH(I1102,Parameters!$B$30:$E$30,0))</f>
        <v/>
      </c>
      <c r="W1102" s="29">
        <f>U1102*INDEX(Parameters!$B$100:$E$100,MATCH(I1102,Parameters!$B$30:$E$30,0))</f>
        <v/>
      </c>
      <c r="X1102" s="29">
        <f>U1102*INDEX(Parameters!$B$101:$E$101,MATCH(I1102,Parameters!$B$30:$E$30,0))</f>
        <v/>
      </c>
      <c r="Y1102" s="29">
        <f>U1102*INDEX(Parameters!$B$102:$E$102,MATCH(I1102,Parameters!$B$30:$E$30,0))</f>
        <v/>
      </c>
      <c r="Z1102" s="29">
        <f>U1102*INDEX(Parameters!$B$103:$E$103,MATCH(I1102,Parameters!$B$30:$E$30,0))</f>
        <v/>
      </c>
      <c r="AA1102" s="29">
        <f>U1102*INDEX(Parameters!$B$104:$E$104,MATCH(I1102,Parameters!$B$30:$E$30,0))</f>
        <v/>
      </c>
      <c r="AB1102" s="29">
        <f>U1102*Parameters!$B$39</f>
        <v/>
      </c>
      <c r="AC1102">
        <f>J1102</f>
        <v/>
      </c>
      <c r="AD1102">
        <f>IF(J1102=1,Parameters!$B$40,Parameters!$B$41)</f>
        <v/>
      </c>
      <c r="AE1102" s="29">
        <f>AC1102*O1102+(1-AC1102)*L1102</f>
        <v/>
      </c>
      <c r="AF1102" s="29">
        <f>AC1102*P1102+(1-AC1102)*M1102</f>
        <v/>
      </c>
      <c r="AG1102" s="29">
        <f>AC1102*Q1102+(1-AC1102)*N1102</f>
        <v/>
      </c>
      <c r="AH1102" s="29">
        <f>AD1102*O1102+(1-AD1102)*L1102</f>
        <v/>
      </c>
      <c r="AI1102" s="29">
        <f>AD1102*P1102+(1-AD1102)*M1102</f>
        <v/>
      </c>
      <c r="AJ1102" s="29">
        <f>AD1102*Q1102+(1-AD1102)*N1102</f>
        <v/>
      </c>
      <c r="AK1102" s="29">
        <f>AC1102*V1102+(1-AC1102)*U1102</f>
        <v/>
      </c>
      <c r="AL1102" s="29">
        <f>AC1102*W1102+(1-AC1102)*U1102</f>
        <v/>
      </c>
      <c r="AM1102" s="29">
        <f>AC1102*X1102+(1-AC1102)*U1102</f>
        <v/>
      </c>
      <c r="AN1102" s="29">
        <f>AD1102*V1102+(1-AD1102)*U1102</f>
        <v/>
      </c>
      <c r="AO1102" s="29">
        <f>AD1102*W1102+(1-AD1102)*U1102</f>
        <v/>
      </c>
      <c r="AP1102" s="29">
        <f>AD1102*X1102+(1-AD1102)*U1102</f>
        <v/>
      </c>
      <c r="AQ1102">
        <f>IF(OR(Scenario!$B$5="Any",Scenario!$B$5=A1102),1,0)</f>
        <v/>
      </c>
      <c r="AR1102">
        <f>IF(OR(Scenario!$B$6="Any",Scenario!$B$6=B1102),1,0)</f>
        <v/>
      </c>
      <c r="AS1102">
        <f>IF(OR(Scenario!$B$7="Any",Scenario!$B$7=C1102),1,0)</f>
        <v/>
      </c>
      <c r="AT1102">
        <f>IF(OR(Scenario!$B$8="Any",Scenario!$B$8=D1102),1,0)</f>
        <v/>
      </c>
      <c r="AU1102">
        <f>IF(OR(Scenario!$B$9="Any",Scenario!$B$9=E1102),1,0)</f>
        <v/>
      </c>
      <c r="AV1102">
        <f>IF(OR(Scenario!$B$10="Any",Scenario!$B$10=F1102),1,0)</f>
        <v/>
      </c>
      <c r="AW1102">
        <f>G1102*AQ1102*AR1102*AS1102*AT1102*AU1102*AV1102</f>
        <v/>
      </c>
      <c r="AX1102">
        <f>IF(Scenario!$B$11="mean",L1102,IF(Scenario!$B$11="5th pct",M1102,N1102))</f>
        <v/>
      </c>
      <c r="AY1102">
        <f>IF(Scenario!$B$11="mean",O1102,IF(Scenario!$B$11="5th pct",P1102,Q1102))</f>
        <v/>
      </c>
      <c r="AZ1102">
        <f>IF(Scenario!$B$11="mean",R1102,IF(Scenario!$B$11="5th pct",S1102,T1102))</f>
        <v/>
      </c>
      <c r="BA1102">
        <f>IF(Scenario!$B$11="mean",AE1102,IF(Scenario!$B$11="5th pct",AF1102,AG1102))</f>
        <v/>
      </c>
      <c r="BB1102">
        <f>IF(Scenario!$B$11="mean",AH1102,IF(Scenario!$B$11="5th pct",AI1102,AJ1102))</f>
        <v/>
      </c>
      <c r="BC1102">
        <f>U1102</f>
        <v/>
      </c>
      <c r="BD1102">
        <f>IF(Scenario!$B$11="mean",V1102,IF(Scenario!$B$11="5th pct",W1102,X1102))</f>
        <v/>
      </c>
      <c r="BE1102">
        <f>IF(Scenario!$B$11="mean",Y1102,IF(Scenario!$B$11="5th pct",Z1102,AA1102))</f>
        <v/>
      </c>
      <c r="BF1102">
        <f>IF(Scenario!$B$11="mean",AK1102,IF(Scenario!$B$11="5th pct",AL1102,AM1102))</f>
        <v/>
      </c>
      <c r="BG1102">
        <f>IF(Scenario!$B$11="mean",AN1102,IF(Scenario!$B$11="5th pct",AO1102,AP1102))</f>
        <v/>
      </c>
    </row>
    <row r="1103">
      <c r="A1103" s="7" t="inlineStr">
        <is>
          <t>M</t>
        </is>
      </c>
      <c r="B1103" s="7" t="inlineStr">
        <is>
          <t>80+</t>
        </is>
      </c>
      <c r="C1103" s="7" t="inlineStr">
        <is>
          <t>176-198</t>
        </is>
      </c>
      <c r="D1103" s="7" t="inlineStr">
        <is>
          <t>1.0-1.5</t>
        </is>
      </c>
      <c r="E1103" s="7" t="inlineStr">
        <is>
          <t>high parox</t>
        </is>
      </c>
      <c r="F1103" s="7" t="inlineStr">
        <is>
          <t>yes</t>
        </is>
      </c>
      <c r="G1103" s="30">
        <f>Parameters!$B$6*Parameters!$B$9*Parameters!$F$11/SUM(Parameters!$B$11:$G$11)*Parameters!$I$21*Parameters!$B$52*Parameters!$B$46</f>
        <v/>
      </c>
      <c r="H1103" s="31">
        <f>(140-Parameters!$D$25)*Parameters!$F$26*0.45359237*1/(72*Parameters!$C$27)</f>
        <v/>
      </c>
      <c r="I1103" s="7">
        <f>IF(H1103&gt;80,"&gt;80",IF(H1103&gt;50,"50-80",IF(H1103&gt;=25,"25-50","&lt;25")))</f>
        <v/>
      </c>
      <c r="J1103" s="7">
        <f>IF(((B1103="80+")+0+(OR(D1103="1.5-2.0",D1103="&gt;=2.0")))&gt;=2,1,0)</f>
        <v/>
      </c>
      <c r="K1103" s="32">
        <f>INDEX(Parameters!$B$31:$E$31,MATCH(I1103,Parameters!$B$30:$E$30,0))</f>
        <v/>
      </c>
      <c r="L1103" s="33">
        <f>K1103*INDEX(Parameters!$B$75:$E$75,MATCH(I1103,Parameters!$B$30:$E$30,0))/100*IF($F1103="yes",Parameters!$C$49,Parameters!$B$49)</f>
        <v/>
      </c>
      <c r="M1103" s="33">
        <f>K1103*INDEX(Parameters!$B$76:$E$76,MATCH(I1103,Parameters!$B$30:$E$30,0))/100*IF($F1103="yes",Parameters!$C$49,Parameters!$B$49)</f>
        <v/>
      </c>
      <c r="N1103" s="33">
        <f>K1103*INDEX(Parameters!$B$77:$E$77,MATCH(I1103,Parameters!$B$30:$E$30,0))/100*IF($F1103="yes",Parameters!$C$49,Parameters!$B$49)</f>
        <v/>
      </c>
      <c r="O1103" s="33">
        <f>K1103*INDEX(Parameters!$B$78:$E$78,MATCH(I1103,Parameters!$B$30:$E$30,0))/100*IF($F1103="yes",Parameters!$C$49,Parameters!$B$49)</f>
        <v/>
      </c>
      <c r="P1103" s="33">
        <f>K1103*INDEX(Parameters!$B$79:$E$79,MATCH(I1103,Parameters!$B$30:$E$30,0))/100*IF($F1103="yes",Parameters!$C$49,Parameters!$B$49)</f>
        <v/>
      </c>
      <c r="Q1103" s="33">
        <f>K1103*INDEX(Parameters!$B$80:$E$80,MATCH(I1103,Parameters!$B$30:$E$30,0))/100*IF($F1103="yes",Parameters!$C$49,Parameters!$B$49)</f>
        <v/>
      </c>
      <c r="R1103" s="33">
        <f>K1103*INDEX(Parameters!$B$81:$E$81,MATCH(I1103,Parameters!$B$30:$E$30,0))/100*IF($F1103="yes",Parameters!$C$49,Parameters!$B$49)</f>
        <v/>
      </c>
      <c r="S1103" s="33">
        <f>K1103*INDEX(Parameters!$B$82:$E$82,MATCH(I1103,Parameters!$B$30:$E$30,0))/100*IF($F1103="yes",Parameters!$C$49,Parameters!$B$49)</f>
        <v/>
      </c>
      <c r="T1103" s="33">
        <f>K1103*INDEX(Parameters!$B$83:$E$83,MATCH(I1103,Parameters!$B$30:$E$30,0))/100*IF($F1103="yes",Parameters!$C$49,Parameters!$B$49)</f>
        <v/>
      </c>
      <c r="U1103" s="33">
        <f>INDEX(Parameters!$B$32:$E$32,MATCH(I1103,Parameters!$B$30:$E$30,0))*Parameters!$B$36/100*IF($F1103="yes",Parameters!$E$49,Parameters!$D$49)</f>
        <v/>
      </c>
      <c r="V1103" s="33">
        <f>U1103*INDEX(Parameters!$B$99:$E$99,MATCH(I1103,Parameters!$B$30:$E$30,0))</f>
        <v/>
      </c>
      <c r="W1103" s="33">
        <f>U1103*INDEX(Parameters!$B$100:$E$100,MATCH(I1103,Parameters!$B$30:$E$30,0))</f>
        <v/>
      </c>
      <c r="X1103" s="33">
        <f>U1103*INDEX(Parameters!$B$101:$E$101,MATCH(I1103,Parameters!$B$30:$E$30,0))</f>
        <v/>
      </c>
      <c r="Y1103" s="33">
        <f>U1103*INDEX(Parameters!$B$102:$E$102,MATCH(I1103,Parameters!$B$30:$E$30,0))</f>
        <v/>
      </c>
      <c r="Z1103" s="33">
        <f>U1103*INDEX(Parameters!$B$103:$E$103,MATCH(I1103,Parameters!$B$30:$E$30,0))</f>
        <v/>
      </c>
      <c r="AA1103" s="33">
        <f>U1103*INDEX(Parameters!$B$104:$E$104,MATCH(I1103,Parameters!$B$30:$E$30,0))</f>
        <v/>
      </c>
      <c r="AB1103" s="33">
        <f>U1103*Parameters!$B$39</f>
        <v/>
      </c>
      <c r="AC1103" s="7">
        <f>J1103</f>
        <v/>
      </c>
      <c r="AD1103" s="7">
        <f>IF(J1103=1,Parameters!$B$40,Parameters!$B$41)</f>
        <v/>
      </c>
      <c r="AE1103" s="33">
        <f>AC1103*O1103+(1-AC1103)*L1103</f>
        <v/>
      </c>
      <c r="AF1103" s="33">
        <f>AC1103*P1103+(1-AC1103)*M1103</f>
        <v/>
      </c>
      <c r="AG1103" s="33">
        <f>AC1103*Q1103+(1-AC1103)*N1103</f>
        <v/>
      </c>
      <c r="AH1103" s="33">
        <f>AD1103*O1103+(1-AD1103)*L1103</f>
        <v/>
      </c>
      <c r="AI1103" s="33">
        <f>AD1103*P1103+(1-AD1103)*M1103</f>
        <v/>
      </c>
      <c r="AJ1103" s="33">
        <f>AD1103*Q1103+(1-AD1103)*N1103</f>
        <v/>
      </c>
      <c r="AK1103" s="33">
        <f>AC1103*V1103+(1-AC1103)*U1103</f>
        <v/>
      </c>
      <c r="AL1103" s="33">
        <f>AC1103*W1103+(1-AC1103)*U1103</f>
        <v/>
      </c>
      <c r="AM1103" s="33">
        <f>AC1103*X1103+(1-AC1103)*U1103</f>
        <v/>
      </c>
      <c r="AN1103" s="33">
        <f>AD1103*V1103+(1-AD1103)*U1103</f>
        <v/>
      </c>
      <c r="AO1103" s="33">
        <f>AD1103*W1103+(1-AD1103)*U1103</f>
        <v/>
      </c>
      <c r="AP1103" s="33">
        <f>AD1103*X1103+(1-AD1103)*U1103</f>
        <v/>
      </c>
      <c r="AQ1103" s="7">
        <f>IF(OR(Scenario!$B$5="Any",Scenario!$B$5=A1103),1,0)</f>
        <v/>
      </c>
      <c r="AR1103" s="7">
        <f>IF(OR(Scenario!$B$6="Any",Scenario!$B$6=B1103),1,0)</f>
        <v/>
      </c>
      <c r="AS1103" s="7">
        <f>IF(OR(Scenario!$B$7="Any",Scenario!$B$7=C1103),1,0)</f>
        <v/>
      </c>
      <c r="AT1103" s="7">
        <f>IF(OR(Scenario!$B$8="Any",Scenario!$B$8=D1103),1,0)</f>
        <v/>
      </c>
      <c r="AU1103" s="7">
        <f>IF(OR(Scenario!$B$9="Any",Scenario!$B$9=E1103),1,0)</f>
        <v/>
      </c>
      <c r="AV1103" s="7">
        <f>IF(OR(Scenario!$B$10="Any",Scenario!$B$10=F1103),1,0)</f>
        <v/>
      </c>
      <c r="AW1103" s="7">
        <f>G1103*AQ1103*AR1103*AS1103*AT1103*AU1103*AV1103</f>
        <v/>
      </c>
      <c r="AX1103" s="7">
        <f>IF(Scenario!$B$11="mean",L1103,IF(Scenario!$B$11="5th pct",M1103,N1103))</f>
        <v/>
      </c>
      <c r="AY1103" s="7">
        <f>IF(Scenario!$B$11="mean",O1103,IF(Scenario!$B$11="5th pct",P1103,Q1103))</f>
        <v/>
      </c>
      <c r="AZ1103" s="7">
        <f>IF(Scenario!$B$11="mean",R1103,IF(Scenario!$B$11="5th pct",S1103,T1103))</f>
        <v/>
      </c>
      <c r="BA1103" s="7">
        <f>IF(Scenario!$B$11="mean",AE1103,IF(Scenario!$B$11="5th pct",AF1103,AG1103))</f>
        <v/>
      </c>
      <c r="BB1103" s="7">
        <f>IF(Scenario!$B$11="mean",AH1103,IF(Scenario!$B$11="5th pct",AI1103,AJ1103))</f>
        <v/>
      </c>
      <c r="BC1103" s="7">
        <f>U1103</f>
        <v/>
      </c>
      <c r="BD1103" s="7">
        <f>IF(Scenario!$B$11="mean",V1103,IF(Scenario!$B$11="5th pct",W1103,X1103))</f>
        <v/>
      </c>
      <c r="BE1103" s="7">
        <f>IF(Scenario!$B$11="mean",Y1103,IF(Scenario!$B$11="5th pct",Z1103,AA1103))</f>
        <v/>
      </c>
      <c r="BF1103" s="7">
        <f>IF(Scenario!$B$11="mean",AK1103,IF(Scenario!$B$11="5th pct",AL1103,AM1103))</f>
        <v/>
      </c>
      <c r="BG1103" s="7">
        <f>IF(Scenario!$B$11="mean",AN1103,IF(Scenario!$B$11="5th pct",AO1103,AP1103))</f>
        <v/>
      </c>
    </row>
    <row r="1104">
      <c r="A1104" t="inlineStr">
        <is>
          <t>M</t>
        </is>
      </c>
      <c r="B1104" t="inlineStr">
        <is>
          <t>80+</t>
        </is>
      </c>
      <c r="C1104" t="inlineStr">
        <is>
          <t>176-198</t>
        </is>
      </c>
      <c r="D1104" t="inlineStr">
        <is>
          <t>1.0-1.5</t>
        </is>
      </c>
      <c r="E1104" t="inlineStr">
        <is>
          <t>persistent</t>
        </is>
      </c>
      <c r="F1104" t="inlineStr">
        <is>
          <t>no</t>
        </is>
      </c>
      <c r="G1104" s="26">
        <f>Parameters!$B$6*Parameters!$B$9*Parameters!$F$11/SUM(Parameters!$B$11:$G$11)*Parameters!$I$21*Parameters!$B$53*(1-Parameters!$B$46)</f>
        <v/>
      </c>
      <c r="H1104" s="27">
        <f>(140-Parameters!$D$25)*Parameters!$F$26*0.45359237*1/(72*Parameters!$C$27)</f>
        <v/>
      </c>
      <c r="I1104">
        <f>IF(H1104&gt;80,"&gt;80",IF(H1104&gt;50,"50-80",IF(H1104&gt;=25,"25-50","&lt;25")))</f>
        <v/>
      </c>
      <c r="J1104">
        <f>IF(((B1104="80+")+0+(OR(D1104="1.5-2.0",D1104="&gt;=2.0")))&gt;=2,1,0)</f>
        <v/>
      </c>
      <c r="K1104" s="28">
        <f>INDEX(Parameters!$B$31:$E$31,MATCH(I1104,Parameters!$B$30:$E$30,0))</f>
        <v/>
      </c>
      <c r="L1104" s="29">
        <f>K1104*INDEX(Parameters!$B$84:$E$84,MATCH(I1104,Parameters!$B$30:$E$30,0))/100*IF($F1104="yes",Parameters!$C$49,Parameters!$B$49)</f>
        <v/>
      </c>
      <c r="M1104" s="29">
        <f>K1104*INDEX(Parameters!$B$85:$E$85,MATCH(I1104,Parameters!$B$30:$E$30,0))/100*IF($F1104="yes",Parameters!$C$49,Parameters!$B$49)</f>
        <v/>
      </c>
      <c r="N1104" s="29">
        <f>K1104*INDEX(Parameters!$B$86:$E$86,MATCH(I1104,Parameters!$B$30:$E$30,0))/100*IF($F1104="yes",Parameters!$C$49,Parameters!$B$49)</f>
        <v/>
      </c>
      <c r="O1104" s="29">
        <f>K1104*INDEX(Parameters!$B$87:$E$87,MATCH(I1104,Parameters!$B$30:$E$30,0))/100*IF($F1104="yes",Parameters!$C$49,Parameters!$B$49)</f>
        <v/>
      </c>
      <c r="P1104" s="29">
        <f>K1104*INDEX(Parameters!$B$88:$E$88,MATCH(I1104,Parameters!$B$30:$E$30,0))/100*IF($F1104="yes",Parameters!$C$49,Parameters!$B$49)</f>
        <v/>
      </c>
      <c r="Q1104" s="29">
        <f>K1104*INDEX(Parameters!$B$89:$E$89,MATCH(I1104,Parameters!$B$30:$E$30,0))/100*IF($F1104="yes",Parameters!$C$49,Parameters!$B$49)</f>
        <v/>
      </c>
      <c r="R1104" s="29">
        <f>K1104*INDEX(Parameters!$B$90:$E$90,MATCH(I1104,Parameters!$B$30:$E$30,0))/100*IF($F1104="yes",Parameters!$C$49,Parameters!$B$49)</f>
        <v/>
      </c>
      <c r="S1104" s="29">
        <f>K1104*INDEX(Parameters!$B$91:$E$91,MATCH(I1104,Parameters!$B$30:$E$30,0))/100*IF($F1104="yes",Parameters!$C$49,Parameters!$B$49)</f>
        <v/>
      </c>
      <c r="T1104" s="29">
        <f>K1104*INDEX(Parameters!$B$92:$E$92,MATCH(I1104,Parameters!$B$30:$E$30,0))/100*IF($F1104="yes",Parameters!$C$49,Parameters!$B$49)</f>
        <v/>
      </c>
      <c r="U1104" s="29">
        <f>INDEX(Parameters!$B$32:$E$32,MATCH(I1104,Parameters!$B$30:$E$30,0))*Parameters!$B$36/100*IF($F1104="yes",Parameters!$E$49,Parameters!$D$49)</f>
        <v/>
      </c>
      <c r="V1104" s="29">
        <f>U1104*INDEX(Parameters!$B$99:$E$99,MATCH(I1104,Parameters!$B$30:$E$30,0))</f>
        <v/>
      </c>
      <c r="W1104" s="29">
        <f>U1104*INDEX(Parameters!$B$100:$E$100,MATCH(I1104,Parameters!$B$30:$E$30,0))</f>
        <v/>
      </c>
      <c r="X1104" s="29">
        <f>U1104*INDEX(Parameters!$B$101:$E$101,MATCH(I1104,Parameters!$B$30:$E$30,0))</f>
        <v/>
      </c>
      <c r="Y1104" s="29">
        <f>U1104*INDEX(Parameters!$B$102:$E$102,MATCH(I1104,Parameters!$B$30:$E$30,0))</f>
        <v/>
      </c>
      <c r="Z1104" s="29">
        <f>U1104*INDEX(Parameters!$B$103:$E$103,MATCH(I1104,Parameters!$B$30:$E$30,0))</f>
        <v/>
      </c>
      <c r="AA1104" s="29">
        <f>U1104*INDEX(Parameters!$B$104:$E$104,MATCH(I1104,Parameters!$B$30:$E$30,0))</f>
        <v/>
      </c>
      <c r="AB1104" s="29">
        <f>U1104*Parameters!$B$39</f>
        <v/>
      </c>
      <c r="AC1104">
        <f>J1104</f>
        <v/>
      </c>
      <c r="AD1104">
        <f>IF(J1104=1,Parameters!$B$40,Parameters!$B$41)</f>
        <v/>
      </c>
      <c r="AE1104" s="29">
        <f>AC1104*O1104+(1-AC1104)*L1104</f>
        <v/>
      </c>
      <c r="AF1104" s="29">
        <f>AC1104*P1104+(1-AC1104)*M1104</f>
        <v/>
      </c>
      <c r="AG1104" s="29">
        <f>AC1104*Q1104+(1-AC1104)*N1104</f>
        <v/>
      </c>
      <c r="AH1104" s="29">
        <f>AD1104*O1104+(1-AD1104)*L1104</f>
        <v/>
      </c>
      <c r="AI1104" s="29">
        <f>AD1104*P1104+(1-AD1104)*M1104</f>
        <v/>
      </c>
      <c r="AJ1104" s="29">
        <f>AD1104*Q1104+(1-AD1104)*N1104</f>
        <v/>
      </c>
      <c r="AK1104" s="29">
        <f>AC1104*V1104+(1-AC1104)*U1104</f>
        <v/>
      </c>
      <c r="AL1104" s="29">
        <f>AC1104*W1104+(1-AC1104)*U1104</f>
        <v/>
      </c>
      <c r="AM1104" s="29">
        <f>AC1104*X1104+(1-AC1104)*U1104</f>
        <v/>
      </c>
      <c r="AN1104" s="29">
        <f>AD1104*V1104+(1-AD1104)*U1104</f>
        <v/>
      </c>
      <c r="AO1104" s="29">
        <f>AD1104*W1104+(1-AD1104)*U1104</f>
        <v/>
      </c>
      <c r="AP1104" s="29">
        <f>AD1104*X1104+(1-AD1104)*U1104</f>
        <v/>
      </c>
      <c r="AQ1104">
        <f>IF(OR(Scenario!$B$5="Any",Scenario!$B$5=A1104),1,0)</f>
        <v/>
      </c>
      <c r="AR1104">
        <f>IF(OR(Scenario!$B$6="Any",Scenario!$B$6=B1104),1,0)</f>
        <v/>
      </c>
      <c r="AS1104">
        <f>IF(OR(Scenario!$B$7="Any",Scenario!$B$7=C1104),1,0)</f>
        <v/>
      </c>
      <c r="AT1104">
        <f>IF(OR(Scenario!$B$8="Any",Scenario!$B$8=D1104),1,0)</f>
        <v/>
      </c>
      <c r="AU1104">
        <f>IF(OR(Scenario!$B$9="Any",Scenario!$B$9=E1104),1,0)</f>
        <v/>
      </c>
      <c r="AV1104">
        <f>IF(OR(Scenario!$B$10="Any",Scenario!$B$10=F1104),1,0)</f>
        <v/>
      </c>
      <c r="AW1104">
        <f>G1104*AQ1104*AR1104*AS1104*AT1104*AU1104*AV1104</f>
        <v/>
      </c>
      <c r="AX1104">
        <f>IF(Scenario!$B$11="mean",L1104,IF(Scenario!$B$11="5th pct",M1104,N1104))</f>
        <v/>
      </c>
      <c r="AY1104">
        <f>IF(Scenario!$B$11="mean",O1104,IF(Scenario!$B$11="5th pct",P1104,Q1104))</f>
        <v/>
      </c>
      <c r="AZ1104">
        <f>IF(Scenario!$B$11="mean",R1104,IF(Scenario!$B$11="5th pct",S1104,T1104))</f>
        <v/>
      </c>
      <c r="BA1104">
        <f>IF(Scenario!$B$11="mean",AE1104,IF(Scenario!$B$11="5th pct",AF1104,AG1104))</f>
        <v/>
      </c>
      <c r="BB1104">
        <f>IF(Scenario!$B$11="mean",AH1104,IF(Scenario!$B$11="5th pct",AI1104,AJ1104))</f>
        <v/>
      </c>
      <c r="BC1104">
        <f>U1104</f>
        <v/>
      </c>
      <c r="BD1104">
        <f>IF(Scenario!$B$11="mean",V1104,IF(Scenario!$B$11="5th pct",W1104,X1104))</f>
        <v/>
      </c>
      <c r="BE1104">
        <f>IF(Scenario!$B$11="mean",Y1104,IF(Scenario!$B$11="5th pct",Z1104,AA1104))</f>
        <v/>
      </c>
      <c r="BF1104">
        <f>IF(Scenario!$B$11="mean",AK1104,IF(Scenario!$B$11="5th pct",AL1104,AM1104))</f>
        <v/>
      </c>
      <c r="BG1104">
        <f>IF(Scenario!$B$11="mean",AN1104,IF(Scenario!$B$11="5th pct",AO1104,AP1104))</f>
        <v/>
      </c>
    </row>
    <row r="1105">
      <c r="A1105" s="7" t="inlineStr">
        <is>
          <t>M</t>
        </is>
      </c>
      <c r="B1105" s="7" t="inlineStr">
        <is>
          <t>80+</t>
        </is>
      </c>
      <c r="C1105" s="7" t="inlineStr">
        <is>
          <t>176-198</t>
        </is>
      </c>
      <c r="D1105" s="7" t="inlineStr">
        <is>
          <t>1.0-1.5</t>
        </is>
      </c>
      <c r="E1105" s="7" t="inlineStr">
        <is>
          <t>persistent</t>
        </is>
      </c>
      <c r="F1105" s="7" t="inlineStr">
        <is>
          <t>yes</t>
        </is>
      </c>
      <c r="G1105" s="30">
        <f>Parameters!$B$6*Parameters!$B$9*Parameters!$F$11/SUM(Parameters!$B$11:$G$11)*Parameters!$I$21*Parameters!$B$53*Parameters!$B$46</f>
        <v/>
      </c>
      <c r="H1105" s="31">
        <f>(140-Parameters!$D$25)*Parameters!$F$26*0.45359237*1/(72*Parameters!$C$27)</f>
        <v/>
      </c>
      <c r="I1105" s="7">
        <f>IF(H1105&gt;80,"&gt;80",IF(H1105&gt;50,"50-80",IF(H1105&gt;=25,"25-50","&lt;25")))</f>
        <v/>
      </c>
      <c r="J1105" s="7">
        <f>IF(((B1105="80+")+0+(OR(D1105="1.5-2.0",D1105="&gt;=2.0")))&gt;=2,1,0)</f>
        <v/>
      </c>
      <c r="K1105" s="32">
        <f>INDEX(Parameters!$B$31:$E$31,MATCH(I1105,Parameters!$B$30:$E$30,0))</f>
        <v/>
      </c>
      <c r="L1105" s="33">
        <f>K1105*INDEX(Parameters!$B$84:$E$84,MATCH(I1105,Parameters!$B$30:$E$30,0))/100*IF($F1105="yes",Parameters!$C$49,Parameters!$B$49)</f>
        <v/>
      </c>
      <c r="M1105" s="33">
        <f>K1105*INDEX(Parameters!$B$85:$E$85,MATCH(I1105,Parameters!$B$30:$E$30,0))/100*IF($F1105="yes",Parameters!$C$49,Parameters!$B$49)</f>
        <v/>
      </c>
      <c r="N1105" s="33">
        <f>K1105*INDEX(Parameters!$B$86:$E$86,MATCH(I1105,Parameters!$B$30:$E$30,0))/100*IF($F1105="yes",Parameters!$C$49,Parameters!$B$49)</f>
        <v/>
      </c>
      <c r="O1105" s="33">
        <f>K1105*INDEX(Parameters!$B$87:$E$87,MATCH(I1105,Parameters!$B$30:$E$30,0))/100*IF($F1105="yes",Parameters!$C$49,Parameters!$B$49)</f>
        <v/>
      </c>
      <c r="P1105" s="33">
        <f>K1105*INDEX(Parameters!$B$88:$E$88,MATCH(I1105,Parameters!$B$30:$E$30,0))/100*IF($F1105="yes",Parameters!$C$49,Parameters!$B$49)</f>
        <v/>
      </c>
      <c r="Q1105" s="33">
        <f>K1105*INDEX(Parameters!$B$89:$E$89,MATCH(I1105,Parameters!$B$30:$E$30,0))/100*IF($F1105="yes",Parameters!$C$49,Parameters!$B$49)</f>
        <v/>
      </c>
      <c r="R1105" s="33">
        <f>K1105*INDEX(Parameters!$B$90:$E$90,MATCH(I1105,Parameters!$B$30:$E$30,0))/100*IF($F1105="yes",Parameters!$C$49,Parameters!$B$49)</f>
        <v/>
      </c>
      <c r="S1105" s="33">
        <f>K1105*INDEX(Parameters!$B$91:$E$91,MATCH(I1105,Parameters!$B$30:$E$30,0))/100*IF($F1105="yes",Parameters!$C$49,Parameters!$B$49)</f>
        <v/>
      </c>
      <c r="T1105" s="33">
        <f>K1105*INDEX(Parameters!$B$92:$E$92,MATCH(I1105,Parameters!$B$30:$E$30,0))/100*IF($F1105="yes",Parameters!$C$49,Parameters!$B$49)</f>
        <v/>
      </c>
      <c r="U1105" s="33">
        <f>INDEX(Parameters!$B$32:$E$32,MATCH(I1105,Parameters!$B$30:$E$30,0))*Parameters!$B$36/100*IF($F1105="yes",Parameters!$E$49,Parameters!$D$49)</f>
        <v/>
      </c>
      <c r="V1105" s="33">
        <f>U1105*INDEX(Parameters!$B$99:$E$99,MATCH(I1105,Parameters!$B$30:$E$30,0))</f>
        <v/>
      </c>
      <c r="W1105" s="33">
        <f>U1105*INDEX(Parameters!$B$100:$E$100,MATCH(I1105,Parameters!$B$30:$E$30,0))</f>
        <v/>
      </c>
      <c r="X1105" s="33">
        <f>U1105*INDEX(Parameters!$B$101:$E$101,MATCH(I1105,Parameters!$B$30:$E$30,0))</f>
        <v/>
      </c>
      <c r="Y1105" s="33">
        <f>U1105*INDEX(Parameters!$B$102:$E$102,MATCH(I1105,Parameters!$B$30:$E$30,0))</f>
        <v/>
      </c>
      <c r="Z1105" s="33">
        <f>U1105*INDEX(Parameters!$B$103:$E$103,MATCH(I1105,Parameters!$B$30:$E$30,0))</f>
        <v/>
      </c>
      <c r="AA1105" s="33">
        <f>U1105*INDEX(Parameters!$B$104:$E$104,MATCH(I1105,Parameters!$B$30:$E$30,0))</f>
        <v/>
      </c>
      <c r="AB1105" s="33">
        <f>U1105*Parameters!$B$39</f>
        <v/>
      </c>
      <c r="AC1105" s="7">
        <f>J1105</f>
        <v/>
      </c>
      <c r="AD1105" s="7">
        <f>IF(J1105=1,Parameters!$B$40,Parameters!$B$41)</f>
        <v/>
      </c>
      <c r="AE1105" s="33">
        <f>AC1105*O1105+(1-AC1105)*L1105</f>
        <v/>
      </c>
      <c r="AF1105" s="33">
        <f>AC1105*P1105+(1-AC1105)*M1105</f>
        <v/>
      </c>
      <c r="AG1105" s="33">
        <f>AC1105*Q1105+(1-AC1105)*N1105</f>
        <v/>
      </c>
      <c r="AH1105" s="33">
        <f>AD1105*O1105+(1-AD1105)*L1105</f>
        <v/>
      </c>
      <c r="AI1105" s="33">
        <f>AD1105*P1105+(1-AD1105)*M1105</f>
        <v/>
      </c>
      <c r="AJ1105" s="33">
        <f>AD1105*Q1105+(1-AD1105)*N1105</f>
        <v/>
      </c>
      <c r="AK1105" s="33">
        <f>AC1105*V1105+(1-AC1105)*U1105</f>
        <v/>
      </c>
      <c r="AL1105" s="33">
        <f>AC1105*W1105+(1-AC1105)*U1105</f>
        <v/>
      </c>
      <c r="AM1105" s="33">
        <f>AC1105*X1105+(1-AC1105)*U1105</f>
        <v/>
      </c>
      <c r="AN1105" s="33">
        <f>AD1105*V1105+(1-AD1105)*U1105</f>
        <v/>
      </c>
      <c r="AO1105" s="33">
        <f>AD1105*W1105+(1-AD1105)*U1105</f>
        <v/>
      </c>
      <c r="AP1105" s="33">
        <f>AD1105*X1105+(1-AD1105)*U1105</f>
        <v/>
      </c>
      <c r="AQ1105" s="7">
        <f>IF(OR(Scenario!$B$5="Any",Scenario!$B$5=A1105),1,0)</f>
        <v/>
      </c>
      <c r="AR1105" s="7">
        <f>IF(OR(Scenario!$B$6="Any",Scenario!$B$6=B1105),1,0)</f>
        <v/>
      </c>
      <c r="AS1105" s="7">
        <f>IF(OR(Scenario!$B$7="Any",Scenario!$B$7=C1105),1,0)</f>
        <v/>
      </c>
      <c r="AT1105" s="7">
        <f>IF(OR(Scenario!$B$8="Any",Scenario!$B$8=D1105),1,0)</f>
        <v/>
      </c>
      <c r="AU1105" s="7">
        <f>IF(OR(Scenario!$B$9="Any",Scenario!$B$9=E1105),1,0)</f>
        <v/>
      </c>
      <c r="AV1105" s="7">
        <f>IF(OR(Scenario!$B$10="Any",Scenario!$B$10=F1105),1,0)</f>
        <v/>
      </c>
      <c r="AW1105" s="7">
        <f>G1105*AQ1105*AR1105*AS1105*AT1105*AU1105*AV1105</f>
        <v/>
      </c>
      <c r="AX1105" s="7">
        <f>IF(Scenario!$B$11="mean",L1105,IF(Scenario!$B$11="5th pct",M1105,N1105))</f>
        <v/>
      </c>
      <c r="AY1105" s="7">
        <f>IF(Scenario!$B$11="mean",O1105,IF(Scenario!$B$11="5th pct",P1105,Q1105))</f>
        <v/>
      </c>
      <c r="AZ1105" s="7">
        <f>IF(Scenario!$B$11="mean",R1105,IF(Scenario!$B$11="5th pct",S1105,T1105))</f>
        <v/>
      </c>
      <c r="BA1105" s="7">
        <f>IF(Scenario!$B$11="mean",AE1105,IF(Scenario!$B$11="5th pct",AF1105,AG1105))</f>
        <v/>
      </c>
      <c r="BB1105" s="7">
        <f>IF(Scenario!$B$11="mean",AH1105,IF(Scenario!$B$11="5th pct",AI1105,AJ1105))</f>
        <v/>
      </c>
      <c r="BC1105" s="7">
        <f>U1105</f>
        <v/>
      </c>
      <c r="BD1105" s="7">
        <f>IF(Scenario!$B$11="mean",V1105,IF(Scenario!$B$11="5th pct",W1105,X1105))</f>
        <v/>
      </c>
      <c r="BE1105" s="7">
        <f>IF(Scenario!$B$11="mean",Y1105,IF(Scenario!$B$11="5th pct",Z1105,AA1105))</f>
        <v/>
      </c>
      <c r="BF1105" s="7">
        <f>IF(Scenario!$B$11="mean",AK1105,IF(Scenario!$B$11="5th pct",AL1105,AM1105))</f>
        <v/>
      </c>
      <c r="BG1105" s="7">
        <f>IF(Scenario!$B$11="mean",AN1105,IF(Scenario!$B$11="5th pct",AO1105,AP1105))</f>
        <v/>
      </c>
    </row>
    <row r="1106">
      <c r="A1106" t="inlineStr">
        <is>
          <t>M</t>
        </is>
      </c>
      <c r="B1106" t="inlineStr">
        <is>
          <t>80+</t>
        </is>
      </c>
      <c r="C1106" t="inlineStr">
        <is>
          <t>176-198</t>
        </is>
      </c>
      <c r="D1106" t="inlineStr">
        <is>
          <t>1.5-2.0</t>
        </is>
      </c>
      <c r="E1106" t="inlineStr">
        <is>
          <t>subclinical</t>
        </is>
      </c>
      <c r="F1106" t="inlineStr">
        <is>
          <t>no</t>
        </is>
      </c>
      <c r="G1106" s="26">
        <f>Parameters!$B$6*Parameters!$B$9*Parameters!$F$11/SUM(Parameters!$B$11:$G$11)*Parameters!$J$21*Parameters!$B$50*(1-Parameters!$B$46)</f>
        <v/>
      </c>
      <c r="H1106" s="27">
        <f>(140-Parameters!$D$25)*Parameters!$F$26*0.45359237*1/(72*Parameters!$D$27)</f>
        <v/>
      </c>
      <c r="I1106">
        <f>IF(H1106&gt;80,"&gt;80",IF(H1106&gt;50,"50-80",IF(H1106&gt;=25,"25-50","&lt;25")))</f>
        <v/>
      </c>
      <c r="J1106">
        <f>IF(((B1106="80+")+0+(OR(D1106="1.5-2.0",D1106="&gt;=2.0")))&gt;=2,1,0)</f>
        <v/>
      </c>
      <c r="K1106" s="28">
        <f>INDEX(Parameters!$B$31:$E$31,MATCH(I1106,Parameters!$B$30:$E$30,0))</f>
        <v/>
      </c>
      <c r="L1106" s="29">
        <f>K1106*INDEX(Parameters!$B$57:$E$57,MATCH(I1106,Parameters!$B$30:$E$30,0))/100*IF($F1106="yes",Parameters!$C$49,Parameters!$B$49)</f>
        <v/>
      </c>
      <c r="M1106" s="29">
        <f>K1106*INDEX(Parameters!$B$58:$E$58,MATCH(I1106,Parameters!$B$30:$E$30,0))/100*IF($F1106="yes",Parameters!$C$49,Parameters!$B$49)</f>
        <v/>
      </c>
      <c r="N1106" s="29">
        <f>K1106*INDEX(Parameters!$B$59:$E$59,MATCH(I1106,Parameters!$B$30:$E$30,0))/100*IF($F1106="yes",Parameters!$C$49,Parameters!$B$49)</f>
        <v/>
      </c>
      <c r="O1106" s="29">
        <f>K1106*INDEX(Parameters!$B$60:$E$60,MATCH(I1106,Parameters!$B$30:$E$30,0))/100*IF($F1106="yes",Parameters!$C$49,Parameters!$B$49)</f>
        <v/>
      </c>
      <c r="P1106" s="29">
        <f>K1106*INDEX(Parameters!$B$61:$E$61,MATCH(I1106,Parameters!$B$30:$E$30,0))/100*IF($F1106="yes",Parameters!$C$49,Parameters!$B$49)</f>
        <v/>
      </c>
      <c r="Q1106" s="29">
        <f>K1106*INDEX(Parameters!$B$62:$E$62,MATCH(I1106,Parameters!$B$30:$E$30,0))/100*IF($F1106="yes",Parameters!$C$49,Parameters!$B$49)</f>
        <v/>
      </c>
      <c r="R1106" s="29">
        <f>K1106*INDEX(Parameters!$B$63:$E$63,MATCH(I1106,Parameters!$B$30:$E$30,0))/100*IF($F1106="yes",Parameters!$C$49,Parameters!$B$49)</f>
        <v/>
      </c>
      <c r="S1106" s="29">
        <f>K1106*INDEX(Parameters!$B$64:$E$64,MATCH(I1106,Parameters!$B$30:$E$30,0))/100*IF($F1106="yes",Parameters!$C$49,Parameters!$B$49)</f>
        <v/>
      </c>
      <c r="T1106" s="29">
        <f>K1106*INDEX(Parameters!$B$65:$E$65,MATCH(I1106,Parameters!$B$30:$E$30,0))/100*IF($F1106="yes",Parameters!$C$49,Parameters!$B$49)</f>
        <v/>
      </c>
      <c r="U1106" s="29">
        <f>INDEX(Parameters!$B$32:$E$32,MATCH(I1106,Parameters!$B$30:$E$30,0))*Parameters!$B$36/100*IF($F1106="yes",Parameters!$E$49,Parameters!$D$49)</f>
        <v/>
      </c>
      <c r="V1106" s="29">
        <f>U1106*INDEX(Parameters!$B$99:$E$99,MATCH(I1106,Parameters!$B$30:$E$30,0))</f>
        <v/>
      </c>
      <c r="W1106" s="29">
        <f>U1106*INDEX(Parameters!$B$100:$E$100,MATCH(I1106,Parameters!$B$30:$E$30,0))</f>
        <v/>
      </c>
      <c r="X1106" s="29">
        <f>U1106*INDEX(Parameters!$B$101:$E$101,MATCH(I1106,Parameters!$B$30:$E$30,0))</f>
        <v/>
      </c>
      <c r="Y1106" s="29">
        <f>U1106*INDEX(Parameters!$B$102:$E$102,MATCH(I1106,Parameters!$B$30:$E$30,0))</f>
        <v/>
      </c>
      <c r="Z1106" s="29">
        <f>U1106*INDEX(Parameters!$B$103:$E$103,MATCH(I1106,Parameters!$B$30:$E$30,0))</f>
        <v/>
      </c>
      <c r="AA1106" s="29">
        <f>U1106*INDEX(Parameters!$B$104:$E$104,MATCH(I1106,Parameters!$B$30:$E$30,0))</f>
        <v/>
      </c>
      <c r="AB1106" s="29">
        <f>U1106*Parameters!$B$39</f>
        <v/>
      </c>
      <c r="AC1106">
        <f>J1106</f>
        <v/>
      </c>
      <c r="AD1106">
        <f>IF(J1106=1,Parameters!$B$40,Parameters!$B$41)</f>
        <v/>
      </c>
      <c r="AE1106" s="29">
        <f>AC1106*O1106+(1-AC1106)*L1106</f>
        <v/>
      </c>
      <c r="AF1106" s="29">
        <f>AC1106*P1106+(1-AC1106)*M1106</f>
        <v/>
      </c>
      <c r="AG1106" s="29">
        <f>AC1106*Q1106+(1-AC1106)*N1106</f>
        <v/>
      </c>
      <c r="AH1106" s="29">
        <f>AD1106*O1106+(1-AD1106)*L1106</f>
        <v/>
      </c>
      <c r="AI1106" s="29">
        <f>AD1106*P1106+(1-AD1106)*M1106</f>
        <v/>
      </c>
      <c r="AJ1106" s="29">
        <f>AD1106*Q1106+(1-AD1106)*N1106</f>
        <v/>
      </c>
      <c r="AK1106" s="29">
        <f>AC1106*V1106+(1-AC1106)*U1106</f>
        <v/>
      </c>
      <c r="AL1106" s="29">
        <f>AC1106*W1106+(1-AC1106)*U1106</f>
        <v/>
      </c>
      <c r="AM1106" s="29">
        <f>AC1106*X1106+(1-AC1106)*U1106</f>
        <v/>
      </c>
      <c r="AN1106" s="29">
        <f>AD1106*V1106+(1-AD1106)*U1106</f>
        <v/>
      </c>
      <c r="AO1106" s="29">
        <f>AD1106*W1106+(1-AD1106)*U1106</f>
        <v/>
      </c>
      <c r="AP1106" s="29">
        <f>AD1106*X1106+(1-AD1106)*U1106</f>
        <v/>
      </c>
      <c r="AQ1106">
        <f>IF(OR(Scenario!$B$5="Any",Scenario!$B$5=A1106),1,0)</f>
        <v/>
      </c>
      <c r="AR1106">
        <f>IF(OR(Scenario!$B$6="Any",Scenario!$B$6=B1106),1,0)</f>
        <v/>
      </c>
      <c r="AS1106">
        <f>IF(OR(Scenario!$B$7="Any",Scenario!$B$7=C1106),1,0)</f>
        <v/>
      </c>
      <c r="AT1106">
        <f>IF(OR(Scenario!$B$8="Any",Scenario!$B$8=D1106),1,0)</f>
        <v/>
      </c>
      <c r="AU1106">
        <f>IF(OR(Scenario!$B$9="Any",Scenario!$B$9=E1106),1,0)</f>
        <v/>
      </c>
      <c r="AV1106">
        <f>IF(OR(Scenario!$B$10="Any",Scenario!$B$10=F1106),1,0)</f>
        <v/>
      </c>
      <c r="AW1106">
        <f>G1106*AQ1106*AR1106*AS1106*AT1106*AU1106*AV1106</f>
        <v/>
      </c>
      <c r="AX1106">
        <f>IF(Scenario!$B$11="mean",L1106,IF(Scenario!$B$11="5th pct",M1106,N1106))</f>
        <v/>
      </c>
      <c r="AY1106">
        <f>IF(Scenario!$B$11="mean",O1106,IF(Scenario!$B$11="5th pct",P1106,Q1106))</f>
        <v/>
      </c>
      <c r="AZ1106">
        <f>IF(Scenario!$B$11="mean",R1106,IF(Scenario!$B$11="5th pct",S1106,T1106))</f>
        <v/>
      </c>
      <c r="BA1106">
        <f>IF(Scenario!$B$11="mean",AE1106,IF(Scenario!$B$11="5th pct",AF1106,AG1106))</f>
        <v/>
      </c>
      <c r="BB1106">
        <f>IF(Scenario!$B$11="mean",AH1106,IF(Scenario!$B$11="5th pct",AI1106,AJ1106))</f>
        <v/>
      </c>
      <c r="BC1106">
        <f>U1106</f>
        <v/>
      </c>
      <c r="BD1106">
        <f>IF(Scenario!$B$11="mean",V1106,IF(Scenario!$B$11="5th pct",W1106,X1106))</f>
        <v/>
      </c>
      <c r="BE1106">
        <f>IF(Scenario!$B$11="mean",Y1106,IF(Scenario!$B$11="5th pct",Z1106,AA1106))</f>
        <v/>
      </c>
      <c r="BF1106">
        <f>IF(Scenario!$B$11="mean",AK1106,IF(Scenario!$B$11="5th pct",AL1106,AM1106))</f>
        <v/>
      </c>
      <c r="BG1106">
        <f>IF(Scenario!$B$11="mean",AN1106,IF(Scenario!$B$11="5th pct",AO1106,AP1106))</f>
        <v/>
      </c>
    </row>
    <row r="1107">
      <c r="A1107" s="7" t="inlineStr">
        <is>
          <t>M</t>
        </is>
      </c>
      <c r="B1107" s="7" t="inlineStr">
        <is>
          <t>80+</t>
        </is>
      </c>
      <c r="C1107" s="7" t="inlineStr">
        <is>
          <t>176-198</t>
        </is>
      </c>
      <c r="D1107" s="7" t="inlineStr">
        <is>
          <t>1.5-2.0</t>
        </is>
      </c>
      <c r="E1107" s="7" t="inlineStr">
        <is>
          <t>subclinical</t>
        </is>
      </c>
      <c r="F1107" s="7" t="inlineStr">
        <is>
          <t>yes</t>
        </is>
      </c>
      <c r="G1107" s="30">
        <f>Parameters!$B$6*Parameters!$B$9*Parameters!$F$11/SUM(Parameters!$B$11:$G$11)*Parameters!$J$21*Parameters!$B$50*Parameters!$B$46</f>
        <v/>
      </c>
      <c r="H1107" s="31">
        <f>(140-Parameters!$D$25)*Parameters!$F$26*0.45359237*1/(72*Parameters!$D$27)</f>
        <v/>
      </c>
      <c r="I1107" s="7">
        <f>IF(H1107&gt;80,"&gt;80",IF(H1107&gt;50,"50-80",IF(H1107&gt;=25,"25-50","&lt;25")))</f>
        <v/>
      </c>
      <c r="J1107" s="7">
        <f>IF(((B1107="80+")+0+(OR(D1107="1.5-2.0",D1107="&gt;=2.0")))&gt;=2,1,0)</f>
        <v/>
      </c>
      <c r="K1107" s="32">
        <f>INDEX(Parameters!$B$31:$E$31,MATCH(I1107,Parameters!$B$30:$E$30,0))</f>
        <v/>
      </c>
      <c r="L1107" s="33">
        <f>K1107*INDEX(Parameters!$B$57:$E$57,MATCH(I1107,Parameters!$B$30:$E$30,0))/100*IF($F1107="yes",Parameters!$C$49,Parameters!$B$49)</f>
        <v/>
      </c>
      <c r="M1107" s="33">
        <f>K1107*INDEX(Parameters!$B$58:$E$58,MATCH(I1107,Parameters!$B$30:$E$30,0))/100*IF($F1107="yes",Parameters!$C$49,Parameters!$B$49)</f>
        <v/>
      </c>
      <c r="N1107" s="33">
        <f>K1107*INDEX(Parameters!$B$59:$E$59,MATCH(I1107,Parameters!$B$30:$E$30,0))/100*IF($F1107="yes",Parameters!$C$49,Parameters!$B$49)</f>
        <v/>
      </c>
      <c r="O1107" s="33">
        <f>K1107*INDEX(Parameters!$B$60:$E$60,MATCH(I1107,Parameters!$B$30:$E$30,0))/100*IF($F1107="yes",Parameters!$C$49,Parameters!$B$49)</f>
        <v/>
      </c>
      <c r="P1107" s="33">
        <f>K1107*INDEX(Parameters!$B$61:$E$61,MATCH(I1107,Parameters!$B$30:$E$30,0))/100*IF($F1107="yes",Parameters!$C$49,Parameters!$B$49)</f>
        <v/>
      </c>
      <c r="Q1107" s="33">
        <f>K1107*INDEX(Parameters!$B$62:$E$62,MATCH(I1107,Parameters!$B$30:$E$30,0))/100*IF($F1107="yes",Parameters!$C$49,Parameters!$B$49)</f>
        <v/>
      </c>
      <c r="R1107" s="33">
        <f>K1107*INDEX(Parameters!$B$63:$E$63,MATCH(I1107,Parameters!$B$30:$E$30,0))/100*IF($F1107="yes",Parameters!$C$49,Parameters!$B$49)</f>
        <v/>
      </c>
      <c r="S1107" s="33">
        <f>K1107*INDEX(Parameters!$B$64:$E$64,MATCH(I1107,Parameters!$B$30:$E$30,0))/100*IF($F1107="yes",Parameters!$C$49,Parameters!$B$49)</f>
        <v/>
      </c>
      <c r="T1107" s="33">
        <f>K1107*INDEX(Parameters!$B$65:$E$65,MATCH(I1107,Parameters!$B$30:$E$30,0))/100*IF($F1107="yes",Parameters!$C$49,Parameters!$B$49)</f>
        <v/>
      </c>
      <c r="U1107" s="33">
        <f>INDEX(Parameters!$B$32:$E$32,MATCH(I1107,Parameters!$B$30:$E$30,0))*Parameters!$B$36/100*IF($F1107="yes",Parameters!$E$49,Parameters!$D$49)</f>
        <v/>
      </c>
      <c r="V1107" s="33">
        <f>U1107*INDEX(Parameters!$B$99:$E$99,MATCH(I1107,Parameters!$B$30:$E$30,0))</f>
        <v/>
      </c>
      <c r="W1107" s="33">
        <f>U1107*INDEX(Parameters!$B$100:$E$100,MATCH(I1107,Parameters!$B$30:$E$30,0))</f>
        <v/>
      </c>
      <c r="X1107" s="33">
        <f>U1107*INDEX(Parameters!$B$101:$E$101,MATCH(I1107,Parameters!$B$30:$E$30,0))</f>
        <v/>
      </c>
      <c r="Y1107" s="33">
        <f>U1107*INDEX(Parameters!$B$102:$E$102,MATCH(I1107,Parameters!$B$30:$E$30,0))</f>
        <v/>
      </c>
      <c r="Z1107" s="33">
        <f>U1107*INDEX(Parameters!$B$103:$E$103,MATCH(I1107,Parameters!$B$30:$E$30,0))</f>
        <v/>
      </c>
      <c r="AA1107" s="33">
        <f>U1107*INDEX(Parameters!$B$104:$E$104,MATCH(I1107,Parameters!$B$30:$E$30,0))</f>
        <v/>
      </c>
      <c r="AB1107" s="33">
        <f>U1107*Parameters!$B$39</f>
        <v/>
      </c>
      <c r="AC1107" s="7">
        <f>J1107</f>
        <v/>
      </c>
      <c r="AD1107" s="7">
        <f>IF(J1107=1,Parameters!$B$40,Parameters!$B$41)</f>
        <v/>
      </c>
      <c r="AE1107" s="33">
        <f>AC1107*O1107+(1-AC1107)*L1107</f>
        <v/>
      </c>
      <c r="AF1107" s="33">
        <f>AC1107*P1107+(1-AC1107)*M1107</f>
        <v/>
      </c>
      <c r="AG1107" s="33">
        <f>AC1107*Q1107+(1-AC1107)*N1107</f>
        <v/>
      </c>
      <c r="AH1107" s="33">
        <f>AD1107*O1107+(1-AD1107)*L1107</f>
        <v/>
      </c>
      <c r="AI1107" s="33">
        <f>AD1107*P1107+(1-AD1107)*M1107</f>
        <v/>
      </c>
      <c r="AJ1107" s="33">
        <f>AD1107*Q1107+(1-AD1107)*N1107</f>
        <v/>
      </c>
      <c r="AK1107" s="33">
        <f>AC1107*V1107+(1-AC1107)*U1107</f>
        <v/>
      </c>
      <c r="AL1107" s="33">
        <f>AC1107*W1107+(1-AC1107)*U1107</f>
        <v/>
      </c>
      <c r="AM1107" s="33">
        <f>AC1107*X1107+(1-AC1107)*U1107</f>
        <v/>
      </c>
      <c r="AN1107" s="33">
        <f>AD1107*V1107+(1-AD1107)*U1107</f>
        <v/>
      </c>
      <c r="AO1107" s="33">
        <f>AD1107*W1107+(1-AD1107)*U1107</f>
        <v/>
      </c>
      <c r="AP1107" s="33">
        <f>AD1107*X1107+(1-AD1107)*U1107</f>
        <v/>
      </c>
      <c r="AQ1107" s="7">
        <f>IF(OR(Scenario!$B$5="Any",Scenario!$B$5=A1107),1,0)</f>
        <v/>
      </c>
      <c r="AR1107" s="7">
        <f>IF(OR(Scenario!$B$6="Any",Scenario!$B$6=B1107),1,0)</f>
        <v/>
      </c>
      <c r="AS1107" s="7">
        <f>IF(OR(Scenario!$B$7="Any",Scenario!$B$7=C1107),1,0)</f>
        <v/>
      </c>
      <c r="AT1107" s="7">
        <f>IF(OR(Scenario!$B$8="Any",Scenario!$B$8=D1107),1,0)</f>
        <v/>
      </c>
      <c r="AU1107" s="7">
        <f>IF(OR(Scenario!$B$9="Any",Scenario!$B$9=E1107),1,0)</f>
        <v/>
      </c>
      <c r="AV1107" s="7">
        <f>IF(OR(Scenario!$B$10="Any",Scenario!$B$10=F1107),1,0)</f>
        <v/>
      </c>
      <c r="AW1107" s="7">
        <f>G1107*AQ1107*AR1107*AS1107*AT1107*AU1107*AV1107</f>
        <v/>
      </c>
      <c r="AX1107" s="7">
        <f>IF(Scenario!$B$11="mean",L1107,IF(Scenario!$B$11="5th pct",M1107,N1107))</f>
        <v/>
      </c>
      <c r="AY1107" s="7">
        <f>IF(Scenario!$B$11="mean",O1107,IF(Scenario!$B$11="5th pct",P1107,Q1107))</f>
        <v/>
      </c>
      <c r="AZ1107" s="7">
        <f>IF(Scenario!$B$11="mean",R1107,IF(Scenario!$B$11="5th pct",S1107,T1107))</f>
        <v/>
      </c>
      <c r="BA1107" s="7">
        <f>IF(Scenario!$B$11="mean",AE1107,IF(Scenario!$B$11="5th pct",AF1107,AG1107))</f>
        <v/>
      </c>
      <c r="BB1107" s="7">
        <f>IF(Scenario!$B$11="mean",AH1107,IF(Scenario!$B$11="5th pct",AI1107,AJ1107))</f>
        <v/>
      </c>
      <c r="BC1107" s="7">
        <f>U1107</f>
        <v/>
      </c>
      <c r="BD1107" s="7">
        <f>IF(Scenario!$B$11="mean",V1107,IF(Scenario!$B$11="5th pct",W1107,X1107))</f>
        <v/>
      </c>
      <c r="BE1107" s="7">
        <f>IF(Scenario!$B$11="mean",Y1107,IF(Scenario!$B$11="5th pct",Z1107,AA1107))</f>
        <v/>
      </c>
      <c r="BF1107" s="7">
        <f>IF(Scenario!$B$11="mean",AK1107,IF(Scenario!$B$11="5th pct",AL1107,AM1107))</f>
        <v/>
      </c>
      <c r="BG1107" s="7">
        <f>IF(Scenario!$B$11="mean",AN1107,IF(Scenario!$B$11="5th pct",AO1107,AP1107))</f>
        <v/>
      </c>
    </row>
    <row r="1108">
      <c r="A1108" t="inlineStr">
        <is>
          <t>M</t>
        </is>
      </c>
      <c r="B1108" t="inlineStr">
        <is>
          <t>80+</t>
        </is>
      </c>
      <c r="C1108" t="inlineStr">
        <is>
          <t>176-198</t>
        </is>
      </c>
      <c r="D1108" t="inlineStr">
        <is>
          <t>1.5-2.0</t>
        </is>
      </c>
      <c r="E1108" t="inlineStr">
        <is>
          <t>low parox</t>
        </is>
      </c>
      <c r="F1108" t="inlineStr">
        <is>
          <t>no</t>
        </is>
      </c>
      <c r="G1108" s="26">
        <f>Parameters!$B$6*Parameters!$B$9*Parameters!$F$11/SUM(Parameters!$B$11:$G$11)*Parameters!$J$21*Parameters!$B$51*(1-Parameters!$B$46)</f>
        <v/>
      </c>
      <c r="H1108" s="27">
        <f>(140-Parameters!$D$25)*Parameters!$F$26*0.45359237*1/(72*Parameters!$D$27)</f>
        <v/>
      </c>
      <c r="I1108">
        <f>IF(H1108&gt;80,"&gt;80",IF(H1108&gt;50,"50-80",IF(H1108&gt;=25,"25-50","&lt;25")))</f>
        <v/>
      </c>
      <c r="J1108">
        <f>IF(((B1108="80+")+0+(OR(D1108="1.5-2.0",D1108="&gt;=2.0")))&gt;=2,1,0)</f>
        <v/>
      </c>
      <c r="K1108" s="28">
        <f>INDEX(Parameters!$B$31:$E$31,MATCH(I1108,Parameters!$B$30:$E$30,0))</f>
        <v/>
      </c>
      <c r="L1108" s="29">
        <f>K1108*INDEX(Parameters!$B$66:$E$66,MATCH(I1108,Parameters!$B$30:$E$30,0))/100*IF($F1108="yes",Parameters!$C$49,Parameters!$B$49)</f>
        <v/>
      </c>
      <c r="M1108" s="29">
        <f>K1108*INDEX(Parameters!$B$67:$E$67,MATCH(I1108,Parameters!$B$30:$E$30,0))/100*IF($F1108="yes",Parameters!$C$49,Parameters!$B$49)</f>
        <v/>
      </c>
      <c r="N1108" s="29">
        <f>K1108*INDEX(Parameters!$B$68:$E$68,MATCH(I1108,Parameters!$B$30:$E$30,0))/100*IF($F1108="yes",Parameters!$C$49,Parameters!$B$49)</f>
        <v/>
      </c>
      <c r="O1108" s="29">
        <f>K1108*INDEX(Parameters!$B$69:$E$69,MATCH(I1108,Parameters!$B$30:$E$30,0))/100*IF($F1108="yes",Parameters!$C$49,Parameters!$B$49)</f>
        <v/>
      </c>
      <c r="P1108" s="29">
        <f>K1108*INDEX(Parameters!$B$70:$E$70,MATCH(I1108,Parameters!$B$30:$E$30,0))/100*IF($F1108="yes",Parameters!$C$49,Parameters!$B$49)</f>
        <v/>
      </c>
      <c r="Q1108" s="29">
        <f>K1108*INDEX(Parameters!$B$71:$E$71,MATCH(I1108,Parameters!$B$30:$E$30,0))/100*IF($F1108="yes",Parameters!$C$49,Parameters!$B$49)</f>
        <v/>
      </c>
      <c r="R1108" s="29">
        <f>K1108*INDEX(Parameters!$B$72:$E$72,MATCH(I1108,Parameters!$B$30:$E$30,0))/100*IF($F1108="yes",Parameters!$C$49,Parameters!$B$49)</f>
        <v/>
      </c>
      <c r="S1108" s="29">
        <f>K1108*INDEX(Parameters!$B$73:$E$73,MATCH(I1108,Parameters!$B$30:$E$30,0))/100*IF($F1108="yes",Parameters!$C$49,Parameters!$B$49)</f>
        <v/>
      </c>
      <c r="T1108" s="29">
        <f>K1108*INDEX(Parameters!$B$74:$E$74,MATCH(I1108,Parameters!$B$30:$E$30,0))/100*IF($F1108="yes",Parameters!$C$49,Parameters!$B$49)</f>
        <v/>
      </c>
      <c r="U1108" s="29">
        <f>INDEX(Parameters!$B$32:$E$32,MATCH(I1108,Parameters!$B$30:$E$30,0))*Parameters!$B$36/100*IF($F1108="yes",Parameters!$E$49,Parameters!$D$49)</f>
        <v/>
      </c>
      <c r="V1108" s="29">
        <f>U1108*INDEX(Parameters!$B$99:$E$99,MATCH(I1108,Parameters!$B$30:$E$30,0))</f>
        <v/>
      </c>
      <c r="W1108" s="29">
        <f>U1108*INDEX(Parameters!$B$100:$E$100,MATCH(I1108,Parameters!$B$30:$E$30,0))</f>
        <v/>
      </c>
      <c r="X1108" s="29">
        <f>U1108*INDEX(Parameters!$B$101:$E$101,MATCH(I1108,Parameters!$B$30:$E$30,0))</f>
        <v/>
      </c>
      <c r="Y1108" s="29">
        <f>U1108*INDEX(Parameters!$B$102:$E$102,MATCH(I1108,Parameters!$B$30:$E$30,0))</f>
        <v/>
      </c>
      <c r="Z1108" s="29">
        <f>U1108*INDEX(Parameters!$B$103:$E$103,MATCH(I1108,Parameters!$B$30:$E$30,0))</f>
        <v/>
      </c>
      <c r="AA1108" s="29">
        <f>U1108*INDEX(Parameters!$B$104:$E$104,MATCH(I1108,Parameters!$B$30:$E$30,0))</f>
        <v/>
      </c>
      <c r="AB1108" s="29">
        <f>U1108*Parameters!$B$39</f>
        <v/>
      </c>
      <c r="AC1108">
        <f>J1108</f>
        <v/>
      </c>
      <c r="AD1108">
        <f>IF(J1108=1,Parameters!$B$40,Parameters!$B$41)</f>
        <v/>
      </c>
      <c r="AE1108" s="29">
        <f>AC1108*O1108+(1-AC1108)*L1108</f>
        <v/>
      </c>
      <c r="AF1108" s="29">
        <f>AC1108*P1108+(1-AC1108)*M1108</f>
        <v/>
      </c>
      <c r="AG1108" s="29">
        <f>AC1108*Q1108+(1-AC1108)*N1108</f>
        <v/>
      </c>
      <c r="AH1108" s="29">
        <f>AD1108*O1108+(1-AD1108)*L1108</f>
        <v/>
      </c>
      <c r="AI1108" s="29">
        <f>AD1108*P1108+(1-AD1108)*M1108</f>
        <v/>
      </c>
      <c r="AJ1108" s="29">
        <f>AD1108*Q1108+(1-AD1108)*N1108</f>
        <v/>
      </c>
      <c r="AK1108" s="29">
        <f>AC1108*V1108+(1-AC1108)*U1108</f>
        <v/>
      </c>
      <c r="AL1108" s="29">
        <f>AC1108*W1108+(1-AC1108)*U1108</f>
        <v/>
      </c>
      <c r="AM1108" s="29">
        <f>AC1108*X1108+(1-AC1108)*U1108</f>
        <v/>
      </c>
      <c r="AN1108" s="29">
        <f>AD1108*V1108+(1-AD1108)*U1108</f>
        <v/>
      </c>
      <c r="AO1108" s="29">
        <f>AD1108*W1108+(1-AD1108)*U1108</f>
        <v/>
      </c>
      <c r="AP1108" s="29">
        <f>AD1108*X1108+(1-AD1108)*U1108</f>
        <v/>
      </c>
      <c r="AQ1108">
        <f>IF(OR(Scenario!$B$5="Any",Scenario!$B$5=A1108),1,0)</f>
        <v/>
      </c>
      <c r="AR1108">
        <f>IF(OR(Scenario!$B$6="Any",Scenario!$B$6=B1108),1,0)</f>
        <v/>
      </c>
      <c r="AS1108">
        <f>IF(OR(Scenario!$B$7="Any",Scenario!$B$7=C1108),1,0)</f>
        <v/>
      </c>
      <c r="AT1108">
        <f>IF(OR(Scenario!$B$8="Any",Scenario!$B$8=D1108),1,0)</f>
        <v/>
      </c>
      <c r="AU1108">
        <f>IF(OR(Scenario!$B$9="Any",Scenario!$B$9=E1108),1,0)</f>
        <v/>
      </c>
      <c r="AV1108">
        <f>IF(OR(Scenario!$B$10="Any",Scenario!$B$10=F1108),1,0)</f>
        <v/>
      </c>
      <c r="AW1108">
        <f>G1108*AQ1108*AR1108*AS1108*AT1108*AU1108*AV1108</f>
        <v/>
      </c>
      <c r="AX1108">
        <f>IF(Scenario!$B$11="mean",L1108,IF(Scenario!$B$11="5th pct",M1108,N1108))</f>
        <v/>
      </c>
      <c r="AY1108">
        <f>IF(Scenario!$B$11="mean",O1108,IF(Scenario!$B$11="5th pct",P1108,Q1108))</f>
        <v/>
      </c>
      <c r="AZ1108">
        <f>IF(Scenario!$B$11="mean",R1108,IF(Scenario!$B$11="5th pct",S1108,T1108))</f>
        <v/>
      </c>
      <c r="BA1108">
        <f>IF(Scenario!$B$11="mean",AE1108,IF(Scenario!$B$11="5th pct",AF1108,AG1108))</f>
        <v/>
      </c>
      <c r="BB1108">
        <f>IF(Scenario!$B$11="mean",AH1108,IF(Scenario!$B$11="5th pct",AI1108,AJ1108))</f>
        <v/>
      </c>
      <c r="BC1108">
        <f>U1108</f>
        <v/>
      </c>
      <c r="BD1108">
        <f>IF(Scenario!$B$11="mean",V1108,IF(Scenario!$B$11="5th pct",W1108,X1108))</f>
        <v/>
      </c>
      <c r="BE1108">
        <f>IF(Scenario!$B$11="mean",Y1108,IF(Scenario!$B$11="5th pct",Z1108,AA1108))</f>
        <v/>
      </c>
      <c r="BF1108">
        <f>IF(Scenario!$B$11="mean",AK1108,IF(Scenario!$B$11="5th pct",AL1108,AM1108))</f>
        <v/>
      </c>
      <c r="BG1108">
        <f>IF(Scenario!$B$11="mean",AN1108,IF(Scenario!$B$11="5th pct",AO1108,AP1108))</f>
        <v/>
      </c>
    </row>
    <row r="1109">
      <c r="A1109" s="7" t="inlineStr">
        <is>
          <t>M</t>
        </is>
      </c>
      <c r="B1109" s="7" t="inlineStr">
        <is>
          <t>80+</t>
        </is>
      </c>
      <c r="C1109" s="7" t="inlineStr">
        <is>
          <t>176-198</t>
        </is>
      </c>
      <c r="D1109" s="7" t="inlineStr">
        <is>
          <t>1.5-2.0</t>
        </is>
      </c>
      <c r="E1109" s="7" t="inlineStr">
        <is>
          <t>low parox</t>
        </is>
      </c>
      <c r="F1109" s="7" t="inlineStr">
        <is>
          <t>yes</t>
        </is>
      </c>
      <c r="G1109" s="30">
        <f>Parameters!$B$6*Parameters!$B$9*Parameters!$F$11/SUM(Parameters!$B$11:$G$11)*Parameters!$J$21*Parameters!$B$51*Parameters!$B$46</f>
        <v/>
      </c>
      <c r="H1109" s="31">
        <f>(140-Parameters!$D$25)*Parameters!$F$26*0.45359237*1/(72*Parameters!$D$27)</f>
        <v/>
      </c>
      <c r="I1109" s="7">
        <f>IF(H1109&gt;80,"&gt;80",IF(H1109&gt;50,"50-80",IF(H1109&gt;=25,"25-50","&lt;25")))</f>
        <v/>
      </c>
      <c r="J1109" s="7">
        <f>IF(((B1109="80+")+0+(OR(D1109="1.5-2.0",D1109="&gt;=2.0")))&gt;=2,1,0)</f>
        <v/>
      </c>
      <c r="K1109" s="32">
        <f>INDEX(Parameters!$B$31:$E$31,MATCH(I1109,Parameters!$B$30:$E$30,0))</f>
        <v/>
      </c>
      <c r="L1109" s="33">
        <f>K1109*INDEX(Parameters!$B$66:$E$66,MATCH(I1109,Parameters!$B$30:$E$30,0))/100*IF($F1109="yes",Parameters!$C$49,Parameters!$B$49)</f>
        <v/>
      </c>
      <c r="M1109" s="33">
        <f>K1109*INDEX(Parameters!$B$67:$E$67,MATCH(I1109,Parameters!$B$30:$E$30,0))/100*IF($F1109="yes",Parameters!$C$49,Parameters!$B$49)</f>
        <v/>
      </c>
      <c r="N1109" s="33">
        <f>K1109*INDEX(Parameters!$B$68:$E$68,MATCH(I1109,Parameters!$B$30:$E$30,0))/100*IF($F1109="yes",Parameters!$C$49,Parameters!$B$49)</f>
        <v/>
      </c>
      <c r="O1109" s="33">
        <f>K1109*INDEX(Parameters!$B$69:$E$69,MATCH(I1109,Parameters!$B$30:$E$30,0))/100*IF($F1109="yes",Parameters!$C$49,Parameters!$B$49)</f>
        <v/>
      </c>
      <c r="P1109" s="33">
        <f>K1109*INDEX(Parameters!$B$70:$E$70,MATCH(I1109,Parameters!$B$30:$E$30,0))/100*IF($F1109="yes",Parameters!$C$49,Parameters!$B$49)</f>
        <v/>
      </c>
      <c r="Q1109" s="33">
        <f>K1109*INDEX(Parameters!$B$71:$E$71,MATCH(I1109,Parameters!$B$30:$E$30,0))/100*IF($F1109="yes",Parameters!$C$49,Parameters!$B$49)</f>
        <v/>
      </c>
      <c r="R1109" s="33">
        <f>K1109*INDEX(Parameters!$B$72:$E$72,MATCH(I1109,Parameters!$B$30:$E$30,0))/100*IF($F1109="yes",Parameters!$C$49,Parameters!$B$49)</f>
        <v/>
      </c>
      <c r="S1109" s="33">
        <f>K1109*INDEX(Parameters!$B$73:$E$73,MATCH(I1109,Parameters!$B$30:$E$30,0))/100*IF($F1109="yes",Parameters!$C$49,Parameters!$B$49)</f>
        <v/>
      </c>
      <c r="T1109" s="33">
        <f>K1109*INDEX(Parameters!$B$74:$E$74,MATCH(I1109,Parameters!$B$30:$E$30,0))/100*IF($F1109="yes",Parameters!$C$49,Parameters!$B$49)</f>
        <v/>
      </c>
      <c r="U1109" s="33">
        <f>INDEX(Parameters!$B$32:$E$32,MATCH(I1109,Parameters!$B$30:$E$30,0))*Parameters!$B$36/100*IF($F1109="yes",Parameters!$E$49,Parameters!$D$49)</f>
        <v/>
      </c>
      <c r="V1109" s="33">
        <f>U1109*INDEX(Parameters!$B$99:$E$99,MATCH(I1109,Parameters!$B$30:$E$30,0))</f>
        <v/>
      </c>
      <c r="W1109" s="33">
        <f>U1109*INDEX(Parameters!$B$100:$E$100,MATCH(I1109,Parameters!$B$30:$E$30,0))</f>
        <v/>
      </c>
      <c r="X1109" s="33">
        <f>U1109*INDEX(Parameters!$B$101:$E$101,MATCH(I1109,Parameters!$B$30:$E$30,0))</f>
        <v/>
      </c>
      <c r="Y1109" s="33">
        <f>U1109*INDEX(Parameters!$B$102:$E$102,MATCH(I1109,Parameters!$B$30:$E$30,0))</f>
        <v/>
      </c>
      <c r="Z1109" s="33">
        <f>U1109*INDEX(Parameters!$B$103:$E$103,MATCH(I1109,Parameters!$B$30:$E$30,0))</f>
        <v/>
      </c>
      <c r="AA1109" s="33">
        <f>U1109*INDEX(Parameters!$B$104:$E$104,MATCH(I1109,Parameters!$B$30:$E$30,0))</f>
        <v/>
      </c>
      <c r="AB1109" s="33">
        <f>U1109*Parameters!$B$39</f>
        <v/>
      </c>
      <c r="AC1109" s="7">
        <f>J1109</f>
        <v/>
      </c>
      <c r="AD1109" s="7">
        <f>IF(J1109=1,Parameters!$B$40,Parameters!$B$41)</f>
        <v/>
      </c>
      <c r="AE1109" s="33">
        <f>AC1109*O1109+(1-AC1109)*L1109</f>
        <v/>
      </c>
      <c r="AF1109" s="33">
        <f>AC1109*P1109+(1-AC1109)*M1109</f>
        <v/>
      </c>
      <c r="AG1109" s="33">
        <f>AC1109*Q1109+(1-AC1109)*N1109</f>
        <v/>
      </c>
      <c r="AH1109" s="33">
        <f>AD1109*O1109+(1-AD1109)*L1109</f>
        <v/>
      </c>
      <c r="AI1109" s="33">
        <f>AD1109*P1109+(1-AD1109)*M1109</f>
        <v/>
      </c>
      <c r="AJ1109" s="33">
        <f>AD1109*Q1109+(1-AD1109)*N1109</f>
        <v/>
      </c>
      <c r="AK1109" s="33">
        <f>AC1109*V1109+(1-AC1109)*U1109</f>
        <v/>
      </c>
      <c r="AL1109" s="33">
        <f>AC1109*W1109+(1-AC1109)*U1109</f>
        <v/>
      </c>
      <c r="AM1109" s="33">
        <f>AC1109*X1109+(1-AC1109)*U1109</f>
        <v/>
      </c>
      <c r="AN1109" s="33">
        <f>AD1109*V1109+(1-AD1109)*U1109</f>
        <v/>
      </c>
      <c r="AO1109" s="33">
        <f>AD1109*W1109+(1-AD1109)*U1109</f>
        <v/>
      </c>
      <c r="AP1109" s="33">
        <f>AD1109*X1109+(1-AD1109)*U1109</f>
        <v/>
      </c>
      <c r="AQ1109" s="7">
        <f>IF(OR(Scenario!$B$5="Any",Scenario!$B$5=A1109),1,0)</f>
        <v/>
      </c>
      <c r="AR1109" s="7">
        <f>IF(OR(Scenario!$B$6="Any",Scenario!$B$6=B1109),1,0)</f>
        <v/>
      </c>
      <c r="AS1109" s="7">
        <f>IF(OR(Scenario!$B$7="Any",Scenario!$B$7=C1109),1,0)</f>
        <v/>
      </c>
      <c r="AT1109" s="7">
        <f>IF(OR(Scenario!$B$8="Any",Scenario!$B$8=D1109),1,0)</f>
        <v/>
      </c>
      <c r="AU1109" s="7">
        <f>IF(OR(Scenario!$B$9="Any",Scenario!$B$9=E1109),1,0)</f>
        <v/>
      </c>
      <c r="AV1109" s="7">
        <f>IF(OR(Scenario!$B$10="Any",Scenario!$B$10=F1109),1,0)</f>
        <v/>
      </c>
      <c r="AW1109" s="7">
        <f>G1109*AQ1109*AR1109*AS1109*AT1109*AU1109*AV1109</f>
        <v/>
      </c>
      <c r="AX1109" s="7">
        <f>IF(Scenario!$B$11="mean",L1109,IF(Scenario!$B$11="5th pct",M1109,N1109))</f>
        <v/>
      </c>
      <c r="AY1109" s="7">
        <f>IF(Scenario!$B$11="mean",O1109,IF(Scenario!$B$11="5th pct",P1109,Q1109))</f>
        <v/>
      </c>
      <c r="AZ1109" s="7">
        <f>IF(Scenario!$B$11="mean",R1109,IF(Scenario!$B$11="5th pct",S1109,T1109))</f>
        <v/>
      </c>
      <c r="BA1109" s="7">
        <f>IF(Scenario!$B$11="mean",AE1109,IF(Scenario!$B$11="5th pct",AF1109,AG1109))</f>
        <v/>
      </c>
      <c r="BB1109" s="7">
        <f>IF(Scenario!$B$11="mean",AH1109,IF(Scenario!$B$11="5th pct",AI1109,AJ1109))</f>
        <v/>
      </c>
      <c r="BC1109" s="7">
        <f>U1109</f>
        <v/>
      </c>
      <c r="BD1109" s="7">
        <f>IF(Scenario!$B$11="mean",V1109,IF(Scenario!$B$11="5th pct",W1109,X1109))</f>
        <v/>
      </c>
      <c r="BE1109" s="7">
        <f>IF(Scenario!$B$11="mean",Y1109,IF(Scenario!$B$11="5th pct",Z1109,AA1109))</f>
        <v/>
      </c>
      <c r="BF1109" s="7">
        <f>IF(Scenario!$B$11="mean",AK1109,IF(Scenario!$B$11="5th pct",AL1109,AM1109))</f>
        <v/>
      </c>
      <c r="BG1109" s="7">
        <f>IF(Scenario!$B$11="mean",AN1109,IF(Scenario!$B$11="5th pct",AO1109,AP1109))</f>
        <v/>
      </c>
    </row>
    <row r="1110">
      <c r="A1110" t="inlineStr">
        <is>
          <t>M</t>
        </is>
      </c>
      <c r="B1110" t="inlineStr">
        <is>
          <t>80+</t>
        </is>
      </c>
      <c r="C1110" t="inlineStr">
        <is>
          <t>176-198</t>
        </is>
      </c>
      <c r="D1110" t="inlineStr">
        <is>
          <t>1.5-2.0</t>
        </is>
      </c>
      <c r="E1110" t="inlineStr">
        <is>
          <t>high parox</t>
        </is>
      </c>
      <c r="F1110" t="inlineStr">
        <is>
          <t>no</t>
        </is>
      </c>
      <c r="G1110" s="26">
        <f>Parameters!$B$6*Parameters!$B$9*Parameters!$F$11/SUM(Parameters!$B$11:$G$11)*Parameters!$J$21*Parameters!$B$52*(1-Parameters!$B$46)</f>
        <v/>
      </c>
      <c r="H1110" s="27">
        <f>(140-Parameters!$D$25)*Parameters!$F$26*0.45359237*1/(72*Parameters!$D$27)</f>
        <v/>
      </c>
      <c r="I1110">
        <f>IF(H1110&gt;80,"&gt;80",IF(H1110&gt;50,"50-80",IF(H1110&gt;=25,"25-50","&lt;25")))</f>
        <v/>
      </c>
      <c r="J1110">
        <f>IF(((B1110="80+")+0+(OR(D1110="1.5-2.0",D1110="&gt;=2.0")))&gt;=2,1,0)</f>
        <v/>
      </c>
      <c r="K1110" s="28">
        <f>INDEX(Parameters!$B$31:$E$31,MATCH(I1110,Parameters!$B$30:$E$30,0))</f>
        <v/>
      </c>
      <c r="L1110" s="29">
        <f>K1110*INDEX(Parameters!$B$75:$E$75,MATCH(I1110,Parameters!$B$30:$E$30,0))/100*IF($F1110="yes",Parameters!$C$49,Parameters!$B$49)</f>
        <v/>
      </c>
      <c r="M1110" s="29">
        <f>K1110*INDEX(Parameters!$B$76:$E$76,MATCH(I1110,Parameters!$B$30:$E$30,0))/100*IF($F1110="yes",Parameters!$C$49,Parameters!$B$49)</f>
        <v/>
      </c>
      <c r="N1110" s="29">
        <f>K1110*INDEX(Parameters!$B$77:$E$77,MATCH(I1110,Parameters!$B$30:$E$30,0))/100*IF($F1110="yes",Parameters!$C$49,Parameters!$B$49)</f>
        <v/>
      </c>
      <c r="O1110" s="29">
        <f>K1110*INDEX(Parameters!$B$78:$E$78,MATCH(I1110,Parameters!$B$30:$E$30,0))/100*IF($F1110="yes",Parameters!$C$49,Parameters!$B$49)</f>
        <v/>
      </c>
      <c r="P1110" s="29">
        <f>K1110*INDEX(Parameters!$B$79:$E$79,MATCH(I1110,Parameters!$B$30:$E$30,0))/100*IF($F1110="yes",Parameters!$C$49,Parameters!$B$49)</f>
        <v/>
      </c>
      <c r="Q1110" s="29">
        <f>K1110*INDEX(Parameters!$B$80:$E$80,MATCH(I1110,Parameters!$B$30:$E$30,0))/100*IF($F1110="yes",Parameters!$C$49,Parameters!$B$49)</f>
        <v/>
      </c>
      <c r="R1110" s="29">
        <f>K1110*INDEX(Parameters!$B$81:$E$81,MATCH(I1110,Parameters!$B$30:$E$30,0))/100*IF($F1110="yes",Parameters!$C$49,Parameters!$B$49)</f>
        <v/>
      </c>
      <c r="S1110" s="29">
        <f>K1110*INDEX(Parameters!$B$82:$E$82,MATCH(I1110,Parameters!$B$30:$E$30,0))/100*IF($F1110="yes",Parameters!$C$49,Parameters!$B$49)</f>
        <v/>
      </c>
      <c r="T1110" s="29">
        <f>K1110*INDEX(Parameters!$B$83:$E$83,MATCH(I1110,Parameters!$B$30:$E$30,0))/100*IF($F1110="yes",Parameters!$C$49,Parameters!$B$49)</f>
        <v/>
      </c>
      <c r="U1110" s="29">
        <f>INDEX(Parameters!$B$32:$E$32,MATCH(I1110,Parameters!$B$30:$E$30,0))*Parameters!$B$36/100*IF($F1110="yes",Parameters!$E$49,Parameters!$D$49)</f>
        <v/>
      </c>
      <c r="V1110" s="29">
        <f>U1110*INDEX(Parameters!$B$99:$E$99,MATCH(I1110,Parameters!$B$30:$E$30,0))</f>
        <v/>
      </c>
      <c r="W1110" s="29">
        <f>U1110*INDEX(Parameters!$B$100:$E$100,MATCH(I1110,Parameters!$B$30:$E$30,0))</f>
        <v/>
      </c>
      <c r="X1110" s="29">
        <f>U1110*INDEX(Parameters!$B$101:$E$101,MATCH(I1110,Parameters!$B$30:$E$30,0))</f>
        <v/>
      </c>
      <c r="Y1110" s="29">
        <f>U1110*INDEX(Parameters!$B$102:$E$102,MATCH(I1110,Parameters!$B$30:$E$30,0))</f>
        <v/>
      </c>
      <c r="Z1110" s="29">
        <f>U1110*INDEX(Parameters!$B$103:$E$103,MATCH(I1110,Parameters!$B$30:$E$30,0))</f>
        <v/>
      </c>
      <c r="AA1110" s="29">
        <f>U1110*INDEX(Parameters!$B$104:$E$104,MATCH(I1110,Parameters!$B$30:$E$30,0))</f>
        <v/>
      </c>
      <c r="AB1110" s="29">
        <f>U1110*Parameters!$B$39</f>
        <v/>
      </c>
      <c r="AC1110">
        <f>J1110</f>
        <v/>
      </c>
      <c r="AD1110">
        <f>IF(J1110=1,Parameters!$B$40,Parameters!$B$41)</f>
        <v/>
      </c>
      <c r="AE1110" s="29">
        <f>AC1110*O1110+(1-AC1110)*L1110</f>
        <v/>
      </c>
      <c r="AF1110" s="29">
        <f>AC1110*P1110+(1-AC1110)*M1110</f>
        <v/>
      </c>
      <c r="AG1110" s="29">
        <f>AC1110*Q1110+(1-AC1110)*N1110</f>
        <v/>
      </c>
      <c r="AH1110" s="29">
        <f>AD1110*O1110+(1-AD1110)*L1110</f>
        <v/>
      </c>
      <c r="AI1110" s="29">
        <f>AD1110*P1110+(1-AD1110)*M1110</f>
        <v/>
      </c>
      <c r="AJ1110" s="29">
        <f>AD1110*Q1110+(1-AD1110)*N1110</f>
        <v/>
      </c>
      <c r="AK1110" s="29">
        <f>AC1110*V1110+(1-AC1110)*U1110</f>
        <v/>
      </c>
      <c r="AL1110" s="29">
        <f>AC1110*W1110+(1-AC1110)*U1110</f>
        <v/>
      </c>
      <c r="AM1110" s="29">
        <f>AC1110*X1110+(1-AC1110)*U1110</f>
        <v/>
      </c>
      <c r="AN1110" s="29">
        <f>AD1110*V1110+(1-AD1110)*U1110</f>
        <v/>
      </c>
      <c r="AO1110" s="29">
        <f>AD1110*W1110+(1-AD1110)*U1110</f>
        <v/>
      </c>
      <c r="AP1110" s="29">
        <f>AD1110*X1110+(1-AD1110)*U1110</f>
        <v/>
      </c>
      <c r="AQ1110">
        <f>IF(OR(Scenario!$B$5="Any",Scenario!$B$5=A1110),1,0)</f>
        <v/>
      </c>
      <c r="AR1110">
        <f>IF(OR(Scenario!$B$6="Any",Scenario!$B$6=B1110),1,0)</f>
        <v/>
      </c>
      <c r="AS1110">
        <f>IF(OR(Scenario!$B$7="Any",Scenario!$B$7=C1110),1,0)</f>
        <v/>
      </c>
      <c r="AT1110">
        <f>IF(OR(Scenario!$B$8="Any",Scenario!$B$8=D1110),1,0)</f>
        <v/>
      </c>
      <c r="AU1110">
        <f>IF(OR(Scenario!$B$9="Any",Scenario!$B$9=E1110),1,0)</f>
        <v/>
      </c>
      <c r="AV1110">
        <f>IF(OR(Scenario!$B$10="Any",Scenario!$B$10=F1110),1,0)</f>
        <v/>
      </c>
      <c r="AW1110">
        <f>G1110*AQ1110*AR1110*AS1110*AT1110*AU1110*AV1110</f>
        <v/>
      </c>
      <c r="AX1110">
        <f>IF(Scenario!$B$11="mean",L1110,IF(Scenario!$B$11="5th pct",M1110,N1110))</f>
        <v/>
      </c>
      <c r="AY1110">
        <f>IF(Scenario!$B$11="mean",O1110,IF(Scenario!$B$11="5th pct",P1110,Q1110))</f>
        <v/>
      </c>
      <c r="AZ1110">
        <f>IF(Scenario!$B$11="mean",R1110,IF(Scenario!$B$11="5th pct",S1110,T1110))</f>
        <v/>
      </c>
      <c r="BA1110">
        <f>IF(Scenario!$B$11="mean",AE1110,IF(Scenario!$B$11="5th pct",AF1110,AG1110))</f>
        <v/>
      </c>
      <c r="BB1110">
        <f>IF(Scenario!$B$11="mean",AH1110,IF(Scenario!$B$11="5th pct",AI1110,AJ1110))</f>
        <v/>
      </c>
      <c r="BC1110">
        <f>U1110</f>
        <v/>
      </c>
      <c r="BD1110">
        <f>IF(Scenario!$B$11="mean",V1110,IF(Scenario!$B$11="5th pct",W1110,X1110))</f>
        <v/>
      </c>
      <c r="BE1110">
        <f>IF(Scenario!$B$11="mean",Y1110,IF(Scenario!$B$11="5th pct",Z1110,AA1110))</f>
        <v/>
      </c>
      <c r="BF1110">
        <f>IF(Scenario!$B$11="mean",AK1110,IF(Scenario!$B$11="5th pct",AL1110,AM1110))</f>
        <v/>
      </c>
      <c r="BG1110">
        <f>IF(Scenario!$B$11="mean",AN1110,IF(Scenario!$B$11="5th pct",AO1110,AP1110))</f>
        <v/>
      </c>
    </row>
    <row r="1111">
      <c r="A1111" s="7" t="inlineStr">
        <is>
          <t>M</t>
        </is>
      </c>
      <c r="B1111" s="7" t="inlineStr">
        <is>
          <t>80+</t>
        </is>
      </c>
      <c r="C1111" s="7" t="inlineStr">
        <is>
          <t>176-198</t>
        </is>
      </c>
      <c r="D1111" s="7" t="inlineStr">
        <is>
          <t>1.5-2.0</t>
        </is>
      </c>
      <c r="E1111" s="7" t="inlineStr">
        <is>
          <t>high parox</t>
        </is>
      </c>
      <c r="F1111" s="7" t="inlineStr">
        <is>
          <t>yes</t>
        </is>
      </c>
      <c r="G1111" s="30">
        <f>Parameters!$B$6*Parameters!$B$9*Parameters!$F$11/SUM(Parameters!$B$11:$G$11)*Parameters!$J$21*Parameters!$B$52*Parameters!$B$46</f>
        <v/>
      </c>
      <c r="H1111" s="31">
        <f>(140-Parameters!$D$25)*Parameters!$F$26*0.45359237*1/(72*Parameters!$D$27)</f>
        <v/>
      </c>
      <c r="I1111" s="7">
        <f>IF(H1111&gt;80,"&gt;80",IF(H1111&gt;50,"50-80",IF(H1111&gt;=25,"25-50","&lt;25")))</f>
        <v/>
      </c>
      <c r="J1111" s="7">
        <f>IF(((B1111="80+")+0+(OR(D1111="1.5-2.0",D1111="&gt;=2.0")))&gt;=2,1,0)</f>
        <v/>
      </c>
      <c r="K1111" s="32">
        <f>INDEX(Parameters!$B$31:$E$31,MATCH(I1111,Parameters!$B$30:$E$30,0))</f>
        <v/>
      </c>
      <c r="L1111" s="33">
        <f>K1111*INDEX(Parameters!$B$75:$E$75,MATCH(I1111,Parameters!$B$30:$E$30,0))/100*IF($F1111="yes",Parameters!$C$49,Parameters!$B$49)</f>
        <v/>
      </c>
      <c r="M1111" s="33">
        <f>K1111*INDEX(Parameters!$B$76:$E$76,MATCH(I1111,Parameters!$B$30:$E$30,0))/100*IF($F1111="yes",Parameters!$C$49,Parameters!$B$49)</f>
        <v/>
      </c>
      <c r="N1111" s="33">
        <f>K1111*INDEX(Parameters!$B$77:$E$77,MATCH(I1111,Parameters!$B$30:$E$30,0))/100*IF($F1111="yes",Parameters!$C$49,Parameters!$B$49)</f>
        <v/>
      </c>
      <c r="O1111" s="33">
        <f>K1111*INDEX(Parameters!$B$78:$E$78,MATCH(I1111,Parameters!$B$30:$E$30,0))/100*IF($F1111="yes",Parameters!$C$49,Parameters!$B$49)</f>
        <v/>
      </c>
      <c r="P1111" s="33">
        <f>K1111*INDEX(Parameters!$B$79:$E$79,MATCH(I1111,Parameters!$B$30:$E$30,0))/100*IF($F1111="yes",Parameters!$C$49,Parameters!$B$49)</f>
        <v/>
      </c>
      <c r="Q1111" s="33">
        <f>K1111*INDEX(Parameters!$B$80:$E$80,MATCH(I1111,Parameters!$B$30:$E$30,0))/100*IF($F1111="yes",Parameters!$C$49,Parameters!$B$49)</f>
        <v/>
      </c>
      <c r="R1111" s="33">
        <f>K1111*INDEX(Parameters!$B$81:$E$81,MATCH(I1111,Parameters!$B$30:$E$30,0))/100*IF($F1111="yes",Parameters!$C$49,Parameters!$B$49)</f>
        <v/>
      </c>
      <c r="S1111" s="33">
        <f>K1111*INDEX(Parameters!$B$82:$E$82,MATCH(I1111,Parameters!$B$30:$E$30,0))/100*IF($F1111="yes",Parameters!$C$49,Parameters!$B$49)</f>
        <v/>
      </c>
      <c r="T1111" s="33">
        <f>K1111*INDEX(Parameters!$B$83:$E$83,MATCH(I1111,Parameters!$B$30:$E$30,0))/100*IF($F1111="yes",Parameters!$C$49,Parameters!$B$49)</f>
        <v/>
      </c>
      <c r="U1111" s="33">
        <f>INDEX(Parameters!$B$32:$E$32,MATCH(I1111,Parameters!$B$30:$E$30,0))*Parameters!$B$36/100*IF($F1111="yes",Parameters!$E$49,Parameters!$D$49)</f>
        <v/>
      </c>
      <c r="V1111" s="33">
        <f>U1111*INDEX(Parameters!$B$99:$E$99,MATCH(I1111,Parameters!$B$30:$E$30,0))</f>
        <v/>
      </c>
      <c r="W1111" s="33">
        <f>U1111*INDEX(Parameters!$B$100:$E$100,MATCH(I1111,Parameters!$B$30:$E$30,0))</f>
        <v/>
      </c>
      <c r="X1111" s="33">
        <f>U1111*INDEX(Parameters!$B$101:$E$101,MATCH(I1111,Parameters!$B$30:$E$30,0))</f>
        <v/>
      </c>
      <c r="Y1111" s="33">
        <f>U1111*INDEX(Parameters!$B$102:$E$102,MATCH(I1111,Parameters!$B$30:$E$30,0))</f>
        <v/>
      </c>
      <c r="Z1111" s="33">
        <f>U1111*INDEX(Parameters!$B$103:$E$103,MATCH(I1111,Parameters!$B$30:$E$30,0))</f>
        <v/>
      </c>
      <c r="AA1111" s="33">
        <f>U1111*INDEX(Parameters!$B$104:$E$104,MATCH(I1111,Parameters!$B$30:$E$30,0))</f>
        <v/>
      </c>
      <c r="AB1111" s="33">
        <f>U1111*Parameters!$B$39</f>
        <v/>
      </c>
      <c r="AC1111" s="7">
        <f>J1111</f>
        <v/>
      </c>
      <c r="AD1111" s="7">
        <f>IF(J1111=1,Parameters!$B$40,Parameters!$B$41)</f>
        <v/>
      </c>
      <c r="AE1111" s="33">
        <f>AC1111*O1111+(1-AC1111)*L1111</f>
        <v/>
      </c>
      <c r="AF1111" s="33">
        <f>AC1111*P1111+(1-AC1111)*M1111</f>
        <v/>
      </c>
      <c r="AG1111" s="33">
        <f>AC1111*Q1111+(1-AC1111)*N1111</f>
        <v/>
      </c>
      <c r="AH1111" s="33">
        <f>AD1111*O1111+(1-AD1111)*L1111</f>
        <v/>
      </c>
      <c r="AI1111" s="33">
        <f>AD1111*P1111+(1-AD1111)*M1111</f>
        <v/>
      </c>
      <c r="AJ1111" s="33">
        <f>AD1111*Q1111+(1-AD1111)*N1111</f>
        <v/>
      </c>
      <c r="AK1111" s="33">
        <f>AC1111*V1111+(1-AC1111)*U1111</f>
        <v/>
      </c>
      <c r="AL1111" s="33">
        <f>AC1111*W1111+(1-AC1111)*U1111</f>
        <v/>
      </c>
      <c r="AM1111" s="33">
        <f>AC1111*X1111+(1-AC1111)*U1111</f>
        <v/>
      </c>
      <c r="AN1111" s="33">
        <f>AD1111*V1111+(1-AD1111)*U1111</f>
        <v/>
      </c>
      <c r="AO1111" s="33">
        <f>AD1111*W1111+(1-AD1111)*U1111</f>
        <v/>
      </c>
      <c r="AP1111" s="33">
        <f>AD1111*X1111+(1-AD1111)*U1111</f>
        <v/>
      </c>
      <c r="AQ1111" s="7">
        <f>IF(OR(Scenario!$B$5="Any",Scenario!$B$5=A1111),1,0)</f>
        <v/>
      </c>
      <c r="AR1111" s="7">
        <f>IF(OR(Scenario!$B$6="Any",Scenario!$B$6=B1111),1,0)</f>
        <v/>
      </c>
      <c r="AS1111" s="7">
        <f>IF(OR(Scenario!$B$7="Any",Scenario!$B$7=C1111),1,0)</f>
        <v/>
      </c>
      <c r="AT1111" s="7">
        <f>IF(OR(Scenario!$B$8="Any",Scenario!$B$8=D1111),1,0)</f>
        <v/>
      </c>
      <c r="AU1111" s="7">
        <f>IF(OR(Scenario!$B$9="Any",Scenario!$B$9=E1111),1,0)</f>
        <v/>
      </c>
      <c r="AV1111" s="7">
        <f>IF(OR(Scenario!$B$10="Any",Scenario!$B$10=F1111),1,0)</f>
        <v/>
      </c>
      <c r="AW1111" s="7">
        <f>G1111*AQ1111*AR1111*AS1111*AT1111*AU1111*AV1111</f>
        <v/>
      </c>
      <c r="AX1111" s="7">
        <f>IF(Scenario!$B$11="mean",L1111,IF(Scenario!$B$11="5th pct",M1111,N1111))</f>
        <v/>
      </c>
      <c r="AY1111" s="7">
        <f>IF(Scenario!$B$11="mean",O1111,IF(Scenario!$B$11="5th pct",P1111,Q1111))</f>
        <v/>
      </c>
      <c r="AZ1111" s="7">
        <f>IF(Scenario!$B$11="mean",R1111,IF(Scenario!$B$11="5th pct",S1111,T1111))</f>
        <v/>
      </c>
      <c r="BA1111" s="7">
        <f>IF(Scenario!$B$11="mean",AE1111,IF(Scenario!$B$11="5th pct",AF1111,AG1111))</f>
        <v/>
      </c>
      <c r="BB1111" s="7">
        <f>IF(Scenario!$B$11="mean",AH1111,IF(Scenario!$B$11="5th pct",AI1111,AJ1111))</f>
        <v/>
      </c>
      <c r="BC1111" s="7">
        <f>U1111</f>
        <v/>
      </c>
      <c r="BD1111" s="7">
        <f>IF(Scenario!$B$11="mean",V1111,IF(Scenario!$B$11="5th pct",W1111,X1111))</f>
        <v/>
      </c>
      <c r="BE1111" s="7">
        <f>IF(Scenario!$B$11="mean",Y1111,IF(Scenario!$B$11="5th pct",Z1111,AA1111))</f>
        <v/>
      </c>
      <c r="BF1111" s="7">
        <f>IF(Scenario!$B$11="mean",AK1111,IF(Scenario!$B$11="5th pct",AL1111,AM1111))</f>
        <v/>
      </c>
      <c r="BG1111" s="7">
        <f>IF(Scenario!$B$11="mean",AN1111,IF(Scenario!$B$11="5th pct",AO1111,AP1111))</f>
        <v/>
      </c>
    </row>
    <row r="1112">
      <c r="A1112" t="inlineStr">
        <is>
          <t>M</t>
        </is>
      </c>
      <c r="B1112" t="inlineStr">
        <is>
          <t>80+</t>
        </is>
      </c>
      <c r="C1112" t="inlineStr">
        <is>
          <t>176-198</t>
        </is>
      </c>
      <c r="D1112" t="inlineStr">
        <is>
          <t>1.5-2.0</t>
        </is>
      </c>
      <c r="E1112" t="inlineStr">
        <is>
          <t>persistent</t>
        </is>
      </c>
      <c r="F1112" t="inlineStr">
        <is>
          <t>no</t>
        </is>
      </c>
      <c r="G1112" s="26">
        <f>Parameters!$B$6*Parameters!$B$9*Parameters!$F$11/SUM(Parameters!$B$11:$G$11)*Parameters!$J$21*Parameters!$B$53*(1-Parameters!$B$46)</f>
        <v/>
      </c>
      <c r="H1112" s="27">
        <f>(140-Parameters!$D$25)*Parameters!$F$26*0.45359237*1/(72*Parameters!$D$27)</f>
        <v/>
      </c>
      <c r="I1112">
        <f>IF(H1112&gt;80,"&gt;80",IF(H1112&gt;50,"50-80",IF(H1112&gt;=25,"25-50","&lt;25")))</f>
        <v/>
      </c>
      <c r="J1112">
        <f>IF(((B1112="80+")+0+(OR(D1112="1.5-2.0",D1112="&gt;=2.0")))&gt;=2,1,0)</f>
        <v/>
      </c>
      <c r="K1112" s="28">
        <f>INDEX(Parameters!$B$31:$E$31,MATCH(I1112,Parameters!$B$30:$E$30,0))</f>
        <v/>
      </c>
      <c r="L1112" s="29">
        <f>K1112*INDEX(Parameters!$B$84:$E$84,MATCH(I1112,Parameters!$B$30:$E$30,0))/100*IF($F1112="yes",Parameters!$C$49,Parameters!$B$49)</f>
        <v/>
      </c>
      <c r="M1112" s="29">
        <f>K1112*INDEX(Parameters!$B$85:$E$85,MATCH(I1112,Parameters!$B$30:$E$30,0))/100*IF($F1112="yes",Parameters!$C$49,Parameters!$B$49)</f>
        <v/>
      </c>
      <c r="N1112" s="29">
        <f>K1112*INDEX(Parameters!$B$86:$E$86,MATCH(I1112,Parameters!$B$30:$E$30,0))/100*IF($F1112="yes",Parameters!$C$49,Parameters!$B$49)</f>
        <v/>
      </c>
      <c r="O1112" s="29">
        <f>K1112*INDEX(Parameters!$B$87:$E$87,MATCH(I1112,Parameters!$B$30:$E$30,0))/100*IF($F1112="yes",Parameters!$C$49,Parameters!$B$49)</f>
        <v/>
      </c>
      <c r="P1112" s="29">
        <f>K1112*INDEX(Parameters!$B$88:$E$88,MATCH(I1112,Parameters!$B$30:$E$30,0))/100*IF($F1112="yes",Parameters!$C$49,Parameters!$B$49)</f>
        <v/>
      </c>
      <c r="Q1112" s="29">
        <f>K1112*INDEX(Parameters!$B$89:$E$89,MATCH(I1112,Parameters!$B$30:$E$30,0))/100*IF($F1112="yes",Parameters!$C$49,Parameters!$B$49)</f>
        <v/>
      </c>
      <c r="R1112" s="29">
        <f>K1112*INDEX(Parameters!$B$90:$E$90,MATCH(I1112,Parameters!$B$30:$E$30,0))/100*IF($F1112="yes",Parameters!$C$49,Parameters!$B$49)</f>
        <v/>
      </c>
      <c r="S1112" s="29">
        <f>K1112*INDEX(Parameters!$B$91:$E$91,MATCH(I1112,Parameters!$B$30:$E$30,0))/100*IF($F1112="yes",Parameters!$C$49,Parameters!$B$49)</f>
        <v/>
      </c>
      <c r="T1112" s="29">
        <f>K1112*INDEX(Parameters!$B$92:$E$92,MATCH(I1112,Parameters!$B$30:$E$30,0))/100*IF($F1112="yes",Parameters!$C$49,Parameters!$B$49)</f>
        <v/>
      </c>
      <c r="U1112" s="29">
        <f>INDEX(Parameters!$B$32:$E$32,MATCH(I1112,Parameters!$B$30:$E$30,0))*Parameters!$B$36/100*IF($F1112="yes",Parameters!$E$49,Parameters!$D$49)</f>
        <v/>
      </c>
      <c r="V1112" s="29">
        <f>U1112*INDEX(Parameters!$B$99:$E$99,MATCH(I1112,Parameters!$B$30:$E$30,0))</f>
        <v/>
      </c>
      <c r="W1112" s="29">
        <f>U1112*INDEX(Parameters!$B$100:$E$100,MATCH(I1112,Parameters!$B$30:$E$30,0))</f>
        <v/>
      </c>
      <c r="X1112" s="29">
        <f>U1112*INDEX(Parameters!$B$101:$E$101,MATCH(I1112,Parameters!$B$30:$E$30,0))</f>
        <v/>
      </c>
      <c r="Y1112" s="29">
        <f>U1112*INDEX(Parameters!$B$102:$E$102,MATCH(I1112,Parameters!$B$30:$E$30,0))</f>
        <v/>
      </c>
      <c r="Z1112" s="29">
        <f>U1112*INDEX(Parameters!$B$103:$E$103,MATCH(I1112,Parameters!$B$30:$E$30,0))</f>
        <v/>
      </c>
      <c r="AA1112" s="29">
        <f>U1112*INDEX(Parameters!$B$104:$E$104,MATCH(I1112,Parameters!$B$30:$E$30,0))</f>
        <v/>
      </c>
      <c r="AB1112" s="29">
        <f>U1112*Parameters!$B$39</f>
        <v/>
      </c>
      <c r="AC1112">
        <f>J1112</f>
        <v/>
      </c>
      <c r="AD1112">
        <f>IF(J1112=1,Parameters!$B$40,Parameters!$B$41)</f>
        <v/>
      </c>
      <c r="AE1112" s="29">
        <f>AC1112*O1112+(1-AC1112)*L1112</f>
        <v/>
      </c>
      <c r="AF1112" s="29">
        <f>AC1112*P1112+(1-AC1112)*M1112</f>
        <v/>
      </c>
      <c r="AG1112" s="29">
        <f>AC1112*Q1112+(1-AC1112)*N1112</f>
        <v/>
      </c>
      <c r="AH1112" s="29">
        <f>AD1112*O1112+(1-AD1112)*L1112</f>
        <v/>
      </c>
      <c r="AI1112" s="29">
        <f>AD1112*P1112+(1-AD1112)*M1112</f>
        <v/>
      </c>
      <c r="AJ1112" s="29">
        <f>AD1112*Q1112+(1-AD1112)*N1112</f>
        <v/>
      </c>
      <c r="AK1112" s="29">
        <f>AC1112*V1112+(1-AC1112)*U1112</f>
        <v/>
      </c>
      <c r="AL1112" s="29">
        <f>AC1112*W1112+(1-AC1112)*U1112</f>
        <v/>
      </c>
      <c r="AM1112" s="29">
        <f>AC1112*X1112+(1-AC1112)*U1112</f>
        <v/>
      </c>
      <c r="AN1112" s="29">
        <f>AD1112*V1112+(1-AD1112)*U1112</f>
        <v/>
      </c>
      <c r="AO1112" s="29">
        <f>AD1112*W1112+(1-AD1112)*U1112</f>
        <v/>
      </c>
      <c r="AP1112" s="29">
        <f>AD1112*X1112+(1-AD1112)*U1112</f>
        <v/>
      </c>
      <c r="AQ1112">
        <f>IF(OR(Scenario!$B$5="Any",Scenario!$B$5=A1112),1,0)</f>
        <v/>
      </c>
      <c r="AR1112">
        <f>IF(OR(Scenario!$B$6="Any",Scenario!$B$6=B1112),1,0)</f>
        <v/>
      </c>
      <c r="AS1112">
        <f>IF(OR(Scenario!$B$7="Any",Scenario!$B$7=C1112),1,0)</f>
        <v/>
      </c>
      <c r="AT1112">
        <f>IF(OR(Scenario!$B$8="Any",Scenario!$B$8=D1112),1,0)</f>
        <v/>
      </c>
      <c r="AU1112">
        <f>IF(OR(Scenario!$B$9="Any",Scenario!$B$9=E1112),1,0)</f>
        <v/>
      </c>
      <c r="AV1112">
        <f>IF(OR(Scenario!$B$10="Any",Scenario!$B$10=F1112),1,0)</f>
        <v/>
      </c>
      <c r="AW1112">
        <f>G1112*AQ1112*AR1112*AS1112*AT1112*AU1112*AV1112</f>
        <v/>
      </c>
      <c r="AX1112">
        <f>IF(Scenario!$B$11="mean",L1112,IF(Scenario!$B$11="5th pct",M1112,N1112))</f>
        <v/>
      </c>
      <c r="AY1112">
        <f>IF(Scenario!$B$11="mean",O1112,IF(Scenario!$B$11="5th pct",P1112,Q1112))</f>
        <v/>
      </c>
      <c r="AZ1112">
        <f>IF(Scenario!$B$11="mean",R1112,IF(Scenario!$B$11="5th pct",S1112,T1112))</f>
        <v/>
      </c>
      <c r="BA1112">
        <f>IF(Scenario!$B$11="mean",AE1112,IF(Scenario!$B$11="5th pct",AF1112,AG1112))</f>
        <v/>
      </c>
      <c r="BB1112">
        <f>IF(Scenario!$B$11="mean",AH1112,IF(Scenario!$B$11="5th pct",AI1112,AJ1112))</f>
        <v/>
      </c>
      <c r="BC1112">
        <f>U1112</f>
        <v/>
      </c>
      <c r="BD1112">
        <f>IF(Scenario!$B$11="mean",V1112,IF(Scenario!$B$11="5th pct",W1112,X1112))</f>
        <v/>
      </c>
      <c r="BE1112">
        <f>IF(Scenario!$B$11="mean",Y1112,IF(Scenario!$B$11="5th pct",Z1112,AA1112))</f>
        <v/>
      </c>
      <c r="BF1112">
        <f>IF(Scenario!$B$11="mean",AK1112,IF(Scenario!$B$11="5th pct",AL1112,AM1112))</f>
        <v/>
      </c>
      <c r="BG1112">
        <f>IF(Scenario!$B$11="mean",AN1112,IF(Scenario!$B$11="5th pct",AO1112,AP1112))</f>
        <v/>
      </c>
    </row>
    <row r="1113">
      <c r="A1113" s="7" t="inlineStr">
        <is>
          <t>M</t>
        </is>
      </c>
      <c r="B1113" s="7" t="inlineStr">
        <is>
          <t>80+</t>
        </is>
      </c>
      <c r="C1113" s="7" t="inlineStr">
        <is>
          <t>176-198</t>
        </is>
      </c>
      <c r="D1113" s="7" t="inlineStr">
        <is>
          <t>1.5-2.0</t>
        </is>
      </c>
      <c r="E1113" s="7" t="inlineStr">
        <is>
          <t>persistent</t>
        </is>
      </c>
      <c r="F1113" s="7" t="inlineStr">
        <is>
          <t>yes</t>
        </is>
      </c>
      <c r="G1113" s="30">
        <f>Parameters!$B$6*Parameters!$B$9*Parameters!$F$11/SUM(Parameters!$B$11:$G$11)*Parameters!$J$21*Parameters!$B$53*Parameters!$B$46</f>
        <v/>
      </c>
      <c r="H1113" s="31">
        <f>(140-Parameters!$D$25)*Parameters!$F$26*0.45359237*1/(72*Parameters!$D$27)</f>
        <v/>
      </c>
      <c r="I1113" s="7">
        <f>IF(H1113&gt;80,"&gt;80",IF(H1113&gt;50,"50-80",IF(H1113&gt;=25,"25-50","&lt;25")))</f>
        <v/>
      </c>
      <c r="J1113" s="7">
        <f>IF(((B1113="80+")+0+(OR(D1113="1.5-2.0",D1113="&gt;=2.0")))&gt;=2,1,0)</f>
        <v/>
      </c>
      <c r="K1113" s="32">
        <f>INDEX(Parameters!$B$31:$E$31,MATCH(I1113,Parameters!$B$30:$E$30,0))</f>
        <v/>
      </c>
      <c r="L1113" s="33">
        <f>K1113*INDEX(Parameters!$B$84:$E$84,MATCH(I1113,Parameters!$B$30:$E$30,0))/100*IF($F1113="yes",Parameters!$C$49,Parameters!$B$49)</f>
        <v/>
      </c>
      <c r="M1113" s="33">
        <f>K1113*INDEX(Parameters!$B$85:$E$85,MATCH(I1113,Parameters!$B$30:$E$30,0))/100*IF($F1113="yes",Parameters!$C$49,Parameters!$B$49)</f>
        <v/>
      </c>
      <c r="N1113" s="33">
        <f>K1113*INDEX(Parameters!$B$86:$E$86,MATCH(I1113,Parameters!$B$30:$E$30,0))/100*IF($F1113="yes",Parameters!$C$49,Parameters!$B$49)</f>
        <v/>
      </c>
      <c r="O1113" s="33">
        <f>K1113*INDEX(Parameters!$B$87:$E$87,MATCH(I1113,Parameters!$B$30:$E$30,0))/100*IF($F1113="yes",Parameters!$C$49,Parameters!$B$49)</f>
        <v/>
      </c>
      <c r="P1113" s="33">
        <f>K1113*INDEX(Parameters!$B$88:$E$88,MATCH(I1113,Parameters!$B$30:$E$30,0))/100*IF($F1113="yes",Parameters!$C$49,Parameters!$B$49)</f>
        <v/>
      </c>
      <c r="Q1113" s="33">
        <f>K1113*INDEX(Parameters!$B$89:$E$89,MATCH(I1113,Parameters!$B$30:$E$30,0))/100*IF($F1113="yes",Parameters!$C$49,Parameters!$B$49)</f>
        <v/>
      </c>
      <c r="R1113" s="33">
        <f>K1113*INDEX(Parameters!$B$90:$E$90,MATCH(I1113,Parameters!$B$30:$E$30,0))/100*IF($F1113="yes",Parameters!$C$49,Parameters!$B$49)</f>
        <v/>
      </c>
      <c r="S1113" s="33">
        <f>K1113*INDEX(Parameters!$B$91:$E$91,MATCH(I1113,Parameters!$B$30:$E$30,0))/100*IF($F1113="yes",Parameters!$C$49,Parameters!$B$49)</f>
        <v/>
      </c>
      <c r="T1113" s="33">
        <f>K1113*INDEX(Parameters!$B$92:$E$92,MATCH(I1113,Parameters!$B$30:$E$30,0))/100*IF($F1113="yes",Parameters!$C$49,Parameters!$B$49)</f>
        <v/>
      </c>
      <c r="U1113" s="33">
        <f>INDEX(Parameters!$B$32:$E$32,MATCH(I1113,Parameters!$B$30:$E$30,0))*Parameters!$B$36/100*IF($F1113="yes",Parameters!$E$49,Parameters!$D$49)</f>
        <v/>
      </c>
      <c r="V1113" s="33">
        <f>U1113*INDEX(Parameters!$B$99:$E$99,MATCH(I1113,Parameters!$B$30:$E$30,0))</f>
        <v/>
      </c>
      <c r="W1113" s="33">
        <f>U1113*INDEX(Parameters!$B$100:$E$100,MATCH(I1113,Parameters!$B$30:$E$30,0))</f>
        <v/>
      </c>
      <c r="X1113" s="33">
        <f>U1113*INDEX(Parameters!$B$101:$E$101,MATCH(I1113,Parameters!$B$30:$E$30,0))</f>
        <v/>
      </c>
      <c r="Y1113" s="33">
        <f>U1113*INDEX(Parameters!$B$102:$E$102,MATCH(I1113,Parameters!$B$30:$E$30,0))</f>
        <v/>
      </c>
      <c r="Z1113" s="33">
        <f>U1113*INDEX(Parameters!$B$103:$E$103,MATCH(I1113,Parameters!$B$30:$E$30,0))</f>
        <v/>
      </c>
      <c r="AA1113" s="33">
        <f>U1113*INDEX(Parameters!$B$104:$E$104,MATCH(I1113,Parameters!$B$30:$E$30,0))</f>
        <v/>
      </c>
      <c r="AB1113" s="33">
        <f>U1113*Parameters!$B$39</f>
        <v/>
      </c>
      <c r="AC1113" s="7">
        <f>J1113</f>
        <v/>
      </c>
      <c r="AD1113" s="7">
        <f>IF(J1113=1,Parameters!$B$40,Parameters!$B$41)</f>
        <v/>
      </c>
      <c r="AE1113" s="33">
        <f>AC1113*O1113+(1-AC1113)*L1113</f>
        <v/>
      </c>
      <c r="AF1113" s="33">
        <f>AC1113*P1113+(1-AC1113)*M1113</f>
        <v/>
      </c>
      <c r="AG1113" s="33">
        <f>AC1113*Q1113+(1-AC1113)*N1113</f>
        <v/>
      </c>
      <c r="AH1113" s="33">
        <f>AD1113*O1113+(1-AD1113)*L1113</f>
        <v/>
      </c>
      <c r="AI1113" s="33">
        <f>AD1113*P1113+(1-AD1113)*M1113</f>
        <v/>
      </c>
      <c r="AJ1113" s="33">
        <f>AD1113*Q1113+(1-AD1113)*N1113</f>
        <v/>
      </c>
      <c r="AK1113" s="33">
        <f>AC1113*V1113+(1-AC1113)*U1113</f>
        <v/>
      </c>
      <c r="AL1113" s="33">
        <f>AC1113*W1113+(1-AC1113)*U1113</f>
        <v/>
      </c>
      <c r="AM1113" s="33">
        <f>AC1113*X1113+(1-AC1113)*U1113</f>
        <v/>
      </c>
      <c r="AN1113" s="33">
        <f>AD1113*V1113+(1-AD1113)*U1113</f>
        <v/>
      </c>
      <c r="AO1113" s="33">
        <f>AD1113*W1113+(1-AD1113)*U1113</f>
        <v/>
      </c>
      <c r="AP1113" s="33">
        <f>AD1113*X1113+(1-AD1113)*U1113</f>
        <v/>
      </c>
      <c r="AQ1113" s="7">
        <f>IF(OR(Scenario!$B$5="Any",Scenario!$B$5=A1113),1,0)</f>
        <v/>
      </c>
      <c r="AR1113" s="7">
        <f>IF(OR(Scenario!$B$6="Any",Scenario!$B$6=B1113),1,0)</f>
        <v/>
      </c>
      <c r="AS1113" s="7">
        <f>IF(OR(Scenario!$B$7="Any",Scenario!$B$7=C1113),1,0)</f>
        <v/>
      </c>
      <c r="AT1113" s="7">
        <f>IF(OR(Scenario!$B$8="Any",Scenario!$B$8=D1113),1,0)</f>
        <v/>
      </c>
      <c r="AU1113" s="7">
        <f>IF(OR(Scenario!$B$9="Any",Scenario!$B$9=E1113),1,0)</f>
        <v/>
      </c>
      <c r="AV1113" s="7">
        <f>IF(OR(Scenario!$B$10="Any",Scenario!$B$10=F1113),1,0)</f>
        <v/>
      </c>
      <c r="AW1113" s="7">
        <f>G1113*AQ1113*AR1113*AS1113*AT1113*AU1113*AV1113</f>
        <v/>
      </c>
      <c r="AX1113" s="7">
        <f>IF(Scenario!$B$11="mean",L1113,IF(Scenario!$B$11="5th pct",M1113,N1113))</f>
        <v/>
      </c>
      <c r="AY1113" s="7">
        <f>IF(Scenario!$B$11="mean",O1113,IF(Scenario!$B$11="5th pct",P1113,Q1113))</f>
        <v/>
      </c>
      <c r="AZ1113" s="7">
        <f>IF(Scenario!$B$11="mean",R1113,IF(Scenario!$B$11="5th pct",S1113,T1113))</f>
        <v/>
      </c>
      <c r="BA1113" s="7">
        <f>IF(Scenario!$B$11="mean",AE1113,IF(Scenario!$B$11="5th pct",AF1113,AG1113))</f>
        <v/>
      </c>
      <c r="BB1113" s="7">
        <f>IF(Scenario!$B$11="mean",AH1113,IF(Scenario!$B$11="5th pct",AI1113,AJ1113))</f>
        <v/>
      </c>
      <c r="BC1113" s="7">
        <f>U1113</f>
        <v/>
      </c>
      <c r="BD1113" s="7">
        <f>IF(Scenario!$B$11="mean",V1113,IF(Scenario!$B$11="5th pct",W1113,X1113))</f>
        <v/>
      </c>
      <c r="BE1113" s="7">
        <f>IF(Scenario!$B$11="mean",Y1113,IF(Scenario!$B$11="5th pct",Z1113,AA1113))</f>
        <v/>
      </c>
      <c r="BF1113" s="7">
        <f>IF(Scenario!$B$11="mean",AK1113,IF(Scenario!$B$11="5th pct",AL1113,AM1113))</f>
        <v/>
      </c>
      <c r="BG1113" s="7">
        <f>IF(Scenario!$B$11="mean",AN1113,IF(Scenario!$B$11="5th pct",AO1113,AP1113))</f>
        <v/>
      </c>
    </row>
    <row r="1114">
      <c r="A1114" t="inlineStr">
        <is>
          <t>M</t>
        </is>
      </c>
      <c r="B1114" t="inlineStr">
        <is>
          <t>80+</t>
        </is>
      </c>
      <c r="C1114" t="inlineStr">
        <is>
          <t>176-198</t>
        </is>
      </c>
      <c r="D1114" t="inlineStr">
        <is>
          <t>&gt;=2.0</t>
        </is>
      </c>
      <c r="E1114" t="inlineStr">
        <is>
          <t>subclinical</t>
        </is>
      </c>
      <c r="F1114" t="inlineStr">
        <is>
          <t>no</t>
        </is>
      </c>
      <c r="G1114" s="26">
        <f>Parameters!$B$6*Parameters!$B$9*Parameters!$F$11/SUM(Parameters!$B$11:$G$11)*Parameters!$K$21*Parameters!$B$50*(1-Parameters!$B$46)</f>
        <v/>
      </c>
      <c r="H1114" s="27">
        <f>(140-Parameters!$D$25)*Parameters!$F$26*0.45359237*1/(72*Parameters!$E$27)</f>
        <v/>
      </c>
      <c r="I1114">
        <f>IF(H1114&gt;80,"&gt;80",IF(H1114&gt;50,"50-80",IF(H1114&gt;=25,"25-50","&lt;25")))</f>
        <v/>
      </c>
      <c r="J1114">
        <f>IF(((B1114="80+")+0+(OR(D1114="1.5-2.0",D1114="&gt;=2.0")))&gt;=2,1,0)</f>
        <v/>
      </c>
      <c r="K1114" s="28">
        <f>INDEX(Parameters!$B$31:$E$31,MATCH(I1114,Parameters!$B$30:$E$30,0))</f>
        <v/>
      </c>
      <c r="L1114" s="29">
        <f>K1114*INDEX(Parameters!$B$57:$E$57,MATCH(I1114,Parameters!$B$30:$E$30,0))/100*IF($F1114="yes",Parameters!$C$49,Parameters!$B$49)</f>
        <v/>
      </c>
      <c r="M1114" s="29">
        <f>K1114*INDEX(Parameters!$B$58:$E$58,MATCH(I1114,Parameters!$B$30:$E$30,0))/100*IF($F1114="yes",Parameters!$C$49,Parameters!$B$49)</f>
        <v/>
      </c>
      <c r="N1114" s="29">
        <f>K1114*INDEX(Parameters!$B$59:$E$59,MATCH(I1114,Parameters!$B$30:$E$30,0))/100*IF($F1114="yes",Parameters!$C$49,Parameters!$B$49)</f>
        <v/>
      </c>
      <c r="O1114" s="29">
        <f>K1114*INDEX(Parameters!$B$60:$E$60,MATCH(I1114,Parameters!$B$30:$E$30,0))/100*IF($F1114="yes",Parameters!$C$49,Parameters!$B$49)</f>
        <v/>
      </c>
      <c r="P1114" s="29">
        <f>K1114*INDEX(Parameters!$B$61:$E$61,MATCH(I1114,Parameters!$B$30:$E$30,0))/100*IF($F1114="yes",Parameters!$C$49,Parameters!$B$49)</f>
        <v/>
      </c>
      <c r="Q1114" s="29">
        <f>K1114*INDEX(Parameters!$B$62:$E$62,MATCH(I1114,Parameters!$B$30:$E$30,0))/100*IF($F1114="yes",Parameters!$C$49,Parameters!$B$49)</f>
        <v/>
      </c>
      <c r="R1114" s="29">
        <f>K1114*INDEX(Parameters!$B$63:$E$63,MATCH(I1114,Parameters!$B$30:$E$30,0))/100*IF($F1114="yes",Parameters!$C$49,Parameters!$B$49)</f>
        <v/>
      </c>
      <c r="S1114" s="29">
        <f>K1114*INDEX(Parameters!$B$64:$E$64,MATCH(I1114,Parameters!$B$30:$E$30,0))/100*IF($F1114="yes",Parameters!$C$49,Parameters!$B$49)</f>
        <v/>
      </c>
      <c r="T1114" s="29">
        <f>K1114*INDEX(Parameters!$B$65:$E$65,MATCH(I1114,Parameters!$B$30:$E$30,0))/100*IF($F1114="yes",Parameters!$C$49,Parameters!$B$49)</f>
        <v/>
      </c>
      <c r="U1114" s="29">
        <f>INDEX(Parameters!$B$32:$E$32,MATCH(I1114,Parameters!$B$30:$E$30,0))*Parameters!$B$36/100*IF($F1114="yes",Parameters!$E$49,Parameters!$D$49)</f>
        <v/>
      </c>
      <c r="V1114" s="29">
        <f>U1114*INDEX(Parameters!$B$99:$E$99,MATCH(I1114,Parameters!$B$30:$E$30,0))</f>
        <v/>
      </c>
      <c r="W1114" s="29">
        <f>U1114*INDEX(Parameters!$B$100:$E$100,MATCH(I1114,Parameters!$B$30:$E$30,0))</f>
        <v/>
      </c>
      <c r="X1114" s="29">
        <f>U1114*INDEX(Parameters!$B$101:$E$101,MATCH(I1114,Parameters!$B$30:$E$30,0))</f>
        <v/>
      </c>
      <c r="Y1114" s="29">
        <f>U1114*INDEX(Parameters!$B$102:$E$102,MATCH(I1114,Parameters!$B$30:$E$30,0))</f>
        <v/>
      </c>
      <c r="Z1114" s="29">
        <f>U1114*INDEX(Parameters!$B$103:$E$103,MATCH(I1114,Parameters!$B$30:$E$30,0))</f>
        <v/>
      </c>
      <c r="AA1114" s="29">
        <f>U1114*INDEX(Parameters!$B$104:$E$104,MATCH(I1114,Parameters!$B$30:$E$30,0))</f>
        <v/>
      </c>
      <c r="AB1114" s="29">
        <f>U1114*Parameters!$B$39</f>
        <v/>
      </c>
      <c r="AC1114">
        <f>J1114</f>
        <v/>
      </c>
      <c r="AD1114">
        <f>IF(J1114=1,Parameters!$B$40,Parameters!$B$41)</f>
        <v/>
      </c>
      <c r="AE1114" s="29">
        <f>AC1114*O1114+(1-AC1114)*L1114</f>
        <v/>
      </c>
      <c r="AF1114" s="29">
        <f>AC1114*P1114+(1-AC1114)*M1114</f>
        <v/>
      </c>
      <c r="AG1114" s="29">
        <f>AC1114*Q1114+(1-AC1114)*N1114</f>
        <v/>
      </c>
      <c r="AH1114" s="29">
        <f>AD1114*O1114+(1-AD1114)*L1114</f>
        <v/>
      </c>
      <c r="AI1114" s="29">
        <f>AD1114*P1114+(1-AD1114)*M1114</f>
        <v/>
      </c>
      <c r="AJ1114" s="29">
        <f>AD1114*Q1114+(1-AD1114)*N1114</f>
        <v/>
      </c>
      <c r="AK1114" s="29">
        <f>AC1114*V1114+(1-AC1114)*U1114</f>
        <v/>
      </c>
      <c r="AL1114" s="29">
        <f>AC1114*W1114+(1-AC1114)*U1114</f>
        <v/>
      </c>
      <c r="AM1114" s="29">
        <f>AC1114*X1114+(1-AC1114)*U1114</f>
        <v/>
      </c>
      <c r="AN1114" s="29">
        <f>AD1114*V1114+(1-AD1114)*U1114</f>
        <v/>
      </c>
      <c r="AO1114" s="29">
        <f>AD1114*W1114+(1-AD1114)*U1114</f>
        <v/>
      </c>
      <c r="AP1114" s="29">
        <f>AD1114*X1114+(1-AD1114)*U1114</f>
        <v/>
      </c>
      <c r="AQ1114">
        <f>IF(OR(Scenario!$B$5="Any",Scenario!$B$5=A1114),1,0)</f>
        <v/>
      </c>
      <c r="AR1114">
        <f>IF(OR(Scenario!$B$6="Any",Scenario!$B$6=B1114),1,0)</f>
        <v/>
      </c>
      <c r="AS1114">
        <f>IF(OR(Scenario!$B$7="Any",Scenario!$B$7=C1114),1,0)</f>
        <v/>
      </c>
      <c r="AT1114">
        <f>IF(OR(Scenario!$B$8="Any",Scenario!$B$8=D1114),1,0)</f>
        <v/>
      </c>
      <c r="AU1114">
        <f>IF(OR(Scenario!$B$9="Any",Scenario!$B$9=E1114),1,0)</f>
        <v/>
      </c>
      <c r="AV1114">
        <f>IF(OR(Scenario!$B$10="Any",Scenario!$B$10=F1114),1,0)</f>
        <v/>
      </c>
      <c r="AW1114">
        <f>G1114*AQ1114*AR1114*AS1114*AT1114*AU1114*AV1114</f>
        <v/>
      </c>
      <c r="AX1114">
        <f>IF(Scenario!$B$11="mean",L1114,IF(Scenario!$B$11="5th pct",M1114,N1114))</f>
        <v/>
      </c>
      <c r="AY1114">
        <f>IF(Scenario!$B$11="mean",O1114,IF(Scenario!$B$11="5th pct",P1114,Q1114))</f>
        <v/>
      </c>
      <c r="AZ1114">
        <f>IF(Scenario!$B$11="mean",R1114,IF(Scenario!$B$11="5th pct",S1114,T1114))</f>
        <v/>
      </c>
      <c r="BA1114">
        <f>IF(Scenario!$B$11="mean",AE1114,IF(Scenario!$B$11="5th pct",AF1114,AG1114))</f>
        <v/>
      </c>
      <c r="BB1114">
        <f>IF(Scenario!$B$11="mean",AH1114,IF(Scenario!$B$11="5th pct",AI1114,AJ1114))</f>
        <v/>
      </c>
      <c r="BC1114">
        <f>U1114</f>
        <v/>
      </c>
      <c r="BD1114">
        <f>IF(Scenario!$B$11="mean",V1114,IF(Scenario!$B$11="5th pct",W1114,X1114))</f>
        <v/>
      </c>
      <c r="BE1114">
        <f>IF(Scenario!$B$11="mean",Y1114,IF(Scenario!$B$11="5th pct",Z1114,AA1114))</f>
        <v/>
      </c>
      <c r="BF1114">
        <f>IF(Scenario!$B$11="mean",AK1114,IF(Scenario!$B$11="5th pct",AL1114,AM1114))</f>
        <v/>
      </c>
      <c r="BG1114">
        <f>IF(Scenario!$B$11="mean",AN1114,IF(Scenario!$B$11="5th pct",AO1114,AP1114))</f>
        <v/>
      </c>
    </row>
    <row r="1115">
      <c r="A1115" s="7" t="inlineStr">
        <is>
          <t>M</t>
        </is>
      </c>
      <c r="B1115" s="7" t="inlineStr">
        <is>
          <t>80+</t>
        </is>
      </c>
      <c r="C1115" s="7" t="inlineStr">
        <is>
          <t>176-198</t>
        </is>
      </c>
      <c r="D1115" s="7" t="inlineStr">
        <is>
          <t>&gt;=2.0</t>
        </is>
      </c>
      <c r="E1115" s="7" t="inlineStr">
        <is>
          <t>subclinical</t>
        </is>
      </c>
      <c r="F1115" s="7" t="inlineStr">
        <is>
          <t>yes</t>
        </is>
      </c>
      <c r="G1115" s="30">
        <f>Parameters!$B$6*Parameters!$B$9*Parameters!$F$11/SUM(Parameters!$B$11:$G$11)*Parameters!$K$21*Parameters!$B$50*Parameters!$B$46</f>
        <v/>
      </c>
      <c r="H1115" s="31">
        <f>(140-Parameters!$D$25)*Parameters!$F$26*0.45359237*1/(72*Parameters!$E$27)</f>
        <v/>
      </c>
      <c r="I1115" s="7">
        <f>IF(H1115&gt;80,"&gt;80",IF(H1115&gt;50,"50-80",IF(H1115&gt;=25,"25-50","&lt;25")))</f>
        <v/>
      </c>
      <c r="J1115" s="7">
        <f>IF(((B1115="80+")+0+(OR(D1115="1.5-2.0",D1115="&gt;=2.0")))&gt;=2,1,0)</f>
        <v/>
      </c>
      <c r="K1115" s="32">
        <f>INDEX(Parameters!$B$31:$E$31,MATCH(I1115,Parameters!$B$30:$E$30,0))</f>
        <v/>
      </c>
      <c r="L1115" s="33">
        <f>K1115*INDEX(Parameters!$B$57:$E$57,MATCH(I1115,Parameters!$B$30:$E$30,0))/100*IF($F1115="yes",Parameters!$C$49,Parameters!$B$49)</f>
        <v/>
      </c>
      <c r="M1115" s="33">
        <f>K1115*INDEX(Parameters!$B$58:$E$58,MATCH(I1115,Parameters!$B$30:$E$30,0))/100*IF($F1115="yes",Parameters!$C$49,Parameters!$B$49)</f>
        <v/>
      </c>
      <c r="N1115" s="33">
        <f>K1115*INDEX(Parameters!$B$59:$E$59,MATCH(I1115,Parameters!$B$30:$E$30,0))/100*IF($F1115="yes",Parameters!$C$49,Parameters!$B$49)</f>
        <v/>
      </c>
      <c r="O1115" s="33">
        <f>K1115*INDEX(Parameters!$B$60:$E$60,MATCH(I1115,Parameters!$B$30:$E$30,0))/100*IF($F1115="yes",Parameters!$C$49,Parameters!$B$49)</f>
        <v/>
      </c>
      <c r="P1115" s="33">
        <f>K1115*INDEX(Parameters!$B$61:$E$61,MATCH(I1115,Parameters!$B$30:$E$30,0))/100*IF($F1115="yes",Parameters!$C$49,Parameters!$B$49)</f>
        <v/>
      </c>
      <c r="Q1115" s="33">
        <f>K1115*INDEX(Parameters!$B$62:$E$62,MATCH(I1115,Parameters!$B$30:$E$30,0))/100*IF($F1115="yes",Parameters!$C$49,Parameters!$B$49)</f>
        <v/>
      </c>
      <c r="R1115" s="33">
        <f>K1115*INDEX(Parameters!$B$63:$E$63,MATCH(I1115,Parameters!$B$30:$E$30,0))/100*IF($F1115="yes",Parameters!$C$49,Parameters!$B$49)</f>
        <v/>
      </c>
      <c r="S1115" s="33">
        <f>K1115*INDEX(Parameters!$B$64:$E$64,MATCH(I1115,Parameters!$B$30:$E$30,0))/100*IF($F1115="yes",Parameters!$C$49,Parameters!$B$49)</f>
        <v/>
      </c>
      <c r="T1115" s="33">
        <f>K1115*INDEX(Parameters!$B$65:$E$65,MATCH(I1115,Parameters!$B$30:$E$30,0))/100*IF($F1115="yes",Parameters!$C$49,Parameters!$B$49)</f>
        <v/>
      </c>
      <c r="U1115" s="33">
        <f>INDEX(Parameters!$B$32:$E$32,MATCH(I1115,Parameters!$B$30:$E$30,0))*Parameters!$B$36/100*IF($F1115="yes",Parameters!$E$49,Parameters!$D$49)</f>
        <v/>
      </c>
      <c r="V1115" s="33">
        <f>U1115*INDEX(Parameters!$B$99:$E$99,MATCH(I1115,Parameters!$B$30:$E$30,0))</f>
        <v/>
      </c>
      <c r="W1115" s="33">
        <f>U1115*INDEX(Parameters!$B$100:$E$100,MATCH(I1115,Parameters!$B$30:$E$30,0))</f>
        <v/>
      </c>
      <c r="X1115" s="33">
        <f>U1115*INDEX(Parameters!$B$101:$E$101,MATCH(I1115,Parameters!$B$30:$E$30,0))</f>
        <v/>
      </c>
      <c r="Y1115" s="33">
        <f>U1115*INDEX(Parameters!$B$102:$E$102,MATCH(I1115,Parameters!$B$30:$E$30,0))</f>
        <v/>
      </c>
      <c r="Z1115" s="33">
        <f>U1115*INDEX(Parameters!$B$103:$E$103,MATCH(I1115,Parameters!$B$30:$E$30,0))</f>
        <v/>
      </c>
      <c r="AA1115" s="33">
        <f>U1115*INDEX(Parameters!$B$104:$E$104,MATCH(I1115,Parameters!$B$30:$E$30,0))</f>
        <v/>
      </c>
      <c r="AB1115" s="33">
        <f>U1115*Parameters!$B$39</f>
        <v/>
      </c>
      <c r="AC1115" s="7">
        <f>J1115</f>
        <v/>
      </c>
      <c r="AD1115" s="7">
        <f>IF(J1115=1,Parameters!$B$40,Parameters!$B$41)</f>
        <v/>
      </c>
      <c r="AE1115" s="33">
        <f>AC1115*O1115+(1-AC1115)*L1115</f>
        <v/>
      </c>
      <c r="AF1115" s="33">
        <f>AC1115*P1115+(1-AC1115)*M1115</f>
        <v/>
      </c>
      <c r="AG1115" s="33">
        <f>AC1115*Q1115+(1-AC1115)*N1115</f>
        <v/>
      </c>
      <c r="AH1115" s="33">
        <f>AD1115*O1115+(1-AD1115)*L1115</f>
        <v/>
      </c>
      <c r="AI1115" s="33">
        <f>AD1115*P1115+(1-AD1115)*M1115</f>
        <v/>
      </c>
      <c r="AJ1115" s="33">
        <f>AD1115*Q1115+(1-AD1115)*N1115</f>
        <v/>
      </c>
      <c r="AK1115" s="33">
        <f>AC1115*V1115+(1-AC1115)*U1115</f>
        <v/>
      </c>
      <c r="AL1115" s="33">
        <f>AC1115*W1115+(1-AC1115)*U1115</f>
        <v/>
      </c>
      <c r="AM1115" s="33">
        <f>AC1115*X1115+(1-AC1115)*U1115</f>
        <v/>
      </c>
      <c r="AN1115" s="33">
        <f>AD1115*V1115+(1-AD1115)*U1115</f>
        <v/>
      </c>
      <c r="AO1115" s="33">
        <f>AD1115*W1115+(1-AD1115)*U1115</f>
        <v/>
      </c>
      <c r="AP1115" s="33">
        <f>AD1115*X1115+(1-AD1115)*U1115</f>
        <v/>
      </c>
      <c r="AQ1115" s="7">
        <f>IF(OR(Scenario!$B$5="Any",Scenario!$B$5=A1115),1,0)</f>
        <v/>
      </c>
      <c r="AR1115" s="7">
        <f>IF(OR(Scenario!$B$6="Any",Scenario!$B$6=B1115),1,0)</f>
        <v/>
      </c>
      <c r="AS1115" s="7">
        <f>IF(OR(Scenario!$B$7="Any",Scenario!$B$7=C1115),1,0)</f>
        <v/>
      </c>
      <c r="AT1115" s="7">
        <f>IF(OR(Scenario!$B$8="Any",Scenario!$B$8=D1115),1,0)</f>
        <v/>
      </c>
      <c r="AU1115" s="7">
        <f>IF(OR(Scenario!$B$9="Any",Scenario!$B$9=E1115),1,0)</f>
        <v/>
      </c>
      <c r="AV1115" s="7">
        <f>IF(OR(Scenario!$B$10="Any",Scenario!$B$10=F1115),1,0)</f>
        <v/>
      </c>
      <c r="AW1115" s="7">
        <f>G1115*AQ1115*AR1115*AS1115*AT1115*AU1115*AV1115</f>
        <v/>
      </c>
      <c r="AX1115" s="7">
        <f>IF(Scenario!$B$11="mean",L1115,IF(Scenario!$B$11="5th pct",M1115,N1115))</f>
        <v/>
      </c>
      <c r="AY1115" s="7">
        <f>IF(Scenario!$B$11="mean",O1115,IF(Scenario!$B$11="5th pct",P1115,Q1115))</f>
        <v/>
      </c>
      <c r="AZ1115" s="7">
        <f>IF(Scenario!$B$11="mean",R1115,IF(Scenario!$B$11="5th pct",S1115,T1115))</f>
        <v/>
      </c>
      <c r="BA1115" s="7">
        <f>IF(Scenario!$B$11="mean",AE1115,IF(Scenario!$B$11="5th pct",AF1115,AG1115))</f>
        <v/>
      </c>
      <c r="BB1115" s="7">
        <f>IF(Scenario!$B$11="mean",AH1115,IF(Scenario!$B$11="5th pct",AI1115,AJ1115))</f>
        <v/>
      </c>
      <c r="BC1115" s="7">
        <f>U1115</f>
        <v/>
      </c>
      <c r="BD1115" s="7">
        <f>IF(Scenario!$B$11="mean",V1115,IF(Scenario!$B$11="5th pct",W1115,X1115))</f>
        <v/>
      </c>
      <c r="BE1115" s="7">
        <f>IF(Scenario!$B$11="mean",Y1115,IF(Scenario!$B$11="5th pct",Z1115,AA1115))</f>
        <v/>
      </c>
      <c r="BF1115" s="7">
        <f>IF(Scenario!$B$11="mean",AK1115,IF(Scenario!$B$11="5th pct",AL1115,AM1115))</f>
        <v/>
      </c>
      <c r="BG1115" s="7">
        <f>IF(Scenario!$B$11="mean",AN1115,IF(Scenario!$B$11="5th pct",AO1115,AP1115))</f>
        <v/>
      </c>
    </row>
    <row r="1116">
      <c r="A1116" t="inlineStr">
        <is>
          <t>M</t>
        </is>
      </c>
      <c r="B1116" t="inlineStr">
        <is>
          <t>80+</t>
        </is>
      </c>
      <c r="C1116" t="inlineStr">
        <is>
          <t>176-198</t>
        </is>
      </c>
      <c r="D1116" t="inlineStr">
        <is>
          <t>&gt;=2.0</t>
        </is>
      </c>
      <c r="E1116" t="inlineStr">
        <is>
          <t>low parox</t>
        </is>
      </c>
      <c r="F1116" t="inlineStr">
        <is>
          <t>no</t>
        </is>
      </c>
      <c r="G1116" s="26">
        <f>Parameters!$B$6*Parameters!$B$9*Parameters!$F$11/SUM(Parameters!$B$11:$G$11)*Parameters!$K$21*Parameters!$B$51*(1-Parameters!$B$46)</f>
        <v/>
      </c>
      <c r="H1116" s="27">
        <f>(140-Parameters!$D$25)*Parameters!$F$26*0.45359237*1/(72*Parameters!$E$27)</f>
        <v/>
      </c>
      <c r="I1116">
        <f>IF(H1116&gt;80,"&gt;80",IF(H1116&gt;50,"50-80",IF(H1116&gt;=25,"25-50","&lt;25")))</f>
        <v/>
      </c>
      <c r="J1116">
        <f>IF(((B1116="80+")+0+(OR(D1116="1.5-2.0",D1116="&gt;=2.0")))&gt;=2,1,0)</f>
        <v/>
      </c>
      <c r="K1116" s="28">
        <f>INDEX(Parameters!$B$31:$E$31,MATCH(I1116,Parameters!$B$30:$E$30,0))</f>
        <v/>
      </c>
      <c r="L1116" s="29">
        <f>K1116*INDEX(Parameters!$B$66:$E$66,MATCH(I1116,Parameters!$B$30:$E$30,0))/100*IF($F1116="yes",Parameters!$C$49,Parameters!$B$49)</f>
        <v/>
      </c>
      <c r="M1116" s="29">
        <f>K1116*INDEX(Parameters!$B$67:$E$67,MATCH(I1116,Parameters!$B$30:$E$30,0))/100*IF($F1116="yes",Parameters!$C$49,Parameters!$B$49)</f>
        <v/>
      </c>
      <c r="N1116" s="29">
        <f>K1116*INDEX(Parameters!$B$68:$E$68,MATCH(I1116,Parameters!$B$30:$E$30,0))/100*IF($F1116="yes",Parameters!$C$49,Parameters!$B$49)</f>
        <v/>
      </c>
      <c r="O1116" s="29">
        <f>K1116*INDEX(Parameters!$B$69:$E$69,MATCH(I1116,Parameters!$B$30:$E$30,0))/100*IF($F1116="yes",Parameters!$C$49,Parameters!$B$49)</f>
        <v/>
      </c>
      <c r="P1116" s="29">
        <f>K1116*INDEX(Parameters!$B$70:$E$70,MATCH(I1116,Parameters!$B$30:$E$30,0))/100*IF($F1116="yes",Parameters!$C$49,Parameters!$B$49)</f>
        <v/>
      </c>
      <c r="Q1116" s="29">
        <f>K1116*INDEX(Parameters!$B$71:$E$71,MATCH(I1116,Parameters!$B$30:$E$30,0))/100*IF($F1116="yes",Parameters!$C$49,Parameters!$B$49)</f>
        <v/>
      </c>
      <c r="R1116" s="29">
        <f>K1116*INDEX(Parameters!$B$72:$E$72,MATCH(I1116,Parameters!$B$30:$E$30,0))/100*IF($F1116="yes",Parameters!$C$49,Parameters!$B$49)</f>
        <v/>
      </c>
      <c r="S1116" s="29">
        <f>K1116*INDEX(Parameters!$B$73:$E$73,MATCH(I1116,Parameters!$B$30:$E$30,0))/100*IF($F1116="yes",Parameters!$C$49,Parameters!$B$49)</f>
        <v/>
      </c>
      <c r="T1116" s="29">
        <f>K1116*INDEX(Parameters!$B$74:$E$74,MATCH(I1116,Parameters!$B$30:$E$30,0))/100*IF($F1116="yes",Parameters!$C$49,Parameters!$B$49)</f>
        <v/>
      </c>
      <c r="U1116" s="29">
        <f>INDEX(Parameters!$B$32:$E$32,MATCH(I1116,Parameters!$B$30:$E$30,0))*Parameters!$B$36/100*IF($F1116="yes",Parameters!$E$49,Parameters!$D$49)</f>
        <v/>
      </c>
      <c r="V1116" s="29">
        <f>U1116*INDEX(Parameters!$B$99:$E$99,MATCH(I1116,Parameters!$B$30:$E$30,0))</f>
        <v/>
      </c>
      <c r="W1116" s="29">
        <f>U1116*INDEX(Parameters!$B$100:$E$100,MATCH(I1116,Parameters!$B$30:$E$30,0))</f>
        <v/>
      </c>
      <c r="X1116" s="29">
        <f>U1116*INDEX(Parameters!$B$101:$E$101,MATCH(I1116,Parameters!$B$30:$E$30,0))</f>
        <v/>
      </c>
      <c r="Y1116" s="29">
        <f>U1116*INDEX(Parameters!$B$102:$E$102,MATCH(I1116,Parameters!$B$30:$E$30,0))</f>
        <v/>
      </c>
      <c r="Z1116" s="29">
        <f>U1116*INDEX(Parameters!$B$103:$E$103,MATCH(I1116,Parameters!$B$30:$E$30,0))</f>
        <v/>
      </c>
      <c r="AA1116" s="29">
        <f>U1116*INDEX(Parameters!$B$104:$E$104,MATCH(I1116,Parameters!$B$30:$E$30,0))</f>
        <v/>
      </c>
      <c r="AB1116" s="29">
        <f>U1116*Parameters!$B$39</f>
        <v/>
      </c>
      <c r="AC1116">
        <f>J1116</f>
        <v/>
      </c>
      <c r="AD1116">
        <f>IF(J1116=1,Parameters!$B$40,Parameters!$B$41)</f>
        <v/>
      </c>
      <c r="AE1116" s="29">
        <f>AC1116*O1116+(1-AC1116)*L1116</f>
        <v/>
      </c>
      <c r="AF1116" s="29">
        <f>AC1116*P1116+(1-AC1116)*M1116</f>
        <v/>
      </c>
      <c r="AG1116" s="29">
        <f>AC1116*Q1116+(1-AC1116)*N1116</f>
        <v/>
      </c>
      <c r="AH1116" s="29">
        <f>AD1116*O1116+(1-AD1116)*L1116</f>
        <v/>
      </c>
      <c r="AI1116" s="29">
        <f>AD1116*P1116+(1-AD1116)*M1116</f>
        <v/>
      </c>
      <c r="AJ1116" s="29">
        <f>AD1116*Q1116+(1-AD1116)*N1116</f>
        <v/>
      </c>
      <c r="AK1116" s="29">
        <f>AC1116*V1116+(1-AC1116)*U1116</f>
        <v/>
      </c>
      <c r="AL1116" s="29">
        <f>AC1116*W1116+(1-AC1116)*U1116</f>
        <v/>
      </c>
      <c r="AM1116" s="29">
        <f>AC1116*X1116+(1-AC1116)*U1116</f>
        <v/>
      </c>
      <c r="AN1116" s="29">
        <f>AD1116*V1116+(1-AD1116)*U1116</f>
        <v/>
      </c>
      <c r="AO1116" s="29">
        <f>AD1116*W1116+(1-AD1116)*U1116</f>
        <v/>
      </c>
      <c r="AP1116" s="29">
        <f>AD1116*X1116+(1-AD1116)*U1116</f>
        <v/>
      </c>
      <c r="AQ1116">
        <f>IF(OR(Scenario!$B$5="Any",Scenario!$B$5=A1116),1,0)</f>
        <v/>
      </c>
      <c r="AR1116">
        <f>IF(OR(Scenario!$B$6="Any",Scenario!$B$6=B1116),1,0)</f>
        <v/>
      </c>
      <c r="AS1116">
        <f>IF(OR(Scenario!$B$7="Any",Scenario!$B$7=C1116),1,0)</f>
        <v/>
      </c>
      <c r="AT1116">
        <f>IF(OR(Scenario!$B$8="Any",Scenario!$B$8=D1116),1,0)</f>
        <v/>
      </c>
      <c r="AU1116">
        <f>IF(OR(Scenario!$B$9="Any",Scenario!$B$9=E1116),1,0)</f>
        <v/>
      </c>
      <c r="AV1116">
        <f>IF(OR(Scenario!$B$10="Any",Scenario!$B$10=F1116),1,0)</f>
        <v/>
      </c>
      <c r="AW1116">
        <f>G1116*AQ1116*AR1116*AS1116*AT1116*AU1116*AV1116</f>
        <v/>
      </c>
      <c r="AX1116">
        <f>IF(Scenario!$B$11="mean",L1116,IF(Scenario!$B$11="5th pct",M1116,N1116))</f>
        <v/>
      </c>
      <c r="AY1116">
        <f>IF(Scenario!$B$11="mean",O1116,IF(Scenario!$B$11="5th pct",P1116,Q1116))</f>
        <v/>
      </c>
      <c r="AZ1116">
        <f>IF(Scenario!$B$11="mean",R1116,IF(Scenario!$B$11="5th pct",S1116,T1116))</f>
        <v/>
      </c>
      <c r="BA1116">
        <f>IF(Scenario!$B$11="mean",AE1116,IF(Scenario!$B$11="5th pct",AF1116,AG1116))</f>
        <v/>
      </c>
      <c r="BB1116">
        <f>IF(Scenario!$B$11="mean",AH1116,IF(Scenario!$B$11="5th pct",AI1116,AJ1116))</f>
        <v/>
      </c>
      <c r="BC1116">
        <f>U1116</f>
        <v/>
      </c>
      <c r="BD1116">
        <f>IF(Scenario!$B$11="mean",V1116,IF(Scenario!$B$11="5th pct",W1116,X1116))</f>
        <v/>
      </c>
      <c r="BE1116">
        <f>IF(Scenario!$B$11="mean",Y1116,IF(Scenario!$B$11="5th pct",Z1116,AA1116))</f>
        <v/>
      </c>
      <c r="BF1116">
        <f>IF(Scenario!$B$11="mean",AK1116,IF(Scenario!$B$11="5th pct",AL1116,AM1116))</f>
        <v/>
      </c>
      <c r="BG1116">
        <f>IF(Scenario!$B$11="mean",AN1116,IF(Scenario!$B$11="5th pct",AO1116,AP1116))</f>
        <v/>
      </c>
    </row>
    <row r="1117">
      <c r="A1117" s="7" t="inlineStr">
        <is>
          <t>M</t>
        </is>
      </c>
      <c r="B1117" s="7" t="inlineStr">
        <is>
          <t>80+</t>
        </is>
      </c>
      <c r="C1117" s="7" t="inlineStr">
        <is>
          <t>176-198</t>
        </is>
      </c>
      <c r="D1117" s="7" t="inlineStr">
        <is>
          <t>&gt;=2.0</t>
        </is>
      </c>
      <c r="E1117" s="7" t="inlineStr">
        <is>
          <t>low parox</t>
        </is>
      </c>
      <c r="F1117" s="7" t="inlineStr">
        <is>
          <t>yes</t>
        </is>
      </c>
      <c r="G1117" s="30">
        <f>Parameters!$B$6*Parameters!$B$9*Parameters!$F$11/SUM(Parameters!$B$11:$G$11)*Parameters!$K$21*Parameters!$B$51*Parameters!$B$46</f>
        <v/>
      </c>
      <c r="H1117" s="31">
        <f>(140-Parameters!$D$25)*Parameters!$F$26*0.45359237*1/(72*Parameters!$E$27)</f>
        <v/>
      </c>
      <c r="I1117" s="7">
        <f>IF(H1117&gt;80,"&gt;80",IF(H1117&gt;50,"50-80",IF(H1117&gt;=25,"25-50","&lt;25")))</f>
        <v/>
      </c>
      <c r="J1117" s="7">
        <f>IF(((B1117="80+")+0+(OR(D1117="1.5-2.0",D1117="&gt;=2.0")))&gt;=2,1,0)</f>
        <v/>
      </c>
      <c r="K1117" s="32">
        <f>INDEX(Parameters!$B$31:$E$31,MATCH(I1117,Parameters!$B$30:$E$30,0))</f>
        <v/>
      </c>
      <c r="L1117" s="33">
        <f>K1117*INDEX(Parameters!$B$66:$E$66,MATCH(I1117,Parameters!$B$30:$E$30,0))/100*IF($F1117="yes",Parameters!$C$49,Parameters!$B$49)</f>
        <v/>
      </c>
      <c r="M1117" s="33">
        <f>K1117*INDEX(Parameters!$B$67:$E$67,MATCH(I1117,Parameters!$B$30:$E$30,0))/100*IF($F1117="yes",Parameters!$C$49,Parameters!$B$49)</f>
        <v/>
      </c>
      <c r="N1117" s="33">
        <f>K1117*INDEX(Parameters!$B$68:$E$68,MATCH(I1117,Parameters!$B$30:$E$30,0))/100*IF($F1117="yes",Parameters!$C$49,Parameters!$B$49)</f>
        <v/>
      </c>
      <c r="O1117" s="33">
        <f>K1117*INDEX(Parameters!$B$69:$E$69,MATCH(I1117,Parameters!$B$30:$E$30,0))/100*IF($F1117="yes",Parameters!$C$49,Parameters!$B$49)</f>
        <v/>
      </c>
      <c r="P1117" s="33">
        <f>K1117*INDEX(Parameters!$B$70:$E$70,MATCH(I1117,Parameters!$B$30:$E$30,0))/100*IF($F1117="yes",Parameters!$C$49,Parameters!$B$49)</f>
        <v/>
      </c>
      <c r="Q1117" s="33">
        <f>K1117*INDEX(Parameters!$B$71:$E$71,MATCH(I1117,Parameters!$B$30:$E$30,0))/100*IF($F1117="yes",Parameters!$C$49,Parameters!$B$49)</f>
        <v/>
      </c>
      <c r="R1117" s="33">
        <f>K1117*INDEX(Parameters!$B$72:$E$72,MATCH(I1117,Parameters!$B$30:$E$30,0))/100*IF($F1117="yes",Parameters!$C$49,Parameters!$B$49)</f>
        <v/>
      </c>
      <c r="S1117" s="33">
        <f>K1117*INDEX(Parameters!$B$73:$E$73,MATCH(I1117,Parameters!$B$30:$E$30,0))/100*IF($F1117="yes",Parameters!$C$49,Parameters!$B$49)</f>
        <v/>
      </c>
      <c r="T1117" s="33">
        <f>K1117*INDEX(Parameters!$B$74:$E$74,MATCH(I1117,Parameters!$B$30:$E$30,0))/100*IF($F1117="yes",Parameters!$C$49,Parameters!$B$49)</f>
        <v/>
      </c>
      <c r="U1117" s="33">
        <f>INDEX(Parameters!$B$32:$E$32,MATCH(I1117,Parameters!$B$30:$E$30,0))*Parameters!$B$36/100*IF($F1117="yes",Parameters!$E$49,Parameters!$D$49)</f>
        <v/>
      </c>
      <c r="V1117" s="33">
        <f>U1117*INDEX(Parameters!$B$99:$E$99,MATCH(I1117,Parameters!$B$30:$E$30,0))</f>
        <v/>
      </c>
      <c r="W1117" s="33">
        <f>U1117*INDEX(Parameters!$B$100:$E$100,MATCH(I1117,Parameters!$B$30:$E$30,0))</f>
        <v/>
      </c>
      <c r="X1117" s="33">
        <f>U1117*INDEX(Parameters!$B$101:$E$101,MATCH(I1117,Parameters!$B$30:$E$30,0))</f>
        <v/>
      </c>
      <c r="Y1117" s="33">
        <f>U1117*INDEX(Parameters!$B$102:$E$102,MATCH(I1117,Parameters!$B$30:$E$30,0))</f>
        <v/>
      </c>
      <c r="Z1117" s="33">
        <f>U1117*INDEX(Parameters!$B$103:$E$103,MATCH(I1117,Parameters!$B$30:$E$30,0))</f>
        <v/>
      </c>
      <c r="AA1117" s="33">
        <f>U1117*INDEX(Parameters!$B$104:$E$104,MATCH(I1117,Parameters!$B$30:$E$30,0))</f>
        <v/>
      </c>
      <c r="AB1117" s="33">
        <f>U1117*Parameters!$B$39</f>
        <v/>
      </c>
      <c r="AC1117" s="7">
        <f>J1117</f>
        <v/>
      </c>
      <c r="AD1117" s="7">
        <f>IF(J1117=1,Parameters!$B$40,Parameters!$B$41)</f>
        <v/>
      </c>
      <c r="AE1117" s="33">
        <f>AC1117*O1117+(1-AC1117)*L1117</f>
        <v/>
      </c>
      <c r="AF1117" s="33">
        <f>AC1117*P1117+(1-AC1117)*M1117</f>
        <v/>
      </c>
      <c r="AG1117" s="33">
        <f>AC1117*Q1117+(1-AC1117)*N1117</f>
        <v/>
      </c>
      <c r="AH1117" s="33">
        <f>AD1117*O1117+(1-AD1117)*L1117</f>
        <v/>
      </c>
      <c r="AI1117" s="33">
        <f>AD1117*P1117+(1-AD1117)*M1117</f>
        <v/>
      </c>
      <c r="AJ1117" s="33">
        <f>AD1117*Q1117+(1-AD1117)*N1117</f>
        <v/>
      </c>
      <c r="AK1117" s="33">
        <f>AC1117*V1117+(1-AC1117)*U1117</f>
        <v/>
      </c>
      <c r="AL1117" s="33">
        <f>AC1117*W1117+(1-AC1117)*U1117</f>
        <v/>
      </c>
      <c r="AM1117" s="33">
        <f>AC1117*X1117+(1-AC1117)*U1117</f>
        <v/>
      </c>
      <c r="AN1117" s="33">
        <f>AD1117*V1117+(1-AD1117)*U1117</f>
        <v/>
      </c>
      <c r="AO1117" s="33">
        <f>AD1117*W1117+(1-AD1117)*U1117</f>
        <v/>
      </c>
      <c r="AP1117" s="33">
        <f>AD1117*X1117+(1-AD1117)*U1117</f>
        <v/>
      </c>
      <c r="AQ1117" s="7">
        <f>IF(OR(Scenario!$B$5="Any",Scenario!$B$5=A1117),1,0)</f>
        <v/>
      </c>
      <c r="AR1117" s="7">
        <f>IF(OR(Scenario!$B$6="Any",Scenario!$B$6=B1117),1,0)</f>
        <v/>
      </c>
      <c r="AS1117" s="7">
        <f>IF(OR(Scenario!$B$7="Any",Scenario!$B$7=C1117),1,0)</f>
        <v/>
      </c>
      <c r="AT1117" s="7">
        <f>IF(OR(Scenario!$B$8="Any",Scenario!$B$8=D1117),1,0)</f>
        <v/>
      </c>
      <c r="AU1117" s="7">
        <f>IF(OR(Scenario!$B$9="Any",Scenario!$B$9=E1117),1,0)</f>
        <v/>
      </c>
      <c r="AV1117" s="7">
        <f>IF(OR(Scenario!$B$10="Any",Scenario!$B$10=F1117),1,0)</f>
        <v/>
      </c>
      <c r="AW1117" s="7">
        <f>G1117*AQ1117*AR1117*AS1117*AT1117*AU1117*AV1117</f>
        <v/>
      </c>
      <c r="AX1117" s="7">
        <f>IF(Scenario!$B$11="mean",L1117,IF(Scenario!$B$11="5th pct",M1117,N1117))</f>
        <v/>
      </c>
      <c r="AY1117" s="7">
        <f>IF(Scenario!$B$11="mean",O1117,IF(Scenario!$B$11="5th pct",P1117,Q1117))</f>
        <v/>
      </c>
      <c r="AZ1117" s="7">
        <f>IF(Scenario!$B$11="mean",R1117,IF(Scenario!$B$11="5th pct",S1117,T1117))</f>
        <v/>
      </c>
      <c r="BA1117" s="7">
        <f>IF(Scenario!$B$11="mean",AE1117,IF(Scenario!$B$11="5th pct",AF1117,AG1117))</f>
        <v/>
      </c>
      <c r="BB1117" s="7">
        <f>IF(Scenario!$B$11="mean",AH1117,IF(Scenario!$B$11="5th pct",AI1117,AJ1117))</f>
        <v/>
      </c>
      <c r="BC1117" s="7">
        <f>U1117</f>
        <v/>
      </c>
      <c r="BD1117" s="7">
        <f>IF(Scenario!$B$11="mean",V1117,IF(Scenario!$B$11="5th pct",W1117,X1117))</f>
        <v/>
      </c>
      <c r="BE1117" s="7">
        <f>IF(Scenario!$B$11="mean",Y1117,IF(Scenario!$B$11="5th pct",Z1117,AA1117))</f>
        <v/>
      </c>
      <c r="BF1117" s="7">
        <f>IF(Scenario!$B$11="mean",AK1117,IF(Scenario!$B$11="5th pct",AL1117,AM1117))</f>
        <v/>
      </c>
      <c r="BG1117" s="7">
        <f>IF(Scenario!$B$11="mean",AN1117,IF(Scenario!$B$11="5th pct",AO1117,AP1117))</f>
        <v/>
      </c>
    </row>
    <row r="1118">
      <c r="A1118" t="inlineStr">
        <is>
          <t>M</t>
        </is>
      </c>
      <c r="B1118" t="inlineStr">
        <is>
          <t>80+</t>
        </is>
      </c>
      <c r="C1118" t="inlineStr">
        <is>
          <t>176-198</t>
        </is>
      </c>
      <c r="D1118" t="inlineStr">
        <is>
          <t>&gt;=2.0</t>
        </is>
      </c>
      <c r="E1118" t="inlineStr">
        <is>
          <t>high parox</t>
        </is>
      </c>
      <c r="F1118" t="inlineStr">
        <is>
          <t>no</t>
        </is>
      </c>
      <c r="G1118" s="26">
        <f>Parameters!$B$6*Parameters!$B$9*Parameters!$F$11/SUM(Parameters!$B$11:$G$11)*Parameters!$K$21*Parameters!$B$52*(1-Parameters!$B$46)</f>
        <v/>
      </c>
      <c r="H1118" s="27">
        <f>(140-Parameters!$D$25)*Parameters!$F$26*0.45359237*1/(72*Parameters!$E$27)</f>
        <v/>
      </c>
      <c r="I1118">
        <f>IF(H1118&gt;80,"&gt;80",IF(H1118&gt;50,"50-80",IF(H1118&gt;=25,"25-50","&lt;25")))</f>
        <v/>
      </c>
      <c r="J1118">
        <f>IF(((B1118="80+")+0+(OR(D1118="1.5-2.0",D1118="&gt;=2.0")))&gt;=2,1,0)</f>
        <v/>
      </c>
      <c r="K1118" s="28">
        <f>INDEX(Parameters!$B$31:$E$31,MATCH(I1118,Parameters!$B$30:$E$30,0))</f>
        <v/>
      </c>
      <c r="L1118" s="29">
        <f>K1118*INDEX(Parameters!$B$75:$E$75,MATCH(I1118,Parameters!$B$30:$E$30,0))/100*IF($F1118="yes",Parameters!$C$49,Parameters!$B$49)</f>
        <v/>
      </c>
      <c r="M1118" s="29">
        <f>K1118*INDEX(Parameters!$B$76:$E$76,MATCH(I1118,Parameters!$B$30:$E$30,0))/100*IF($F1118="yes",Parameters!$C$49,Parameters!$B$49)</f>
        <v/>
      </c>
      <c r="N1118" s="29">
        <f>K1118*INDEX(Parameters!$B$77:$E$77,MATCH(I1118,Parameters!$B$30:$E$30,0))/100*IF($F1118="yes",Parameters!$C$49,Parameters!$B$49)</f>
        <v/>
      </c>
      <c r="O1118" s="29">
        <f>K1118*INDEX(Parameters!$B$78:$E$78,MATCH(I1118,Parameters!$B$30:$E$30,0))/100*IF($F1118="yes",Parameters!$C$49,Parameters!$B$49)</f>
        <v/>
      </c>
      <c r="P1118" s="29">
        <f>K1118*INDEX(Parameters!$B$79:$E$79,MATCH(I1118,Parameters!$B$30:$E$30,0))/100*IF($F1118="yes",Parameters!$C$49,Parameters!$B$49)</f>
        <v/>
      </c>
      <c r="Q1118" s="29">
        <f>K1118*INDEX(Parameters!$B$80:$E$80,MATCH(I1118,Parameters!$B$30:$E$30,0))/100*IF($F1118="yes",Parameters!$C$49,Parameters!$B$49)</f>
        <v/>
      </c>
      <c r="R1118" s="29">
        <f>K1118*INDEX(Parameters!$B$81:$E$81,MATCH(I1118,Parameters!$B$30:$E$30,0))/100*IF($F1118="yes",Parameters!$C$49,Parameters!$B$49)</f>
        <v/>
      </c>
      <c r="S1118" s="29">
        <f>K1118*INDEX(Parameters!$B$82:$E$82,MATCH(I1118,Parameters!$B$30:$E$30,0))/100*IF($F1118="yes",Parameters!$C$49,Parameters!$B$49)</f>
        <v/>
      </c>
      <c r="T1118" s="29">
        <f>K1118*INDEX(Parameters!$B$83:$E$83,MATCH(I1118,Parameters!$B$30:$E$30,0))/100*IF($F1118="yes",Parameters!$C$49,Parameters!$B$49)</f>
        <v/>
      </c>
      <c r="U1118" s="29">
        <f>INDEX(Parameters!$B$32:$E$32,MATCH(I1118,Parameters!$B$30:$E$30,0))*Parameters!$B$36/100*IF($F1118="yes",Parameters!$E$49,Parameters!$D$49)</f>
        <v/>
      </c>
      <c r="V1118" s="29">
        <f>U1118*INDEX(Parameters!$B$99:$E$99,MATCH(I1118,Parameters!$B$30:$E$30,0))</f>
        <v/>
      </c>
      <c r="W1118" s="29">
        <f>U1118*INDEX(Parameters!$B$100:$E$100,MATCH(I1118,Parameters!$B$30:$E$30,0))</f>
        <v/>
      </c>
      <c r="X1118" s="29">
        <f>U1118*INDEX(Parameters!$B$101:$E$101,MATCH(I1118,Parameters!$B$30:$E$30,0))</f>
        <v/>
      </c>
      <c r="Y1118" s="29">
        <f>U1118*INDEX(Parameters!$B$102:$E$102,MATCH(I1118,Parameters!$B$30:$E$30,0))</f>
        <v/>
      </c>
      <c r="Z1118" s="29">
        <f>U1118*INDEX(Parameters!$B$103:$E$103,MATCH(I1118,Parameters!$B$30:$E$30,0))</f>
        <v/>
      </c>
      <c r="AA1118" s="29">
        <f>U1118*INDEX(Parameters!$B$104:$E$104,MATCH(I1118,Parameters!$B$30:$E$30,0))</f>
        <v/>
      </c>
      <c r="AB1118" s="29">
        <f>U1118*Parameters!$B$39</f>
        <v/>
      </c>
      <c r="AC1118">
        <f>J1118</f>
        <v/>
      </c>
      <c r="AD1118">
        <f>IF(J1118=1,Parameters!$B$40,Parameters!$B$41)</f>
        <v/>
      </c>
      <c r="AE1118" s="29">
        <f>AC1118*O1118+(1-AC1118)*L1118</f>
        <v/>
      </c>
      <c r="AF1118" s="29">
        <f>AC1118*P1118+(1-AC1118)*M1118</f>
        <v/>
      </c>
      <c r="AG1118" s="29">
        <f>AC1118*Q1118+(1-AC1118)*N1118</f>
        <v/>
      </c>
      <c r="AH1118" s="29">
        <f>AD1118*O1118+(1-AD1118)*L1118</f>
        <v/>
      </c>
      <c r="AI1118" s="29">
        <f>AD1118*P1118+(1-AD1118)*M1118</f>
        <v/>
      </c>
      <c r="AJ1118" s="29">
        <f>AD1118*Q1118+(1-AD1118)*N1118</f>
        <v/>
      </c>
      <c r="AK1118" s="29">
        <f>AC1118*V1118+(1-AC1118)*U1118</f>
        <v/>
      </c>
      <c r="AL1118" s="29">
        <f>AC1118*W1118+(1-AC1118)*U1118</f>
        <v/>
      </c>
      <c r="AM1118" s="29">
        <f>AC1118*X1118+(1-AC1118)*U1118</f>
        <v/>
      </c>
      <c r="AN1118" s="29">
        <f>AD1118*V1118+(1-AD1118)*U1118</f>
        <v/>
      </c>
      <c r="AO1118" s="29">
        <f>AD1118*W1118+(1-AD1118)*U1118</f>
        <v/>
      </c>
      <c r="AP1118" s="29">
        <f>AD1118*X1118+(1-AD1118)*U1118</f>
        <v/>
      </c>
      <c r="AQ1118">
        <f>IF(OR(Scenario!$B$5="Any",Scenario!$B$5=A1118),1,0)</f>
        <v/>
      </c>
      <c r="AR1118">
        <f>IF(OR(Scenario!$B$6="Any",Scenario!$B$6=B1118),1,0)</f>
        <v/>
      </c>
      <c r="AS1118">
        <f>IF(OR(Scenario!$B$7="Any",Scenario!$B$7=C1118),1,0)</f>
        <v/>
      </c>
      <c r="AT1118">
        <f>IF(OR(Scenario!$B$8="Any",Scenario!$B$8=D1118),1,0)</f>
        <v/>
      </c>
      <c r="AU1118">
        <f>IF(OR(Scenario!$B$9="Any",Scenario!$B$9=E1118),1,0)</f>
        <v/>
      </c>
      <c r="AV1118">
        <f>IF(OR(Scenario!$B$10="Any",Scenario!$B$10=F1118),1,0)</f>
        <v/>
      </c>
      <c r="AW1118">
        <f>G1118*AQ1118*AR1118*AS1118*AT1118*AU1118*AV1118</f>
        <v/>
      </c>
      <c r="AX1118">
        <f>IF(Scenario!$B$11="mean",L1118,IF(Scenario!$B$11="5th pct",M1118,N1118))</f>
        <v/>
      </c>
      <c r="AY1118">
        <f>IF(Scenario!$B$11="mean",O1118,IF(Scenario!$B$11="5th pct",P1118,Q1118))</f>
        <v/>
      </c>
      <c r="AZ1118">
        <f>IF(Scenario!$B$11="mean",R1118,IF(Scenario!$B$11="5th pct",S1118,T1118))</f>
        <v/>
      </c>
      <c r="BA1118">
        <f>IF(Scenario!$B$11="mean",AE1118,IF(Scenario!$B$11="5th pct",AF1118,AG1118))</f>
        <v/>
      </c>
      <c r="BB1118">
        <f>IF(Scenario!$B$11="mean",AH1118,IF(Scenario!$B$11="5th pct",AI1118,AJ1118))</f>
        <v/>
      </c>
      <c r="BC1118">
        <f>U1118</f>
        <v/>
      </c>
      <c r="BD1118">
        <f>IF(Scenario!$B$11="mean",V1118,IF(Scenario!$B$11="5th pct",W1118,X1118))</f>
        <v/>
      </c>
      <c r="BE1118">
        <f>IF(Scenario!$B$11="mean",Y1118,IF(Scenario!$B$11="5th pct",Z1118,AA1118))</f>
        <v/>
      </c>
      <c r="BF1118">
        <f>IF(Scenario!$B$11="mean",AK1118,IF(Scenario!$B$11="5th pct",AL1118,AM1118))</f>
        <v/>
      </c>
      <c r="BG1118">
        <f>IF(Scenario!$B$11="mean",AN1118,IF(Scenario!$B$11="5th pct",AO1118,AP1118))</f>
        <v/>
      </c>
    </row>
    <row r="1119">
      <c r="A1119" s="7" t="inlineStr">
        <is>
          <t>M</t>
        </is>
      </c>
      <c r="B1119" s="7" t="inlineStr">
        <is>
          <t>80+</t>
        </is>
      </c>
      <c r="C1119" s="7" t="inlineStr">
        <is>
          <t>176-198</t>
        </is>
      </c>
      <c r="D1119" s="7" t="inlineStr">
        <is>
          <t>&gt;=2.0</t>
        </is>
      </c>
      <c r="E1119" s="7" t="inlineStr">
        <is>
          <t>high parox</t>
        </is>
      </c>
      <c r="F1119" s="7" t="inlineStr">
        <is>
          <t>yes</t>
        </is>
      </c>
      <c r="G1119" s="30">
        <f>Parameters!$B$6*Parameters!$B$9*Parameters!$F$11/SUM(Parameters!$B$11:$G$11)*Parameters!$K$21*Parameters!$B$52*Parameters!$B$46</f>
        <v/>
      </c>
      <c r="H1119" s="31">
        <f>(140-Parameters!$D$25)*Parameters!$F$26*0.45359237*1/(72*Parameters!$E$27)</f>
        <v/>
      </c>
      <c r="I1119" s="7">
        <f>IF(H1119&gt;80,"&gt;80",IF(H1119&gt;50,"50-80",IF(H1119&gt;=25,"25-50","&lt;25")))</f>
        <v/>
      </c>
      <c r="J1119" s="7">
        <f>IF(((B1119="80+")+0+(OR(D1119="1.5-2.0",D1119="&gt;=2.0")))&gt;=2,1,0)</f>
        <v/>
      </c>
      <c r="K1119" s="32">
        <f>INDEX(Parameters!$B$31:$E$31,MATCH(I1119,Parameters!$B$30:$E$30,0))</f>
        <v/>
      </c>
      <c r="L1119" s="33">
        <f>K1119*INDEX(Parameters!$B$75:$E$75,MATCH(I1119,Parameters!$B$30:$E$30,0))/100*IF($F1119="yes",Parameters!$C$49,Parameters!$B$49)</f>
        <v/>
      </c>
      <c r="M1119" s="33">
        <f>K1119*INDEX(Parameters!$B$76:$E$76,MATCH(I1119,Parameters!$B$30:$E$30,0))/100*IF($F1119="yes",Parameters!$C$49,Parameters!$B$49)</f>
        <v/>
      </c>
      <c r="N1119" s="33">
        <f>K1119*INDEX(Parameters!$B$77:$E$77,MATCH(I1119,Parameters!$B$30:$E$30,0))/100*IF($F1119="yes",Parameters!$C$49,Parameters!$B$49)</f>
        <v/>
      </c>
      <c r="O1119" s="33">
        <f>K1119*INDEX(Parameters!$B$78:$E$78,MATCH(I1119,Parameters!$B$30:$E$30,0))/100*IF($F1119="yes",Parameters!$C$49,Parameters!$B$49)</f>
        <v/>
      </c>
      <c r="P1119" s="33">
        <f>K1119*INDEX(Parameters!$B$79:$E$79,MATCH(I1119,Parameters!$B$30:$E$30,0))/100*IF($F1119="yes",Parameters!$C$49,Parameters!$B$49)</f>
        <v/>
      </c>
      <c r="Q1119" s="33">
        <f>K1119*INDEX(Parameters!$B$80:$E$80,MATCH(I1119,Parameters!$B$30:$E$30,0))/100*IF($F1119="yes",Parameters!$C$49,Parameters!$B$49)</f>
        <v/>
      </c>
      <c r="R1119" s="33">
        <f>K1119*INDEX(Parameters!$B$81:$E$81,MATCH(I1119,Parameters!$B$30:$E$30,0))/100*IF($F1119="yes",Parameters!$C$49,Parameters!$B$49)</f>
        <v/>
      </c>
      <c r="S1119" s="33">
        <f>K1119*INDEX(Parameters!$B$82:$E$82,MATCH(I1119,Parameters!$B$30:$E$30,0))/100*IF($F1119="yes",Parameters!$C$49,Parameters!$B$49)</f>
        <v/>
      </c>
      <c r="T1119" s="33">
        <f>K1119*INDEX(Parameters!$B$83:$E$83,MATCH(I1119,Parameters!$B$30:$E$30,0))/100*IF($F1119="yes",Parameters!$C$49,Parameters!$B$49)</f>
        <v/>
      </c>
      <c r="U1119" s="33">
        <f>INDEX(Parameters!$B$32:$E$32,MATCH(I1119,Parameters!$B$30:$E$30,0))*Parameters!$B$36/100*IF($F1119="yes",Parameters!$E$49,Parameters!$D$49)</f>
        <v/>
      </c>
      <c r="V1119" s="33">
        <f>U1119*INDEX(Parameters!$B$99:$E$99,MATCH(I1119,Parameters!$B$30:$E$30,0))</f>
        <v/>
      </c>
      <c r="W1119" s="33">
        <f>U1119*INDEX(Parameters!$B$100:$E$100,MATCH(I1119,Parameters!$B$30:$E$30,0))</f>
        <v/>
      </c>
      <c r="X1119" s="33">
        <f>U1119*INDEX(Parameters!$B$101:$E$101,MATCH(I1119,Parameters!$B$30:$E$30,0))</f>
        <v/>
      </c>
      <c r="Y1119" s="33">
        <f>U1119*INDEX(Parameters!$B$102:$E$102,MATCH(I1119,Parameters!$B$30:$E$30,0))</f>
        <v/>
      </c>
      <c r="Z1119" s="33">
        <f>U1119*INDEX(Parameters!$B$103:$E$103,MATCH(I1119,Parameters!$B$30:$E$30,0))</f>
        <v/>
      </c>
      <c r="AA1119" s="33">
        <f>U1119*INDEX(Parameters!$B$104:$E$104,MATCH(I1119,Parameters!$B$30:$E$30,0))</f>
        <v/>
      </c>
      <c r="AB1119" s="33">
        <f>U1119*Parameters!$B$39</f>
        <v/>
      </c>
      <c r="AC1119" s="7">
        <f>J1119</f>
        <v/>
      </c>
      <c r="AD1119" s="7">
        <f>IF(J1119=1,Parameters!$B$40,Parameters!$B$41)</f>
        <v/>
      </c>
      <c r="AE1119" s="33">
        <f>AC1119*O1119+(1-AC1119)*L1119</f>
        <v/>
      </c>
      <c r="AF1119" s="33">
        <f>AC1119*P1119+(1-AC1119)*M1119</f>
        <v/>
      </c>
      <c r="AG1119" s="33">
        <f>AC1119*Q1119+(1-AC1119)*N1119</f>
        <v/>
      </c>
      <c r="AH1119" s="33">
        <f>AD1119*O1119+(1-AD1119)*L1119</f>
        <v/>
      </c>
      <c r="AI1119" s="33">
        <f>AD1119*P1119+(1-AD1119)*M1119</f>
        <v/>
      </c>
      <c r="AJ1119" s="33">
        <f>AD1119*Q1119+(1-AD1119)*N1119</f>
        <v/>
      </c>
      <c r="AK1119" s="33">
        <f>AC1119*V1119+(1-AC1119)*U1119</f>
        <v/>
      </c>
      <c r="AL1119" s="33">
        <f>AC1119*W1119+(1-AC1119)*U1119</f>
        <v/>
      </c>
      <c r="AM1119" s="33">
        <f>AC1119*X1119+(1-AC1119)*U1119</f>
        <v/>
      </c>
      <c r="AN1119" s="33">
        <f>AD1119*V1119+(1-AD1119)*U1119</f>
        <v/>
      </c>
      <c r="AO1119" s="33">
        <f>AD1119*W1119+(1-AD1119)*U1119</f>
        <v/>
      </c>
      <c r="AP1119" s="33">
        <f>AD1119*X1119+(1-AD1119)*U1119</f>
        <v/>
      </c>
      <c r="AQ1119" s="7">
        <f>IF(OR(Scenario!$B$5="Any",Scenario!$B$5=A1119),1,0)</f>
        <v/>
      </c>
      <c r="AR1119" s="7">
        <f>IF(OR(Scenario!$B$6="Any",Scenario!$B$6=B1119),1,0)</f>
        <v/>
      </c>
      <c r="AS1119" s="7">
        <f>IF(OR(Scenario!$B$7="Any",Scenario!$B$7=C1119),1,0)</f>
        <v/>
      </c>
      <c r="AT1119" s="7">
        <f>IF(OR(Scenario!$B$8="Any",Scenario!$B$8=D1119),1,0)</f>
        <v/>
      </c>
      <c r="AU1119" s="7">
        <f>IF(OR(Scenario!$B$9="Any",Scenario!$B$9=E1119),1,0)</f>
        <v/>
      </c>
      <c r="AV1119" s="7">
        <f>IF(OR(Scenario!$B$10="Any",Scenario!$B$10=F1119),1,0)</f>
        <v/>
      </c>
      <c r="AW1119" s="7">
        <f>G1119*AQ1119*AR1119*AS1119*AT1119*AU1119*AV1119</f>
        <v/>
      </c>
      <c r="AX1119" s="7">
        <f>IF(Scenario!$B$11="mean",L1119,IF(Scenario!$B$11="5th pct",M1119,N1119))</f>
        <v/>
      </c>
      <c r="AY1119" s="7">
        <f>IF(Scenario!$B$11="mean",O1119,IF(Scenario!$B$11="5th pct",P1119,Q1119))</f>
        <v/>
      </c>
      <c r="AZ1119" s="7">
        <f>IF(Scenario!$B$11="mean",R1119,IF(Scenario!$B$11="5th pct",S1119,T1119))</f>
        <v/>
      </c>
      <c r="BA1119" s="7">
        <f>IF(Scenario!$B$11="mean",AE1119,IF(Scenario!$B$11="5th pct",AF1119,AG1119))</f>
        <v/>
      </c>
      <c r="BB1119" s="7">
        <f>IF(Scenario!$B$11="mean",AH1119,IF(Scenario!$B$11="5th pct",AI1119,AJ1119))</f>
        <v/>
      </c>
      <c r="BC1119" s="7">
        <f>U1119</f>
        <v/>
      </c>
      <c r="BD1119" s="7">
        <f>IF(Scenario!$B$11="mean",V1119,IF(Scenario!$B$11="5th pct",W1119,X1119))</f>
        <v/>
      </c>
      <c r="BE1119" s="7">
        <f>IF(Scenario!$B$11="mean",Y1119,IF(Scenario!$B$11="5th pct",Z1119,AA1119))</f>
        <v/>
      </c>
      <c r="BF1119" s="7">
        <f>IF(Scenario!$B$11="mean",AK1119,IF(Scenario!$B$11="5th pct",AL1119,AM1119))</f>
        <v/>
      </c>
      <c r="BG1119" s="7">
        <f>IF(Scenario!$B$11="mean",AN1119,IF(Scenario!$B$11="5th pct",AO1119,AP1119))</f>
        <v/>
      </c>
    </row>
    <row r="1120">
      <c r="A1120" t="inlineStr">
        <is>
          <t>M</t>
        </is>
      </c>
      <c r="B1120" t="inlineStr">
        <is>
          <t>80+</t>
        </is>
      </c>
      <c r="C1120" t="inlineStr">
        <is>
          <t>176-198</t>
        </is>
      </c>
      <c r="D1120" t="inlineStr">
        <is>
          <t>&gt;=2.0</t>
        </is>
      </c>
      <c r="E1120" t="inlineStr">
        <is>
          <t>persistent</t>
        </is>
      </c>
      <c r="F1120" t="inlineStr">
        <is>
          <t>no</t>
        </is>
      </c>
      <c r="G1120" s="26">
        <f>Parameters!$B$6*Parameters!$B$9*Parameters!$F$11/SUM(Parameters!$B$11:$G$11)*Parameters!$K$21*Parameters!$B$53*(1-Parameters!$B$46)</f>
        <v/>
      </c>
      <c r="H1120" s="27">
        <f>(140-Parameters!$D$25)*Parameters!$F$26*0.45359237*1/(72*Parameters!$E$27)</f>
        <v/>
      </c>
      <c r="I1120">
        <f>IF(H1120&gt;80,"&gt;80",IF(H1120&gt;50,"50-80",IF(H1120&gt;=25,"25-50","&lt;25")))</f>
        <v/>
      </c>
      <c r="J1120">
        <f>IF(((B1120="80+")+0+(OR(D1120="1.5-2.0",D1120="&gt;=2.0")))&gt;=2,1,0)</f>
        <v/>
      </c>
      <c r="K1120" s="28">
        <f>INDEX(Parameters!$B$31:$E$31,MATCH(I1120,Parameters!$B$30:$E$30,0))</f>
        <v/>
      </c>
      <c r="L1120" s="29">
        <f>K1120*INDEX(Parameters!$B$84:$E$84,MATCH(I1120,Parameters!$B$30:$E$30,0))/100*IF($F1120="yes",Parameters!$C$49,Parameters!$B$49)</f>
        <v/>
      </c>
      <c r="M1120" s="29">
        <f>K1120*INDEX(Parameters!$B$85:$E$85,MATCH(I1120,Parameters!$B$30:$E$30,0))/100*IF($F1120="yes",Parameters!$C$49,Parameters!$B$49)</f>
        <v/>
      </c>
      <c r="N1120" s="29">
        <f>K1120*INDEX(Parameters!$B$86:$E$86,MATCH(I1120,Parameters!$B$30:$E$30,0))/100*IF($F1120="yes",Parameters!$C$49,Parameters!$B$49)</f>
        <v/>
      </c>
      <c r="O1120" s="29">
        <f>K1120*INDEX(Parameters!$B$87:$E$87,MATCH(I1120,Parameters!$B$30:$E$30,0))/100*IF($F1120="yes",Parameters!$C$49,Parameters!$B$49)</f>
        <v/>
      </c>
      <c r="P1120" s="29">
        <f>K1120*INDEX(Parameters!$B$88:$E$88,MATCH(I1120,Parameters!$B$30:$E$30,0))/100*IF($F1120="yes",Parameters!$C$49,Parameters!$B$49)</f>
        <v/>
      </c>
      <c r="Q1120" s="29">
        <f>K1120*INDEX(Parameters!$B$89:$E$89,MATCH(I1120,Parameters!$B$30:$E$30,0))/100*IF($F1120="yes",Parameters!$C$49,Parameters!$B$49)</f>
        <v/>
      </c>
      <c r="R1120" s="29">
        <f>K1120*INDEX(Parameters!$B$90:$E$90,MATCH(I1120,Parameters!$B$30:$E$30,0))/100*IF($F1120="yes",Parameters!$C$49,Parameters!$B$49)</f>
        <v/>
      </c>
      <c r="S1120" s="29">
        <f>K1120*INDEX(Parameters!$B$91:$E$91,MATCH(I1120,Parameters!$B$30:$E$30,0))/100*IF($F1120="yes",Parameters!$C$49,Parameters!$B$49)</f>
        <v/>
      </c>
      <c r="T1120" s="29">
        <f>K1120*INDEX(Parameters!$B$92:$E$92,MATCH(I1120,Parameters!$B$30:$E$30,0))/100*IF($F1120="yes",Parameters!$C$49,Parameters!$B$49)</f>
        <v/>
      </c>
      <c r="U1120" s="29">
        <f>INDEX(Parameters!$B$32:$E$32,MATCH(I1120,Parameters!$B$30:$E$30,0))*Parameters!$B$36/100*IF($F1120="yes",Parameters!$E$49,Parameters!$D$49)</f>
        <v/>
      </c>
      <c r="V1120" s="29">
        <f>U1120*INDEX(Parameters!$B$99:$E$99,MATCH(I1120,Parameters!$B$30:$E$30,0))</f>
        <v/>
      </c>
      <c r="W1120" s="29">
        <f>U1120*INDEX(Parameters!$B$100:$E$100,MATCH(I1120,Parameters!$B$30:$E$30,0))</f>
        <v/>
      </c>
      <c r="X1120" s="29">
        <f>U1120*INDEX(Parameters!$B$101:$E$101,MATCH(I1120,Parameters!$B$30:$E$30,0))</f>
        <v/>
      </c>
      <c r="Y1120" s="29">
        <f>U1120*INDEX(Parameters!$B$102:$E$102,MATCH(I1120,Parameters!$B$30:$E$30,0))</f>
        <v/>
      </c>
      <c r="Z1120" s="29">
        <f>U1120*INDEX(Parameters!$B$103:$E$103,MATCH(I1120,Parameters!$B$30:$E$30,0))</f>
        <v/>
      </c>
      <c r="AA1120" s="29">
        <f>U1120*INDEX(Parameters!$B$104:$E$104,MATCH(I1120,Parameters!$B$30:$E$30,0))</f>
        <v/>
      </c>
      <c r="AB1120" s="29">
        <f>U1120*Parameters!$B$39</f>
        <v/>
      </c>
      <c r="AC1120">
        <f>J1120</f>
        <v/>
      </c>
      <c r="AD1120">
        <f>IF(J1120=1,Parameters!$B$40,Parameters!$B$41)</f>
        <v/>
      </c>
      <c r="AE1120" s="29">
        <f>AC1120*O1120+(1-AC1120)*L1120</f>
        <v/>
      </c>
      <c r="AF1120" s="29">
        <f>AC1120*P1120+(1-AC1120)*M1120</f>
        <v/>
      </c>
      <c r="AG1120" s="29">
        <f>AC1120*Q1120+(1-AC1120)*N1120</f>
        <v/>
      </c>
      <c r="AH1120" s="29">
        <f>AD1120*O1120+(1-AD1120)*L1120</f>
        <v/>
      </c>
      <c r="AI1120" s="29">
        <f>AD1120*P1120+(1-AD1120)*M1120</f>
        <v/>
      </c>
      <c r="AJ1120" s="29">
        <f>AD1120*Q1120+(1-AD1120)*N1120</f>
        <v/>
      </c>
      <c r="AK1120" s="29">
        <f>AC1120*V1120+(1-AC1120)*U1120</f>
        <v/>
      </c>
      <c r="AL1120" s="29">
        <f>AC1120*W1120+(1-AC1120)*U1120</f>
        <v/>
      </c>
      <c r="AM1120" s="29">
        <f>AC1120*X1120+(1-AC1120)*U1120</f>
        <v/>
      </c>
      <c r="AN1120" s="29">
        <f>AD1120*V1120+(1-AD1120)*U1120</f>
        <v/>
      </c>
      <c r="AO1120" s="29">
        <f>AD1120*W1120+(1-AD1120)*U1120</f>
        <v/>
      </c>
      <c r="AP1120" s="29">
        <f>AD1120*X1120+(1-AD1120)*U1120</f>
        <v/>
      </c>
      <c r="AQ1120">
        <f>IF(OR(Scenario!$B$5="Any",Scenario!$B$5=A1120),1,0)</f>
        <v/>
      </c>
      <c r="AR1120">
        <f>IF(OR(Scenario!$B$6="Any",Scenario!$B$6=B1120),1,0)</f>
        <v/>
      </c>
      <c r="AS1120">
        <f>IF(OR(Scenario!$B$7="Any",Scenario!$B$7=C1120),1,0)</f>
        <v/>
      </c>
      <c r="AT1120">
        <f>IF(OR(Scenario!$B$8="Any",Scenario!$B$8=D1120),1,0)</f>
        <v/>
      </c>
      <c r="AU1120">
        <f>IF(OR(Scenario!$B$9="Any",Scenario!$B$9=E1120),1,0)</f>
        <v/>
      </c>
      <c r="AV1120">
        <f>IF(OR(Scenario!$B$10="Any",Scenario!$B$10=F1120),1,0)</f>
        <v/>
      </c>
      <c r="AW1120">
        <f>G1120*AQ1120*AR1120*AS1120*AT1120*AU1120*AV1120</f>
        <v/>
      </c>
      <c r="AX1120">
        <f>IF(Scenario!$B$11="mean",L1120,IF(Scenario!$B$11="5th pct",M1120,N1120))</f>
        <v/>
      </c>
      <c r="AY1120">
        <f>IF(Scenario!$B$11="mean",O1120,IF(Scenario!$B$11="5th pct",P1120,Q1120))</f>
        <v/>
      </c>
      <c r="AZ1120">
        <f>IF(Scenario!$B$11="mean",R1120,IF(Scenario!$B$11="5th pct",S1120,T1120))</f>
        <v/>
      </c>
      <c r="BA1120">
        <f>IF(Scenario!$B$11="mean",AE1120,IF(Scenario!$B$11="5th pct",AF1120,AG1120))</f>
        <v/>
      </c>
      <c r="BB1120">
        <f>IF(Scenario!$B$11="mean",AH1120,IF(Scenario!$B$11="5th pct",AI1120,AJ1120))</f>
        <v/>
      </c>
      <c r="BC1120">
        <f>U1120</f>
        <v/>
      </c>
      <c r="BD1120">
        <f>IF(Scenario!$B$11="mean",V1120,IF(Scenario!$B$11="5th pct",W1120,X1120))</f>
        <v/>
      </c>
      <c r="BE1120">
        <f>IF(Scenario!$B$11="mean",Y1120,IF(Scenario!$B$11="5th pct",Z1120,AA1120))</f>
        <v/>
      </c>
      <c r="BF1120">
        <f>IF(Scenario!$B$11="mean",AK1120,IF(Scenario!$B$11="5th pct",AL1120,AM1120))</f>
        <v/>
      </c>
      <c r="BG1120">
        <f>IF(Scenario!$B$11="mean",AN1120,IF(Scenario!$B$11="5th pct",AO1120,AP1120))</f>
        <v/>
      </c>
    </row>
    <row r="1121">
      <c r="A1121" s="7" t="inlineStr">
        <is>
          <t>M</t>
        </is>
      </c>
      <c r="B1121" s="7" t="inlineStr">
        <is>
          <t>80+</t>
        </is>
      </c>
      <c r="C1121" s="7" t="inlineStr">
        <is>
          <t>176-198</t>
        </is>
      </c>
      <c r="D1121" s="7" t="inlineStr">
        <is>
          <t>&gt;=2.0</t>
        </is>
      </c>
      <c r="E1121" s="7" t="inlineStr">
        <is>
          <t>persistent</t>
        </is>
      </c>
      <c r="F1121" s="7" t="inlineStr">
        <is>
          <t>yes</t>
        </is>
      </c>
      <c r="G1121" s="30">
        <f>Parameters!$B$6*Parameters!$B$9*Parameters!$F$11/SUM(Parameters!$B$11:$G$11)*Parameters!$K$21*Parameters!$B$53*Parameters!$B$46</f>
        <v/>
      </c>
      <c r="H1121" s="31">
        <f>(140-Parameters!$D$25)*Parameters!$F$26*0.45359237*1/(72*Parameters!$E$27)</f>
        <v/>
      </c>
      <c r="I1121" s="7">
        <f>IF(H1121&gt;80,"&gt;80",IF(H1121&gt;50,"50-80",IF(H1121&gt;=25,"25-50","&lt;25")))</f>
        <v/>
      </c>
      <c r="J1121" s="7">
        <f>IF(((B1121="80+")+0+(OR(D1121="1.5-2.0",D1121="&gt;=2.0")))&gt;=2,1,0)</f>
        <v/>
      </c>
      <c r="K1121" s="32">
        <f>INDEX(Parameters!$B$31:$E$31,MATCH(I1121,Parameters!$B$30:$E$30,0))</f>
        <v/>
      </c>
      <c r="L1121" s="33">
        <f>K1121*INDEX(Parameters!$B$84:$E$84,MATCH(I1121,Parameters!$B$30:$E$30,0))/100*IF($F1121="yes",Parameters!$C$49,Parameters!$B$49)</f>
        <v/>
      </c>
      <c r="M1121" s="33">
        <f>K1121*INDEX(Parameters!$B$85:$E$85,MATCH(I1121,Parameters!$B$30:$E$30,0))/100*IF($F1121="yes",Parameters!$C$49,Parameters!$B$49)</f>
        <v/>
      </c>
      <c r="N1121" s="33">
        <f>K1121*INDEX(Parameters!$B$86:$E$86,MATCH(I1121,Parameters!$B$30:$E$30,0))/100*IF($F1121="yes",Parameters!$C$49,Parameters!$B$49)</f>
        <v/>
      </c>
      <c r="O1121" s="33">
        <f>K1121*INDEX(Parameters!$B$87:$E$87,MATCH(I1121,Parameters!$B$30:$E$30,0))/100*IF($F1121="yes",Parameters!$C$49,Parameters!$B$49)</f>
        <v/>
      </c>
      <c r="P1121" s="33">
        <f>K1121*INDEX(Parameters!$B$88:$E$88,MATCH(I1121,Parameters!$B$30:$E$30,0))/100*IF($F1121="yes",Parameters!$C$49,Parameters!$B$49)</f>
        <v/>
      </c>
      <c r="Q1121" s="33">
        <f>K1121*INDEX(Parameters!$B$89:$E$89,MATCH(I1121,Parameters!$B$30:$E$30,0))/100*IF($F1121="yes",Parameters!$C$49,Parameters!$B$49)</f>
        <v/>
      </c>
      <c r="R1121" s="33">
        <f>K1121*INDEX(Parameters!$B$90:$E$90,MATCH(I1121,Parameters!$B$30:$E$30,0))/100*IF($F1121="yes",Parameters!$C$49,Parameters!$B$49)</f>
        <v/>
      </c>
      <c r="S1121" s="33">
        <f>K1121*INDEX(Parameters!$B$91:$E$91,MATCH(I1121,Parameters!$B$30:$E$30,0))/100*IF($F1121="yes",Parameters!$C$49,Parameters!$B$49)</f>
        <v/>
      </c>
      <c r="T1121" s="33">
        <f>K1121*INDEX(Parameters!$B$92:$E$92,MATCH(I1121,Parameters!$B$30:$E$30,0))/100*IF($F1121="yes",Parameters!$C$49,Parameters!$B$49)</f>
        <v/>
      </c>
      <c r="U1121" s="33">
        <f>INDEX(Parameters!$B$32:$E$32,MATCH(I1121,Parameters!$B$30:$E$30,0))*Parameters!$B$36/100*IF($F1121="yes",Parameters!$E$49,Parameters!$D$49)</f>
        <v/>
      </c>
      <c r="V1121" s="33">
        <f>U1121*INDEX(Parameters!$B$99:$E$99,MATCH(I1121,Parameters!$B$30:$E$30,0))</f>
        <v/>
      </c>
      <c r="W1121" s="33">
        <f>U1121*INDEX(Parameters!$B$100:$E$100,MATCH(I1121,Parameters!$B$30:$E$30,0))</f>
        <v/>
      </c>
      <c r="X1121" s="33">
        <f>U1121*INDEX(Parameters!$B$101:$E$101,MATCH(I1121,Parameters!$B$30:$E$30,0))</f>
        <v/>
      </c>
      <c r="Y1121" s="33">
        <f>U1121*INDEX(Parameters!$B$102:$E$102,MATCH(I1121,Parameters!$B$30:$E$30,0))</f>
        <v/>
      </c>
      <c r="Z1121" s="33">
        <f>U1121*INDEX(Parameters!$B$103:$E$103,MATCH(I1121,Parameters!$B$30:$E$30,0))</f>
        <v/>
      </c>
      <c r="AA1121" s="33">
        <f>U1121*INDEX(Parameters!$B$104:$E$104,MATCH(I1121,Parameters!$B$30:$E$30,0))</f>
        <v/>
      </c>
      <c r="AB1121" s="33">
        <f>U1121*Parameters!$B$39</f>
        <v/>
      </c>
      <c r="AC1121" s="7">
        <f>J1121</f>
        <v/>
      </c>
      <c r="AD1121" s="7">
        <f>IF(J1121=1,Parameters!$B$40,Parameters!$B$41)</f>
        <v/>
      </c>
      <c r="AE1121" s="33">
        <f>AC1121*O1121+(1-AC1121)*L1121</f>
        <v/>
      </c>
      <c r="AF1121" s="33">
        <f>AC1121*P1121+(1-AC1121)*M1121</f>
        <v/>
      </c>
      <c r="AG1121" s="33">
        <f>AC1121*Q1121+(1-AC1121)*N1121</f>
        <v/>
      </c>
      <c r="AH1121" s="33">
        <f>AD1121*O1121+(1-AD1121)*L1121</f>
        <v/>
      </c>
      <c r="AI1121" s="33">
        <f>AD1121*P1121+(1-AD1121)*M1121</f>
        <v/>
      </c>
      <c r="AJ1121" s="33">
        <f>AD1121*Q1121+(1-AD1121)*N1121</f>
        <v/>
      </c>
      <c r="AK1121" s="33">
        <f>AC1121*V1121+(1-AC1121)*U1121</f>
        <v/>
      </c>
      <c r="AL1121" s="33">
        <f>AC1121*W1121+(1-AC1121)*U1121</f>
        <v/>
      </c>
      <c r="AM1121" s="33">
        <f>AC1121*X1121+(1-AC1121)*U1121</f>
        <v/>
      </c>
      <c r="AN1121" s="33">
        <f>AD1121*V1121+(1-AD1121)*U1121</f>
        <v/>
      </c>
      <c r="AO1121" s="33">
        <f>AD1121*W1121+(1-AD1121)*U1121</f>
        <v/>
      </c>
      <c r="AP1121" s="33">
        <f>AD1121*X1121+(1-AD1121)*U1121</f>
        <v/>
      </c>
      <c r="AQ1121" s="7">
        <f>IF(OR(Scenario!$B$5="Any",Scenario!$B$5=A1121),1,0)</f>
        <v/>
      </c>
      <c r="AR1121" s="7">
        <f>IF(OR(Scenario!$B$6="Any",Scenario!$B$6=B1121),1,0)</f>
        <v/>
      </c>
      <c r="AS1121" s="7">
        <f>IF(OR(Scenario!$B$7="Any",Scenario!$B$7=C1121),1,0)</f>
        <v/>
      </c>
      <c r="AT1121" s="7">
        <f>IF(OR(Scenario!$B$8="Any",Scenario!$B$8=D1121),1,0)</f>
        <v/>
      </c>
      <c r="AU1121" s="7">
        <f>IF(OR(Scenario!$B$9="Any",Scenario!$B$9=E1121),1,0)</f>
        <v/>
      </c>
      <c r="AV1121" s="7">
        <f>IF(OR(Scenario!$B$10="Any",Scenario!$B$10=F1121),1,0)</f>
        <v/>
      </c>
      <c r="AW1121" s="7">
        <f>G1121*AQ1121*AR1121*AS1121*AT1121*AU1121*AV1121</f>
        <v/>
      </c>
      <c r="AX1121" s="7">
        <f>IF(Scenario!$B$11="mean",L1121,IF(Scenario!$B$11="5th pct",M1121,N1121))</f>
        <v/>
      </c>
      <c r="AY1121" s="7">
        <f>IF(Scenario!$B$11="mean",O1121,IF(Scenario!$B$11="5th pct",P1121,Q1121))</f>
        <v/>
      </c>
      <c r="AZ1121" s="7">
        <f>IF(Scenario!$B$11="mean",R1121,IF(Scenario!$B$11="5th pct",S1121,T1121))</f>
        <v/>
      </c>
      <c r="BA1121" s="7">
        <f>IF(Scenario!$B$11="mean",AE1121,IF(Scenario!$B$11="5th pct",AF1121,AG1121))</f>
        <v/>
      </c>
      <c r="BB1121" s="7">
        <f>IF(Scenario!$B$11="mean",AH1121,IF(Scenario!$B$11="5th pct",AI1121,AJ1121))</f>
        <v/>
      </c>
      <c r="BC1121" s="7">
        <f>U1121</f>
        <v/>
      </c>
      <c r="BD1121" s="7">
        <f>IF(Scenario!$B$11="mean",V1121,IF(Scenario!$B$11="5th pct",W1121,X1121))</f>
        <v/>
      </c>
      <c r="BE1121" s="7">
        <f>IF(Scenario!$B$11="mean",Y1121,IF(Scenario!$B$11="5th pct",Z1121,AA1121))</f>
        <v/>
      </c>
      <c r="BF1121" s="7">
        <f>IF(Scenario!$B$11="mean",AK1121,IF(Scenario!$B$11="5th pct",AL1121,AM1121))</f>
        <v/>
      </c>
      <c r="BG1121" s="7">
        <f>IF(Scenario!$B$11="mean",AN1121,IF(Scenario!$B$11="5th pct",AO1121,AP1121))</f>
        <v/>
      </c>
    </row>
    <row r="1122">
      <c r="A1122" t="inlineStr">
        <is>
          <t>M</t>
        </is>
      </c>
      <c r="B1122" t="inlineStr">
        <is>
          <t>80+</t>
        </is>
      </c>
      <c r="C1122" t="inlineStr">
        <is>
          <t>&gt;198</t>
        </is>
      </c>
      <c r="D1122" t="inlineStr">
        <is>
          <t>&lt;1.0</t>
        </is>
      </c>
      <c r="E1122" t="inlineStr">
        <is>
          <t>subclinical</t>
        </is>
      </c>
      <c r="F1122" t="inlineStr">
        <is>
          <t>no</t>
        </is>
      </c>
      <c r="G1122" s="26">
        <f>Parameters!$B$6*Parameters!$B$9*Parameters!$G$11/SUM(Parameters!$B$11:$G$11)*Parameters!$H$21*Parameters!$B$50*(1-Parameters!$B$46)</f>
        <v/>
      </c>
      <c r="H1122" s="27">
        <f>(140-Parameters!$D$25)*Parameters!$G$26*0.45359237*1/(72*Parameters!$B$27)</f>
        <v/>
      </c>
      <c r="I1122">
        <f>IF(H1122&gt;80,"&gt;80",IF(H1122&gt;50,"50-80",IF(H1122&gt;=25,"25-50","&lt;25")))</f>
        <v/>
      </c>
      <c r="J1122">
        <f>IF(((B1122="80+")+0+(OR(D1122="1.5-2.0",D1122="&gt;=2.0")))&gt;=2,1,0)</f>
        <v/>
      </c>
      <c r="K1122" s="28">
        <f>INDEX(Parameters!$B$31:$E$31,MATCH(I1122,Parameters!$B$30:$E$30,0))</f>
        <v/>
      </c>
      <c r="L1122" s="29">
        <f>K1122*INDEX(Parameters!$B$57:$E$57,MATCH(I1122,Parameters!$B$30:$E$30,0))/100*IF($F1122="yes",Parameters!$C$49,Parameters!$B$49)</f>
        <v/>
      </c>
      <c r="M1122" s="29">
        <f>K1122*INDEX(Parameters!$B$58:$E$58,MATCH(I1122,Parameters!$B$30:$E$30,0))/100*IF($F1122="yes",Parameters!$C$49,Parameters!$B$49)</f>
        <v/>
      </c>
      <c r="N1122" s="29">
        <f>K1122*INDEX(Parameters!$B$59:$E$59,MATCH(I1122,Parameters!$B$30:$E$30,0))/100*IF($F1122="yes",Parameters!$C$49,Parameters!$B$49)</f>
        <v/>
      </c>
      <c r="O1122" s="29">
        <f>K1122*INDEX(Parameters!$B$60:$E$60,MATCH(I1122,Parameters!$B$30:$E$30,0))/100*IF($F1122="yes",Parameters!$C$49,Parameters!$B$49)</f>
        <v/>
      </c>
      <c r="P1122" s="29">
        <f>K1122*INDEX(Parameters!$B$61:$E$61,MATCH(I1122,Parameters!$B$30:$E$30,0))/100*IF($F1122="yes",Parameters!$C$49,Parameters!$B$49)</f>
        <v/>
      </c>
      <c r="Q1122" s="29">
        <f>K1122*INDEX(Parameters!$B$62:$E$62,MATCH(I1122,Parameters!$B$30:$E$30,0))/100*IF($F1122="yes",Parameters!$C$49,Parameters!$B$49)</f>
        <v/>
      </c>
      <c r="R1122" s="29">
        <f>K1122*INDEX(Parameters!$B$63:$E$63,MATCH(I1122,Parameters!$B$30:$E$30,0))/100*IF($F1122="yes",Parameters!$C$49,Parameters!$B$49)</f>
        <v/>
      </c>
      <c r="S1122" s="29">
        <f>K1122*INDEX(Parameters!$B$64:$E$64,MATCH(I1122,Parameters!$B$30:$E$30,0))/100*IF($F1122="yes",Parameters!$C$49,Parameters!$B$49)</f>
        <v/>
      </c>
      <c r="T1122" s="29">
        <f>K1122*INDEX(Parameters!$B$65:$E$65,MATCH(I1122,Parameters!$B$30:$E$30,0))/100*IF($F1122="yes",Parameters!$C$49,Parameters!$B$49)</f>
        <v/>
      </c>
      <c r="U1122" s="29">
        <f>INDEX(Parameters!$B$32:$E$32,MATCH(I1122,Parameters!$B$30:$E$30,0))*Parameters!$B$36/100*IF($F1122="yes",Parameters!$E$49,Parameters!$D$49)</f>
        <v/>
      </c>
      <c r="V1122" s="29">
        <f>U1122*INDEX(Parameters!$B$99:$E$99,MATCH(I1122,Parameters!$B$30:$E$30,0))</f>
        <v/>
      </c>
      <c r="W1122" s="29">
        <f>U1122*INDEX(Parameters!$B$100:$E$100,MATCH(I1122,Parameters!$B$30:$E$30,0))</f>
        <v/>
      </c>
      <c r="X1122" s="29">
        <f>U1122*INDEX(Parameters!$B$101:$E$101,MATCH(I1122,Parameters!$B$30:$E$30,0))</f>
        <v/>
      </c>
      <c r="Y1122" s="29">
        <f>U1122*INDEX(Parameters!$B$102:$E$102,MATCH(I1122,Parameters!$B$30:$E$30,0))</f>
        <v/>
      </c>
      <c r="Z1122" s="29">
        <f>U1122*INDEX(Parameters!$B$103:$E$103,MATCH(I1122,Parameters!$B$30:$E$30,0))</f>
        <v/>
      </c>
      <c r="AA1122" s="29">
        <f>U1122*INDEX(Parameters!$B$104:$E$104,MATCH(I1122,Parameters!$B$30:$E$30,0))</f>
        <v/>
      </c>
      <c r="AB1122" s="29">
        <f>U1122*Parameters!$B$39</f>
        <v/>
      </c>
      <c r="AC1122">
        <f>J1122</f>
        <v/>
      </c>
      <c r="AD1122">
        <f>IF(J1122=1,Parameters!$B$40,Parameters!$B$41)</f>
        <v/>
      </c>
      <c r="AE1122" s="29">
        <f>AC1122*O1122+(1-AC1122)*L1122</f>
        <v/>
      </c>
      <c r="AF1122" s="29">
        <f>AC1122*P1122+(1-AC1122)*M1122</f>
        <v/>
      </c>
      <c r="AG1122" s="29">
        <f>AC1122*Q1122+(1-AC1122)*N1122</f>
        <v/>
      </c>
      <c r="AH1122" s="29">
        <f>AD1122*O1122+(1-AD1122)*L1122</f>
        <v/>
      </c>
      <c r="AI1122" s="29">
        <f>AD1122*P1122+(1-AD1122)*M1122</f>
        <v/>
      </c>
      <c r="AJ1122" s="29">
        <f>AD1122*Q1122+(1-AD1122)*N1122</f>
        <v/>
      </c>
      <c r="AK1122" s="29">
        <f>AC1122*V1122+(1-AC1122)*U1122</f>
        <v/>
      </c>
      <c r="AL1122" s="29">
        <f>AC1122*W1122+(1-AC1122)*U1122</f>
        <v/>
      </c>
      <c r="AM1122" s="29">
        <f>AC1122*X1122+(1-AC1122)*U1122</f>
        <v/>
      </c>
      <c r="AN1122" s="29">
        <f>AD1122*V1122+(1-AD1122)*U1122</f>
        <v/>
      </c>
      <c r="AO1122" s="29">
        <f>AD1122*W1122+(1-AD1122)*U1122</f>
        <v/>
      </c>
      <c r="AP1122" s="29">
        <f>AD1122*X1122+(1-AD1122)*U1122</f>
        <v/>
      </c>
      <c r="AQ1122">
        <f>IF(OR(Scenario!$B$5="Any",Scenario!$B$5=A1122),1,0)</f>
        <v/>
      </c>
      <c r="AR1122">
        <f>IF(OR(Scenario!$B$6="Any",Scenario!$B$6=B1122),1,0)</f>
        <v/>
      </c>
      <c r="AS1122">
        <f>IF(OR(Scenario!$B$7="Any",Scenario!$B$7=C1122),1,0)</f>
        <v/>
      </c>
      <c r="AT1122">
        <f>IF(OR(Scenario!$B$8="Any",Scenario!$B$8=D1122),1,0)</f>
        <v/>
      </c>
      <c r="AU1122">
        <f>IF(OR(Scenario!$B$9="Any",Scenario!$B$9=E1122),1,0)</f>
        <v/>
      </c>
      <c r="AV1122">
        <f>IF(OR(Scenario!$B$10="Any",Scenario!$B$10=F1122),1,0)</f>
        <v/>
      </c>
      <c r="AW1122">
        <f>G1122*AQ1122*AR1122*AS1122*AT1122*AU1122*AV1122</f>
        <v/>
      </c>
      <c r="AX1122">
        <f>IF(Scenario!$B$11="mean",L1122,IF(Scenario!$B$11="5th pct",M1122,N1122))</f>
        <v/>
      </c>
      <c r="AY1122">
        <f>IF(Scenario!$B$11="mean",O1122,IF(Scenario!$B$11="5th pct",P1122,Q1122))</f>
        <v/>
      </c>
      <c r="AZ1122">
        <f>IF(Scenario!$B$11="mean",R1122,IF(Scenario!$B$11="5th pct",S1122,T1122))</f>
        <v/>
      </c>
      <c r="BA1122">
        <f>IF(Scenario!$B$11="mean",AE1122,IF(Scenario!$B$11="5th pct",AF1122,AG1122))</f>
        <v/>
      </c>
      <c r="BB1122">
        <f>IF(Scenario!$B$11="mean",AH1122,IF(Scenario!$B$11="5th pct",AI1122,AJ1122))</f>
        <v/>
      </c>
      <c r="BC1122">
        <f>U1122</f>
        <v/>
      </c>
      <c r="BD1122">
        <f>IF(Scenario!$B$11="mean",V1122,IF(Scenario!$B$11="5th pct",W1122,X1122))</f>
        <v/>
      </c>
      <c r="BE1122">
        <f>IF(Scenario!$B$11="mean",Y1122,IF(Scenario!$B$11="5th pct",Z1122,AA1122))</f>
        <v/>
      </c>
      <c r="BF1122">
        <f>IF(Scenario!$B$11="mean",AK1122,IF(Scenario!$B$11="5th pct",AL1122,AM1122))</f>
        <v/>
      </c>
      <c r="BG1122">
        <f>IF(Scenario!$B$11="mean",AN1122,IF(Scenario!$B$11="5th pct",AO1122,AP1122))</f>
        <v/>
      </c>
    </row>
    <row r="1123">
      <c r="A1123" s="7" t="inlineStr">
        <is>
          <t>M</t>
        </is>
      </c>
      <c r="B1123" s="7" t="inlineStr">
        <is>
          <t>80+</t>
        </is>
      </c>
      <c r="C1123" s="7" t="inlineStr">
        <is>
          <t>&gt;198</t>
        </is>
      </c>
      <c r="D1123" s="7" t="inlineStr">
        <is>
          <t>&lt;1.0</t>
        </is>
      </c>
      <c r="E1123" s="7" t="inlineStr">
        <is>
          <t>subclinical</t>
        </is>
      </c>
      <c r="F1123" s="7" t="inlineStr">
        <is>
          <t>yes</t>
        </is>
      </c>
      <c r="G1123" s="30">
        <f>Parameters!$B$6*Parameters!$B$9*Parameters!$G$11/SUM(Parameters!$B$11:$G$11)*Parameters!$H$21*Parameters!$B$50*Parameters!$B$46</f>
        <v/>
      </c>
      <c r="H1123" s="31">
        <f>(140-Parameters!$D$25)*Parameters!$G$26*0.45359237*1/(72*Parameters!$B$27)</f>
        <v/>
      </c>
      <c r="I1123" s="7">
        <f>IF(H1123&gt;80,"&gt;80",IF(H1123&gt;50,"50-80",IF(H1123&gt;=25,"25-50","&lt;25")))</f>
        <v/>
      </c>
      <c r="J1123" s="7">
        <f>IF(((B1123="80+")+0+(OR(D1123="1.5-2.0",D1123="&gt;=2.0")))&gt;=2,1,0)</f>
        <v/>
      </c>
      <c r="K1123" s="32">
        <f>INDEX(Parameters!$B$31:$E$31,MATCH(I1123,Parameters!$B$30:$E$30,0))</f>
        <v/>
      </c>
      <c r="L1123" s="33">
        <f>K1123*INDEX(Parameters!$B$57:$E$57,MATCH(I1123,Parameters!$B$30:$E$30,0))/100*IF($F1123="yes",Parameters!$C$49,Parameters!$B$49)</f>
        <v/>
      </c>
      <c r="M1123" s="33">
        <f>K1123*INDEX(Parameters!$B$58:$E$58,MATCH(I1123,Parameters!$B$30:$E$30,0))/100*IF($F1123="yes",Parameters!$C$49,Parameters!$B$49)</f>
        <v/>
      </c>
      <c r="N1123" s="33">
        <f>K1123*INDEX(Parameters!$B$59:$E$59,MATCH(I1123,Parameters!$B$30:$E$30,0))/100*IF($F1123="yes",Parameters!$C$49,Parameters!$B$49)</f>
        <v/>
      </c>
      <c r="O1123" s="33">
        <f>K1123*INDEX(Parameters!$B$60:$E$60,MATCH(I1123,Parameters!$B$30:$E$30,0))/100*IF($F1123="yes",Parameters!$C$49,Parameters!$B$49)</f>
        <v/>
      </c>
      <c r="P1123" s="33">
        <f>K1123*INDEX(Parameters!$B$61:$E$61,MATCH(I1123,Parameters!$B$30:$E$30,0))/100*IF($F1123="yes",Parameters!$C$49,Parameters!$B$49)</f>
        <v/>
      </c>
      <c r="Q1123" s="33">
        <f>K1123*INDEX(Parameters!$B$62:$E$62,MATCH(I1123,Parameters!$B$30:$E$30,0))/100*IF($F1123="yes",Parameters!$C$49,Parameters!$B$49)</f>
        <v/>
      </c>
      <c r="R1123" s="33">
        <f>K1123*INDEX(Parameters!$B$63:$E$63,MATCH(I1123,Parameters!$B$30:$E$30,0))/100*IF($F1123="yes",Parameters!$C$49,Parameters!$B$49)</f>
        <v/>
      </c>
      <c r="S1123" s="33">
        <f>K1123*INDEX(Parameters!$B$64:$E$64,MATCH(I1123,Parameters!$B$30:$E$30,0))/100*IF($F1123="yes",Parameters!$C$49,Parameters!$B$49)</f>
        <v/>
      </c>
      <c r="T1123" s="33">
        <f>K1123*INDEX(Parameters!$B$65:$E$65,MATCH(I1123,Parameters!$B$30:$E$30,0))/100*IF($F1123="yes",Parameters!$C$49,Parameters!$B$49)</f>
        <v/>
      </c>
      <c r="U1123" s="33">
        <f>INDEX(Parameters!$B$32:$E$32,MATCH(I1123,Parameters!$B$30:$E$30,0))*Parameters!$B$36/100*IF($F1123="yes",Parameters!$E$49,Parameters!$D$49)</f>
        <v/>
      </c>
      <c r="V1123" s="33">
        <f>U1123*INDEX(Parameters!$B$99:$E$99,MATCH(I1123,Parameters!$B$30:$E$30,0))</f>
        <v/>
      </c>
      <c r="W1123" s="33">
        <f>U1123*INDEX(Parameters!$B$100:$E$100,MATCH(I1123,Parameters!$B$30:$E$30,0))</f>
        <v/>
      </c>
      <c r="X1123" s="33">
        <f>U1123*INDEX(Parameters!$B$101:$E$101,MATCH(I1123,Parameters!$B$30:$E$30,0))</f>
        <v/>
      </c>
      <c r="Y1123" s="33">
        <f>U1123*INDEX(Parameters!$B$102:$E$102,MATCH(I1123,Parameters!$B$30:$E$30,0))</f>
        <v/>
      </c>
      <c r="Z1123" s="33">
        <f>U1123*INDEX(Parameters!$B$103:$E$103,MATCH(I1123,Parameters!$B$30:$E$30,0))</f>
        <v/>
      </c>
      <c r="AA1123" s="33">
        <f>U1123*INDEX(Parameters!$B$104:$E$104,MATCH(I1123,Parameters!$B$30:$E$30,0))</f>
        <v/>
      </c>
      <c r="AB1123" s="33">
        <f>U1123*Parameters!$B$39</f>
        <v/>
      </c>
      <c r="AC1123" s="7">
        <f>J1123</f>
        <v/>
      </c>
      <c r="AD1123" s="7">
        <f>IF(J1123=1,Parameters!$B$40,Parameters!$B$41)</f>
        <v/>
      </c>
      <c r="AE1123" s="33">
        <f>AC1123*O1123+(1-AC1123)*L1123</f>
        <v/>
      </c>
      <c r="AF1123" s="33">
        <f>AC1123*P1123+(1-AC1123)*M1123</f>
        <v/>
      </c>
      <c r="AG1123" s="33">
        <f>AC1123*Q1123+(1-AC1123)*N1123</f>
        <v/>
      </c>
      <c r="AH1123" s="33">
        <f>AD1123*O1123+(1-AD1123)*L1123</f>
        <v/>
      </c>
      <c r="AI1123" s="33">
        <f>AD1123*P1123+(1-AD1123)*M1123</f>
        <v/>
      </c>
      <c r="AJ1123" s="33">
        <f>AD1123*Q1123+(1-AD1123)*N1123</f>
        <v/>
      </c>
      <c r="AK1123" s="33">
        <f>AC1123*V1123+(1-AC1123)*U1123</f>
        <v/>
      </c>
      <c r="AL1123" s="33">
        <f>AC1123*W1123+(1-AC1123)*U1123</f>
        <v/>
      </c>
      <c r="AM1123" s="33">
        <f>AC1123*X1123+(1-AC1123)*U1123</f>
        <v/>
      </c>
      <c r="AN1123" s="33">
        <f>AD1123*V1123+(1-AD1123)*U1123</f>
        <v/>
      </c>
      <c r="AO1123" s="33">
        <f>AD1123*W1123+(1-AD1123)*U1123</f>
        <v/>
      </c>
      <c r="AP1123" s="33">
        <f>AD1123*X1123+(1-AD1123)*U1123</f>
        <v/>
      </c>
      <c r="AQ1123" s="7">
        <f>IF(OR(Scenario!$B$5="Any",Scenario!$B$5=A1123),1,0)</f>
        <v/>
      </c>
      <c r="AR1123" s="7">
        <f>IF(OR(Scenario!$B$6="Any",Scenario!$B$6=B1123),1,0)</f>
        <v/>
      </c>
      <c r="AS1123" s="7">
        <f>IF(OR(Scenario!$B$7="Any",Scenario!$B$7=C1123),1,0)</f>
        <v/>
      </c>
      <c r="AT1123" s="7">
        <f>IF(OR(Scenario!$B$8="Any",Scenario!$B$8=D1123),1,0)</f>
        <v/>
      </c>
      <c r="AU1123" s="7">
        <f>IF(OR(Scenario!$B$9="Any",Scenario!$B$9=E1123),1,0)</f>
        <v/>
      </c>
      <c r="AV1123" s="7">
        <f>IF(OR(Scenario!$B$10="Any",Scenario!$B$10=F1123),1,0)</f>
        <v/>
      </c>
      <c r="AW1123" s="7">
        <f>G1123*AQ1123*AR1123*AS1123*AT1123*AU1123*AV1123</f>
        <v/>
      </c>
      <c r="AX1123" s="7">
        <f>IF(Scenario!$B$11="mean",L1123,IF(Scenario!$B$11="5th pct",M1123,N1123))</f>
        <v/>
      </c>
      <c r="AY1123" s="7">
        <f>IF(Scenario!$B$11="mean",O1123,IF(Scenario!$B$11="5th pct",P1123,Q1123))</f>
        <v/>
      </c>
      <c r="AZ1123" s="7">
        <f>IF(Scenario!$B$11="mean",R1123,IF(Scenario!$B$11="5th pct",S1123,T1123))</f>
        <v/>
      </c>
      <c r="BA1123" s="7">
        <f>IF(Scenario!$B$11="mean",AE1123,IF(Scenario!$B$11="5th pct",AF1123,AG1123))</f>
        <v/>
      </c>
      <c r="BB1123" s="7">
        <f>IF(Scenario!$B$11="mean",AH1123,IF(Scenario!$B$11="5th pct",AI1123,AJ1123))</f>
        <v/>
      </c>
      <c r="BC1123" s="7">
        <f>U1123</f>
        <v/>
      </c>
      <c r="BD1123" s="7">
        <f>IF(Scenario!$B$11="mean",V1123,IF(Scenario!$B$11="5th pct",W1123,X1123))</f>
        <v/>
      </c>
      <c r="BE1123" s="7">
        <f>IF(Scenario!$B$11="mean",Y1123,IF(Scenario!$B$11="5th pct",Z1123,AA1123))</f>
        <v/>
      </c>
      <c r="BF1123" s="7">
        <f>IF(Scenario!$B$11="mean",AK1123,IF(Scenario!$B$11="5th pct",AL1123,AM1123))</f>
        <v/>
      </c>
      <c r="BG1123" s="7">
        <f>IF(Scenario!$B$11="mean",AN1123,IF(Scenario!$B$11="5th pct",AO1123,AP1123))</f>
        <v/>
      </c>
    </row>
    <row r="1124">
      <c r="A1124" t="inlineStr">
        <is>
          <t>M</t>
        </is>
      </c>
      <c r="B1124" t="inlineStr">
        <is>
          <t>80+</t>
        </is>
      </c>
      <c r="C1124" t="inlineStr">
        <is>
          <t>&gt;198</t>
        </is>
      </c>
      <c r="D1124" t="inlineStr">
        <is>
          <t>&lt;1.0</t>
        </is>
      </c>
      <c r="E1124" t="inlineStr">
        <is>
          <t>low parox</t>
        </is>
      </c>
      <c r="F1124" t="inlineStr">
        <is>
          <t>no</t>
        </is>
      </c>
      <c r="G1124" s="26">
        <f>Parameters!$B$6*Parameters!$B$9*Parameters!$G$11/SUM(Parameters!$B$11:$G$11)*Parameters!$H$21*Parameters!$B$51*(1-Parameters!$B$46)</f>
        <v/>
      </c>
      <c r="H1124" s="27">
        <f>(140-Parameters!$D$25)*Parameters!$G$26*0.45359237*1/(72*Parameters!$B$27)</f>
        <v/>
      </c>
      <c r="I1124">
        <f>IF(H1124&gt;80,"&gt;80",IF(H1124&gt;50,"50-80",IF(H1124&gt;=25,"25-50","&lt;25")))</f>
        <v/>
      </c>
      <c r="J1124">
        <f>IF(((B1124="80+")+0+(OR(D1124="1.5-2.0",D1124="&gt;=2.0")))&gt;=2,1,0)</f>
        <v/>
      </c>
      <c r="K1124" s="28">
        <f>INDEX(Parameters!$B$31:$E$31,MATCH(I1124,Parameters!$B$30:$E$30,0))</f>
        <v/>
      </c>
      <c r="L1124" s="29">
        <f>K1124*INDEX(Parameters!$B$66:$E$66,MATCH(I1124,Parameters!$B$30:$E$30,0))/100*IF($F1124="yes",Parameters!$C$49,Parameters!$B$49)</f>
        <v/>
      </c>
      <c r="M1124" s="29">
        <f>K1124*INDEX(Parameters!$B$67:$E$67,MATCH(I1124,Parameters!$B$30:$E$30,0))/100*IF($F1124="yes",Parameters!$C$49,Parameters!$B$49)</f>
        <v/>
      </c>
      <c r="N1124" s="29">
        <f>K1124*INDEX(Parameters!$B$68:$E$68,MATCH(I1124,Parameters!$B$30:$E$30,0))/100*IF($F1124="yes",Parameters!$C$49,Parameters!$B$49)</f>
        <v/>
      </c>
      <c r="O1124" s="29">
        <f>K1124*INDEX(Parameters!$B$69:$E$69,MATCH(I1124,Parameters!$B$30:$E$30,0))/100*IF($F1124="yes",Parameters!$C$49,Parameters!$B$49)</f>
        <v/>
      </c>
      <c r="P1124" s="29">
        <f>K1124*INDEX(Parameters!$B$70:$E$70,MATCH(I1124,Parameters!$B$30:$E$30,0))/100*IF($F1124="yes",Parameters!$C$49,Parameters!$B$49)</f>
        <v/>
      </c>
      <c r="Q1124" s="29">
        <f>K1124*INDEX(Parameters!$B$71:$E$71,MATCH(I1124,Parameters!$B$30:$E$30,0))/100*IF($F1124="yes",Parameters!$C$49,Parameters!$B$49)</f>
        <v/>
      </c>
      <c r="R1124" s="29">
        <f>K1124*INDEX(Parameters!$B$72:$E$72,MATCH(I1124,Parameters!$B$30:$E$30,0))/100*IF($F1124="yes",Parameters!$C$49,Parameters!$B$49)</f>
        <v/>
      </c>
      <c r="S1124" s="29">
        <f>K1124*INDEX(Parameters!$B$73:$E$73,MATCH(I1124,Parameters!$B$30:$E$30,0))/100*IF($F1124="yes",Parameters!$C$49,Parameters!$B$49)</f>
        <v/>
      </c>
      <c r="T1124" s="29">
        <f>K1124*INDEX(Parameters!$B$74:$E$74,MATCH(I1124,Parameters!$B$30:$E$30,0))/100*IF($F1124="yes",Parameters!$C$49,Parameters!$B$49)</f>
        <v/>
      </c>
      <c r="U1124" s="29">
        <f>INDEX(Parameters!$B$32:$E$32,MATCH(I1124,Parameters!$B$30:$E$30,0))*Parameters!$B$36/100*IF($F1124="yes",Parameters!$E$49,Parameters!$D$49)</f>
        <v/>
      </c>
      <c r="V1124" s="29">
        <f>U1124*INDEX(Parameters!$B$99:$E$99,MATCH(I1124,Parameters!$B$30:$E$30,0))</f>
        <v/>
      </c>
      <c r="W1124" s="29">
        <f>U1124*INDEX(Parameters!$B$100:$E$100,MATCH(I1124,Parameters!$B$30:$E$30,0))</f>
        <v/>
      </c>
      <c r="X1124" s="29">
        <f>U1124*INDEX(Parameters!$B$101:$E$101,MATCH(I1124,Parameters!$B$30:$E$30,0))</f>
        <v/>
      </c>
      <c r="Y1124" s="29">
        <f>U1124*INDEX(Parameters!$B$102:$E$102,MATCH(I1124,Parameters!$B$30:$E$30,0))</f>
        <v/>
      </c>
      <c r="Z1124" s="29">
        <f>U1124*INDEX(Parameters!$B$103:$E$103,MATCH(I1124,Parameters!$B$30:$E$30,0))</f>
        <v/>
      </c>
      <c r="AA1124" s="29">
        <f>U1124*INDEX(Parameters!$B$104:$E$104,MATCH(I1124,Parameters!$B$30:$E$30,0))</f>
        <v/>
      </c>
      <c r="AB1124" s="29">
        <f>U1124*Parameters!$B$39</f>
        <v/>
      </c>
      <c r="AC1124">
        <f>J1124</f>
        <v/>
      </c>
      <c r="AD1124">
        <f>IF(J1124=1,Parameters!$B$40,Parameters!$B$41)</f>
        <v/>
      </c>
      <c r="AE1124" s="29">
        <f>AC1124*O1124+(1-AC1124)*L1124</f>
        <v/>
      </c>
      <c r="AF1124" s="29">
        <f>AC1124*P1124+(1-AC1124)*M1124</f>
        <v/>
      </c>
      <c r="AG1124" s="29">
        <f>AC1124*Q1124+(1-AC1124)*N1124</f>
        <v/>
      </c>
      <c r="AH1124" s="29">
        <f>AD1124*O1124+(1-AD1124)*L1124</f>
        <v/>
      </c>
      <c r="AI1124" s="29">
        <f>AD1124*P1124+(1-AD1124)*M1124</f>
        <v/>
      </c>
      <c r="AJ1124" s="29">
        <f>AD1124*Q1124+(1-AD1124)*N1124</f>
        <v/>
      </c>
      <c r="AK1124" s="29">
        <f>AC1124*V1124+(1-AC1124)*U1124</f>
        <v/>
      </c>
      <c r="AL1124" s="29">
        <f>AC1124*W1124+(1-AC1124)*U1124</f>
        <v/>
      </c>
      <c r="AM1124" s="29">
        <f>AC1124*X1124+(1-AC1124)*U1124</f>
        <v/>
      </c>
      <c r="AN1124" s="29">
        <f>AD1124*V1124+(1-AD1124)*U1124</f>
        <v/>
      </c>
      <c r="AO1124" s="29">
        <f>AD1124*W1124+(1-AD1124)*U1124</f>
        <v/>
      </c>
      <c r="AP1124" s="29">
        <f>AD1124*X1124+(1-AD1124)*U1124</f>
        <v/>
      </c>
      <c r="AQ1124">
        <f>IF(OR(Scenario!$B$5="Any",Scenario!$B$5=A1124),1,0)</f>
        <v/>
      </c>
      <c r="AR1124">
        <f>IF(OR(Scenario!$B$6="Any",Scenario!$B$6=B1124),1,0)</f>
        <v/>
      </c>
      <c r="AS1124">
        <f>IF(OR(Scenario!$B$7="Any",Scenario!$B$7=C1124),1,0)</f>
        <v/>
      </c>
      <c r="AT1124">
        <f>IF(OR(Scenario!$B$8="Any",Scenario!$B$8=D1124),1,0)</f>
        <v/>
      </c>
      <c r="AU1124">
        <f>IF(OR(Scenario!$B$9="Any",Scenario!$B$9=E1124),1,0)</f>
        <v/>
      </c>
      <c r="AV1124">
        <f>IF(OR(Scenario!$B$10="Any",Scenario!$B$10=F1124),1,0)</f>
        <v/>
      </c>
      <c r="AW1124">
        <f>G1124*AQ1124*AR1124*AS1124*AT1124*AU1124*AV1124</f>
        <v/>
      </c>
      <c r="AX1124">
        <f>IF(Scenario!$B$11="mean",L1124,IF(Scenario!$B$11="5th pct",M1124,N1124))</f>
        <v/>
      </c>
      <c r="AY1124">
        <f>IF(Scenario!$B$11="mean",O1124,IF(Scenario!$B$11="5th pct",P1124,Q1124))</f>
        <v/>
      </c>
      <c r="AZ1124">
        <f>IF(Scenario!$B$11="mean",R1124,IF(Scenario!$B$11="5th pct",S1124,T1124))</f>
        <v/>
      </c>
      <c r="BA1124">
        <f>IF(Scenario!$B$11="mean",AE1124,IF(Scenario!$B$11="5th pct",AF1124,AG1124))</f>
        <v/>
      </c>
      <c r="BB1124">
        <f>IF(Scenario!$B$11="mean",AH1124,IF(Scenario!$B$11="5th pct",AI1124,AJ1124))</f>
        <v/>
      </c>
      <c r="BC1124">
        <f>U1124</f>
        <v/>
      </c>
      <c r="BD1124">
        <f>IF(Scenario!$B$11="mean",V1124,IF(Scenario!$B$11="5th pct",W1124,X1124))</f>
        <v/>
      </c>
      <c r="BE1124">
        <f>IF(Scenario!$B$11="mean",Y1124,IF(Scenario!$B$11="5th pct",Z1124,AA1124))</f>
        <v/>
      </c>
      <c r="BF1124">
        <f>IF(Scenario!$B$11="mean",AK1124,IF(Scenario!$B$11="5th pct",AL1124,AM1124))</f>
        <v/>
      </c>
      <c r="BG1124">
        <f>IF(Scenario!$B$11="mean",AN1124,IF(Scenario!$B$11="5th pct",AO1124,AP1124))</f>
        <v/>
      </c>
    </row>
    <row r="1125">
      <c r="A1125" s="7" t="inlineStr">
        <is>
          <t>M</t>
        </is>
      </c>
      <c r="B1125" s="7" t="inlineStr">
        <is>
          <t>80+</t>
        </is>
      </c>
      <c r="C1125" s="7" t="inlineStr">
        <is>
          <t>&gt;198</t>
        </is>
      </c>
      <c r="D1125" s="7" t="inlineStr">
        <is>
          <t>&lt;1.0</t>
        </is>
      </c>
      <c r="E1125" s="7" t="inlineStr">
        <is>
          <t>low parox</t>
        </is>
      </c>
      <c r="F1125" s="7" t="inlineStr">
        <is>
          <t>yes</t>
        </is>
      </c>
      <c r="G1125" s="30">
        <f>Parameters!$B$6*Parameters!$B$9*Parameters!$G$11/SUM(Parameters!$B$11:$G$11)*Parameters!$H$21*Parameters!$B$51*Parameters!$B$46</f>
        <v/>
      </c>
      <c r="H1125" s="31">
        <f>(140-Parameters!$D$25)*Parameters!$G$26*0.45359237*1/(72*Parameters!$B$27)</f>
        <v/>
      </c>
      <c r="I1125" s="7">
        <f>IF(H1125&gt;80,"&gt;80",IF(H1125&gt;50,"50-80",IF(H1125&gt;=25,"25-50","&lt;25")))</f>
        <v/>
      </c>
      <c r="J1125" s="7">
        <f>IF(((B1125="80+")+0+(OR(D1125="1.5-2.0",D1125="&gt;=2.0")))&gt;=2,1,0)</f>
        <v/>
      </c>
      <c r="K1125" s="32">
        <f>INDEX(Parameters!$B$31:$E$31,MATCH(I1125,Parameters!$B$30:$E$30,0))</f>
        <v/>
      </c>
      <c r="L1125" s="33">
        <f>K1125*INDEX(Parameters!$B$66:$E$66,MATCH(I1125,Parameters!$B$30:$E$30,0))/100*IF($F1125="yes",Parameters!$C$49,Parameters!$B$49)</f>
        <v/>
      </c>
      <c r="M1125" s="33">
        <f>K1125*INDEX(Parameters!$B$67:$E$67,MATCH(I1125,Parameters!$B$30:$E$30,0))/100*IF($F1125="yes",Parameters!$C$49,Parameters!$B$49)</f>
        <v/>
      </c>
      <c r="N1125" s="33">
        <f>K1125*INDEX(Parameters!$B$68:$E$68,MATCH(I1125,Parameters!$B$30:$E$30,0))/100*IF($F1125="yes",Parameters!$C$49,Parameters!$B$49)</f>
        <v/>
      </c>
      <c r="O1125" s="33">
        <f>K1125*INDEX(Parameters!$B$69:$E$69,MATCH(I1125,Parameters!$B$30:$E$30,0))/100*IF($F1125="yes",Parameters!$C$49,Parameters!$B$49)</f>
        <v/>
      </c>
      <c r="P1125" s="33">
        <f>K1125*INDEX(Parameters!$B$70:$E$70,MATCH(I1125,Parameters!$B$30:$E$30,0))/100*IF($F1125="yes",Parameters!$C$49,Parameters!$B$49)</f>
        <v/>
      </c>
      <c r="Q1125" s="33">
        <f>K1125*INDEX(Parameters!$B$71:$E$71,MATCH(I1125,Parameters!$B$30:$E$30,0))/100*IF($F1125="yes",Parameters!$C$49,Parameters!$B$49)</f>
        <v/>
      </c>
      <c r="R1125" s="33">
        <f>K1125*INDEX(Parameters!$B$72:$E$72,MATCH(I1125,Parameters!$B$30:$E$30,0))/100*IF($F1125="yes",Parameters!$C$49,Parameters!$B$49)</f>
        <v/>
      </c>
      <c r="S1125" s="33">
        <f>K1125*INDEX(Parameters!$B$73:$E$73,MATCH(I1125,Parameters!$B$30:$E$30,0))/100*IF($F1125="yes",Parameters!$C$49,Parameters!$B$49)</f>
        <v/>
      </c>
      <c r="T1125" s="33">
        <f>K1125*INDEX(Parameters!$B$74:$E$74,MATCH(I1125,Parameters!$B$30:$E$30,0))/100*IF($F1125="yes",Parameters!$C$49,Parameters!$B$49)</f>
        <v/>
      </c>
      <c r="U1125" s="33">
        <f>INDEX(Parameters!$B$32:$E$32,MATCH(I1125,Parameters!$B$30:$E$30,0))*Parameters!$B$36/100*IF($F1125="yes",Parameters!$E$49,Parameters!$D$49)</f>
        <v/>
      </c>
      <c r="V1125" s="33">
        <f>U1125*INDEX(Parameters!$B$99:$E$99,MATCH(I1125,Parameters!$B$30:$E$30,0))</f>
        <v/>
      </c>
      <c r="W1125" s="33">
        <f>U1125*INDEX(Parameters!$B$100:$E$100,MATCH(I1125,Parameters!$B$30:$E$30,0))</f>
        <v/>
      </c>
      <c r="X1125" s="33">
        <f>U1125*INDEX(Parameters!$B$101:$E$101,MATCH(I1125,Parameters!$B$30:$E$30,0))</f>
        <v/>
      </c>
      <c r="Y1125" s="33">
        <f>U1125*INDEX(Parameters!$B$102:$E$102,MATCH(I1125,Parameters!$B$30:$E$30,0))</f>
        <v/>
      </c>
      <c r="Z1125" s="33">
        <f>U1125*INDEX(Parameters!$B$103:$E$103,MATCH(I1125,Parameters!$B$30:$E$30,0))</f>
        <v/>
      </c>
      <c r="AA1125" s="33">
        <f>U1125*INDEX(Parameters!$B$104:$E$104,MATCH(I1125,Parameters!$B$30:$E$30,0))</f>
        <v/>
      </c>
      <c r="AB1125" s="33">
        <f>U1125*Parameters!$B$39</f>
        <v/>
      </c>
      <c r="AC1125" s="7">
        <f>J1125</f>
        <v/>
      </c>
      <c r="AD1125" s="7">
        <f>IF(J1125=1,Parameters!$B$40,Parameters!$B$41)</f>
        <v/>
      </c>
      <c r="AE1125" s="33">
        <f>AC1125*O1125+(1-AC1125)*L1125</f>
        <v/>
      </c>
      <c r="AF1125" s="33">
        <f>AC1125*P1125+(1-AC1125)*M1125</f>
        <v/>
      </c>
      <c r="AG1125" s="33">
        <f>AC1125*Q1125+(1-AC1125)*N1125</f>
        <v/>
      </c>
      <c r="AH1125" s="33">
        <f>AD1125*O1125+(1-AD1125)*L1125</f>
        <v/>
      </c>
      <c r="AI1125" s="33">
        <f>AD1125*P1125+(1-AD1125)*M1125</f>
        <v/>
      </c>
      <c r="AJ1125" s="33">
        <f>AD1125*Q1125+(1-AD1125)*N1125</f>
        <v/>
      </c>
      <c r="AK1125" s="33">
        <f>AC1125*V1125+(1-AC1125)*U1125</f>
        <v/>
      </c>
      <c r="AL1125" s="33">
        <f>AC1125*W1125+(1-AC1125)*U1125</f>
        <v/>
      </c>
      <c r="AM1125" s="33">
        <f>AC1125*X1125+(1-AC1125)*U1125</f>
        <v/>
      </c>
      <c r="AN1125" s="33">
        <f>AD1125*V1125+(1-AD1125)*U1125</f>
        <v/>
      </c>
      <c r="AO1125" s="33">
        <f>AD1125*W1125+(1-AD1125)*U1125</f>
        <v/>
      </c>
      <c r="AP1125" s="33">
        <f>AD1125*X1125+(1-AD1125)*U1125</f>
        <v/>
      </c>
      <c r="AQ1125" s="7">
        <f>IF(OR(Scenario!$B$5="Any",Scenario!$B$5=A1125),1,0)</f>
        <v/>
      </c>
      <c r="AR1125" s="7">
        <f>IF(OR(Scenario!$B$6="Any",Scenario!$B$6=B1125),1,0)</f>
        <v/>
      </c>
      <c r="AS1125" s="7">
        <f>IF(OR(Scenario!$B$7="Any",Scenario!$B$7=C1125),1,0)</f>
        <v/>
      </c>
      <c r="AT1125" s="7">
        <f>IF(OR(Scenario!$B$8="Any",Scenario!$B$8=D1125),1,0)</f>
        <v/>
      </c>
      <c r="AU1125" s="7">
        <f>IF(OR(Scenario!$B$9="Any",Scenario!$B$9=E1125),1,0)</f>
        <v/>
      </c>
      <c r="AV1125" s="7">
        <f>IF(OR(Scenario!$B$10="Any",Scenario!$B$10=F1125),1,0)</f>
        <v/>
      </c>
      <c r="AW1125" s="7">
        <f>G1125*AQ1125*AR1125*AS1125*AT1125*AU1125*AV1125</f>
        <v/>
      </c>
      <c r="AX1125" s="7">
        <f>IF(Scenario!$B$11="mean",L1125,IF(Scenario!$B$11="5th pct",M1125,N1125))</f>
        <v/>
      </c>
      <c r="AY1125" s="7">
        <f>IF(Scenario!$B$11="mean",O1125,IF(Scenario!$B$11="5th pct",P1125,Q1125))</f>
        <v/>
      </c>
      <c r="AZ1125" s="7">
        <f>IF(Scenario!$B$11="mean",R1125,IF(Scenario!$B$11="5th pct",S1125,T1125))</f>
        <v/>
      </c>
      <c r="BA1125" s="7">
        <f>IF(Scenario!$B$11="mean",AE1125,IF(Scenario!$B$11="5th pct",AF1125,AG1125))</f>
        <v/>
      </c>
      <c r="BB1125" s="7">
        <f>IF(Scenario!$B$11="mean",AH1125,IF(Scenario!$B$11="5th pct",AI1125,AJ1125))</f>
        <v/>
      </c>
      <c r="BC1125" s="7">
        <f>U1125</f>
        <v/>
      </c>
      <c r="BD1125" s="7">
        <f>IF(Scenario!$B$11="mean",V1125,IF(Scenario!$B$11="5th pct",W1125,X1125))</f>
        <v/>
      </c>
      <c r="BE1125" s="7">
        <f>IF(Scenario!$B$11="mean",Y1125,IF(Scenario!$B$11="5th pct",Z1125,AA1125))</f>
        <v/>
      </c>
      <c r="BF1125" s="7">
        <f>IF(Scenario!$B$11="mean",AK1125,IF(Scenario!$B$11="5th pct",AL1125,AM1125))</f>
        <v/>
      </c>
      <c r="BG1125" s="7">
        <f>IF(Scenario!$B$11="mean",AN1125,IF(Scenario!$B$11="5th pct",AO1125,AP1125))</f>
        <v/>
      </c>
    </row>
    <row r="1126">
      <c r="A1126" t="inlineStr">
        <is>
          <t>M</t>
        </is>
      </c>
      <c r="B1126" t="inlineStr">
        <is>
          <t>80+</t>
        </is>
      </c>
      <c r="C1126" t="inlineStr">
        <is>
          <t>&gt;198</t>
        </is>
      </c>
      <c r="D1126" t="inlineStr">
        <is>
          <t>&lt;1.0</t>
        </is>
      </c>
      <c r="E1126" t="inlineStr">
        <is>
          <t>high parox</t>
        </is>
      </c>
      <c r="F1126" t="inlineStr">
        <is>
          <t>no</t>
        </is>
      </c>
      <c r="G1126" s="26">
        <f>Parameters!$B$6*Parameters!$B$9*Parameters!$G$11/SUM(Parameters!$B$11:$G$11)*Parameters!$H$21*Parameters!$B$52*(1-Parameters!$B$46)</f>
        <v/>
      </c>
      <c r="H1126" s="27">
        <f>(140-Parameters!$D$25)*Parameters!$G$26*0.45359237*1/(72*Parameters!$B$27)</f>
        <v/>
      </c>
      <c r="I1126">
        <f>IF(H1126&gt;80,"&gt;80",IF(H1126&gt;50,"50-80",IF(H1126&gt;=25,"25-50","&lt;25")))</f>
        <v/>
      </c>
      <c r="J1126">
        <f>IF(((B1126="80+")+0+(OR(D1126="1.5-2.0",D1126="&gt;=2.0")))&gt;=2,1,0)</f>
        <v/>
      </c>
      <c r="K1126" s="28">
        <f>INDEX(Parameters!$B$31:$E$31,MATCH(I1126,Parameters!$B$30:$E$30,0))</f>
        <v/>
      </c>
      <c r="L1126" s="29">
        <f>K1126*INDEX(Parameters!$B$75:$E$75,MATCH(I1126,Parameters!$B$30:$E$30,0))/100*IF($F1126="yes",Parameters!$C$49,Parameters!$B$49)</f>
        <v/>
      </c>
      <c r="M1126" s="29">
        <f>K1126*INDEX(Parameters!$B$76:$E$76,MATCH(I1126,Parameters!$B$30:$E$30,0))/100*IF($F1126="yes",Parameters!$C$49,Parameters!$B$49)</f>
        <v/>
      </c>
      <c r="N1126" s="29">
        <f>K1126*INDEX(Parameters!$B$77:$E$77,MATCH(I1126,Parameters!$B$30:$E$30,0))/100*IF($F1126="yes",Parameters!$C$49,Parameters!$B$49)</f>
        <v/>
      </c>
      <c r="O1126" s="29">
        <f>K1126*INDEX(Parameters!$B$78:$E$78,MATCH(I1126,Parameters!$B$30:$E$30,0))/100*IF($F1126="yes",Parameters!$C$49,Parameters!$B$49)</f>
        <v/>
      </c>
      <c r="P1126" s="29">
        <f>K1126*INDEX(Parameters!$B$79:$E$79,MATCH(I1126,Parameters!$B$30:$E$30,0))/100*IF($F1126="yes",Parameters!$C$49,Parameters!$B$49)</f>
        <v/>
      </c>
      <c r="Q1126" s="29">
        <f>K1126*INDEX(Parameters!$B$80:$E$80,MATCH(I1126,Parameters!$B$30:$E$30,0))/100*IF($F1126="yes",Parameters!$C$49,Parameters!$B$49)</f>
        <v/>
      </c>
      <c r="R1126" s="29">
        <f>K1126*INDEX(Parameters!$B$81:$E$81,MATCH(I1126,Parameters!$B$30:$E$30,0))/100*IF($F1126="yes",Parameters!$C$49,Parameters!$B$49)</f>
        <v/>
      </c>
      <c r="S1126" s="29">
        <f>K1126*INDEX(Parameters!$B$82:$E$82,MATCH(I1126,Parameters!$B$30:$E$30,0))/100*IF($F1126="yes",Parameters!$C$49,Parameters!$B$49)</f>
        <v/>
      </c>
      <c r="T1126" s="29">
        <f>K1126*INDEX(Parameters!$B$83:$E$83,MATCH(I1126,Parameters!$B$30:$E$30,0))/100*IF($F1126="yes",Parameters!$C$49,Parameters!$B$49)</f>
        <v/>
      </c>
      <c r="U1126" s="29">
        <f>INDEX(Parameters!$B$32:$E$32,MATCH(I1126,Parameters!$B$30:$E$30,0))*Parameters!$B$36/100*IF($F1126="yes",Parameters!$E$49,Parameters!$D$49)</f>
        <v/>
      </c>
      <c r="V1126" s="29">
        <f>U1126*INDEX(Parameters!$B$99:$E$99,MATCH(I1126,Parameters!$B$30:$E$30,0))</f>
        <v/>
      </c>
      <c r="W1126" s="29">
        <f>U1126*INDEX(Parameters!$B$100:$E$100,MATCH(I1126,Parameters!$B$30:$E$30,0))</f>
        <v/>
      </c>
      <c r="X1126" s="29">
        <f>U1126*INDEX(Parameters!$B$101:$E$101,MATCH(I1126,Parameters!$B$30:$E$30,0))</f>
        <v/>
      </c>
      <c r="Y1126" s="29">
        <f>U1126*INDEX(Parameters!$B$102:$E$102,MATCH(I1126,Parameters!$B$30:$E$30,0))</f>
        <v/>
      </c>
      <c r="Z1126" s="29">
        <f>U1126*INDEX(Parameters!$B$103:$E$103,MATCH(I1126,Parameters!$B$30:$E$30,0))</f>
        <v/>
      </c>
      <c r="AA1126" s="29">
        <f>U1126*INDEX(Parameters!$B$104:$E$104,MATCH(I1126,Parameters!$B$30:$E$30,0))</f>
        <v/>
      </c>
      <c r="AB1126" s="29">
        <f>U1126*Parameters!$B$39</f>
        <v/>
      </c>
      <c r="AC1126">
        <f>J1126</f>
        <v/>
      </c>
      <c r="AD1126">
        <f>IF(J1126=1,Parameters!$B$40,Parameters!$B$41)</f>
        <v/>
      </c>
      <c r="AE1126" s="29">
        <f>AC1126*O1126+(1-AC1126)*L1126</f>
        <v/>
      </c>
      <c r="AF1126" s="29">
        <f>AC1126*P1126+(1-AC1126)*M1126</f>
        <v/>
      </c>
      <c r="AG1126" s="29">
        <f>AC1126*Q1126+(1-AC1126)*N1126</f>
        <v/>
      </c>
      <c r="AH1126" s="29">
        <f>AD1126*O1126+(1-AD1126)*L1126</f>
        <v/>
      </c>
      <c r="AI1126" s="29">
        <f>AD1126*P1126+(1-AD1126)*M1126</f>
        <v/>
      </c>
      <c r="AJ1126" s="29">
        <f>AD1126*Q1126+(1-AD1126)*N1126</f>
        <v/>
      </c>
      <c r="AK1126" s="29">
        <f>AC1126*V1126+(1-AC1126)*U1126</f>
        <v/>
      </c>
      <c r="AL1126" s="29">
        <f>AC1126*W1126+(1-AC1126)*U1126</f>
        <v/>
      </c>
      <c r="AM1126" s="29">
        <f>AC1126*X1126+(1-AC1126)*U1126</f>
        <v/>
      </c>
      <c r="AN1126" s="29">
        <f>AD1126*V1126+(1-AD1126)*U1126</f>
        <v/>
      </c>
      <c r="AO1126" s="29">
        <f>AD1126*W1126+(1-AD1126)*U1126</f>
        <v/>
      </c>
      <c r="AP1126" s="29">
        <f>AD1126*X1126+(1-AD1126)*U1126</f>
        <v/>
      </c>
      <c r="AQ1126">
        <f>IF(OR(Scenario!$B$5="Any",Scenario!$B$5=A1126),1,0)</f>
        <v/>
      </c>
      <c r="AR1126">
        <f>IF(OR(Scenario!$B$6="Any",Scenario!$B$6=B1126),1,0)</f>
        <v/>
      </c>
      <c r="AS1126">
        <f>IF(OR(Scenario!$B$7="Any",Scenario!$B$7=C1126),1,0)</f>
        <v/>
      </c>
      <c r="AT1126">
        <f>IF(OR(Scenario!$B$8="Any",Scenario!$B$8=D1126),1,0)</f>
        <v/>
      </c>
      <c r="AU1126">
        <f>IF(OR(Scenario!$B$9="Any",Scenario!$B$9=E1126),1,0)</f>
        <v/>
      </c>
      <c r="AV1126">
        <f>IF(OR(Scenario!$B$10="Any",Scenario!$B$10=F1126),1,0)</f>
        <v/>
      </c>
      <c r="AW1126">
        <f>G1126*AQ1126*AR1126*AS1126*AT1126*AU1126*AV1126</f>
        <v/>
      </c>
      <c r="AX1126">
        <f>IF(Scenario!$B$11="mean",L1126,IF(Scenario!$B$11="5th pct",M1126,N1126))</f>
        <v/>
      </c>
      <c r="AY1126">
        <f>IF(Scenario!$B$11="mean",O1126,IF(Scenario!$B$11="5th pct",P1126,Q1126))</f>
        <v/>
      </c>
      <c r="AZ1126">
        <f>IF(Scenario!$B$11="mean",R1126,IF(Scenario!$B$11="5th pct",S1126,T1126))</f>
        <v/>
      </c>
      <c r="BA1126">
        <f>IF(Scenario!$B$11="mean",AE1126,IF(Scenario!$B$11="5th pct",AF1126,AG1126))</f>
        <v/>
      </c>
      <c r="BB1126">
        <f>IF(Scenario!$B$11="mean",AH1126,IF(Scenario!$B$11="5th pct",AI1126,AJ1126))</f>
        <v/>
      </c>
      <c r="BC1126">
        <f>U1126</f>
        <v/>
      </c>
      <c r="BD1126">
        <f>IF(Scenario!$B$11="mean",V1126,IF(Scenario!$B$11="5th pct",W1126,X1126))</f>
        <v/>
      </c>
      <c r="BE1126">
        <f>IF(Scenario!$B$11="mean",Y1126,IF(Scenario!$B$11="5th pct",Z1126,AA1126))</f>
        <v/>
      </c>
      <c r="BF1126">
        <f>IF(Scenario!$B$11="mean",AK1126,IF(Scenario!$B$11="5th pct",AL1126,AM1126))</f>
        <v/>
      </c>
      <c r="BG1126">
        <f>IF(Scenario!$B$11="mean",AN1126,IF(Scenario!$B$11="5th pct",AO1126,AP1126))</f>
        <v/>
      </c>
    </row>
    <row r="1127">
      <c r="A1127" s="7" t="inlineStr">
        <is>
          <t>M</t>
        </is>
      </c>
      <c r="B1127" s="7" t="inlineStr">
        <is>
          <t>80+</t>
        </is>
      </c>
      <c r="C1127" s="7" t="inlineStr">
        <is>
          <t>&gt;198</t>
        </is>
      </c>
      <c r="D1127" s="7" t="inlineStr">
        <is>
          <t>&lt;1.0</t>
        </is>
      </c>
      <c r="E1127" s="7" t="inlineStr">
        <is>
          <t>high parox</t>
        </is>
      </c>
      <c r="F1127" s="7" t="inlineStr">
        <is>
          <t>yes</t>
        </is>
      </c>
      <c r="G1127" s="30">
        <f>Parameters!$B$6*Parameters!$B$9*Parameters!$G$11/SUM(Parameters!$B$11:$G$11)*Parameters!$H$21*Parameters!$B$52*Parameters!$B$46</f>
        <v/>
      </c>
      <c r="H1127" s="31">
        <f>(140-Parameters!$D$25)*Parameters!$G$26*0.45359237*1/(72*Parameters!$B$27)</f>
        <v/>
      </c>
      <c r="I1127" s="7">
        <f>IF(H1127&gt;80,"&gt;80",IF(H1127&gt;50,"50-80",IF(H1127&gt;=25,"25-50","&lt;25")))</f>
        <v/>
      </c>
      <c r="J1127" s="7">
        <f>IF(((B1127="80+")+0+(OR(D1127="1.5-2.0",D1127="&gt;=2.0")))&gt;=2,1,0)</f>
        <v/>
      </c>
      <c r="K1127" s="32">
        <f>INDEX(Parameters!$B$31:$E$31,MATCH(I1127,Parameters!$B$30:$E$30,0))</f>
        <v/>
      </c>
      <c r="L1127" s="33">
        <f>K1127*INDEX(Parameters!$B$75:$E$75,MATCH(I1127,Parameters!$B$30:$E$30,0))/100*IF($F1127="yes",Parameters!$C$49,Parameters!$B$49)</f>
        <v/>
      </c>
      <c r="M1127" s="33">
        <f>K1127*INDEX(Parameters!$B$76:$E$76,MATCH(I1127,Parameters!$B$30:$E$30,0))/100*IF($F1127="yes",Parameters!$C$49,Parameters!$B$49)</f>
        <v/>
      </c>
      <c r="N1127" s="33">
        <f>K1127*INDEX(Parameters!$B$77:$E$77,MATCH(I1127,Parameters!$B$30:$E$30,0))/100*IF($F1127="yes",Parameters!$C$49,Parameters!$B$49)</f>
        <v/>
      </c>
      <c r="O1127" s="33">
        <f>K1127*INDEX(Parameters!$B$78:$E$78,MATCH(I1127,Parameters!$B$30:$E$30,0))/100*IF($F1127="yes",Parameters!$C$49,Parameters!$B$49)</f>
        <v/>
      </c>
      <c r="P1127" s="33">
        <f>K1127*INDEX(Parameters!$B$79:$E$79,MATCH(I1127,Parameters!$B$30:$E$30,0))/100*IF($F1127="yes",Parameters!$C$49,Parameters!$B$49)</f>
        <v/>
      </c>
      <c r="Q1127" s="33">
        <f>K1127*INDEX(Parameters!$B$80:$E$80,MATCH(I1127,Parameters!$B$30:$E$30,0))/100*IF($F1127="yes",Parameters!$C$49,Parameters!$B$49)</f>
        <v/>
      </c>
      <c r="R1127" s="33">
        <f>K1127*INDEX(Parameters!$B$81:$E$81,MATCH(I1127,Parameters!$B$30:$E$30,0))/100*IF($F1127="yes",Parameters!$C$49,Parameters!$B$49)</f>
        <v/>
      </c>
      <c r="S1127" s="33">
        <f>K1127*INDEX(Parameters!$B$82:$E$82,MATCH(I1127,Parameters!$B$30:$E$30,0))/100*IF($F1127="yes",Parameters!$C$49,Parameters!$B$49)</f>
        <v/>
      </c>
      <c r="T1127" s="33">
        <f>K1127*INDEX(Parameters!$B$83:$E$83,MATCH(I1127,Parameters!$B$30:$E$30,0))/100*IF($F1127="yes",Parameters!$C$49,Parameters!$B$49)</f>
        <v/>
      </c>
      <c r="U1127" s="33">
        <f>INDEX(Parameters!$B$32:$E$32,MATCH(I1127,Parameters!$B$30:$E$30,0))*Parameters!$B$36/100*IF($F1127="yes",Parameters!$E$49,Parameters!$D$49)</f>
        <v/>
      </c>
      <c r="V1127" s="33">
        <f>U1127*INDEX(Parameters!$B$99:$E$99,MATCH(I1127,Parameters!$B$30:$E$30,0))</f>
        <v/>
      </c>
      <c r="W1127" s="33">
        <f>U1127*INDEX(Parameters!$B$100:$E$100,MATCH(I1127,Parameters!$B$30:$E$30,0))</f>
        <v/>
      </c>
      <c r="X1127" s="33">
        <f>U1127*INDEX(Parameters!$B$101:$E$101,MATCH(I1127,Parameters!$B$30:$E$30,0))</f>
        <v/>
      </c>
      <c r="Y1127" s="33">
        <f>U1127*INDEX(Parameters!$B$102:$E$102,MATCH(I1127,Parameters!$B$30:$E$30,0))</f>
        <v/>
      </c>
      <c r="Z1127" s="33">
        <f>U1127*INDEX(Parameters!$B$103:$E$103,MATCH(I1127,Parameters!$B$30:$E$30,0))</f>
        <v/>
      </c>
      <c r="AA1127" s="33">
        <f>U1127*INDEX(Parameters!$B$104:$E$104,MATCH(I1127,Parameters!$B$30:$E$30,0))</f>
        <v/>
      </c>
      <c r="AB1127" s="33">
        <f>U1127*Parameters!$B$39</f>
        <v/>
      </c>
      <c r="AC1127" s="7">
        <f>J1127</f>
        <v/>
      </c>
      <c r="AD1127" s="7">
        <f>IF(J1127=1,Parameters!$B$40,Parameters!$B$41)</f>
        <v/>
      </c>
      <c r="AE1127" s="33">
        <f>AC1127*O1127+(1-AC1127)*L1127</f>
        <v/>
      </c>
      <c r="AF1127" s="33">
        <f>AC1127*P1127+(1-AC1127)*M1127</f>
        <v/>
      </c>
      <c r="AG1127" s="33">
        <f>AC1127*Q1127+(1-AC1127)*N1127</f>
        <v/>
      </c>
      <c r="AH1127" s="33">
        <f>AD1127*O1127+(1-AD1127)*L1127</f>
        <v/>
      </c>
      <c r="AI1127" s="33">
        <f>AD1127*P1127+(1-AD1127)*M1127</f>
        <v/>
      </c>
      <c r="AJ1127" s="33">
        <f>AD1127*Q1127+(1-AD1127)*N1127</f>
        <v/>
      </c>
      <c r="AK1127" s="33">
        <f>AC1127*V1127+(1-AC1127)*U1127</f>
        <v/>
      </c>
      <c r="AL1127" s="33">
        <f>AC1127*W1127+(1-AC1127)*U1127</f>
        <v/>
      </c>
      <c r="AM1127" s="33">
        <f>AC1127*X1127+(1-AC1127)*U1127</f>
        <v/>
      </c>
      <c r="AN1127" s="33">
        <f>AD1127*V1127+(1-AD1127)*U1127</f>
        <v/>
      </c>
      <c r="AO1127" s="33">
        <f>AD1127*W1127+(1-AD1127)*U1127</f>
        <v/>
      </c>
      <c r="AP1127" s="33">
        <f>AD1127*X1127+(1-AD1127)*U1127</f>
        <v/>
      </c>
      <c r="AQ1127" s="7">
        <f>IF(OR(Scenario!$B$5="Any",Scenario!$B$5=A1127),1,0)</f>
        <v/>
      </c>
      <c r="AR1127" s="7">
        <f>IF(OR(Scenario!$B$6="Any",Scenario!$B$6=B1127),1,0)</f>
        <v/>
      </c>
      <c r="AS1127" s="7">
        <f>IF(OR(Scenario!$B$7="Any",Scenario!$B$7=C1127),1,0)</f>
        <v/>
      </c>
      <c r="AT1127" s="7">
        <f>IF(OR(Scenario!$B$8="Any",Scenario!$B$8=D1127),1,0)</f>
        <v/>
      </c>
      <c r="AU1127" s="7">
        <f>IF(OR(Scenario!$B$9="Any",Scenario!$B$9=E1127),1,0)</f>
        <v/>
      </c>
      <c r="AV1127" s="7">
        <f>IF(OR(Scenario!$B$10="Any",Scenario!$B$10=F1127),1,0)</f>
        <v/>
      </c>
      <c r="AW1127" s="7">
        <f>G1127*AQ1127*AR1127*AS1127*AT1127*AU1127*AV1127</f>
        <v/>
      </c>
      <c r="AX1127" s="7">
        <f>IF(Scenario!$B$11="mean",L1127,IF(Scenario!$B$11="5th pct",M1127,N1127))</f>
        <v/>
      </c>
      <c r="AY1127" s="7">
        <f>IF(Scenario!$B$11="mean",O1127,IF(Scenario!$B$11="5th pct",P1127,Q1127))</f>
        <v/>
      </c>
      <c r="AZ1127" s="7">
        <f>IF(Scenario!$B$11="mean",R1127,IF(Scenario!$B$11="5th pct",S1127,T1127))</f>
        <v/>
      </c>
      <c r="BA1127" s="7">
        <f>IF(Scenario!$B$11="mean",AE1127,IF(Scenario!$B$11="5th pct",AF1127,AG1127))</f>
        <v/>
      </c>
      <c r="BB1127" s="7">
        <f>IF(Scenario!$B$11="mean",AH1127,IF(Scenario!$B$11="5th pct",AI1127,AJ1127))</f>
        <v/>
      </c>
      <c r="BC1127" s="7">
        <f>U1127</f>
        <v/>
      </c>
      <c r="BD1127" s="7">
        <f>IF(Scenario!$B$11="mean",V1127,IF(Scenario!$B$11="5th pct",W1127,X1127))</f>
        <v/>
      </c>
      <c r="BE1127" s="7">
        <f>IF(Scenario!$B$11="mean",Y1127,IF(Scenario!$B$11="5th pct",Z1127,AA1127))</f>
        <v/>
      </c>
      <c r="BF1127" s="7">
        <f>IF(Scenario!$B$11="mean",AK1127,IF(Scenario!$B$11="5th pct",AL1127,AM1127))</f>
        <v/>
      </c>
      <c r="BG1127" s="7">
        <f>IF(Scenario!$B$11="mean",AN1127,IF(Scenario!$B$11="5th pct",AO1127,AP1127))</f>
        <v/>
      </c>
    </row>
    <row r="1128">
      <c r="A1128" t="inlineStr">
        <is>
          <t>M</t>
        </is>
      </c>
      <c r="B1128" t="inlineStr">
        <is>
          <t>80+</t>
        </is>
      </c>
      <c r="C1128" t="inlineStr">
        <is>
          <t>&gt;198</t>
        </is>
      </c>
      <c r="D1128" t="inlineStr">
        <is>
          <t>&lt;1.0</t>
        </is>
      </c>
      <c r="E1128" t="inlineStr">
        <is>
          <t>persistent</t>
        </is>
      </c>
      <c r="F1128" t="inlineStr">
        <is>
          <t>no</t>
        </is>
      </c>
      <c r="G1128" s="26">
        <f>Parameters!$B$6*Parameters!$B$9*Parameters!$G$11/SUM(Parameters!$B$11:$G$11)*Parameters!$H$21*Parameters!$B$53*(1-Parameters!$B$46)</f>
        <v/>
      </c>
      <c r="H1128" s="27">
        <f>(140-Parameters!$D$25)*Parameters!$G$26*0.45359237*1/(72*Parameters!$B$27)</f>
        <v/>
      </c>
      <c r="I1128">
        <f>IF(H1128&gt;80,"&gt;80",IF(H1128&gt;50,"50-80",IF(H1128&gt;=25,"25-50","&lt;25")))</f>
        <v/>
      </c>
      <c r="J1128">
        <f>IF(((B1128="80+")+0+(OR(D1128="1.5-2.0",D1128="&gt;=2.0")))&gt;=2,1,0)</f>
        <v/>
      </c>
      <c r="K1128" s="28">
        <f>INDEX(Parameters!$B$31:$E$31,MATCH(I1128,Parameters!$B$30:$E$30,0))</f>
        <v/>
      </c>
      <c r="L1128" s="29">
        <f>K1128*INDEX(Parameters!$B$84:$E$84,MATCH(I1128,Parameters!$B$30:$E$30,0))/100*IF($F1128="yes",Parameters!$C$49,Parameters!$B$49)</f>
        <v/>
      </c>
      <c r="M1128" s="29">
        <f>K1128*INDEX(Parameters!$B$85:$E$85,MATCH(I1128,Parameters!$B$30:$E$30,0))/100*IF($F1128="yes",Parameters!$C$49,Parameters!$B$49)</f>
        <v/>
      </c>
      <c r="N1128" s="29">
        <f>K1128*INDEX(Parameters!$B$86:$E$86,MATCH(I1128,Parameters!$B$30:$E$30,0))/100*IF($F1128="yes",Parameters!$C$49,Parameters!$B$49)</f>
        <v/>
      </c>
      <c r="O1128" s="29">
        <f>K1128*INDEX(Parameters!$B$87:$E$87,MATCH(I1128,Parameters!$B$30:$E$30,0))/100*IF($F1128="yes",Parameters!$C$49,Parameters!$B$49)</f>
        <v/>
      </c>
      <c r="P1128" s="29">
        <f>K1128*INDEX(Parameters!$B$88:$E$88,MATCH(I1128,Parameters!$B$30:$E$30,0))/100*IF($F1128="yes",Parameters!$C$49,Parameters!$B$49)</f>
        <v/>
      </c>
      <c r="Q1128" s="29">
        <f>K1128*INDEX(Parameters!$B$89:$E$89,MATCH(I1128,Parameters!$B$30:$E$30,0))/100*IF($F1128="yes",Parameters!$C$49,Parameters!$B$49)</f>
        <v/>
      </c>
      <c r="R1128" s="29">
        <f>K1128*INDEX(Parameters!$B$90:$E$90,MATCH(I1128,Parameters!$B$30:$E$30,0))/100*IF($F1128="yes",Parameters!$C$49,Parameters!$B$49)</f>
        <v/>
      </c>
      <c r="S1128" s="29">
        <f>K1128*INDEX(Parameters!$B$91:$E$91,MATCH(I1128,Parameters!$B$30:$E$30,0))/100*IF($F1128="yes",Parameters!$C$49,Parameters!$B$49)</f>
        <v/>
      </c>
      <c r="T1128" s="29">
        <f>K1128*INDEX(Parameters!$B$92:$E$92,MATCH(I1128,Parameters!$B$30:$E$30,0))/100*IF($F1128="yes",Parameters!$C$49,Parameters!$B$49)</f>
        <v/>
      </c>
      <c r="U1128" s="29">
        <f>INDEX(Parameters!$B$32:$E$32,MATCH(I1128,Parameters!$B$30:$E$30,0))*Parameters!$B$36/100*IF($F1128="yes",Parameters!$E$49,Parameters!$D$49)</f>
        <v/>
      </c>
      <c r="V1128" s="29">
        <f>U1128*INDEX(Parameters!$B$99:$E$99,MATCH(I1128,Parameters!$B$30:$E$30,0))</f>
        <v/>
      </c>
      <c r="W1128" s="29">
        <f>U1128*INDEX(Parameters!$B$100:$E$100,MATCH(I1128,Parameters!$B$30:$E$30,0))</f>
        <v/>
      </c>
      <c r="X1128" s="29">
        <f>U1128*INDEX(Parameters!$B$101:$E$101,MATCH(I1128,Parameters!$B$30:$E$30,0))</f>
        <v/>
      </c>
      <c r="Y1128" s="29">
        <f>U1128*INDEX(Parameters!$B$102:$E$102,MATCH(I1128,Parameters!$B$30:$E$30,0))</f>
        <v/>
      </c>
      <c r="Z1128" s="29">
        <f>U1128*INDEX(Parameters!$B$103:$E$103,MATCH(I1128,Parameters!$B$30:$E$30,0))</f>
        <v/>
      </c>
      <c r="AA1128" s="29">
        <f>U1128*INDEX(Parameters!$B$104:$E$104,MATCH(I1128,Parameters!$B$30:$E$30,0))</f>
        <v/>
      </c>
      <c r="AB1128" s="29">
        <f>U1128*Parameters!$B$39</f>
        <v/>
      </c>
      <c r="AC1128">
        <f>J1128</f>
        <v/>
      </c>
      <c r="AD1128">
        <f>IF(J1128=1,Parameters!$B$40,Parameters!$B$41)</f>
        <v/>
      </c>
      <c r="AE1128" s="29">
        <f>AC1128*O1128+(1-AC1128)*L1128</f>
        <v/>
      </c>
      <c r="AF1128" s="29">
        <f>AC1128*P1128+(1-AC1128)*M1128</f>
        <v/>
      </c>
      <c r="AG1128" s="29">
        <f>AC1128*Q1128+(1-AC1128)*N1128</f>
        <v/>
      </c>
      <c r="AH1128" s="29">
        <f>AD1128*O1128+(1-AD1128)*L1128</f>
        <v/>
      </c>
      <c r="AI1128" s="29">
        <f>AD1128*P1128+(1-AD1128)*M1128</f>
        <v/>
      </c>
      <c r="AJ1128" s="29">
        <f>AD1128*Q1128+(1-AD1128)*N1128</f>
        <v/>
      </c>
      <c r="AK1128" s="29">
        <f>AC1128*V1128+(1-AC1128)*U1128</f>
        <v/>
      </c>
      <c r="AL1128" s="29">
        <f>AC1128*W1128+(1-AC1128)*U1128</f>
        <v/>
      </c>
      <c r="AM1128" s="29">
        <f>AC1128*X1128+(1-AC1128)*U1128</f>
        <v/>
      </c>
      <c r="AN1128" s="29">
        <f>AD1128*V1128+(1-AD1128)*U1128</f>
        <v/>
      </c>
      <c r="AO1128" s="29">
        <f>AD1128*W1128+(1-AD1128)*U1128</f>
        <v/>
      </c>
      <c r="AP1128" s="29">
        <f>AD1128*X1128+(1-AD1128)*U1128</f>
        <v/>
      </c>
      <c r="AQ1128">
        <f>IF(OR(Scenario!$B$5="Any",Scenario!$B$5=A1128),1,0)</f>
        <v/>
      </c>
      <c r="AR1128">
        <f>IF(OR(Scenario!$B$6="Any",Scenario!$B$6=B1128),1,0)</f>
        <v/>
      </c>
      <c r="AS1128">
        <f>IF(OR(Scenario!$B$7="Any",Scenario!$B$7=C1128),1,0)</f>
        <v/>
      </c>
      <c r="AT1128">
        <f>IF(OR(Scenario!$B$8="Any",Scenario!$B$8=D1128),1,0)</f>
        <v/>
      </c>
      <c r="AU1128">
        <f>IF(OR(Scenario!$B$9="Any",Scenario!$B$9=E1128),1,0)</f>
        <v/>
      </c>
      <c r="AV1128">
        <f>IF(OR(Scenario!$B$10="Any",Scenario!$B$10=F1128),1,0)</f>
        <v/>
      </c>
      <c r="AW1128">
        <f>G1128*AQ1128*AR1128*AS1128*AT1128*AU1128*AV1128</f>
        <v/>
      </c>
      <c r="AX1128">
        <f>IF(Scenario!$B$11="mean",L1128,IF(Scenario!$B$11="5th pct",M1128,N1128))</f>
        <v/>
      </c>
      <c r="AY1128">
        <f>IF(Scenario!$B$11="mean",O1128,IF(Scenario!$B$11="5th pct",P1128,Q1128))</f>
        <v/>
      </c>
      <c r="AZ1128">
        <f>IF(Scenario!$B$11="mean",R1128,IF(Scenario!$B$11="5th pct",S1128,T1128))</f>
        <v/>
      </c>
      <c r="BA1128">
        <f>IF(Scenario!$B$11="mean",AE1128,IF(Scenario!$B$11="5th pct",AF1128,AG1128))</f>
        <v/>
      </c>
      <c r="BB1128">
        <f>IF(Scenario!$B$11="mean",AH1128,IF(Scenario!$B$11="5th pct",AI1128,AJ1128))</f>
        <v/>
      </c>
      <c r="BC1128">
        <f>U1128</f>
        <v/>
      </c>
      <c r="BD1128">
        <f>IF(Scenario!$B$11="mean",V1128,IF(Scenario!$B$11="5th pct",W1128,X1128))</f>
        <v/>
      </c>
      <c r="BE1128">
        <f>IF(Scenario!$B$11="mean",Y1128,IF(Scenario!$B$11="5th pct",Z1128,AA1128))</f>
        <v/>
      </c>
      <c r="BF1128">
        <f>IF(Scenario!$B$11="mean",AK1128,IF(Scenario!$B$11="5th pct",AL1128,AM1128))</f>
        <v/>
      </c>
      <c r="BG1128">
        <f>IF(Scenario!$B$11="mean",AN1128,IF(Scenario!$B$11="5th pct",AO1128,AP1128))</f>
        <v/>
      </c>
    </row>
    <row r="1129">
      <c r="A1129" s="7" t="inlineStr">
        <is>
          <t>M</t>
        </is>
      </c>
      <c r="B1129" s="7" t="inlineStr">
        <is>
          <t>80+</t>
        </is>
      </c>
      <c r="C1129" s="7" t="inlineStr">
        <is>
          <t>&gt;198</t>
        </is>
      </c>
      <c r="D1129" s="7" t="inlineStr">
        <is>
          <t>&lt;1.0</t>
        </is>
      </c>
      <c r="E1129" s="7" t="inlineStr">
        <is>
          <t>persistent</t>
        </is>
      </c>
      <c r="F1129" s="7" t="inlineStr">
        <is>
          <t>yes</t>
        </is>
      </c>
      <c r="G1129" s="30">
        <f>Parameters!$B$6*Parameters!$B$9*Parameters!$G$11/SUM(Parameters!$B$11:$G$11)*Parameters!$H$21*Parameters!$B$53*Parameters!$B$46</f>
        <v/>
      </c>
      <c r="H1129" s="31">
        <f>(140-Parameters!$D$25)*Parameters!$G$26*0.45359237*1/(72*Parameters!$B$27)</f>
        <v/>
      </c>
      <c r="I1129" s="7">
        <f>IF(H1129&gt;80,"&gt;80",IF(H1129&gt;50,"50-80",IF(H1129&gt;=25,"25-50","&lt;25")))</f>
        <v/>
      </c>
      <c r="J1129" s="7">
        <f>IF(((B1129="80+")+0+(OR(D1129="1.5-2.0",D1129="&gt;=2.0")))&gt;=2,1,0)</f>
        <v/>
      </c>
      <c r="K1129" s="32">
        <f>INDEX(Parameters!$B$31:$E$31,MATCH(I1129,Parameters!$B$30:$E$30,0))</f>
        <v/>
      </c>
      <c r="L1129" s="33">
        <f>K1129*INDEX(Parameters!$B$84:$E$84,MATCH(I1129,Parameters!$B$30:$E$30,0))/100*IF($F1129="yes",Parameters!$C$49,Parameters!$B$49)</f>
        <v/>
      </c>
      <c r="M1129" s="33">
        <f>K1129*INDEX(Parameters!$B$85:$E$85,MATCH(I1129,Parameters!$B$30:$E$30,0))/100*IF($F1129="yes",Parameters!$C$49,Parameters!$B$49)</f>
        <v/>
      </c>
      <c r="N1129" s="33">
        <f>K1129*INDEX(Parameters!$B$86:$E$86,MATCH(I1129,Parameters!$B$30:$E$30,0))/100*IF($F1129="yes",Parameters!$C$49,Parameters!$B$49)</f>
        <v/>
      </c>
      <c r="O1129" s="33">
        <f>K1129*INDEX(Parameters!$B$87:$E$87,MATCH(I1129,Parameters!$B$30:$E$30,0))/100*IF($F1129="yes",Parameters!$C$49,Parameters!$B$49)</f>
        <v/>
      </c>
      <c r="P1129" s="33">
        <f>K1129*INDEX(Parameters!$B$88:$E$88,MATCH(I1129,Parameters!$B$30:$E$30,0))/100*IF($F1129="yes",Parameters!$C$49,Parameters!$B$49)</f>
        <v/>
      </c>
      <c r="Q1129" s="33">
        <f>K1129*INDEX(Parameters!$B$89:$E$89,MATCH(I1129,Parameters!$B$30:$E$30,0))/100*IF($F1129="yes",Parameters!$C$49,Parameters!$B$49)</f>
        <v/>
      </c>
      <c r="R1129" s="33">
        <f>K1129*INDEX(Parameters!$B$90:$E$90,MATCH(I1129,Parameters!$B$30:$E$30,0))/100*IF($F1129="yes",Parameters!$C$49,Parameters!$B$49)</f>
        <v/>
      </c>
      <c r="S1129" s="33">
        <f>K1129*INDEX(Parameters!$B$91:$E$91,MATCH(I1129,Parameters!$B$30:$E$30,0))/100*IF($F1129="yes",Parameters!$C$49,Parameters!$B$49)</f>
        <v/>
      </c>
      <c r="T1129" s="33">
        <f>K1129*INDEX(Parameters!$B$92:$E$92,MATCH(I1129,Parameters!$B$30:$E$30,0))/100*IF($F1129="yes",Parameters!$C$49,Parameters!$B$49)</f>
        <v/>
      </c>
      <c r="U1129" s="33">
        <f>INDEX(Parameters!$B$32:$E$32,MATCH(I1129,Parameters!$B$30:$E$30,0))*Parameters!$B$36/100*IF($F1129="yes",Parameters!$E$49,Parameters!$D$49)</f>
        <v/>
      </c>
      <c r="V1129" s="33">
        <f>U1129*INDEX(Parameters!$B$99:$E$99,MATCH(I1129,Parameters!$B$30:$E$30,0))</f>
        <v/>
      </c>
      <c r="W1129" s="33">
        <f>U1129*INDEX(Parameters!$B$100:$E$100,MATCH(I1129,Parameters!$B$30:$E$30,0))</f>
        <v/>
      </c>
      <c r="X1129" s="33">
        <f>U1129*INDEX(Parameters!$B$101:$E$101,MATCH(I1129,Parameters!$B$30:$E$30,0))</f>
        <v/>
      </c>
      <c r="Y1129" s="33">
        <f>U1129*INDEX(Parameters!$B$102:$E$102,MATCH(I1129,Parameters!$B$30:$E$30,0))</f>
        <v/>
      </c>
      <c r="Z1129" s="33">
        <f>U1129*INDEX(Parameters!$B$103:$E$103,MATCH(I1129,Parameters!$B$30:$E$30,0))</f>
        <v/>
      </c>
      <c r="AA1129" s="33">
        <f>U1129*INDEX(Parameters!$B$104:$E$104,MATCH(I1129,Parameters!$B$30:$E$30,0))</f>
        <v/>
      </c>
      <c r="AB1129" s="33">
        <f>U1129*Parameters!$B$39</f>
        <v/>
      </c>
      <c r="AC1129" s="7">
        <f>J1129</f>
        <v/>
      </c>
      <c r="AD1129" s="7">
        <f>IF(J1129=1,Parameters!$B$40,Parameters!$B$41)</f>
        <v/>
      </c>
      <c r="AE1129" s="33">
        <f>AC1129*O1129+(1-AC1129)*L1129</f>
        <v/>
      </c>
      <c r="AF1129" s="33">
        <f>AC1129*P1129+(1-AC1129)*M1129</f>
        <v/>
      </c>
      <c r="AG1129" s="33">
        <f>AC1129*Q1129+(1-AC1129)*N1129</f>
        <v/>
      </c>
      <c r="AH1129" s="33">
        <f>AD1129*O1129+(1-AD1129)*L1129</f>
        <v/>
      </c>
      <c r="AI1129" s="33">
        <f>AD1129*P1129+(1-AD1129)*M1129</f>
        <v/>
      </c>
      <c r="AJ1129" s="33">
        <f>AD1129*Q1129+(1-AD1129)*N1129</f>
        <v/>
      </c>
      <c r="AK1129" s="33">
        <f>AC1129*V1129+(1-AC1129)*U1129</f>
        <v/>
      </c>
      <c r="AL1129" s="33">
        <f>AC1129*W1129+(1-AC1129)*U1129</f>
        <v/>
      </c>
      <c r="AM1129" s="33">
        <f>AC1129*X1129+(1-AC1129)*U1129</f>
        <v/>
      </c>
      <c r="AN1129" s="33">
        <f>AD1129*V1129+(1-AD1129)*U1129</f>
        <v/>
      </c>
      <c r="AO1129" s="33">
        <f>AD1129*W1129+(1-AD1129)*U1129</f>
        <v/>
      </c>
      <c r="AP1129" s="33">
        <f>AD1129*X1129+(1-AD1129)*U1129</f>
        <v/>
      </c>
      <c r="AQ1129" s="7">
        <f>IF(OR(Scenario!$B$5="Any",Scenario!$B$5=A1129),1,0)</f>
        <v/>
      </c>
      <c r="AR1129" s="7">
        <f>IF(OR(Scenario!$B$6="Any",Scenario!$B$6=B1129),1,0)</f>
        <v/>
      </c>
      <c r="AS1129" s="7">
        <f>IF(OR(Scenario!$B$7="Any",Scenario!$B$7=C1129),1,0)</f>
        <v/>
      </c>
      <c r="AT1129" s="7">
        <f>IF(OR(Scenario!$B$8="Any",Scenario!$B$8=D1129),1,0)</f>
        <v/>
      </c>
      <c r="AU1129" s="7">
        <f>IF(OR(Scenario!$B$9="Any",Scenario!$B$9=E1129),1,0)</f>
        <v/>
      </c>
      <c r="AV1129" s="7">
        <f>IF(OR(Scenario!$B$10="Any",Scenario!$B$10=F1129),1,0)</f>
        <v/>
      </c>
      <c r="AW1129" s="7">
        <f>G1129*AQ1129*AR1129*AS1129*AT1129*AU1129*AV1129</f>
        <v/>
      </c>
      <c r="AX1129" s="7">
        <f>IF(Scenario!$B$11="mean",L1129,IF(Scenario!$B$11="5th pct",M1129,N1129))</f>
        <v/>
      </c>
      <c r="AY1129" s="7">
        <f>IF(Scenario!$B$11="mean",O1129,IF(Scenario!$B$11="5th pct",P1129,Q1129))</f>
        <v/>
      </c>
      <c r="AZ1129" s="7">
        <f>IF(Scenario!$B$11="mean",R1129,IF(Scenario!$B$11="5th pct",S1129,T1129))</f>
        <v/>
      </c>
      <c r="BA1129" s="7">
        <f>IF(Scenario!$B$11="mean",AE1129,IF(Scenario!$B$11="5th pct",AF1129,AG1129))</f>
        <v/>
      </c>
      <c r="BB1129" s="7">
        <f>IF(Scenario!$B$11="mean",AH1129,IF(Scenario!$B$11="5th pct",AI1129,AJ1129))</f>
        <v/>
      </c>
      <c r="BC1129" s="7">
        <f>U1129</f>
        <v/>
      </c>
      <c r="BD1129" s="7">
        <f>IF(Scenario!$B$11="mean",V1129,IF(Scenario!$B$11="5th pct",W1129,X1129))</f>
        <v/>
      </c>
      <c r="BE1129" s="7">
        <f>IF(Scenario!$B$11="mean",Y1129,IF(Scenario!$B$11="5th pct",Z1129,AA1129))</f>
        <v/>
      </c>
      <c r="BF1129" s="7">
        <f>IF(Scenario!$B$11="mean",AK1129,IF(Scenario!$B$11="5th pct",AL1129,AM1129))</f>
        <v/>
      </c>
      <c r="BG1129" s="7">
        <f>IF(Scenario!$B$11="mean",AN1129,IF(Scenario!$B$11="5th pct",AO1129,AP1129))</f>
        <v/>
      </c>
    </row>
    <row r="1130">
      <c r="A1130" t="inlineStr">
        <is>
          <t>M</t>
        </is>
      </c>
      <c r="B1130" t="inlineStr">
        <is>
          <t>80+</t>
        </is>
      </c>
      <c r="C1130" t="inlineStr">
        <is>
          <t>&gt;198</t>
        </is>
      </c>
      <c r="D1130" t="inlineStr">
        <is>
          <t>1.0-1.5</t>
        </is>
      </c>
      <c r="E1130" t="inlineStr">
        <is>
          <t>subclinical</t>
        </is>
      </c>
      <c r="F1130" t="inlineStr">
        <is>
          <t>no</t>
        </is>
      </c>
      <c r="G1130" s="26">
        <f>Parameters!$B$6*Parameters!$B$9*Parameters!$G$11/SUM(Parameters!$B$11:$G$11)*Parameters!$I$21*Parameters!$B$50*(1-Parameters!$B$46)</f>
        <v/>
      </c>
      <c r="H1130" s="27">
        <f>(140-Parameters!$D$25)*Parameters!$G$26*0.45359237*1/(72*Parameters!$C$27)</f>
        <v/>
      </c>
      <c r="I1130">
        <f>IF(H1130&gt;80,"&gt;80",IF(H1130&gt;50,"50-80",IF(H1130&gt;=25,"25-50","&lt;25")))</f>
        <v/>
      </c>
      <c r="J1130">
        <f>IF(((B1130="80+")+0+(OR(D1130="1.5-2.0",D1130="&gt;=2.0")))&gt;=2,1,0)</f>
        <v/>
      </c>
      <c r="K1130" s="28">
        <f>INDEX(Parameters!$B$31:$E$31,MATCH(I1130,Parameters!$B$30:$E$30,0))</f>
        <v/>
      </c>
      <c r="L1130" s="29">
        <f>K1130*INDEX(Parameters!$B$57:$E$57,MATCH(I1130,Parameters!$B$30:$E$30,0))/100*IF($F1130="yes",Parameters!$C$49,Parameters!$B$49)</f>
        <v/>
      </c>
      <c r="M1130" s="29">
        <f>K1130*INDEX(Parameters!$B$58:$E$58,MATCH(I1130,Parameters!$B$30:$E$30,0))/100*IF($F1130="yes",Parameters!$C$49,Parameters!$B$49)</f>
        <v/>
      </c>
      <c r="N1130" s="29">
        <f>K1130*INDEX(Parameters!$B$59:$E$59,MATCH(I1130,Parameters!$B$30:$E$30,0))/100*IF($F1130="yes",Parameters!$C$49,Parameters!$B$49)</f>
        <v/>
      </c>
      <c r="O1130" s="29">
        <f>K1130*INDEX(Parameters!$B$60:$E$60,MATCH(I1130,Parameters!$B$30:$E$30,0))/100*IF($F1130="yes",Parameters!$C$49,Parameters!$B$49)</f>
        <v/>
      </c>
      <c r="P1130" s="29">
        <f>K1130*INDEX(Parameters!$B$61:$E$61,MATCH(I1130,Parameters!$B$30:$E$30,0))/100*IF($F1130="yes",Parameters!$C$49,Parameters!$B$49)</f>
        <v/>
      </c>
      <c r="Q1130" s="29">
        <f>K1130*INDEX(Parameters!$B$62:$E$62,MATCH(I1130,Parameters!$B$30:$E$30,0))/100*IF($F1130="yes",Parameters!$C$49,Parameters!$B$49)</f>
        <v/>
      </c>
      <c r="R1130" s="29">
        <f>K1130*INDEX(Parameters!$B$63:$E$63,MATCH(I1130,Parameters!$B$30:$E$30,0))/100*IF($F1130="yes",Parameters!$C$49,Parameters!$B$49)</f>
        <v/>
      </c>
      <c r="S1130" s="29">
        <f>K1130*INDEX(Parameters!$B$64:$E$64,MATCH(I1130,Parameters!$B$30:$E$30,0))/100*IF($F1130="yes",Parameters!$C$49,Parameters!$B$49)</f>
        <v/>
      </c>
      <c r="T1130" s="29">
        <f>K1130*INDEX(Parameters!$B$65:$E$65,MATCH(I1130,Parameters!$B$30:$E$30,0))/100*IF($F1130="yes",Parameters!$C$49,Parameters!$B$49)</f>
        <v/>
      </c>
      <c r="U1130" s="29">
        <f>INDEX(Parameters!$B$32:$E$32,MATCH(I1130,Parameters!$B$30:$E$30,0))*Parameters!$B$36/100*IF($F1130="yes",Parameters!$E$49,Parameters!$D$49)</f>
        <v/>
      </c>
      <c r="V1130" s="29">
        <f>U1130*INDEX(Parameters!$B$99:$E$99,MATCH(I1130,Parameters!$B$30:$E$30,0))</f>
        <v/>
      </c>
      <c r="W1130" s="29">
        <f>U1130*INDEX(Parameters!$B$100:$E$100,MATCH(I1130,Parameters!$B$30:$E$30,0))</f>
        <v/>
      </c>
      <c r="X1130" s="29">
        <f>U1130*INDEX(Parameters!$B$101:$E$101,MATCH(I1130,Parameters!$B$30:$E$30,0))</f>
        <v/>
      </c>
      <c r="Y1130" s="29">
        <f>U1130*INDEX(Parameters!$B$102:$E$102,MATCH(I1130,Parameters!$B$30:$E$30,0))</f>
        <v/>
      </c>
      <c r="Z1130" s="29">
        <f>U1130*INDEX(Parameters!$B$103:$E$103,MATCH(I1130,Parameters!$B$30:$E$30,0))</f>
        <v/>
      </c>
      <c r="AA1130" s="29">
        <f>U1130*INDEX(Parameters!$B$104:$E$104,MATCH(I1130,Parameters!$B$30:$E$30,0))</f>
        <v/>
      </c>
      <c r="AB1130" s="29">
        <f>U1130*Parameters!$B$39</f>
        <v/>
      </c>
      <c r="AC1130">
        <f>J1130</f>
        <v/>
      </c>
      <c r="AD1130">
        <f>IF(J1130=1,Parameters!$B$40,Parameters!$B$41)</f>
        <v/>
      </c>
      <c r="AE1130" s="29">
        <f>AC1130*O1130+(1-AC1130)*L1130</f>
        <v/>
      </c>
      <c r="AF1130" s="29">
        <f>AC1130*P1130+(1-AC1130)*M1130</f>
        <v/>
      </c>
      <c r="AG1130" s="29">
        <f>AC1130*Q1130+(1-AC1130)*N1130</f>
        <v/>
      </c>
      <c r="AH1130" s="29">
        <f>AD1130*O1130+(1-AD1130)*L1130</f>
        <v/>
      </c>
      <c r="AI1130" s="29">
        <f>AD1130*P1130+(1-AD1130)*M1130</f>
        <v/>
      </c>
      <c r="AJ1130" s="29">
        <f>AD1130*Q1130+(1-AD1130)*N1130</f>
        <v/>
      </c>
      <c r="AK1130" s="29">
        <f>AC1130*V1130+(1-AC1130)*U1130</f>
        <v/>
      </c>
      <c r="AL1130" s="29">
        <f>AC1130*W1130+(1-AC1130)*U1130</f>
        <v/>
      </c>
      <c r="AM1130" s="29">
        <f>AC1130*X1130+(1-AC1130)*U1130</f>
        <v/>
      </c>
      <c r="AN1130" s="29">
        <f>AD1130*V1130+(1-AD1130)*U1130</f>
        <v/>
      </c>
      <c r="AO1130" s="29">
        <f>AD1130*W1130+(1-AD1130)*U1130</f>
        <v/>
      </c>
      <c r="AP1130" s="29">
        <f>AD1130*X1130+(1-AD1130)*U1130</f>
        <v/>
      </c>
      <c r="AQ1130">
        <f>IF(OR(Scenario!$B$5="Any",Scenario!$B$5=A1130),1,0)</f>
        <v/>
      </c>
      <c r="AR1130">
        <f>IF(OR(Scenario!$B$6="Any",Scenario!$B$6=B1130),1,0)</f>
        <v/>
      </c>
      <c r="AS1130">
        <f>IF(OR(Scenario!$B$7="Any",Scenario!$B$7=C1130),1,0)</f>
        <v/>
      </c>
      <c r="AT1130">
        <f>IF(OR(Scenario!$B$8="Any",Scenario!$B$8=D1130),1,0)</f>
        <v/>
      </c>
      <c r="AU1130">
        <f>IF(OR(Scenario!$B$9="Any",Scenario!$B$9=E1130),1,0)</f>
        <v/>
      </c>
      <c r="AV1130">
        <f>IF(OR(Scenario!$B$10="Any",Scenario!$B$10=F1130),1,0)</f>
        <v/>
      </c>
      <c r="AW1130">
        <f>G1130*AQ1130*AR1130*AS1130*AT1130*AU1130*AV1130</f>
        <v/>
      </c>
      <c r="AX1130">
        <f>IF(Scenario!$B$11="mean",L1130,IF(Scenario!$B$11="5th pct",M1130,N1130))</f>
        <v/>
      </c>
      <c r="AY1130">
        <f>IF(Scenario!$B$11="mean",O1130,IF(Scenario!$B$11="5th pct",P1130,Q1130))</f>
        <v/>
      </c>
      <c r="AZ1130">
        <f>IF(Scenario!$B$11="mean",R1130,IF(Scenario!$B$11="5th pct",S1130,T1130))</f>
        <v/>
      </c>
      <c r="BA1130">
        <f>IF(Scenario!$B$11="mean",AE1130,IF(Scenario!$B$11="5th pct",AF1130,AG1130))</f>
        <v/>
      </c>
      <c r="BB1130">
        <f>IF(Scenario!$B$11="mean",AH1130,IF(Scenario!$B$11="5th pct",AI1130,AJ1130))</f>
        <v/>
      </c>
      <c r="BC1130">
        <f>U1130</f>
        <v/>
      </c>
      <c r="BD1130">
        <f>IF(Scenario!$B$11="mean",V1130,IF(Scenario!$B$11="5th pct",W1130,X1130))</f>
        <v/>
      </c>
      <c r="BE1130">
        <f>IF(Scenario!$B$11="mean",Y1130,IF(Scenario!$B$11="5th pct",Z1130,AA1130))</f>
        <v/>
      </c>
      <c r="BF1130">
        <f>IF(Scenario!$B$11="mean",AK1130,IF(Scenario!$B$11="5th pct",AL1130,AM1130))</f>
        <v/>
      </c>
      <c r="BG1130">
        <f>IF(Scenario!$B$11="mean",AN1130,IF(Scenario!$B$11="5th pct",AO1130,AP1130))</f>
        <v/>
      </c>
    </row>
    <row r="1131">
      <c r="A1131" s="7" t="inlineStr">
        <is>
          <t>M</t>
        </is>
      </c>
      <c r="B1131" s="7" t="inlineStr">
        <is>
          <t>80+</t>
        </is>
      </c>
      <c r="C1131" s="7" t="inlineStr">
        <is>
          <t>&gt;198</t>
        </is>
      </c>
      <c r="D1131" s="7" t="inlineStr">
        <is>
          <t>1.0-1.5</t>
        </is>
      </c>
      <c r="E1131" s="7" t="inlineStr">
        <is>
          <t>subclinical</t>
        </is>
      </c>
      <c r="F1131" s="7" t="inlineStr">
        <is>
          <t>yes</t>
        </is>
      </c>
      <c r="G1131" s="30">
        <f>Parameters!$B$6*Parameters!$B$9*Parameters!$G$11/SUM(Parameters!$B$11:$G$11)*Parameters!$I$21*Parameters!$B$50*Parameters!$B$46</f>
        <v/>
      </c>
      <c r="H1131" s="31">
        <f>(140-Parameters!$D$25)*Parameters!$G$26*0.45359237*1/(72*Parameters!$C$27)</f>
        <v/>
      </c>
      <c r="I1131" s="7">
        <f>IF(H1131&gt;80,"&gt;80",IF(H1131&gt;50,"50-80",IF(H1131&gt;=25,"25-50","&lt;25")))</f>
        <v/>
      </c>
      <c r="J1131" s="7">
        <f>IF(((B1131="80+")+0+(OR(D1131="1.5-2.0",D1131="&gt;=2.0")))&gt;=2,1,0)</f>
        <v/>
      </c>
      <c r="K1131" s="32">
        <f>INDEX(Parameters!$B$31:$E$31,MATCH(I1131,Parameters!$B$30:$E$30,0))</f>
        <v/>
      </c>
      <c r="L1131" s="33">
        <f>K1131*INDEX(Parameters!$B$57:$E$57,MATCH(I1131,Parameters!$B$30:$E$30,0))/100*IF($F1131="yes",Parameters!$C$49,Parameters!$B$49)</f>
        <v/>
      </c>
      <c r="M1131" s="33">
        <f>K1131*INDEX(Parameters!$B$58:$E$58,MATCH(I1131,Parameters!$B$30:$E$30,0))/100*IF($F1131="yes",Parameters!$C$49,Parameters!$B$49)</f>
        <v/>
      </c>
      <c r="N1131" s="33">
        <f>K1131*INDEX(Parameters!$B$59:$E$59,MATCH(I1131,Parameters!$B$30:$E$30,0))/100*IF($F1131="yes",Parameters!$C$49,Parameters!$B$49)</f>
        <v/>
      </c>
      <c r="O1131" s="33">
        <f>K1131*INDEX(Parameters!$B$60:$E$60,MATCH(I1131,Parameters!$B$30:$E$30,0))/100*IF($F1131="yes",Parameters!$C$49,Parameters!$B$49)</f>
        <v/>
      </c>
      <c r="P1131" s="33">
        <f>K1131*INDEX(Parameters!$B$61:$E$61,MATCH(I1131,Parameters!$B$30:$E$30,0))/100*IF($F1131="yes",Parameters!$C$49,Parameters!$B$49)</f>
        <v/>
      </c>
      <c r="Q1131" s="33">
        <f>K1131*INDEX(Parameters!$B$62:$E$62,MATCH(I1131,Parameters!$B$30:$E$30,0))/100*IF($F1131="yes",Parameters!$C$49,Parameters!$B$49)</f>
        <v/>
      </c>
      <c r="R1131" s="33">
        <f>K1131*INDEX(Parameters!$B$63:$E$63,MATCH(I1131,Parameters!$B$30:$E$30,0))/100*IF($F1131="yes",Parameters!$C$49,Parameters!$B$49)</f>
        <v/>
      </c>
      <c r="S1131" s="33">
        <f>K1131*INDEX(Parameters!$B$64:$E$64,MATCH(I1131,Parameters!$B$30:$E$30,0))/100*IF($F1131="yes",Parameters!$C$49,Parameters!$B$49)</f>
        <v/>
      </c>
      <c r="T1131" s="33">
        <f>K1131*INDEX(Parameters!$B$65:$E$65,MATCH(I1131,Parameters!$B$30:$E$30,0))/100*IF($F1131="yes",Parameters!$C$49,Parameters!$B$49)</f>
        <v/>
      </c>
      <c r="U1131" s="33">
        <f>INDEX(Parameters!$B$32:$E$32,MATCH(I1131,Parameters!$B$30:$E$30,0))*Parameters!$B$36/100*IF($F1131="yes",Parameters!$E$49,Parameters!$D$49)</f>
        <v/>
      </c>
      <c r="V1131" s="33">
        <f>U1131*INDEX(Parameters!$B$99:$E$99,MATCH(I1131,Parameters!$B$30:$E$30,0))</f>
        <v/>
      </c>
      <c r="W1131" s="33">
        <f>U1131*INDEX(Parameters!$B$100:$E$100,MATCH(I1131,Parameters!$B$30:$E$30,0))</f>
        <v/>
      </c>
      <c r="X1131" s="33">
        <f>U1131*INDEX(Parameters!$B$101:$E$101,MATCH(I1131,Parameters!$B$30:$E$30,0))</f>
        <v/>
      </c>
      <c r="Y1131" s="33">
        <f>U1131*INDEX(Parameters!$B$102:$E$102,MATCH(I1131,Parameters!$B$30:$E$30,0))</f>
        <v/>
      </c>
      <c r="Z1131" s="33">
        <f>U1131*INDEX(Parameters!$B$103:$E$103,MATCH(I1131,Parameters!$B$30:$E$30,0))</f>
        <v/>
      </c>
      <c r="AA1131" s="33">
        <f>U1131*INDEX(Parameters!$B$104:$E$104,MATCH(I1131,Parameters!$B$30:$E$30,0))</f>
        <v/>
      </c>
      <c r="AB1131" s="33">
        <f>U1131*Parameters!$B$39</f>
        <v/>
      </c>
      <c r="AC1131" s="7">
        <f>J1131</f>
        <v/>
      </c>
      <c r="AD1131" s="7">
        <f>IF(J1131=1,Parameters!$B$40,Parameters!$B$41)</f>
        <v/>
      </c>
      <c r="AE1131" s="33">
        <f>AC1131*O1131+(1-AC1131)*L1131</f>
        <v/>
      </c>
      <c r="AF1131" s="33">
        <f>AC1131*P1131+(1-AC1131)*M1131</f>
        <v/>
      </c>
      <c r="AG1131" s="33">
        <f>AC1131*Q1131+(1-AC1131)*N1131</f>
        <v/>
      </c>
      <c r="AH1131" s="33">
        <f>AD1131*O1131+(1-AD1131)*L1131</f>
        <v/>
      </c>
      <c r="AI1131" s="33">
        <f>AD1131*P1131+(1-AD1131)*M1131</f>
        <v/>
      </c>
      <c r="AJ1131" s="33">
        <f>AD1131*Q1131+(1-AD1131)*N1131</f>
        <v/>
      </c>
      <c r="AK1131" s="33">
        <f>AC1131*V1131+(1-AC1131)*U1131</f>
        <v/>
      </c>
      <c r="AL1131" s="33">
        <f>AC1131*W1131+(1-AC1131)*U1131</f>
        <v/>
      </c>
      <c r="AM1131" s="33">
        <f>AC1131*X1131+(1-AC1131)*U1131</f>
        <v/>
      </c>
      <c r="AN1131" s="33">
        <f>AD1131*V1131+(1-AD1131)*U1131</f>
        <v/>
      </c>
      <c r="AO1131" s="33">
        <f>AD1131*W1131+(1-AD1131)*U1131</f>
        <v/>
      </c>
      <c r="AP1131" s="33">
        <f>AD1131*X1131+(1-AD1131)*U1131</f>
        <v/>
      </c>
      <c r="AQ1131" s="7">
        <f>IF(OR(Scenario!$B$5="Any",Scenario!$B$5=A1131),1,0)</f>
        <v/>
      </c>
      <c r="AR1131" s="7">
        <f>IF(OR(Scenario!$B$6="Any",Scenario!$B$6=B1131),1,0)</f>
        <v/>
      </c>
      <c r="AS1131" s="7">
        <f>IF(OR(Scenario!$B$7="Any",Scenario!$B$7=C1131),1,0)</f>
        <v/>
      </c>
      <c r="AT1131" s="7">
        <f>IF(OR(Scenario!$B$8="Any",Scenario!$B$8=D1131),1,0)</f>
        <v/>
      </c>
      <c r="AU1131" s="7">
        <f>IF(OR(Scenario!$B$9="Any",Scenario!$B$9=E1131),1,0)</f>
        <v/>
      </c>
      <c r="AV1131" s="7">
        <f>IF(OR(Scenario!$B$10="Any",Scenario!$B$10=F1131),1,0)</f>
        <v/>
      </c>
      <c r="AW1131" s="7">
        <f>G1131*AQ1131*AR1131*AS1131*AT1131*AU1131*AV1131</f>
        <v/>
      </c>
      <c r="AX1131" s="7">
        <f>IF(Scenario!$B$11="mean",L1131,IF(Scenario!$B$11="5th pct",M1131,N1131))</f>
        <v/>
      </c>
      <c r="AY1131" s="7">
        <f>IF(Scenario!$B$11="mean",O1131,IF(Scenario!$B$11="5th pct",P1131,Q1131))</f>
        <v/>
      </c>
      <c r="AZ1131" s="7">
        <f>IF(Scenario!$B$11="mean",R1131,IF(Scenario!$B$11="5th pct",S1131,T1131))</f>
        <v/>
      </c>
      <c r="BA1131" s="7">
        <f>IF(Scenario!$B$11="mean",AE1131,IF(Scenario!$B$11="5th pct",AF1131,AG1131))</f>
        <v/>
      </c>
      <c r="BB1131" s="7">
        <f>IF(Scenario!$B$11="mean",AH1131,IF(Scenario!$B$11="5th pct",AI1131,AJ1131))</f>
        <v/>
      </c>
      <c r="BC1131" s="7">
        <f>U1131</f>
        <v/>
      </c>
      <c r="BD1131" s="7">
        <f>IF(Scenario!$B$11="mean",V1131,IF(Scenario!$B$11="5th pct",W1131,X1131))</f>
        <v/>
      </c>
      <c r="BE1131" s="7">
        <f>IF(Scenario!$B$11="mean",Y1131,IF(Scenario!$B$11="5th pct",Z1131,AA1131))</f>
        <v/>
      </c>
      <c r="BF1131" s="7">
        <f>IF(Scenario!$B$11="mean",AK1131,IF(Scenario!$B$11="5th pct",AL1131,AM1131))</f>
        <v/>
      </c>
      <c r="BG1131" s="7">
        <f>IF(Scenario!$B$11="mean",AN1131,IF(Scenario!$B$11="5th pct",AO1131,AP1131))</f>
        <v/>
      </c>
    </row>
    <row r="1132">
      <c r="A1132" t="inlineStr">
        <is>
          <t>M</t>
        </is>
      </c>
      <c r="B1132" t="inlineStr">
        <is>
          <t>80+</t>
        </is>
      </c>
      <c r="C1132" t="inlineStr">
        <is>
          <t>&gt;198</t>
        </is>
      </c>
      <c r="D1132" t="inlineStr">
        <is>
          <t>1.0-1.5</t>
        </is>
      </c>
      <c r="E1132" t="inlineStr">
        <is>
          <t>low parox</t>
        </is>
      </c>
      <c r="F1132" t="inlineStr">
        <is>
          <t>no</t>
        </is>
      </c>
      <c r="G1132" s="26">
        <f>Parameters!$B$6*Parameters!$B$9*Parameters!$G$11/SUM(Parameters!$B$11:$G$11)*Parameters!$I$21*Parameters!$B$51*(1-Parameters!$B$46)</f>
        <v/>
      </c>
      <c r="H1132" s="27">
        <f>(140-Parameters!$D$25)*Parameters!$G$26*0.45359237*1/(72*Parameters!$C$27)</f>
        <v/>
      </c>
      <c r="I1132">
        <f>IF(H1132&gt;80,"&gt;80",IF(H1132&gt;50,"50-80",IF(H1132&gt;=25,"25-50","&lt;25")))</f>
        <v/>
      </c>
      <c r="J1132">
        <f>IF(((B1132="80+")+0+(OR(D1132="1.5-2.0",D1132="&gt;=2.0")))&gt;=2,1,0)</f>
        <v/>
      </c>
      <c r="K1132" s="28">
        <f>INDEX(Parameters!$B$31:$E$31,MATCH(I1132,Parameters!$B$30:$E$30,0))</f>
        <v/>
      </c>
      <c r="L1132" s="29">
        <f>K1132*INDEX(Parameters!$B$66:$E$66,MATCH(I1132,Parameters!$B$30:$E$30,0))/100*IF($F1132="yes",Parameters!$C$49,Parameters!$B$49)</f>
        <v/>
      </c>
      <c r="M1132" s="29">
        <f>K1132*INDEX(Parameters!$B$67:$E$67,MATCH(I1132,Parameters!$B$30:$E$30,0))/100*IF($F1132="yes",Parameters!$C$49,Parameters!$B$49)</f>
        <v/>
      </c>
      <c r="N1132" s="29">
        <f>K1132*INDEX(Parameters!$B$68:$E$68,MATCH(I1132,Parameters!$B$30:$E$30,0))/100*IF($F1132="yes",Parameters!$C$49,Parameters!$B$49)</f>
        <v/>
      </c>
      <c r="O1132" s="29">
        <f>K1132*INDEX(Parameters!$B$69:$E$69,MATCH(I1132,Parameters!$B$30:$E$30,0))/100*IF($F1132="yes",Parameters!$C$49,Parameters!$B$49)</f>
        <v/>
      </c>
      <c r="P1132" s="29">
        <f>K1132*INDEX(Parameters!$B$70:$E$70,MATCH(I1132,Parameters!$B$30:$E$30,0))/100*IF($F1132="yes",Parameters!$C$49,Parameters!$B$49)</f>
        <v/>
      </c>
      <c r="Q1132" s="29">
        <f>K1132*INDEX(Parameters!$B$71:$E$71,MATCH(I1132,Parameters!$B$30:$E$30,0))/100*IF($F1132="yes",Parameters!$C$49,Parameters!$B$49)</f>
        <v/>
      </c>
      <c r="R1132" s="29">
        <f>K1132*INDEX(Parameters!$B$72:$E$72,MATCH(I1132,Parameters!$B$30:$E$30,0))/100*IF($F1132="yes",Parameters!$C$49,Parameters!$B$49)</f>
        <v/>
      </c>
      <c r="S1132" s="29">
        <f>K1132*INDEX(Parameters!$B$73:$E$73,MATCH(I1132,Parameters!$B$30:$E$30,0))/100*IF($F1132="yes",Parameters!$C$49,Parameters!$B$49)</f>
        <v/>
      </c>
      <c r="T1132" s="29">
        <f>K1132*INDEX(Parameters!$B$74:$E$74,MATCH(I1132,Parameters!$B$30:$E$30,0))/100*IF($F1132="yes",Parameters!$C$49,Parameters!$B$49)</f>
        <v/>
      </c>
      <c r="U1132" s="29">
        <f>INDEX(Parameters!$B$32:$E$32,MATCH(I1132,Parameters!$B$30:$E$30,0))*Parameters!$B$36/100*IF($F1132="yes",Parameters!$E$49,Parameters!$D$49)</f>
        <v/>
      </c>
      <c r="V1132" s="29">
        <f>U1132*INDEX(Parameters!$B$99:$E$99,MATCH(I1132,Parameters!$B$30:$E$30,0))</f>
        <v/>
      </c>
      <c r="W1132" s="29">
        <f>U1132*INDEX(Parameters!$B$100:$E$100,MATCH(I1132,Parameters!$B$30:$E$30,0))</f>
        <v/>
      </c>
      <c r="X1132" s="29">
        <f>U1132*INDEX(Parameters!$B$101:$E$101,MATCH(I1132,Parameters!$B$30:$E$30,0))</f>
        <v/>
      </c>
      <c r="Y1132" s="29">
        <f>U1132*INDEX(Parameters!$B$102:$E$102,MATCH(I1132,Parameters!$B$30:$E$30,0))</f>
        <v/>
      </c>
      <c r="Z1132" s="29">
        <f>U1132*INDEX(Parameters!$B$103:$E$103,MATCH(I1132,Parameters!$B$30:$E$30,0))</f>
        <v/>
      </c>
      <c r="AA1132" s="29">
        <f>U1132*INDEX(Parameters!$B$104:$E$104,MATCH(I1132,Parameters!$B$30:$E$30,0))</f>
        <v/>
      </c>
      <c r="AB1132" s="29">
        <f>U1132*Parameters!$B$39</f>
        <v/>
      </c>
      <c r="AC1132">
        <f>J1132</f>
        <v/>
      </c>
      <c r="AD1132">
        <f>IF(J1132=1,Parameters!$B$40,Parameters!$B$41)</f>
        <v/>
      </c>
      <c r="AE1132" s="29">
        <f>AC1132*O1132+(1-AC1132)*L1132</f>
        <v/>
      </c>
      <c r="AF1132" s="29">
        <f>AC1132*P1132+(1-AC1132)*M1132</f>
        <v/>
      </c>
      <c r="AG1132" s="29">
        <f>AC1132*Q1132+(1-AC1132)*N1132</f>
        <v/>
      </c>
      <c r="AH1132" s="29">
        <f>AD1132*O1132+(1-AD1132)*L1132</f>
        <v/>
      </c>
      <c r="AI1132" s="29">
        <f>AD1132*P1132+(1-AD1132)*M1132</f>
        <v/>
      </c>
      <c r="AJ1132" s="29">
        <f>AD1132*Q1132+(1-AD1132)*N1132</f>
        <v/>
      </c>
      <c r="AK1132" s="29">
        <f>AC1132*V1132+(1-AC1132)*U1132</f>
        <v/>
      </c>
      <c r="AL1132" s="29">
        <f>AC1132*W1132+(1-AC1132)*U1132</f>
        <v/>
      </c>
      <c r="AM1132" s="29">
        <f>AC1132*X1132+(1-AC1132)*U1132</f>
        <v/>
      </c>
      <c r="AN1132" s="29">
        <f>AD1132*V1132+(1-AD1132)*U1132</f>
        <v/>
      </c>
      <c r="AO1132" s="29">
        <f>AD1132*W1132+(1-AD1132)*U1132</f>
        <v/>
      </c>
      <c r="AP1132" s="29">
        <f>AD1132*X1132+(1-AD1132)*U1132</f>
        <v/>
      </c>
      <c r="AQ1132">
        <f>IF(OR(Scenario!$B$5="Any",Scenario!$B$5=A1132),1,0)</f>
        <v/>
      </c>
      <c r="AR1132">
        <f>IF(OR(Scenario!$B$6="Any",Scenario!$B$6=B1132),1,0)</f>
        <v/>
      </c>
      <c r="AS1132">
        <f>IF(OR(Scenario!$B$7="Any",Scenario!$B$7=C1132),1,0)</f>
        <v/>
      </c>
      <c r="AT1132">
        <f>IF(OR(Scenario!$B$8="Any",Scenario!$B$8=D1132),1,0)</f>
        <v/>
      </c>
      <c r="AU1132">
        <f>IF(OR(Scenario!$B$9="Any",Scenario!$B$9=E1132),1,0)</f>
        <v/>
      </c>
      <c r="AV1132">
        <f>IF(OR(Scenario!$B$10="Any",Scenario!$B$10=F1132),1,0)</f>
        <v/>
      </c>
      <c r="AW1132">
        <f>G1132*AQ1132*AR1132*AS1132*AT1132*AU1132*AV1132</f>
        <v/>
      </c>
      <c r="AX1132">
        <f>IF(Scenario!$B$11="mean",L1132,IF(Scenario!$B$11="5th pct",M1132,N1132))</f>
        <v/>
      </c>
      <c r="AY1132">
        <f>IF(Scenario!$B$11="mean",O1132,IF(Scenario!$B$11="5th pct",P1132,Q1132))</f>
        <v/>
      </c>
      <c r="AZ1132">
        <f>IF(Scenario!$B$11="mean",R1132,IF(Scenario!$B$11="5th pct",S1132,T1132))</f>
        <v/>
      </c>
      <c r="BA1132">
        <f>IF(Scenario!$B$11="mean",AE1132,IF(Scenario!$B$11="5th pct",AF1132,AG1132))</f>
        <v/>
      </c>
      <c r="BB1132">
        <f>IF(Scenario!$B$11="mean",AH1132,IF(Scenario!$B$11="5th pct",AI1132,AJ1132))</f>
        <v/>
      </c>
      <c r="BC1132">
        <f>U1132</f>
        <v/>
      </c>
      <c r="BD1132">
        <f>IF(Scenario!$B$11="mean",V1132,IF(Scenario!$B$11="5th pct",W1132,X1132))</f>
        <v/>
      </c>
      <c r="BE1132">
        <f>IF(Scenario!$B$11="mean",Y1132,IF(Scenario!$B$11="5th pct",Z1132,AA1132))</f>
        <v/>
      </c>
      <c r="BF1132">
        <f>IF(Scenario!$B$11="mean",AK1132,IF(Scenario!$B$11="5th pct",AL1132,AM1132))</f>
        <v/>
      </c>
      <c r="BG1132">
        <f>IF(Scenario!$B$11="mean",AN1132,IF(Scenario!$B$11="5th pct",AO1132,AP1132))</f>
        <v/>
      </c>
    </row>
    <row r="1133">
      <c r="A1133" s="7" t="inlineStr">
        <is>
          <t>M</t>
        </is>
      </c>
      <c r="B1133" s="7" t="inlineStr">
        <is>
          <t>80+</t>
        </is>
      </c>
      <c r="C1133" s="7" t="inlineStr">
        <is>
          <t>&gt;198</t>
        </is>
      </c>
      <c r="D1133" s="7" t="inlineStr">
        <is>
          <t>1.0-1.5</t>
        </is>
      </c>
      <c r="E1133" s="7" t="inlineStr">
        <is>
          <t>low parox</t>
        </is>
      </c>
      <c r="F1133" s="7" t="inlineStr">
        <is>
          <t>yes</t>
        </is>
      </c>
      <c r="G1133" s="30">
        <f>Parameters!$B$6*Parameters!$B$9*Parameters!$G$11/SUM(Parameters!$B$11:$G$11)*Parameters!$I$21*Parameters!$B$51*Parameters!$B$46</f>
        <v/>
      </c>
      <c r="H1133" s="31">
        <f>(140-Parameters!$D$25)*Parameters!$G$26*0.45359237*1/(72*Parameters!$C$27)</f>
        <v/>
      </c>
      <c r="I1133" s="7">
        <f>IF(H1133&gt;80,"&gt;80",IF(H1133&gt;50,"50-80",IF(H1133&gt;=25,"25-50","&lt;25")))</f>
        <v/>
      </c>
      <c r="J1133" s="7">
        <f>IF(((B1133="80+")+0+(OR(D1133="1.5-2.0",D1133="&gt;=2.0")))&gt;=2,1,0)</f>
        <v/>
      </c>
      <c r="K1133" s="32">
        <f>INDEX(Parameters!$B$31:$E$31,MATCH(I1133,Parameters!$B$30:$E$30,0))</f>
        <v/>
      </c>
      <c r="L1133" s="33">
        <f>K1133*INDEX(Parameters!$B$66:$E$66,MATCH(I1133,Parameters!$B$30:$E$30,0))/100*IF($F1133="yes",Parameters!$C$49,Parameters!$B$49)</f>
        <v/>
      </c>
      <c r="M1133" s="33">
        <f>K1133*INDEX(Parameters!$B$67:$E$67,MATCH(I1133,Parameters!$B$30:$E$30,0))/100*IF($F1133="yes",Parameters!$C$49,Parameters!$B$49)</f>
        <v/>
      </c>
      <c r="N1133" s="33">
        <f>K1133*INDEX(Parameters!$B$68:$E$68,MATCH(I1133,Parameters!$B$30:$E$30,0))/100*IF($F1133="yes",Parameters!$C$49,Parameters!$B$49)</f>
        <v/>
      </c>
      <c r="O1133" s="33">
        <f>K1133*INDEX(Parameters!$B$69:$E$69,MATCH(I1133,Parameters!$B$30:$E$30,0))/100*IF($F1133="yes",Parameters!$C$49,Parameters!$B$49)</f>
        <v/>
      </c>
      <c r="P1133" s="33">
        <f>K1133*INDEX(Parameters!$B$70:$E$70,MATCH(I1133,Parameters!$B$30:$E$30,0))/100*IF($F1133="yes",Parameters!$C$49,Parameters!$B$49)</f>
        <v/>
      </c>
      <c r="Q1133" s="33">
        <f>K1133*INDEX(Parameters!$B$71:$E$71,MATCH(I1133,Parameters!$B$30:$E$30,0))/100*IF($F1133="yes",Parameters!$C$49,Parameters!$B$49)</f>
        <v/>
      </c>
      <c r="R1133" s="33">
        <f>K1133*INDEX(Parameters!$B$72:$E$72,MATCH(I1133,Parameters!$B$30:$E$30,0))/100*IF($F1133="yes",Parameters!$C$49,Parameters!$B$49)</f>
        <v/>
      </c>
      <c r="S1133" s="33">
        <f>K1133*INDEX(Parameters!$B$73:$E$73,MATCH(I1133,Parameters!$B$30:$E$30,0))/100*IF($F1133="yes",Parameters!$C$49,Parameters!$B$49)</f>
        <v/>
      </c>
      <c r="T1133" s="33">
        <f>K1133*INDEX(Parameters!$B$74:$E$74,MATCH(I1133,Parameters!$B$30:$E$30,0))/100*IF($F1133="yes",Parameters!$C$49,Parameters!$B$49)</f>
        <v/>
      </c>
      <c r="U1133" s="33">
        <f>INDEX(Parameters!$B$32:$E$32,MATCH(I1133,Parameters!$B$30:$E$30,0))*Parameters!$B$36/100*IF($F1133="yes",Parameters!$E$49,Parameters!$D$49)</f>
        <v/>
      </c>
      <c r="V1133" s="33">
        <f>U1133*INDEX(Parameters!$B$99:$E$99,MATCH(I1133,Parameters!$B$30:$E$30,0))</f>
        <v/>
      </c>
      <c r="W1133" s="33">
        <f>U1133*INDEX(Parameters!$B$100:$E$100,MATCH(I1133,Parameters!$B$30:$E$30,0))</f>
        <v/>
      </c>
      <c r="X1133" s="33">
        <f>U1133*INDEX(Parameters!$B$101:$E$101,MATCH(I1133,Parameters!$B$30:$E$30,0))</f>
        <v/>
      </c>
      <c r="Y1133" s="33">
        <f>U1133*INDEX(Parameters!$B$102:$E$102,MATCH(I1133,Parameters!$B$30:$E$30,0))</f>
        <v/>
      </c>
      <c r="Z1133" s="33">
        <f>U1133*INDEX(Parameters!$B$103:$E$103,MATCH(I1133,Parameters!$B$30:$E$30,0))</f>
        <v/>
      </c>
      <c r="AA1133" s="33">
        <f>U1133*INDEX(Parameters!$B$104:$E$104,MATCH(I1133,Parameters!$B$30:$E$30,0))</f>
        <v/>
      </c>
      <c r="AB1133" s="33">
        <f>U1133*Parameters!$B$39</f>
        <v/>
      </c>
      <c r="AC1133" s="7">
        <f>J1133</f>
        <v/>
      </c>
      <c r="AD1133" s="7">
        <f>IF(J1133=1,Parameters!$B$40,Parameters!$B$41)</f>
        <v/>
      </c>
      <c r="AE1133" s="33">
        <f>AC1133*O1133+(1-AC1133)*L1133</f>
        <v/>
      </c>
      <c r="AF1133" s="33">
        <f>AC1133*P1133+(1-AC1133)*M1133</f>
        <v/>
      </c>
      <c r="AG1133" s="33">
        <f>AC1133*Q1133+(1-AC1133)*N1133</f>
        <v/>
      </c>
      <c r="AH1133" s="33">
        <f>AD1133*O1133+(1-AD1133)*L1133</f>
        <v/>
      </c>
      <c r="AI1133" s="33">
        <f>AD1133*P1133+(1-AD1133)*M1133</f>
        <v/>
      </c>
      <c r="AJ1133" s="33">
        <f>AD1133*Q1133+(1-AD1133)*N1133</f>
        <v/>
      </c>
      <c r="AK1133" s="33">
        <f>AC1133*V1133+(1-AC1133)*U1133</f>
        <v/>
      </c>
      <c r="AL1133" s="33">
        <f>AC1133*W1133+(1-AC1133)*U1133</f>
        <v/>
      </c>
      <c r="AM1133" s="33">
        <f>AC1133*X1133+(1-AC1133)*U1133</f>
        <v/>
      </c>
      <c r="AN1133" s="33">
        <f>AD1133*V1133+(1-AD1133)*U1133</f>
        <v/>
      </c>
      <c r="AO1133" s="33">
        <f>AD1133*W1133+(1-AD1133)*U1133</f>
        <v/>
      </c>
      <c r="AP1133" s="33">
        <f>AD1133*X1133+(1-AD1133)*U1133</f>
        <v/>
      </c>
      <c r="AQ1133" s="7">
        <f>IF(OR(Scenario!$B$5="Any",Scenario!$B$5=A1133),1,0)</f>
        <v/>
      </c>
      <c r="AR1133" s="7">
        <f>IF(OR(Scenario!$B$6="Any",Scenario!$B$6=B1133),1,0)</f>
        <v/>
      </c>
      <c r="AS1133" s="7">
        <f>IF(OR(Scenario!$B$7="Any",Scenario!$B$7=C1133),1,0)</f>
        <v/>
      </c>
      <c r="AT1133" s="7">
        <f>IF(OR(Scenario!$B$8="Any",Scenario!$B$8=D1133),1,0)</f>
        <v/>
      </c>
      <c r="AU1133" s="7">
        <f>IF(OR(Scenario!$B$9="Any",Scenario!$B$9=E1133),1,0)</f>
        <v/>
      </c>
      <c r="AV1133" s="7">
        <f>IF(OR(Scenario!$B$10="Any",Scenario!$B$10=F1133),1,0)</f>
        <v/>
      </c>
      <c r="AW1133" s="7">
        <f>G1133*AQ1133*AR1133*AS1133*AT1133*AU1133*AV1133</f>
        <v/>
      </c>
      <c r="AX1133" s="7">
        <f>IF(Scenario!$B$11="mean",L1133,IF(Scenario!$B$11="5th pct",M1133,N1133))</f>
        <v/>
      </c>
      <c r="AY1133" s="7">
        <f>IF(Scenario!$B$11="mean",O1133,IF(Scenario!$B$11="5th pct",P1133,Q1133))</f>
        <v/>
      </c>
      <c r="AZ1133" s="7">
        <f>IF(Scenario!$B$11="mean",R1133,IF(Scenario!$B$11="5th pct",S1133,T1133))</f>
        <v/>
      </c>
      <c r="BA1133" s="7">
        <f>IF(Scenario!$B$11="mean",AE1133,IF(Scenario!$B$11="5th pct",AF1133,AG1133))</f>
        <v/>
      </c>
      <c r="BB1133" s="7">
        <f>IF(Scenario!$B$11="mean",AH1133,IF(Scenario!$B$11="5th pct",AI1133,AJ1133))</f>
        <v/>
      </c>
      <c r="BC1133" s="7">
        <f>U1133</f>
        <v/>
      </c>
      <c r="BD1133" s="7">
        <f>IF(Scenario!$B$11="mean",V1133,IF(Scenario!$B$11="5th pct",W1133,X1133))</f>
        <v/>
      </c>
      <c r="BE1133" s="7">
        <f>IF(Scenario!$B$11="mean",Y1133,IF(Scenario!$B$11="5th pct",Z1133,AA1133))</f>
        <v/>
      </c>
      <c r="BF1133" s="7">
        <f>IF(Scenario!$B$11="mean",AK1133,IF(Scenario!$B$11="5th pct",AL1133,AM1133))</f>
        <v/>
      </c>
      <c r="BG1133" s="7">
        <f>IF(Scenario!$B$11="mean",AN1133,IF(Scenario!$B$11="5th pct",AO1133,AP1133))</f>
        <v/>
      </c>
    </row>
    <row r="1134">
      <c r="A1134" t="inlineStr">
        <is>
          <t>M</t>
        </is>
      </c>
      <c r="B1134" t="inlineStr">
        <is>
          <t>80+</t>
        </is>
      </c>
      <c r="C1134" t="inlineStr">
        <is>
          <t>&gt;198</t>
        </is>
      </c>
      <c r="D1134" t="inlineStr">
        <is>
          <t>1.0-1.5</t>
        </is>
      </c>
      <c r="E1134" t="inlineStr">
        <is>
          <t>high parox</t>
        </is>
      </c>
      <c r="F1134" t="inlineStr">
        <is>
          <t>no</t>
        </is>
      </c>
      <c r="G1134" s="26">
        <f>Parameters!$B$6*Parameters!$B$9*Parameters!$G$11/SUM(Parameters!$B$11:$G$11)*Parameters!$I$21*Parameters!$B$52*(1-Parameters!$B$46)</f>
        <v/>
      </c>
      <c r="H1134" s="27">
        <f>(140-Parameters!$D$25)*Parameters!$G$26*0.45359237*1/(72*Parameters!$C$27)</f>
        <v/>
      </c>
      <c r="I1134">
        <f>IF(H1134&gt;80,"&gt;80",IF(H1134&gt;50,"50-80",IF(H1134&gt;=25,"25-50","&lt;25")))</f>
        <v/>
      </c>
      <c r="J1134">
        <f>IF(((B1134="80+")+0+(OR(D1134="1.5-2.0",D1134="&gt;=2.0")))&gt;=2,1,0)</f>
        <v/>
      </c>
      <c r="K1134" s="28">
        <f>INDEX(Parameters!$B$31:$E$31,MATCH(I1134,Parameters!$B$30:$E$30,0))</f>
        <v/>
      </c>
      <c r="L1134" s="29">
        <f>K1134*INDEX(Parameters!$B$75:$E$75,MATCH(I1134,Parameters!$B$30:$E$30,0))/100*IF($F1134="yes",Parameters!$C$49,Parameters!$B$49)</f>
        <v/>
      </c>
      <c r="M1134" s="29">
        <f>K1134*INDEX(Parameters!$B$76:$E$76,MATCH(I1134,Parameters!$B$30:$E$30,0))/100*IF($F1134="yes",Parameters!$C$49,Parameters!$B$49)</f>
        <v/>
      </c>
      <c r="N1134" s="29">
        <f>K1134*INDEX(Parameters!$B$77:$E$77,MATCH(I1134,Parameters!$B$30:$E$30,0))/100*IF($F1134="yes",Parameters!$C$49,Parameters!$B$49)</f>
        <v/>
      </c>
      <c r="O1134" s="29">
        <f>K1134*INDEX(Parameters!$B$78:$E$78,MATCH(I1134,Parameters!$B$30:$E$30,0))/100*IF($F1134="yes",Parameters!$C$49,Parameters!$B$49)</f>
        <v/>
      </c>
      <c r="P1134" s="29">
        <f>K1134*INDEX(Parameters!$B$79:$E$79,MATCH(I1134,Parameters!$B$30:$E$30,0))/100*IF($F1134="yes",Parameters!$C$49,Parameters!$B$49)</f>
        <v/>
      </c>
      <c r="Q1134" s="29">
        <f>K1134*INDEX(Parameters!$B$80:$E$80,MATCH(I1134,Parameters!$B$30:$E$30,0))/100*IF($F1134="yes",Parameters!$C$49,Parameters!$B$49)</f>
        <v/>
      </c>
      <c r="R1134" s="29">
        <f>K1134*INDEX(Parameters!$B$81:$E$81,MATCH(I1134,Parameters!$B$30:$E$30,0))/100*IF($F1134="yes",Parameters!$C$49,Parameters!$B$49)</f>
        <v/>
      </c>
      <c r="S1134" s="29">
        <f>K1134*INDEX(Parameters!$B$82:$E$82,MATCH(I1134,Parameters!$B$30:$E$30,0))/100*IF($F1134="yes",Parameters!$C$49,Parameters!$B$49)</f>
        <v/>
      </c>
      <c r="T1134" s="29">
        <f>K1134*INDEX(Parameters!$B$83:$E$83,MATCH(I1134,Parameters!$B$30:$E$30,0))/100*IF($F1134="yes",Parameters!$C$49,Parameters!$B$49)</f>
        <v/>
      </c>
      <c r="U1134" s="29">
        <f>INDEX(Parameters!$B$32:$E$32,MATCH(I1134,Parameters!$B$30:$E$30,0))*Parameters!$B$36/100*IF($F1134="yes",Parameters!$E$49,Parameters!$D$49)</f>
        <v/>
      </c>
      <c r="V1134" s="29">
        <f>U1134*INDEX(Parameters!$B$99:$E$99,MATCH(I1134,Parameters!$B$30:$E$30,0))</f>
        <v/>
      </c>
      <c r="W1134" s="29">
        <f>U1134*INDEX(Parameters!$B$100:$E$100,MATCH(I1134,Parameters!$B$30:$E$30,0))</f>
        <v/>
      </c>
      <c r="X1134" s="29">
        <f>U1134*INDEX(Parameters!$B$101:$E$101,MATCH(I1134,Parameters!$B$30:$E$30,0))</f>
        <v/>
      </c>
      <c r="Y1134" s="29">
        <f>U1134*INDEX(Parameters!$B$102:$E$102,MATCH(I1134,Parameters!$B$30:$E$30,0))</f>
        <v/>
      </c>
      <c r="Z1134" s="29">
        <f>U1134*INDEX(Parameters!$B$103:$E$103,MATCH(I1134,Parameters!$B$30:$E$30,0))</f>
        <v/>
      </c>
      <c r="AA1134" s="29">
        <f>U1134*INDEX(Parameters!$B$104:$E$104,MATCH(I1134,Parameters!$B$30:$E$30,0))</f>
        <v/>
      </c>
      <c r="AB1134" s="29">
        <f>U1134*Parameters!$B$39</f>
        <v/>
      </c>
      <c r="AC1134">
        <f>J1134</f>
        <v/>
      </c>
      <c r="AD1134">
        <f>IF(J1134=1,Parameters!$B$40,Parameters!$B$41)</f>
        <v/>
      </c>
      <c r="AE1134" s="29">
        <f>AC1134*O1134+(1-AC1134)*L1134</f>
        <v/>
      </c>
      <c r="AF1134" s="29">
        <f>AC1134*P1134+(1-AC1134)*M1134</f>
        <v/>
      </c>
      <c r="AG1134" s="29">
        <f>AC1134*Q1134+(1-AC1134)*N1134</f>
        <v/>
      </c>
      <c r="AH1134" s="29">
        <f>AD1134*O1134+(1-AD1134)*L1134</f>
        <v/>
      </c>
      <c r="AI1134" s="29">
        <f>AD1134*P1134+(1-AD1134)*M1134</f>
        <v/>
      </c>
      <c r="AJ1134" s="29">
        <f>AD1134*Q1134+(1-AD1134)*N1134</f>
        <v/>
      </c>
      <c r="AK1134" s="29">
        <f>AC1134*V1134+(1-AC1134)*U1134</f>
        <v/>
      </c>
      <c r="AL1134" s="29">
        <f>AC1134*W1134+(1-AC1134)*U1134</f>
        <v/>
      </c>
      <c r="AM1134" s="29">
        <f>AC1134*X1134+(1-AC1134)*U1134</f>
        <v/>
      </c>
      <c r="AN1134" s="29">
        <f>AD1134*V1134+(1-AD1134)*U1134</f>
        <v/>
      </c>
      <c r="AO1134" s="29">
        <f>AD1134*W1134+(1-AD1134)*U1134</f>
        <v/>
      </c>
      <c r="AP1134" s="29">
        <f>AD1134*X1134+(1-AD1134)*U1134</f>
        <v/>
      </c>
      <c r="AQ1134">
        <f>IF(OR(Scenario!$B$5="Any",Scenario!$B$5=A1134),1,0)</f>
        <v/>
      </c>
      <c r="AR1134">
        <f>IF(OR(Scenario!$B$6="Any",Scenario!$B$6=B1134),1,0)</f>
        <v/>
      </c>
      <c r="AS1134">
        <f>IF(OR(Scenario!$B$7="Any",Scenario!$B$7=C1134),1,0)</f>
        <v/>
      </c>
      <c r="AT1134">
        <f>IF(OR(Scenario!$B$8="Any",Scenario!$B$8=D1134),1,0)</f>
        <v/>
      </c>
      <c r="AU1134">
        <f>IF(OR(Scenario!$B$9="Any",Scenario!$B$9=E1134),1,0)</f>
        <v/>
      </c>
      <c r="AV1134">
        <f>IF(OR(Scenario!$B$10="Any",Scenario!$B$10=F1134),1,0)</f>
        <v/>
      </c>
      <c r="AW1134">
        <f>G1134*AQ1134*AR1134*AS1134*AT1134*AU1134*AV1134</f>
        <v/>
      </c>
      <c r="AX1134">
        <f>IF(Scenario!$B$11="mean",L1134,IF(Scenario!$B$11="5th pct",M1134,N1134))</f>
        <v/>
      </c>
      <c r="AY1134">
        <f>IF(Scenario!$B$11="mean",O1134,IF(Scenario!$B$11="5th pct",P1134,Q1134))</f>
        <v/>
      </c>
      <c r="AZ1134">
        <f>IF(Scenario!$B$11="mean",R1134,IF(Scenario!$B$11="5th pct",S1134,T1134))</f>
        <v/>
      </c>
      <c r="BA1134">
        <f>IF(Scenario!$B$11="mean",AE1134,IF(Scenario!$B$11="5th pct",AF1134,AG1134))</f>
        <v/>
      </c>
      <c r="BB1134">
        <f>IF(Scenario!$B$11="mean",AH1134,IF(Scenario!$B$11="5th pct",AI1134,AJ1134))</f>
        <v/>
      </c>
      <c r="BC1134">
        <f>U1134</f>
        <v/>
      </c>
      <c r="BD1134">
        <f>IF(Scenario!$B$11="mean",V1134,IF(Scenario!$B$11="5th pct",W1134,X1134))</f>
        <v/>
      </c>
      <c r="BE1134">
        <f>IF(Scenario!$B$11="mean",Y1134,IF(Scenario!$B$11="5th pct",Z1134,AA1134))</f>
        <v/>
      </c>
      <c r="BF1134">
        <f>IF(Scenario!$B$11="mean",AK1134,IF(Scenario!$B$11="5th pct",AL1134,AM1134))</f>
        <v/>
      </c>
      <c r="BG1134">
        <f>IF(Scenario!$B$11="mean",AN1134,IF(Scenario!$B$11="5th pct",AO1134,AP1134))</f>
        <v/>
      </c>
    </row>
    <row r="1135">
      <c r="A1135" s="7" t="inlineStr">
        <is>
          <t>M</t>
        </is>
      </c>
      <c r="B1135" s="7" t="inlineStr">
        <is>
          <t>80+</t>
        </is>
      </c>
      <c r="C1135" s="7" t="inlineStr">
        <is>
          <t>&gt;198</t>
        </is>
      </c>
      <c r="D1135" s="7" t="inlineStr">
        <is>
          <t>1.0-1.5</t>
        </is>
      </c>
      <c r="E1135" s="7" t="inlineStr">
        <is>
          <t>high parox</t>
        </is>
      </c>
      <c r="F1135" s="7" t="inlineStr">
        <is>
          <t>yes</t>
        </is>
      </c>
      <c r="G1135" s="30">
        <f>Parameters!$B$6*Parameters!$B$9*Parameters!$G$11/SUM(Parameters!$B$11:$G$11)*Parameters!$I$21*Parameters!$B$52*Parameters!$B$46</f>
        <v/>
      </c>
      <c r="H1135" s="31">
        <f>(140-Parameters!$D$25)*Parameters!$G$26*0.45359237*1/(72*Parameters!$C$27)</f>
        <v/>
      </c>
      <c r="I1135" s="7">
        <f>IF(H1135&gt;80,"&gt;80",IF(H1135&gt;50,"50-80",IF(H1135&gt;=25,"25-50","&lt;25")))</f>
        <v/>
      </c>
      <c r="J1135" s="7">
        <f>IF(((B1135="80+")+0+(OR(D1135="1.5-2.0",D1135="&gt;=2.0")))&gt;=2,1,0)</f>
        <v/>
      </c>
      <c r="K1135" s="32">
        <f>INDEX(Parameters!$B$31:$E$31,MATCH(I1135,Parameters!$B$30:$E$30,0))</f>
        <v/>
      </c>
      <c r="L1135" s="33">
        <f>K1135*INDEX(Parameters!$B$75:$E$75,MATCH(I1135,Parameters!$B$30:$E$30,0))/100*IF($F1135="yes",Parameters!$C$49,Parameters!$B$49)</f>
        <v/>
      </c>
      <c r="M1135" s="33">
        <f>K1135*INDEX(Parameters!$B$76:$E$76,MATCH(I1135,Parameters!$B$30:$E$30,0))/100*IF($F1135="yes",Parameters!$C$49,Parameters!$B$49)</f>
        <v/>
      </c>
      <c r="N1135" s="33">
        <f>K1135*INDEX(Parameters!$B$77:$E$77,MATCH(I1135,Parameters!$B$30:$E$30,0))/100*IF($F1135="yes",Parameters!$C$49,Parameters!$B$49)</f>
        <v/>
      </c>
      <c r="O1135" s="33">
        <f>K1135*INDEX(Parameters!$B$78:$E$78,MATCH(I1135,Parameters!$B$30:$E$30,0))/100*IF($F1135="yes",Parameters!$C$49,Parameters!$B$49)</f>
        <v/>
      </c>
      <c r="P1135" s="33">
        <f>K1135*INDEX(Parameters!$B$79:$E$79,MATCH(I1135,Parameters!$B$30:$E$30,0))/100*IF($F1135="yes",Parameters!$C$49,Parameters!$B$49)</f>
        <v/>
      </c>
      <c r="Q1135" s="33">
        <f>K1135*INDEX(Parameters!$B$80:$E$80,MATCH(I1135,Parameters!$B$30:$E$30,0))/100*IF($F1135="yes",Parameters!$C$49,Parameters!$B$49)</f>
        <v/>
      </c>
      <c r="R1135" s="33">
        <f>K1135*INDEX(Parameters!$B$81:$E$81,MATCH(I1135,Parameters!$B$30:$E$30,0))/100*IF($F1135="yes",Parameters!$C$49,Parameters!$B$49)</f>
        <v/>
      </c>
      <c r="S1135" s="33">
        <f>K1135*INDEX(Parameters!$B$82:$E$82,MATCH(I1135,Parameters!$B$30:$E$30,0))/100*IF($F1135="yes",Parameters!$C$49,Parameters!$B$49)</f>
        <v/>
      </c>
      <c r="T1135" s="33">
        <f>K1135*INDEX(Parameters!$B$83:$E$83,MATCH(I1135,Parameters!$B$30:$E$30,0))/100*IF($F1135="yes",Parameters!$C$49,Parameters!$B$49)</f>
        <v/>
      </c>
      <c r="U1135" s="33">
        <f>INDEX(Parameters!$B$32:$E$32,MATCH(I1135,Parameters!$B$30:$E$30,0))*Parameters!$B$36/100*IF($F1135="yes",Parameters!$E$49,Parameters!$D$49)</f>
        <v/>
      </c>
      <c r="V1135" s="33">
        <f>U1135*INDEX(Parameters!$B$99:$E$99,MATCH(I1135,Parameters!$B$30:$E$30,0))</f>
        <v/>
      </c>
      <c r="W1135" s="33">
        <f>U1135*INDEX(Parameters!$B$100:$E$100,MATCH(I1135,Parameters!$B$30:$E$30,0))</f>
        <v/>
      </c>
      <c r="X1135" s="33">
        <f>U1135*INDEX(Parameters!$B$101:$E$101,MATCH(I1135,Parameters!$B$30:$E$30,0))</f>
        <v/>
      </c>
      <c r="Y1135" s="33">
        <f>U1135*INDEX(Parameters!$B$102:$E$102,MATCH(I1135,Parameters!$B$30:$E$30,0))</f>
        <v/>
      </c>
      <c r="Z1135" s="33">
        <f>U1135*INDEX(Parameters!$B$103:$E$103,MATCH(I1135,Parameters!$B$30:$E$30,0))</f>
        <v/>
      </c>
      <c r="AA1135" s="33">
        <f>U1135*INDEX(Parameters!$B$104:$E$104,MATCH(I1135,Parameters!$B$30:$E$30,0))</f>
        <v/>
      </c>
      <c r="AB1135" s="33">
        <f>U1135*Parameters!$B$39</f>
        <v/>
      </c>
      <c r="AC1135" s="7">
        <f>J1135</f>
        <v/>
      </c>
      <c r="AD1135" s="7">
        <f>IF(J1135=1,Parameters!$B$40,Parameters!$B$41)</f>
        <v/>
      </c>
      <c r="AE1135" s="33">
        <f>AC1135*O1135+(1-AC1135)*L1135</f>
        <v/>
      </c>
      <c r="AF1135" s="33">
        <f>AC1135*P1135+(1-AC1135)*M1135</f>
        <v/>
      </c>
      <c r="AG1135" s="33">
        <f>AC1135*Q1135+(1-AC1135)*N1135</f>
        <v/>
      </c>
      <c r="AH1135" s="33">
        <f>AD1135*O1135+(1-AD1135)*L1135</f>
        <v/>
      </c>
      <c r="AI1135" s="33">
        <f>AD1135*P1135+(1-AD1135)*M1135</f>
        <v/>
      </c>
      <c r="AJ1135" s="33">
        <f>AD1135*Q1135+(1-AD1135)*N1135</f>
        <v/>
      </c>
      <c r="AK1135" s="33">
        <f>AC1135*V1135+(1-AC1135)*U1135</f>
        <v/>
      </c>
      <c r="AL1135" s="33">
        <f>AC1135*W1135+(1-AC1135)*U1135</f>
        <v/>
      </c>
      <c r="AM1135" s="33">
        <f>AC1135*X1135+(1-AC1135)*U1135</f>
        <v/>
      </c>
      <c r="AN1135" s="33">
        <f>AD1135*V1135+(1-AD1135)*U1135</f>
        <v/>
      </c>
      <c r="AO1135" s="33">
        <f>AD1135*W1135+(1-AD1135)*U1135</f>
        <v/>
      </c>
      <c r="AP1135" s="33">
        <f>AD1135*X1135+(1-AD1135)*U1135</f>
        <v/>
      </c>
      <c r="AQ1135" s="7">
        <f>IF(OR(Scenario!$B$5="Any",Scenario!$B$5=A1135),1,0)</f>
        <v/>
      </c>
      <c r="AR1135" s="7">
        <f>IF(OR(Scenario!$B$6="Any",Scenario!$B$6=B1135),1,0)</f>
        <v/>
      </c>
      <c r="AS1135" s="7">
        <f>IF(OR(Scenario!$B$7="Any",Scenario!$B$7=C1135),1,0)</f>
        <v/>
      </c>
      <c r="AT1135" s="7">
        <f>IF(OR(Scenario!$B$8="Any",Scenario!$B$8=D1135),1,0)</f>
        <v/>
      </c>
      <c r="AU1135" s="7">
        <f>IF(OR(Scenario!$B$9="Any",Scenario!$B$9=E1135),1,0)</f>
        <v/>
      </c>
      <c r="AV1135" s="7">
        <f>IF(OR(Scenario!$B$10="Any",Scenario!$B$10=F1135),1,0)</f>
        <v/>
      </c>
      <c r="AW1135" s="7">
        <f>G1135*AQ1135*AR1135*AS1135*AT1135*AU1135*AV1135</f>
        <v/>
      </c>
      <c r="AX1135" s="7">
        <f>IF(Scenario!$B$11="mean",L1135,IF(Scenario!$B$11="5th pct",M1135,N1135))</f>
        <v/>
      </c>
      <c r="AY1135" s="7">
        <f>IF(Scenario!$B$11="mean",O1135,IF(Scenario!$B$11="5th pct",P1135,Q1135))</f>
        <v/>
      </c>
      <c r="AZ1135" s="7">
        <f>IF(Scenario!$B$11="mean",R1135,IF(Scenario!$B$11="5th pct",S1135,T1135))</f>
        <v/>
      </c>
      <c r="BA1135" s="7">
        <f>IF(Scenario!$B$11="mean",AE1135,IF(Scenario!$B$11="5th pct",AF1135,AG1135))</f>
        <v/>
      </c>
      <c r="BB1135" s="7">
        <f>IF(Scenario!$B$11="mean",AH1135,IF(Scenario!$B$11="5th pct",AI1135,AJ1135))</f>
        <v/>
      </c>
      <c r="BC1135" s="7">
        <f>U1135</f>
        <v/>
      </c>
      <c r="BD1135" s="7">
        <f>IF(Scenario!$B$11="mean",V1135,IF(Scenario!$B$11="5th pct",W1135,X1135))</f>
        <v/>
      </c>
      <c r="BE1135" s="7">
        <f>IF(Scenario!$B$11="mean",Y1135,IF(Scenario!$B$11="5th pct",Z1135,AA1135))</f>
        <v/>
      </c>
      <c r="BF1135" s="7">
        <f>IF(Scenario!$B$11="mean",AK1135,IF(Scenario!$B$11="5th pct",AL1135,AM1135))</f>
        <v/>
      </c>
      <c r="BG1135" s="7">
        <f>IF(Scenario!$B$11="mean",AN1135,IF(Scenario!$B$11="5th pct",AO1135,AP1135))</f>
        <v/>
      </c>
    </row>
    <row r="1136">
      <c r="A1136" t="inlineStr">
        <is>
          <t>M</t>
        </is>
      </c>
      <c r="B1136" t="inlineStr">
        <is>
          <t>80+</t>
        </is>
      </c>
      <c r="C1136" t="inlineStr">
        <is>
          <t>&gt;198</t>
        </is>
      </c>
      <c r="D1136" t="inlineStr">
        <is>
          <t>1.0-1.5</t>
        </is>
      </c>
      <c r="E1136" t="inlineStr">
        <is>
          <t>persistent</t>
        </is>
      </c>
      <c r="F1136" t="inlineStr">
        <is>
          <t>no</t>
        </is>
      </c>
      <c r="G1136" s="26">
        <f>Parameters!$B$6*Parameters!$B$9*Parameters!$G$11/SUM(Parameters!$B$11:$G$11)*Parameters!$I$21*Parameters!$B$53*(1-Parameters!$B$46)</f>
        <v/>
      </c>
      <c r="H1136" s="27">
        <f>(140-Parameters!$D$25)*Parameters!$G$26*0.45359237*1/(72*Parameters!$C$27)</f>
        <v/>
      </c>
      <c r="I1136">
        <f>IF(H1136&gt;80,"&gt;80",IF(H1136&gt;50,"50-80",IF(H1136&gt;=25,"25-50","&lt;25")))</f>
        <v/>
      </c>
      <c r="J1136">
        <f>IF(((B1136="80+")+0+(OR(D1136="1.5-2.0",D1136="&gt;=2.0")))&gt;=2,1,0)</f>
        <v/>
      </c>
      <c r="K1136" s="28">
        <f>INDEX(Parameters!$B$31:$E$31,MATCH(I1136,Parameters!$B$30:$E$30,0))</f>
        <v/>
      </c>
      <c r="L1136" s="29">
        <f>K1136*INDEX(Parameters!$B$84:$E$84,MATCH(I1136,Parameters!$B$30:$E$30,0))/100*IF($F1136="yes",Parameters!$C$49,Parameters!$B$49)</f>
        <v/>
      </c>
      <c r="M1136" s="29">
        <f>K1136*INDEX(Parameters!$B$85:$E$85,MATCH(I1136,Parameters!$B$30:$E$30,0))/100*IF($F1136="yes",Parameters!$C$49,Parameters!$B$49)</f>
        <v/>
      </c>
      <c r="N1136" s="29">
        <f>K1136*INDEX(Parameters!$B$86:$E$86,MATCH(I1136,Parameters!$B$30:$E$30,0))/100*IF($F1136="yes",Parameters!$C$49,Parameters!$B$49)</f>
        <v/>
      </c>
      <c r="O1136" s="29">
        <f>K1136*INDEX(Parameters!$B$87:$E$87,MATCH(I1136,Parameters!$B$30:$E$30,0))/100*IF($F1136="yes",Parameters!$C$49,Parameters!$B$49)</f>
        <v/>
      </c>
      <c r="P1136" s="29">
        <f>K1136*INDEX(Parameters!$B$88:$E$88,MATCH(I1136,Parameters!$B$30:$E$30,0))/100*IF($F1136="yes",Parameters!$C$49,Parameters!$B$49)</f>
        <v/>
      </c>
      <c r="Q1136" s="29">
        <f>K1136*INDEX(Parameters!$B$89:$E$89,MATCH(I1136,Parameters!$B$30:$E$30,0))/100*IF($F1136="yes",Parameters!$C$49,Parameters!$B$49)</f>
        <v/>
      </c>
      <c r="R1136" s="29">
        <f>K1136*INDEX(Parameters!$B$90:$E$90,MATCH(I1136,Parameters!$B$30:$E$30,0))/100*IF($F1136="yes",Parameters!$C$49,Parameters!$B$49)</f>
        <v/>
      </c>
      <c r="S1136" s="29">
        <f>K1136*INDEX(Parameters!$B$91:$E$91,MATCH(I1136,Parameters!$B$30:$E$30,0))/100*IF($F1136="yes",Parameters!$C$49,Parameters!$B$49)</f>
        <v/>
      </c>
      <c r="T1136" s="29">
        <f>K1136*INDEX(Parameters!$B$92:$E$92,MATCH(I1136,Parameters!$B$30:$E$30,0))/100*IF($F1136="yes",Parameters!$C$49,Parameters!$B$49)</f>
        <v/>
      </c>
      <c r="U1136" s="29">
        <f>INDEX(Parameters!$B$32:$E$32,MATCH(I1136,Parameters!$B$30:$E$30,0))*Parameters!$B$36/100*IF($F1136="yes",Parameters!$E$49,Parameters!$D$49)</f>
        <v/>
      </c>
      <c r="V1136" s="29">
        <f>U1136*INDEX(Parameters!$B$99:$E$99,MATCH(I1136,Parameters!$B$30:$E$30,0))</f>
        <v/>
      </c>
      <c r="W1136" s="29">
        <f>U1136*INDEX(Parameters!$B$100:$E$100,MATCH(I1136,Parameters!$B$30:$E$30,0))</f>
        <v/>
      </c>
      <c r="X1136" s="29">
        <f>U1136*INDEX(Parameters!$B$101:$E$101,MATCH(I1136,Parameters!$B$30:$E$30,0))</f>
        <v/>
      </c>
      <c r="Y1136" s="29">
        <f>U1136*INDEX(Parameters!$B$102:$E$102,MATCH(I1136,Parameters!$B$30:$E$30,0))</f>
        <v/>
      </c>
      <c r="Z1136" s="29">
        <f>U1136*INDEX(Parameters!$B$103:$E$103,MATCH(I1136,Parameters!$B$30:$E$30,0))</f>
        <v/>
      </c>
      <c r="AA1136" s="29">
        <f>U1136*INDEX(Parameters!$B$104:$E$104,MATCH(I1136,Parameters!$B$30:$E$30,0))</f>
        <v/>
      </c>
      <c r="AB1136" s="29">
        <f>U1136*Parameters!$B$39</f>
        <v/>
      </c>
      <c r="AC1136">
        <f>J1136</f>
        <v/>
      </c>
      <c r="AD1136">
        <f>IF(J1136=1,Parameters!$B$40,Parameters!$B$41)</f>
        <v/>
      </c>
      <c r="AE1136" s="29">
        <f>AC1136*O1136+(1-AC1136)*L1136</f>
        <v/>
      </c>
      <c r="AF1136" s="29">
        <f>AC1136*P1136+(1-AC1136)*M1136</f>
        <v/>
      </c>
      <c r="AG1136" s="29">
        <f>AC1136*Q1136+(1-AC1136)*N1136</f>
        <v/>
      </c>
      <c r="AH1136" s="29">
        <f>AD1136*O1136+(1-AD1136)*L1136</f>
        <v/>
      </c>
      <c r="AI1136" s="29">
        <f>AD1136*P1136+(1-AD1136)*M1136</f>
        <v/>
      </c>
      <c r="AJ1136" s="29">
        <f>AD1136*Q1136+(1-AD1136)*N1136</f>
        <v/>
      </c>
      <c r="AK1136" s="29">
        <f>AC1136*V1136+(1-AC1136)*U1136</f>
        <v/>
      </c>
      <c r="AL1136" s="29">
        <f>AC1136*W1136+(1-AC1136)*U1136</f>
        <v/>
      </c>
      <c r="AM1136" s="29">
        <f>AC1136*X1136+(1-AC1136)*U1136</f>
        <v/>
      </c>
      <c r="AN1136" s="29">
        <f>AD1136*V1136+(1-AD1136)*U1136</f>
        <v/>
      </c>
      <c r="AO1136" s="29">
        <f>AD1136*W1136+(1-AD1136)*U1136</f>
        <v/>
      </c>
      <c r="AP1136" s="29">
        <f>AD1136*X1136+(1-AD1136)*U1136</f>
        <v/>
      </c>
      <c r="AQ1136">
        <f>IF(OR(Scenario!$B$5="Any",Scenario!$B$5=A1136),1,0)</f>
        <v/>
      </c>
      <c r="AR1136">
        <f>IF(OR(Scenario!$B$6="Any",Scenario!$B$6=B1136),1,0)</f>
        <v/>
      </c>
      <c r="AS1136">
        <f>IF(OR(Scenario!$B$7="Any",Scenario!$B$7=C1136),1,0)</f>
        <v/>
      </c>
      <c r="AT1136">
        <f>IF(OR(Scenario!$B$8="Any",Scenario!$B$8=D1136),1,0)</f>
        <v/>
      </c>
      <c r="AU1136">
        <f>IF(OR(Scenario!$B$9="Any",Scenario!$B$9=E1136),1,0)</f>
        <v/>
      </c>
      <c r="AV1136">
        <f>IF(OR(Scenario!$B$10="Any",Scenario!$B$10=F1136),1,0)</f>
        <v/>
      </c>
      <c r="AW1136">
        <f>G1136*AQ1136*AR1136*AS1136*AT1136*AU1136*AV1136</f>
        <v/>
      </c>
      <c r="AX1136">
        <f>IF(Scenario!$B$11="mean",L1136,IF(Scenario!$B$11="5th pct",M1136,N1136))</f>
        <v/>
      </c>
      <c r="AY1136">
        <f>IF(Scenario!$B$11="mean",O1136,IF(Scenario!$B$11="5th pct",P1136,Q1136))</f>
        <v/>
      </c>
      <c r="AZ1136">
        <f>IF(Scenario!$B$11="mean",R1136,IF(Scenario!$B$11="5th pct",S1136,T1136))</f>
        <v/>
      </c>
      <c r="BA1136">
        <f>IF(Scenario!$B$11="mean",AE1136,IF(Scenario!$B$11="5th pct",AF1136,AG1136))</f>
        <v/>
      </c>
      <c r="BB1136">
        <f>IF(Scenario!$B$11="mean",AH1136,IF(Scenario!$B$11="5th pct",AI1136,AJ1136))</f>
        <v/>
      </c>
      <c r="BC1136">
        <f>U1136</f>
        <v/>
      </c>
      <c r="BD1136">
        <f>IF(Scenario!$B$11="mean",V1136,IF(Scenario!$B$11="5th pct",W1136,X1136))</f>
        <v/>
      </c>
      <c r="BE1136">
        <f>IF(Scenario!$B$11="mean",Y1136,IF(Scenario!$B$11="5th pct",Z1136,AA1136))</f>
        <v/>
      </c>
      <c r="BF1136">
        <f>IF(Scenario!$B$11="mean",AK1136,IF(Scenario!$B$11="5th pct",AL1136,AM1136))</f>
        <v/>
      </c>
      <c r="BG1136">
        <f>IF(Scenario!$B$11="mean",AN1136,IF(Scenario!$B$11="5th pct",AO1136,AP1136))</f>
        <v/>
      </c>
    </row>
    <row r="1137">
      <c r="A1137" s="7" t="inlineStr">
        <is>
          <t>M</t>
        </is>
      </c>
      <c r="B1137" s="7" t="inlineStr">
        <is>
          <t>80+</t>
        </is>
      </c>
      <c r="C1137" s="7" t="inlineStr">
        <is>
          <t>&gt;198</t>
        </is>
      </c>
      <c r="D1137" s="7" t="inlineStr">
        <is>
          <t>1.0-1.5</t>
        </is>
      </c>
      <c r="E1137" s="7" t="inlineStr">
        <is>
          <t>persistent</t>
        </is>
      </c>
      <c r="F1137" s="7" t="inlineStr">
        <is>
          <t>yes</t>
        </is>
      </c>
      <c r="G1137" s="30">
        <f>Parameters!$B$6*Parameters!$B$9*Parameters!$G$11/SUM(Parameters!$B$11:$G$11)*Parameters!$I$21*Parameters!$B$53*Parameters!$B$46</f>
        <v/>
      </c>
      <c r="H1137" s="31">
        <f>(140-Parameters!$D$25)*Parameters!$G$26*0.45359237*1/(72*Parameters!$C$27)</f>
        <v/>
      </c>
      <c r="I1137" s="7">
        <f>IF(H1137&gt;80,"&gt;80",IF(H1137&gt;50,"50-80",IF(H1137&gt;=25,"25-50","&lt;25")))</f>
        <v/>
      </c>
      <c r="J1137" s="7">
        <f>IF(((B1137="80+")+0+(OR(D1137="1.5-2.0",D1137="&gt;=2.0")))&gt;=2,1,0)</f>
        <v/>
      </c>
      <c r="K1137" s="32">
        <f>INDEX(Parameters!$B$31:$E$31,MATCH(I1137,Parameters!$B$30:$E$30,0))</f>
        <v/>
      </c>
      <c r="L1137" s="33">
        <f>K1137*INDEX(Parameters!$B$84:$E$84,MATCH(I1137,Parameters!$B$30:$E$30,0))/100*IF($F1137="yes",Parameters!$C$49,Parameters!$B$49)</f>
        <v/>
      </c>
      <c r="M1137" s="33">
        <f>K1137*INDEX(Parameters!$B$85:$E$85,MATCH(I1137,Parameters!$B$30:$E$30,0))/100*IF($F1137="yes",Parameters!$C$49,Parameters!$B$49)</f>
        <v/>
      </c>
      <c r="N1137" s="33">
        <f>K1137*INDEX(Parameters!$B$86:$E$86,MATCH(I1137,Parameters!$B$30:$E$30,0))/100*IF($F1137="yes",Parameters!$C$49,Parameters!$B$49)</f>
        <v/>
      </c>
      <c r="O1137" s="33">
        <f>K1137*INDEX(Parameters!$B$87:$E$87,MATCH(I1137,Parameters!$B$30:$E$30,0))/100*IF($F1137="yes",Parameters!$C$49,Parameters!$B$49)</f>
        <v/>
      </c>
      <c r="P1137" s="33">
        <f>K1137*INDEX(Parameters!$B$88:$E$88,MATCH(I1137,Parameters!$B$30:$E$30,0))/100*IF($F1137="yes",Parameters!$C$49,Parameters!$B$49)</f>
        <v/>
      </c>
      <c r="Q1137" s="33">
        <f>K1137*INDEX(Parameters!$B$89:$E$89,MATCH(I1137,Parameters!$B$30:$E$30,0))/100*IF($F1137="yes",Parameters!$C$49,Parameters!$B$49)</f>
        <v/>
      </c>
      <c r="R1137" s="33">
        <f>K1137*INDEX(Parameters!$B$90:$E$90,MATCH(I1137,Parameters!$B$30:$E$30,0))/100*IF($F1137="yes",Parameters!$C$49,Parameters!$B$49)</f>
        <v/>
      </c>
      <c r="S1137" s="33">
        <f>K1137*INDEX(Parameters!$B$91:$E$91,MATCH(I1137,Parameters!$B$30:$E$30,0))/100*IF($F1137="yes",Parameters!$C$49,Parameters!$B$49)</f>
        <v/>
      </c>
      <c r="T1137" s="33">
        <f>K1137*INDEX(Parameters!$B$92:$E$92,MATCH(I1137,Parameters!$B$30:$E$30,0))/100*IF($F1137="yes",Parameters!$C$49,Parameters!$B$49)</f>
        <v/>
      </c>
      <c r="U1137" s="33">
        <f>INDEX(Parameters!$B$32:$E$32,MATCH(I1137,Parameters!$B$30:$E$30,0))*Parameters!$B$36/100*IF($F1137="yes",Parameters!$E$49,Parameters!$D$49)</f>
        <v/>
      </c>
      <c r="V1137" s="33">
        <f>U1137*INDEX(Parameters!$B$99:$E$99,MATCH(I1137,Parameters!$B$30:$E$30,0))</f>
        <v/>
      </c>
      <c r="W1137" s="33">
        <f>U1137*INDEX(Parameters!$B$100:$E$100,MATCH(I1137,Parameters!$B$30:$E$30,0))</f>
        <v/>
      </c>
      <c r="X1137" s="33">
        <f>U1137*INDEX(Parameters!$B$101:$E$101,MATCH(I1137,Parameters!$B$30:$E$30,0))</f>
        <v/>
      </c>
      <c r="Y1137" s="33">
        <f>U1137*INDEX(Parameters!$B$102:$E$102,MATCH(I1137,Parameters!$B$30:$E$30,0))</f>
        <v/>
      </c>
      <c r="Z1137" s="33">
        <f>U1137*INDEX(Parameters!$B$103:$E$103,MATCH(I1137,Parameters!$B$30:$E$30,0))</f>
        <v/>
      </c>
      <c r="AA1137" s="33">
        <f>U1137*INDEX(Parameters!$B$104:$E$104,MATCH(I1137,Parameters!$B$30:$E$30,0))</f>
        <v/>
      </c>
      <c r="AB1137" s="33">
        <f>U1137*Parameters!$B$39</f>
        <v/>
      </c>
      <c r="AC1137" s="7">
        <f>J1137</f>
        <v/>
      </c>
      <c r="AD1137" s="7">
        <f>IF(J1137=1,Parameters!$B$40,Parameters!$B$41)</f>
        <v/>
      </c>
      <c r="AE1137" s="33">
        <f>AC1137*O1137+(1-AC1137)*L1137</f>
        <v/>
      </c>
      <c r="AF1137" s="33">
        <f>AC1137*P1137+(1-AC1137)*M1137</f>
        <v/>
      </c>
      <c r="AG1137" s="33">
        <f>AC1137*Q1137+(1-AC1137)*N1137</f>
        <v/>
      </c>
      <c r="AH1137" s="33">
        <f>AD1137*O1137+(1-AD1137)*L1137</f>
        <v/>
      </c>
      <c r="AI1137" s="33">
        <f>AD1137*P1137+(1-AD1137)*M1137</f>
        <v/>
      </c>
      <c r="AJ1137" s="33">
        <f>AD1137*Q1137+(1-AD1137)*N1137</f>
        <v/>
      </c>
      <c r="AK1137" s="33">
        <f>AC1137*V1137+(1-AC1137)*U1137</f>
        <v/>
      </c>
      <c r="AL1137" s="33">
        <f>AC1137*W1137+(1-AC1137)*U1137</f>
        <v/>
      </c>
      <c r="AM1137" s="33">
        <f>AC1137*X1137+(1-AC1137)*U1137</f>
        <v/>
      </c>
      <c r="AN1137" s="33">
        <f>AD1137*V1137+(1-AD1137)*U1137</f>
        <v/>
      </c>
      <c r="AO1137" s="33">
        <f>AD1137*W1137+(1-AD1137)*U1137</f>
        <v/>
      </c>
      <c r="AP1137" s="33">
        <f>AD1137*X1137+(1-AD1137)*U1137</f>
        <v/>
      </c>
      <c r="AQ1137" s="7">
        <f>IF(OR(Scenario!$B$5="Any",Scenario!$B$5=A1137),1,0)</f>
        <v/>
      </c>
      <c r="AR1137" s="7">
        <f>IF(OR(Scenario!$B$6="Any",Scenario!$B$6=B1137),1,0)</f>
        <v/>
      </c>
      <c r="AS1137" s="7">
        <f>IF(OR(Scenario!$B$7="Any",Scenario!$B$7=C1137),1,0)</f>
        <v/>
      </c>
      <c r="AT1137" s="7">
        <f>IF(OR(Scenario!$B$8="Any",Scenario!$B$8=D1137),1,0)</f>
        <v/>
      </c>
      <c r="AU1137" s="7">
        <f>IF(OR(Scenario!$B$9="Any",Scenario!$B$9=E1137),1,0)</f>
        <v/>
      </c>
      <c r="AV1137" s="7">
        <f>IF(OR(Scenario!$B$10="Any",Scenario!$B$10=F1137),1,0)</f>
        <v/>
      </c>
      <c r="AW1137" s="7">
        <f>G1137*AQ1137*AR1137*AS1137*AT1137*AU1137*AV1137</f>
        <v/>
      </c>
      <c r="AX1137" s="7">
        <f>IF(Scenario!$B$11="mean",L1137,IF(Scenario!$B$11="5th pct",M1137,N1137))</f>
        <v/>
      </c>
      <c r="AY1137" s="7">
        <f>IF(Scenario!$B$11="mean",O1137,IF(Scenario!$B$11="5th pct",P1137,Q1137))</f>
        <v/>
      </c>
      <c r="AZ1137" s="7">
        <f>IF(Scenario!$B$11="mean",R1137,IF(Scenario!$B$11="5th pct",S1137,T1137))</f>
        <v/>
      </c>
      <c r="BA1137" s="7">
        <f>IF(Scenario!$B$11="mean",AE1137,IF(Scenario!$B$11="5th pct",AF1137,AG1137))</f>
        <v/>
      </c>
      <c r="BB1137" s="7">
        <f>IF(Scenario!$B$11="mean",AH1137,IF(Scenario!$B$11="5th pct",AI1137,AJ1137))</f>
        <v/>
      </c>
      <c r="BC1137" s="7">
        <f>U1137</f>
        <v/>
      </c>
      <c r="BD1137" s="7">
        <f>IF(Scenario!$B$11="mean",V1137,IF(Scenario!$B$11="5th pct",W1137,X1137))</f>
        <v/>
      </c>
      <c r="BE1137" s="7">
        <f>IF(Scenario!$B$11="mean",Y1137,IF(Scenario!$B$11="5th pct",Z1137,AA1137))</f>
        <v/>
      </c>
      <c r="BF1137" s="7">
        <f>IF(Scenario!$B$11="mean",AK1137,IF(Scenario!$B$11="5th pct",AL1137,AM1137))</f>
        <v/>
      </c>
      <c r="BG1137" s="7">
        <f>IF(Scenario!$B$11="mean",AN1137,IF(Scenario!$B$11="5th pct",AO1137,AP1137))</f>
        <v/>
      </c>
    </row>
    <row r="1138">
      <c r="A1138" t="inlineStr">
        <is>
          <t>M</t>
        </is>
      </c>
      <c r="B1138" t="inlineStr">
        <is>
          <t>80+</t>
        </is>
      </c>
      <c r="C1138" t="inlineStr">
        <is>
          <t>&gt;198</t>
        </is>
      </c>
      <c r="D1138" t="inlineStr">
        <is>
          <t>1.5-2.0</t>
        </is>
      </c>
      <c r="E1138" t="inlineStr">
        <is>
          <t>subclinical</t>
        </is>
      </c>
      <c r="F1138" t="inlineStr">
        <is>
          <t>no</t>
        </is>
      </c>
      <c r="G1138" s="26">
        <f>Parameters!$B$6*Parameters!$B$9*Parameters!$G$11/SUM(Parameters!$B$11:$G$11)*Parameters!$J$21*Parameters!$B$50*(1-Parameters!$B$46)</f>
        <v/>
      </c>
      <c r="H1138" s="27">
        <f>(140-Parameters!$D$25)*Parameters!$G$26*0.45359237*1/(72*Parameters!$D$27)</f>
        <v/>
      </c>
      <c r="I1138">
        <f>IF(H1138&gt;80,"&gt;80",IF(H1138&gt;50,"50-80",IF(H1138&gt;=25,"25-50","&lt;25")))</f>
        <v/>
      </c>
      <c r="J1138">
        <f>IF(((B1138="80+")+0+(OR(D1138="1.5-2.0",D1138="&gt;=2.0")))&gt;=2,1,0)</f>
        <v/>
      </c>
      <c r="K1138" s="28">
        <f>INDEX(Parameters!$B$31:$E$31,MATCH(I1138,Parameters!$B$30:$E$30,0))</f>
        <v/>
      </c>
      <c r="L1138" s="29">
        <f>K1138*INDEX(Parameters!$B$57:$E$57,MATCH(I1138,Parameters!$B$30:$E$30,0))/100*IF($F1138="yes",Parameters!$C$49,Parameters!$B$49)</f>
        <v/>
      </c>
      <c r="M1138" s="29">
        <f>K1138*INDEX(Parameters!$B$58:$E$58,MATCH(I1138,Parameters!$B$30:$E$30,0))/100*IF($F1138="yes",Parameters!$C$49,Parameters!$B$49)</f>
        <v/>
      </c>
      <c r="N1138" s="29">
        <f>K1138*INDEX(Parameters!$B$59:$E$59,MATCH(I1138,Parameters!$B$30:$E$30,0))/100*IF($F1138="yes",Parameters!$C$49,Parameters!$B$49)</f>
        <v/>
      </c>
      <c r="O1138" s="29">
        <f>K1138*INDEX(Parameters!$B$60:$E$60,MATCH(I1138,Parameters!$B$30:$E$30,0))/100*IF($F1138="yes",Parameters!$C$49,Parameters!$B$49)</f>
        <v/>
      </c>
      <c r="P1138" s="29">
        <f>K1138*INDEX(Parameters!$B$61:$E$61,MATCH(I1138,Parameters!$B$30:$E$30,0))/100*IF($F1138="yes",Parameters!$C$49,Parameters!$B$49)</f>
        <v/>
      </c>
      <c r="Q1138" s="29">
        <f>K1138*INDEX(Parameters!$B$62:$E$62,MATCH(I1138,Parameters!$B$30:$E$30,0))/100*IF($F1138="yes",Parameters!$C$49,Parameters!$B$49)</f>
        <v/>
      </c>
      <c r="R1138" s="29">
        <f>K1138*INDEX(Parameters!$B$63:$E$63,MATCH(I1138,Parameters!$B$30:$E$30,0))/100*IF($F1138="yes",Parameters!$C$49,Parameters!$B$49)</f>
        <v/>
      </c>
      <c r="S1138" s="29">
        <f>K1138*INDEX(Parameters!$B$64:$E$64,MATCH(I1138,Parameters!$B$30:$E$30,0))/100*IF($F1138="yes",Parameters!$C$49,Parameters!$B$49)</f>
        <v/>
      </c>
      <c r="T1138" s="29">
        <f>K1138*INDEX(Parameters!$B$65:$E$65,MATCH(I1138,Parameters!$B$30:$E$30,0))/100*IF($F1138="yes",Parameters!$C$49,Parameters!$B$49)</f>
        <v/>
      </c>
      <c r="U1138" s="29">
        <f>INDEX(Parameters!$B$32:$E$32,MATCH(I1138,Parameters!$B$30:$E$30,0))*Parameters!$B$36/100*IF($F1138="yes",Parameters!$E$49,Parameters!$D$49)</f>
        <v/>
      </c>
      <c r="V1138" s="29">
        <f>U1138*INDEX(Parameters!$B$99:$E$99,MATCH(I1138,Parameters!$B$30:$E$30,0))</f>
        <v/>
      </c>
      <c r="W1138" s="29">
        <f>U1138*INDEX(Parameters!$B$100:$E$100,MATCH(I1138,Parameters!$B$30:$E$30,0))</f>
        <v/>
      </c>
      <c r="X1138" s="29">
        <f>U1138*INDEX(Parameters!$B$101:$E$101,MATCH(I1138,Parameters!$B$30:$E$30,0))</f>
        <v/>
      </c>
      <c r="Y1138" s="29">
        <f>U1138*INDEX(Parameters!$B$102:$E$102,MATCH(I1138,Parameters!$B$30:$E$30,0))</f>
        <v/>
      </c>
      <c r="Z1138" s="29">
        <f>U1138*INDEX(Parameters!$B$103:$E$103,MATCH(I1138,Parameters!$B$30:$E$30,0))</f>
        <v/>
      </c>
      <c r="AA1138" s="29">
        <f>U1138*INDEX(Parameters!$B$104:$E$104,MATCH(I1138,Parameters!$B$30:$E$30,0))</f>
        <v/>
      </c>
      <c r="AB1138" s="29">
        <f>U1138*Parameters!$B$39</f>
        <v/>
      </c>
      <c r="AC1138">
        <f>J1138</f>
        <v/>
      </c>
      <c r="AD1138">
        <f>IF(J1138=1,Parameters!$B$40,Parameters!$B$41)</f>
        <v/>
      </c>
      <c r="AE1138" s="29">
        <f>AC1138*O1138+(1-AC1138)*L1138</f>
        <v/>
      </c>
      <c r="AF1138" s="29">
        <f>AC1138*P1138+(1-AC1138)*M1138</f>
        <v/>
      </c>
      <c r="AG1138" s="29">
        <f>AC1138*Q1138+(1-AC1138)*N1138</f>
        <v/>
      </c>
      <c r="AH1138" s="29">
        <f>AD1138*O1138+(1-AD1138)*L1138</f>
        <v/>
      </c>
      <c r="AI1138" s="29">
        <f>AD1138*P1138+(1-AD1138)*M1138</f>
        <v/>
      </c>
      <c r="AJ1138" s="29">
        <f>AD1138*Q1138+(1-AD1138)*N1138</f>
        <v/>
      </c>
      <c r="AK1138" s="29">
        <f>AC1138*V1138+(1-AC1138)*U1138</f>
        <v/>
      </c>
      <c r="AL1138" s="29">
        <f>AC1138*W1138+(1-AC1138)*U1138</f>
        <v/>
      </c>
      <c r="AM1138" s="29">
        <f>AC1138*X1138+(1-AC1138)*U1138</f>
        <v/>
      </c>
      <c r="AN1138" s="29">
        <f>AD1138*V1138+(1-AD1138)*U1138</f>
        <v/>
      </c>
      <c r="AO1138" s="29">
        <f>AD1138*W1138+(1-AD1138)*U1138</f>
        <v/>
      </c>
      <c r="AP1138" s="29">
        <f>AD1138*X1138+(1-AD1138)*U1138</f>
        <v/>
      </c>
      <c r="AQ1138">
        <f>IF(OR(Scenario!$B$5="Any",Scenario!$B$5=A1138),1,0)</f>
        <v/>
      </c>
      <c r="AR1138">
        <f>IF(OR(Scenario!$B$6="Any",Scenario!$B$6=B1138),1,0)</f>
        <v/>
      </c>
      <c r="AS1138">
        <f>IF(OR(Scenario!$B$7="Any",Scenario!$B$7=C1138),1,0)</f>
        <v/>
      </c>
      <c r="AT1138">
        <f>IF(OR(Scenario!$B$8="Any",Scenario!$B$8=D1138),1,0)</f>
        <v/>
      </c>
      <c r="AU1138">
        <f>IF(OR(Scenario!$B$9="Any",Scenario!$B$9=E1138),1,0)</f>
        <v/>
      </c>
      <c r="AV1138">
        <f>IF(OR(Scenario!$B$10="Any",Scenario!$B$10=F1138),1,0)</f>
        <v/>
      </c>
      <c r="AW1138">
        <f>G1138*AQ1138*AR1138*AS1138*AT1138*AU1138*AV1138</f>
        <v/>
      </c>
      <c r="AX1138">
        <f>IF(Scenario!$B$11="mean",L1138,IF(Scenario!$B$11="5th pct",M1138,N1138))</f>
        <v/>
      </c>
      <c r="AY1138">
        <f>IF(Scenario!$B$11="mean",O1138,IF(Scenario!$B$11="5th pct",P1138,Q1138))</f>
        <v/>
      </c>
      <c r="AZ1138">
        <f>IF(Scenario!$B$11="mean",R1138,IF(Scenario!$B$11="5th pct",S1138,T1138))</f>
        <v/>
      </c>
      <c r="BA1138">
        <f>IF(Scenario!$B$11="mean",AE1138,IF(Scenario!$B$11="5th pct",AF1138,AG1138))</f>
        <v/>
      </c>
      <c r="BB1138">
        <f>IF(Scenario!$B$11="mean",AH1138,IF(Scenario!$B$11="5th pct",AI1138,AJ1138))</f>
        <v/>
      </c>
      <c r="BC1138">
        <f>U1138</f>
        <v/>
      </c>
      <c r="BD1138">
        <f>IF(Scenario!$B$11="mean",V1138,IF(Scenario!$B$11="5th pct",W1138,X1138))</f>
        <v/>
      </c>
      <c r="BE1138">
        <f>IF(Scenario!$B$11="mean",Y1138,IF(Scenario!$B$11="5th pct",Z1138,AA1138))</f>
        <v/>
      </c>
      <c r="BF1138">
        <f>IF(Scenario!$B$11="mean",AK1138,IF(Scenario!$B$11="5th pct",AL1138,AM1138))</f>
        <v/>
      </c>
      <c r="BG1138">
        <f>IF(Scenario!$B$11="mean",AN1138,IF(Scenario!$B$11="5th pct",AO1138,AP1138))</f>
        <v/>
      </c>
    </row>
    <row r="1139">
      <c r="A1139" s="7" t="inlineStr">
        <is>
          <t>M</t>
        </is>
      </c>
      <c r="B1139" s="7" t="inlineStr">
        <is>
          <t>80+</t>
        </is>
      </c>
      <c r="C1139" s="7" t="inlineStr">
        <is>
          <t>&gt;198</t>
        </is>
      </c>
      <c r="D1139" s="7" t="inlineStr">
        <is>
          <t>1.5-2.0</t>
        </is>
      </c>
      <c r="E1139" s="7" t="inlineStr">
        <is>
          <t>subclinical</t>
        </is>
      </c>
      <c r="F1139" s="7" t="inlineStr">
        <is>
          <t>yes</t>
        </is>
      </c>
      <c r="G1139" s="30">
        <f>Parameters!$B$6*Parameters!$B$9*Parameters!$G$11/SUM(Parameters!$B$11:$G$11)*Parameters!$J$21*Parameters!$B$50*Parameters!$B$46</f>
        <v/>
      </c>
      <c r="H1139" s="31">
        <f>(140-Parameters!$D$25)*Parameters!$G$26*0.45359237*1/(72*Parameters!$D$27)</f>
        <v/>
      </c>
      <c r="I1139" s="7">
        <f>IF(H1139&gt;80,"&gt;80",IF(H1139&gt;50,"50-80",IF(H1139&gt;=25,"25-50","&lt;25")))</f>
        <v/>
      </c>
      <c r="J1139" s="7">
        <f>IF(((B1139="80+")+0+(OR(D1139="1.5-2.0",D1139="&gt;=2.0")))&gt;=2,1,0)</f>
        <v/>
      </c>
      <c r="K1139" s="32">
        <f>INDEX(Parameters!$B$31:$E$31,MATCH(I1139,Parameters!$B$30:$E$30,0))</f>
        <v/>
      </c>
      <c r="L1139" s="33">
        <f>K1139*INDEX(Parameters!$B$57:$E$57,MATCH(I1139,Parameters!$B$30:$E$30,0))/100*IF($F1139="yes",Parameters!$C$49,Parameters!$B$49)</f>
        <v/>
      </c>
      <c r="M1139" s="33">
        <f>K1139*INDEX(Parameters!$B$58:$E$58,MATCH(I1139,Parameters!$B$30:$E$30,0))/100*IF($F1139="yes",Parameters!$C$49,Parameters!$B$49)</f>
        <v/>
      </c>
      <c r="N1139" s="33">
        <f>K1139*INDEX(Parameters!$B$59:$E$59,MATCH(I1139,Parameters!$B$30:$E$30,0))/100*IF($F1139="yes",Parameters!$C$49,Parameters!$B$49)</f>
        <v/>
      </c>
      <c r="O1139" s="33">
        <f>K1139*INDEX(Parameters!$B$60:$E$60,MATCH(I1139,Parameters!$B$30:$E$30,0))/100*IF($F1139="yes",Parameters!$C$49,Parameters!$B$49)</f>
        <v/>
      </c>
      <c r="P1139" s="33">
        <f>K1139*INDEX(Parameters!$B$61:$E$61,MATCH(I1139,Parameters!$B$30:$E$30,0))/100*IF($F1139="yes",Parameters!$C$49,Parameters!$B$49)</f>
        <v/>
      </c>
      <c r="Q1139" s="33">
        <f>K1139*INDEX(Parameters!$B$62:$E$62,MATCH(I1139,Parameters!$B$30:$E$30,0))/100*IF($F1139="yes",Parameters!$C$49,Parameters!$B$49)</f>
        <v/>
      </c>
      <c r="R1139" s="33">
        <f>K1139*INDEX(Parameters!$B$63:$E$63,MATCH(I1139,Parameters!$B$30:$E$30,0))/100*IF($F1139="yes",Parameters!$C$49,Parameters!$B$49)</f>
        <v/>
      </c>
      <c r="S1139" s="33">
        <f>K1139*INDEX(Parameters!$B$64:$E$64,MATCH(I1139,Parameters!$B$30:$E$30,0))/100*IF($F1139="yes",Parameters!$C$49,Parameters!$B$49)</f>
        <v/>
      </c>
      <c r="T1139" s="33">
        <f>K1139*INDEX(Parameters!$B$65:$E$65,MATCH(I1139,Parameters!$B$30:$E$30,0))/100*IF($F1139="yes",Parameters!$C$49,Parameters!$B$49)</f>
        <v/>
      </c>
      <c r="U1139" s="33">
        <f>INDEX(Parameters!$B$32:$E$32,MATCH(I1139,Parameters!$B$30:$E$30,0))*Parameters!$B$36/100*IF($F1139="yes",Parameters!$E$49,Parameters!$D$49)</f>
        <v/>
      </c>
      <c r="V1139" s="33">
        <f>U1139*INDEX(Parameters!$B$99:$E$99,MATCH(I1139,Parameters!$B$30:$E$30,0))</f>
        <v/>
      </c>
      <c r="W1139" s="33">
        <f>U1139*INDEX(Parameters!$B$100:$E$100,MATCH(I1139,Parameters!$B$30:$E$30,0))</f>
        <v/>
      </c>
      <c r="X1139" s="33">
        <f>U1139*INDEX(Parameters!$B$101:$E$101,MATCH(I1139,Parameters!$B$30:$E$30,0))</f>
        <v/>
      </c>
      <c r="Y1139" s="33">
        <f>U1139*INDEX(Parameters!$B$102:$E$102,MATCH(I1139,Parameters!$B$30:$E$30,0))</f>
        <v/>
      </c>
      <c r="Z1139" s="33">
        <f>U1139*INDEX(Parameters!$B$103:$E$103,MATCH(I1139,Parameters!$B$30:$E$30,0))</f>
        <v/>
      </c>
      <c r="AA1139" s="33">
        <f>U1139*INDEX(Parameters!$B$104:$E$104,MATCH(I1139,Parameters!$B$30:$E$30,0))</f>
        <v/>
      </c>
      <c r="AB1139" s="33">
        <f>U1139*Parameters!$B$39</f>
        <v/>
      </c>
      <c r="AC1139" s="7">
        <f>J1139</f>
        <v/>
      </c>
      <c r="AD1139" s="7">
        <f>IF(J1139=1,Parameters!$B$40,Parameters!$B$41)</f>
        <v/>
      </c>
      <c r="AE1139" s="33">
        <f>AC1139*O1139+(1-AC1139)*L1139</f>
        <v/>
      </c>
      <c r="AF1139" s="33">
        <f>AC1139*P1139+(1-AC1139)*M1139</f>
        <v/>
      </c>
      <c r="AG1139" s="33">
        <f>AC1139*Q1139+(1-AC1139)*N1139</f>
        <v/>
      </c>
      <c r="AH1139" s="33">
        <f>AD1139*O1139+(1-AD1139)*L1139</f>
        <v/>
      </c>
      <c r="AI1139" s="33">
        <f>AD1139*P1139+(1-AD1139)*M1139</f>
        <v/>
      </c>
      <c r="AJ1139" s="33">
        <f>AD1139*Q1139+(1-AD1139)*N1139</f>
        <v/>
      </c>
      <c r="AK1139" s="33">
        <f>AC1139*V1139+(1-AC1139)*U1139</f>
        <v/>
      </c>
      <c r="AL1139" s="33">
        <f>AC1139*W1139+(1-AC1139)*U1139</f>
        <v/>
      </c>
      <c r="AM1139" s="33">
        <f>AC1139*X1139+(1-AC1139)*U1139</f>
        <v/>
      </c>
      <c r="AN1139" s="33">
        <f>AD1139*V1139+(1-AD1139)*U1139</f>
        <v/>
      </c>
      <c r="AO1139" s="33">
        <f>AD1139*W1139+(1-AD1139)*U1139</f>
        <v/>
      </c>
      <c r="AP1139" s="33">
        <f>AD1139*X1139+(1-AD1139)*U1139</f>
        <v/>
      </c>
      <c r="AQ1139" s="7">
        <f>IF(OR(Scenario!$B$5="Any",Scenario!$B$5=A1139),1,0)</f>
        <v/>
      </c>
      <c r="AR1139" s="7">
        <f>IF(OR(Scenario!$B$6="Any",Scenario!$B$6=B1139),1,0)</f>
        <v/>
      </c>
      <c r="AS1139" s="7">
        <f>IF(OR(Scenario!$B$7="Any",Scenario!$B$7=C1139),1,0)</f>
        <v/>
      </c>
      <c r="AT1139" s="7">
        <f>IF(OR(Scenario!$B$8="Any",Scenario!$B$8=D1139),1,0)</f>
        <v/>
      </c>
      <c r="AU1139" s="7">
        <f>IF(OR(Scenario!$B$9="Any",Scenario!$B$9=E1139),1,0)</f>
        <v/>
      </c>
      <c r="AV1139" s="7">
        <f>IF(OR(Scenario!$B$10="Any",Scenario!$B$10=F1139),1,0)</f>
        <v/>
      </c>
      <c r="AW1139" s="7">
        <f>G1139*AQ1139*AR1139*AS1139*AT1139*AU1139*AV1139</f>
        <v/>
      </c>
      <c r="AX1139" s="7">
        <f>IF(Scenario!$B$11="mean",L1139,IF(Scenario!$B$11="5th pct",M1139,N1139))</f>
        <v/>
      </c>
      <c r="AY1139" s="7">
        <f>IF(Scenario!$B$11="mean",O1139,IF(Scenario!$B$11="5th pct",P1139,Q1139))</f>
        <v/>
      </c>
      <c r="AZ1139" s="7">
        <f>IF(Scenario!$B$11="mean",R1139,IF(Scenario!$B$11="5th pct",S1139,T1139))</f>
        <v/>
      </c>
      <c r="BA1139" s="7">
        <f>IF(Scenario!$B$11="mean",AE1139,IF(Scenario!$B$11="5th pct",AF1139,AG1139))</f>
        <v/>
      </c>
      <c r="BB1139" s="7">
        <f>IF(Scenario!$B$11="mean",AH1139,IF(Scenario!$B$11="5th pct",AI1139,AJ1139))</f>
        <v/>
      </c>
      <c r="BC1139" s="7">
        <f>U1139</f>
        <v/>
      </c>
      <c r="BD1139" s="7">
        <f>IF(Scenario!$B$11="mean",V1139,IF(Scenario!$B$11="5th pct",W1139,X1139))</f>
        <v/>
      </c>
      <c r="BE1139" s="7">
        <f>IF(Scenario!$B$11="mean",Y1139,IF(Scenario!$B$11="5th pct",Z1139,AA1139))</f>
        <v/>
      </c>
      <c r="BF1139" s="7">
        <f>IF(Scenario!$B$11="mean",AK1139,IF(Scenario!$B$11="5th pct",AL1139,AM1139))</f>
        <v/>
      </c>
      <c r="BG1139" s="7">
        <f>IF(Scenario!$B$11="mean",AN1139,IF(Scenario!$B$11="5th pct",AO1139,AP1139))</f>
        <v/>
      </c>
    </row>
    <row r="1140">
      <c r="A1140" t="inlineStr">
        <is>
          <t>M</t>
        </is>
      </c>
      <c r="B1140" t="inlineStr">
        <is>
          <t>80+</t>
        </is>
      </c>
      <c r="C1140" t="inlineStr">
        <is>
          <t>&gt;198</t>
        </is>
      </c>
      <c r="D1140" t="inlineStr">
        <is>
          <t>1.5-2.0</t>
        </is>
      </c>
      <c r="E1140" t="inlineStr">
        <is>
          <t>low parox</t>
        </is>
      </c>
      <c r="F1140" t="inlineStr">
        <is>
          <t>no</t>
        </is>
      </c>
      <c r="G1140" s="26">
        <f>Parameters!$B$6*Parameters!$B$9*Parameters!$G$11/SUM(Parameters!$B$11:$G$11)*Parameters!$J$21*Parameters!$B$51*(1-Parameters!$B$46)</f>
        <v/>
      </c>
      <c r="H1140" s="27">
        <f>(140-Parameters!$D$25)*Parameters!$G$26*0.45359237*1/(72*Parameters!$D$27)</f>
        <v/>
      </c>
      <c r="I1140">
        <f>IF(H1140&gt;80,"&gt;80",IF(H1140&gt;50,"50-80",IF(H1140&gt;=25,"25-50","&lt;25")))</f>
        <v/>
      </c>
      <c r="J1140">
        <f>IF(((B1140="80+")+0+(OR(D1140="1.5-2.0",D1140="&gt;=2.0")))&gt;=2,1,0)</f>
        <v/>
      </c>
      <c r="K1140" s="28">
        <f>INDEX(Parameters!$B$31:$E$31,MATCH(I1140,Parameters!$B$30:$E$30,0))</f>
        <v/>
      </c>
      <c r="L1140" s="29">
        <f>K1140*INDEX(Parameters!$B$66:$E$66,MATCH(I1140,Parameters!$B$30:$E$30,0))/100*IF($F1140="yes",Parameters!$C$49,Parameters!$B$49)</f>
        <v/>
      </c>
      <c r="M1140" s="29">
        <f>K1140*INDEX(Parameters!$B$67:$E$67,MATCH(I1140,Parameters!$B$30:$E$30,0))/100*IF($F1140="yes",Parameters!$C$49,Parameters!$B$49)</f>
        <v/>
      </c>
      <c r="N1140" s="29">
        <f>K1140*INDEX(Parameters!$B$68:$E$68,MATCH(I1140,Parameters!$B$30:$E$30,0))/100*IF($F1140="yes",Parameters!$C$49,Parameters!$B$49)</f>
        <v/>
      </c>
      <c r="O1140" s="29">
        <f>K1140*INDEX(Parameters!$B$69:$E$69,MATCH(I1140,Parameters!$B$30:$E$30,0))/100*IF($F1140="yes",Parameters!$C$49,Parameters!$B$49)</f>
        <v/>
      </c>
      <c r="P1140" s="29">
        <f>K1140*INDEX(Parameters!$B$70:$E$70,MATCH(I1140,Parameters!$B$30:$E$30,0))/100*IF($F1140="yes",Parameters!$C$49,Parameters!$B$49)</f>
        <v/>
      </c>
      <c r="Q1140" s="29">
        <f>K1140*INDEX(Parameters!$B$71:$E$71,MATCH(I1140,Parameters!$B$30:$E$30,0))/100*IF($F1140="yes",Parameters!$C$49,Parameters!$B$49)</f>
        <v/>
      </c>
      <c r="R1140" s="29">
        <f>K1140*INDEX(Parameters!$B$72:$E$72,MATCH(I1140,Parameters!$B$30:$E$30,0))/100*IF($F1140="yes",Parameters!$C$49,Parameters!$B$49)</f>
        <v/>
      </c>
      <c r="S1140" s="29">
        <f>K1140*INDEX(Parameters!$B$73:$E$73,MATCH(I1140,Parameters!$B$30:$E$30,0))/100*IF($F1140="yes",Parameters!$C$49,Parameters!$B$49)</f>
        <v/>
      </c>
      <c r="T1140" s="29">
        <f>K1140*INDEX(Parameters!$B$74:$E$74,MATCH(I1140,Parameters!$B$30:$E$30,0))/100*IF($F1140="yes",Parameters!$C$49,Parameters!$B$49)</f>
        <v/>
      </c>
      <c r="U1140" s="29">
        <f>INDEX(Parameters!$B$32:$E$32,MATCH(I1140,Parameters!$B$30:$E$30,0))*Parameters!$B$36/100*IF($F1140="yes",Parameters!$E$49,Parameters!$D$49)</f>
        <v/>
      </c>
      <c r="V1140" s="29">
        <f>U1140*INDEX(Parameters!$B$99:$E$99,MATCH(I1140,Parameters!$B$30:$E$30,0))</f>
        <v/>
      </c>
      <c r="W1140" s="29">
        <f>U1140*INDEX(Parameters!$B$100:$E$100,MATCH(I1140,Parameters!$B$30:$E$30,0))</f>
        <v/>
      </c>
      <c r="X1140" s="29">
        <f>U1140*INDEX(Parameters!$B$101:$E$101,MATCH(I1140,Parameters!$B$30:$E$30,0))</f>
        <v/>
      </c>
      <c r="Y1140" s="29">
        <f>U1140*INDEX(Parameters!$B$102:$E$102,MATCH(I1140,Parameters!$B$30:$E$30,0))</f>
        <v/>
      </c>
      <c r="Z1140" s="29">
        <f>U1140*INDEX(Parameters!$B$103:$E$103,MATCH(I1140,Parameters!$B$30:$E$30,0))</f>
        <v/>
      </c>
      <c r="AA1140" s="29">
        <f>U1140*INDEX(Parameters!$B$104:$E$104,MATCH(I1140,Parameters!$B$30:$E$30,0))</f>
        <v/>
      </c>
      <c r="AB1140" s="29">
        <f>U1140*Parameters!$B$39</f>
        <v/>
      </c>
      <c r="AC1140">
        <f>J1140</f>
        <v/>
      </c>
      <c r="AD1140">
        <f>IF(J1140=1,Parameters!$B$40,Parameters!$B$41)</f>
        <v/>
      </c>
      <c r="AE1140" s="29">
        <f>AC1140*O1140+(1-AC1140)*L1140</f>
        <v/>
      </c>
      <c r="AF1140" s="29">
        <f>AC1140*P1140+(1-AC1140)*M1140</f>
        <v/>
      </c>
      <c r="AG1140" s="29">
        <f>AC1140*Q1140+(1-AC1140)*N1140</f>
        <v/>
      </c>
      <c r="AH1140" s="29">
        <f>AD1140*O1140+(1-AD1140)*L1140</f>
        <v/>
      </c>
      <c r="AI1140" s="29">
        <f>AD1140*P1140+(1-AD1140)*M1140</f>
        <v/>
      </c>
      <c r="AJ1140" s="29">
        <f>AD1140*Q1140+(1-AD1140)*N1140</f>
        <v/>
      </c>
      <c r="AK1140" s="29">
        <f>AC1140*V1140+(1-AC1140)*U1140</f>
        <v/>
      </c>
      <c r="AL1140" s="29">
        <f>AC1140*W1140+(1-AC1140)*U1140</f>
        <v/>
      </c>
      <c r="AM1140" s="29">
        <f>AC1140*X1140+(1-AC1140)*U1140</f>
        <v/>
      </c>
      <c r="AN1140" s="29">
        <f>AD1140*V1140+(1-AD1140)*U1140</f>
        <v/>
      </c>
      <c r="AO1140" s="29">
        <f>AD1140*W1140+(1-AD1140)*U1140</f>
        <v/>
      </c>
      <c r="AP1140" s="29">
        <f>AD1140*X1140+(1-AD1140)*U1140</f>
        <v/>
      </c>
      <c r="AQ1140">
        <f>IF(OR(Scenario!$B$5="Any",Scenario!$B$5=A1140),1,0)</f>
        <v/>
      </c>
      <c r="AR1140">
        <f>IF(OR(Scenario!$B$6="Any",Scenario!$B$6=B1140),1,0)</f>
        <v/>
      </c>
      <c r="AS1140">
        <f>IF(OR(Scenario!$B$7="Any",Scenario!$B$7=C1140),1,0)</f>
        <v/>
      </c>
      <c r="AT1140">
        <f>IF(OR(Scenario!$B$8="Any",Scenario!$B$8=D1140),1,0)</f>
        <v/>
      </c>
      <c r="AU1140">
        <f>IF(OR(Scenario!$B$9="Any",Scenario!$B$9=E1140),1,0)</f>
        <v/>
      </c>
      <c r="AV1140">
        <f>IF(OR(Scenario!$B$10="Any",Scenario!$B$10=F1140),1,0)</f>
        <v/>
      </c>
      <c r="AW1140">
        <f>G1140*AQ1140*AR1140*AS1140*AT1140*AU1140*AV1140</f>
        <v/>
      </c>
      <c r="AX1140">
        <f>IF(Scenario!$B$11="mean",L1140,IF(Scenario!$B$11="5th pct",M1140,N1140))</f>
        <v/>
      </c>
      <c r="AY1140">
        <f>IF(Scenario!$B$11="mean",O1140,IF(Scenario!$B$11="5th pct",P1140,Q1140))</f>
        <v/>
      </c>
      <c r="AZ1140">
        <f>IF(Scenario!$B$11="mean",R1140,IF(Scenario!$B$11="5th pct",S1140,T1140))</f>
        <v/>
      </c>
      <c r="BA1140">
        <f>IF(Scenario!$B$11="mean",AE1140,IF(Scenario!$B$11="5th pct",AF1140,AG1140))</f>
        <v/>
      </c>
      <c r="BB1140">
        <f>IF(Scenario!$B$11="mean",AH1140,IF(Scenario!$B$11="5th pct",AI1140,AJ1140))</f>
        <v/>
      </c>
      <c r="BC1140">
        <f>U1140</f>
        <v/>
      </c>
      <c r="BD1140">
        <f>IF(Scenario!$B$11="mean",V1140,IF(Scenario!$B$11="5th pct",W1140,X1140))</f>
        <v/>
      </c>
      <c r="BE1140">
        <f>IF(Scenario!$B$11="mean",Y1140,IF(Scenario!$B$11="5th pct",Z1140,AA1140))</f>
        <v/>
      </c>
      <c r="BF1140">
        <f>IF(Scenario!$B$11="mean",AK1140,IF(Scenario!$B$11="5th pct",AL1140,AM1140))</f>
        <v/>
      </c>
      <c r="BG1140">
        <f>IF(Scenario!$B$11="mean",AN1140,IF(Scenario!$B$11="5th pct",AO1140,AP1140))</f>
        <v/>
      </c>
    </row>
    <row r="1141">
      <c r="A1141" s="7" t="inlineStr">
        <is>
          <t>M</t>
        </is>
      </c>
      <c r="B1141" s="7" t="inlineStr">
        <is>
          <t>80+</t>
        </is>
      </c>
      <c r="C1141" s="7" t="inlineStr">
        <is>
          <t>&gt;198</t>
        </is>
      </c>
      <c r="D1141" s="7" t="inlineStr">
        <is>
          <t>1.5-2.0</t>
        </is>
      </c>
      <c r="E1141" s="7" t="inlineStr">
        <is>
          <t>low parox</t>
        </is>
      </c>
      <c r="F1141" s="7" t="inlineStr">
        <is>
          <t>yes</t>
        </is>
      </c>
      <c r="G1141" s="30">
        <f>Parameters!$B$6*Parameters!$B$9*Parameters!$G$11/SUM(Parameters!$B$11:$G$11)*Parameters!$J$21*Parameters!$B$51*Parameters!$B$46</f>
        <v/>
      </c>
      <c r="H1141" s="31">
        <f>(140-Parameters!$D$25)*Parameters!$G$26*0.45359237*1/(72*Parameters!$D$27)</f>
        <v/>
      </c>
      <c r="I1141" s="7">
        <f>IF(H1141&gt;80,"&gt;80",IF(H1141&gt;50,"50-80",IF(H1141&gt;=25,"25-50","&lt;25")))</f>
        <v/>
      </c>
      <c r="J1141" s="7">
        <f>IF(((B1141="80+")+0+(OR(D1141="1.5-2.0",D1141="&gt;=2.0")))&gt;=2,1,0)</f>
        <v/>
      </c>
      <c r="K1141" s="32">
        <f>INDEX(Parameters!$B$31:$E$31,MATCH(I1141,Parameters!$B$30:$E$30,0))</f>
        <v/>
      </c>
      <c r="L1141" s="33">
        <f>K1141*INDEX(Parameters!$B$66:$E$66,MATCH(I1141,Parameters!$B$30:$E$30,0))/100*IF($F1141="yes",Parameters!$C$49,Parameters!$B$49)</f>
        <v/>
      </c>
      <c r="M1141" s="33">
        <f>K1141*INDEX(Parameters!$B$67:$E$67,MATCH(I1141,Parameters!$B$30:$E$30,0))/100*IF($F1141="yes",Parameters!$C$49,Parameters!$B$49)</f>
        <v/>
      </c>
      <c r="N1141" s="33">
        <f>K1141*INDEX(Parameters!$B$68:$E$68,MATCH(I1141,Parameters!$B$30:$E$30,0))/100*IF($F1141="yes",Parameters!$C$49,Parameters!$B$49)</f>
        <v/>
      </c>
      <c r="O1141" s="33">
        <f>K1141*INDEX(Parameters!$B$69:$E$69,MATCH(I1141,Parameters!$B$30:$E$30,0))/100*IF($F1141="yes",Parameters!$C$49,Parameters!$B$49)</f>
        <v/>
      </c>
      <c r="P1141" s="33">
        <f>K1141*INDEX(Parameters!$B$70:$E$70,MATCH(I1141,Parameters!$B$30:$E$30,0))/100*IF($F1141="yes",Parameters!$C$49,Parameters!$B$49)</f>
        <v/>
      </c>
      <c r="Q1141" s="33">
        <f>K1141*INDEX(Parameters!$B$71:$E$71,MATCH(I1141,Parameters!$B$30:$E$30,0))/100*IF($F1141="yes",Parameters!$C$49,Parameters!$B$49)</f>
        <v/>
      </c>
      <c r="R1141" s="33">
        <f>K1141*INDEX(Parameters!$B$72:$E$72,MATCH(I1141,Parameters!$B$30:$E$30,0))/100*IF($F1141="yes",Parameters!$C$49,Parameters!$B$49)</f>
        <v/>
      </c>
      <c r="S1141" s="33">
        <f>K1141*INDEX(Parameters!$B$73:$E$73,MATCH(I1141,Parameters!$B$30:$E$30,0))/100*IF($F1141="yes",Parameters!$C$49,Parameters!$B$49)</f>
        <v/>
      </c>
      <c r="T1141" s="33">
        <f>K1141*INDEX(Parameters!$B$74:$E$74,MATCH(I1141,Parameters!$B$30:$E$30,0))/100*IF($F1141="yes",Parameters!$C$49,Parameters!$B$49)</f>
        <v/>
      </c>
      <c r="U1141" s="33">
        <f>INDEX(Parameters!$B$32:$E$32,MATCH(I1141,Parameters!$B$30:$E$30,0))*Parameters!$B$36/100*IF($F1141="yes",Parameters!$E$49,Parameters!$D$49)</f>
        <v/>
      </c>
      <c r="V1141" s="33">
        <f>U1141*INDEX(Parameters!$B$99:$E$99,MATCH(I1141,Parameters!$B$30:$E$30,0))</f>
        <v/>
      </c>
      <c r="W1141" s="33">
        <f>U1141*INDEX(Parameters!$B$100:$E$100,MATCH(I1141,Parameters!$B$30:$E$30,0))</f>
        <v/>
      </c>
      <c r="X1141" s="33">
        <f>U1141*INDEX(Parameters!$B$101:$E$101,MATCH(I1141,Parameters!$B$30:$E$30,0))</f>
        <v/>
      </c>
      <c r="Y1141" s="33">
        <f>U1141*INDEX(Parameters!$B$102:$E$102,MATCH(I1141,Parameters!$B$30:$E$30,0))</f>
        <v/>
      </c>
      <c r="Z1141" s="33">
        <f>U1141*INDEX(Parameters!$B$103:$E$103,MATCH(I1141,Parameters!$B$30:$E$30,0))</f>
        <v/>
      </c>
      <c r="AA1141" s="33">
        <f>U1141*INDEX(Parameters!$B$104:$E$104,MATCH(I1141,Parameters!$B$30:$E$30,0))</f>
        <v/>
      </c>
      <c r="AB1141" s="33">
        <f>U1141*Parameters!$B$39</f>
        <v/>
      </c>
      <c r="AC1141" s="7">
        <f>J1141</f>
        <v/>
      </c>
      <c r="AD1141" s="7">
        <f>IF(J1141=1,Parameters!$B$40,Parameters!$B$41)</f>
        <v/>
      </c>
      <c r="AE1141" s="33">
        <f>AC1141*O1141+(1-AC1141)*L1141</f>
        <v/>
      </c>
      <c r="AF1141" s="33">
        <f>AC1141*P1141+(1-AC1141)*M1141</f>
        <v/>
      </c>
      <c r="AG1141" s="33">
        <f>AC1141*Q1141+(1-AC1141)*N1141</f>
        <v/>
      </c>
      <c r="AH1141" s="33">
        <f>AD1141*O1141+(1-AD1141)*L1141</f>
        <v/>
      </c>
      <c r="AI1141" s="33">
        <f>AD1141*P1141+(1-AD1141)*M1141</f>
        <v/>
      </c>
      <c r="AJ1141" s="33">
        <f>AD1141*Q1141+(1-AD1141)*N1141</f>
        <v/>
      </c>
      <c r="AK1141" s="33">
        <f>AC1141*V1141+(1-AC1141)*U1141</f>
        <v/>
      </c>
      <c r="AL1141" s="33">
        <f>AC1141*W1141+(1-AC1141)*U1141</f>
        <v/>
      </c>
      <c r="AM1141" s="33">
        <f>AC1141*X1141+(1-AC1141)*U1141</f>
        <v/>
      </c>
      <c r="AN1141" s="33">
        <f>AD1141*V1141+(1-AD1141)*U1141</f>
        <v/>
      </c>
      <c r="AO1141" s="33">
        <f>AD1141*W1141+(1-AD1141)*U1141</f>
        <v/>
      </c>
      <c r="AP1141" s="33">
        <f>AD1141*X1141+(1-AD1141)*U1141</f>
        <v/>
      </c>
      <c r="AQ1141" s="7">
        <f>IF(OR(Scenario!$B$5="Any",Scenario!$B$5=A1141),1,0)</f>
        <v/>
      </c>
      <c r="AR1141" s="7">
        <f>IF(OR(Scenario!$B$6="Any",Scenario!$B$6=B1141),1,0)</f>
        <v/>
      </c>
      <c r="AS1141" s="7">
        <f>IF(OR(Scenario!$B$7="Any",Scenario!$B$7=C1141),1,0)</f>
        <v/>
      </c>
      <c r="AT1141" s="7">
        <f>IF(OR(Scenario!$B$8="Any",Scenario!$B$8=D1141),1,0)</f>
        <v/>
      </c>
      <c r="AU1141" s="7">
        <f>IF(OR(Scenario!$B$9="Any",Scenario!$B$9=E1141),1,0)</f>
        <v/>
      </c>
      <c r="AV1141" s="7">
        <f>IF(OR(Scenario!$B$10="Any",Scenario!$B$10=F1141),1,0)</f>
        <v/>
      </c>
      <c r="AW1141" s="7">
        <f>G1141*AQ1141*AR1141*AS1141*AT1141*AU1141*AV1141</f>
        <v/>
      </c>
      <c r="AX1141" s="7">
        <f>IF(Scenario!$B$11="mean",L1141,IF(Scenario!$B$11="5th pct",M1141,N1141))</f>
        <v/>
      </c>
      <c r="AY1141" s="7">
        <f>IF(Scenario!$B$11="mean",O1141,IF(Scenario!$B$11="5th pct",P1141,Q1141))</f>
        <v/>
      </c>
      <c r="AZ1141" s="7">
        <f>IF(Scenario!$B$11="mean",R1141,IF(Scenario!$B$11="5th pct",S1141,T1141))</f>
        <v/>
      </c>
      <c r="BA1141" s="7">
        <f>IF(Scenario!$B$11="mean",AE1141,IF(Scenario!$B$11="5th pct",AF1141,AG1141))</f>
        <v/>
      </c>
      <c r="BB1141" s="7">
        <f>IF(Scenario!$B$11="mean",AH1141,IF(Scenario!$B$11="5th pct",AI1141,AJ1141))</f>
        <v/>
      </c>
      <c r="BC1141" s="7">
        <f>U1141</f>
        <v/>
      </c>
      <c r="BD1141" s="7">
        <f>IF(Scenario!$B$11="mean",V1141,IF(Scenario!$B$11="5th pct",W1141,X1141))</f>
        <v/>
      </c>
      <c r="BE1141" s="7">
        <f>IF(Scenario!$B$11="mean",Y1141,IF(Scenario!$B$11="5th pct",Z1141,AA1141))</f>
        <v/>
      </c>
      <c r="BF1141" s="7">
        <f>IF(Scenario!$B$11="mean",AK1141,IF(Scenario!$B$11="5th pct",AL1141,AM1141))</f>
        <v/>
      </c>
      <c r="BG1141" s="7">
        <f>IF(Scenario!$B$11="mean",AN1141,IF(Scenario!$B$11="5th pct",AO1141,AP1141))</f>
        <v/>
      </c>
    </row>
    <row r="1142">
      <c r="A1142" t="inlineStr">
        <is>
          <t>M</t>
        </is>
      </c>
      <c r="B1142" t="inlineStr">
        <is>
          <t>80+</t>
        </is>
      </c>
      <c r="C1142" t="inlineStr">
        <is>
          <t>&gt;198</t>
        </is>
      </c>
      <c r="D1142" t="inlineStr">
        <is>
          <t>1.5-2.0</t>
        </is>
      </c>
      <c r="E1142" t="inlineStr">
        <is>
          <t>high parox</t>
        </is>
      </c>
      <c r="F1142" t="inlineStr">
        <is>
          <t>no</t>
        </is>
      </c>
      <c r="G1142" s="26">
        <f>Parameters!$B$6*Parameters!$B$9*Parameters!$G$11/SUM(Parameters!$B$11:$G$11)*Parameters!$J$21*Parameters!$B$52*(1-Parameters!$B$46)</f>
        <v/>
      </c>
      <c r="H1142" s="27">
        <f>(140-Parameters!$D$25)*Parameters!$G$26*0.45359237*1/(72*Parameters!$D$27)</f>
        <v/>
      </c>
      <c r="I1142">
        <f>IF(H1142&gt;80,"&gt;80",IF(H1142&gt;50,"50-80",IF(H1142&gt;=25,"25-50","&lt;25")))</f>
        <v/>
      </c>
      <c r="J1142">
        <f>IF(((B1142="80+")+0+(OR(D1142="1.5-2.0",D1142="&gt;=2.0")))&gt;=2,1,0)</f>
        <v/>
      </c>
      <c r="K1142" s="28">
        <f>INDEX(Parameters!$B$31:$E$31,MATCH(I1142,Parameters!$B$30:$E$30,0))</f>
        <v/>
      </c>
      <c r="L1142" s="29">
        <f>K1142*INDEX(Parameters!$B$75:$E$75,MATCH(I1142,Parameters!$B$30:$E$30,0))/100*IF($F1142="yes",Parameters!$C$49,Parameters!$B$49)</f>
        <v/>
      </c>
      <c r="M1142" s="29">
        <f>K1142*INDEX(Parameters!$B$76:$E$76,MATCH(I1142,Parameters!$B$30:$E$30,0))/100*IF($F1142="yes",Parameters!$C$49,Parameters!$B$49)</f>
        <v/>
      </c>
      <c r="N1142" s="29">
        <f>K1142*INDEX(Parameters!$B$77:$E$77,MATCH(I1142,Parameters!$B$30:$E$30,0))/100*IF($F1142="yes",Parameters!$C$49,Parameters!$B$49)</f>
        <v/>
      </c>
      <c r="O1142" s="29">
        <f>K1142*INDEX(Parameters!$B$78:$E$78,MATCH(I1142,Parameters!$B$30:$E$30,0))/100*IF($F1142="yes",Parameters!$C$49,Parameters!$B$49)</f>
        <v/>
      </c>
      <c r="P1142" s="29">
        <f>K1142*INDEX(Parameters!$B$79:$E$79,MATCH(I1142,Parameters!$B$30:$E$30,0))/100*IF($F1142="yes",Parameters!$C$49,Parameters!$B$49)</f>
        <v/>
      </c>
      <c r="Q1142" s="29">
        <f>K1142*INDEX(Parameters!$B$80:$E$80,MATCH(I1142,Parameters!$B$30:$E$30,0))/100*IF($F1142="yes",Parameters!$C$49,Parameters!$B$49)</f>
        <v/>
      </c>
      <c r="R1142" s="29">
        <f>K1142*INDEX(Parameters!$B$81:$E$81,MATCH(I1142,Parameters!$B$30:$E$30,0))/100*IF($F1142="yes",Parameters!$C$49,Parameters!$B$49)</f>
        <v/>
      </c>
      <c r="S1142" s="29">
        <f>K1142*INDEX(Parameters!$B$82:$E$82,MATCH(I1142,Parameters!$B$30:$E$30,0))/100*IF($F1142="yes",Parameters!$C$49,Parameters!$B$49)</f>
        <v/>
      </c>
      <c r="T1142" s="29">
        <f>K1142*INDEX(Parameters!$B$83:$E$83,MATCH(I1142,Parameters!$B$30:$E$30,0))/100*IF($F1142="yes",Parameters!$C$49,Parameters!$B$49)</f>
        <v/>
      </c>
      <c r="U1142" s="29">
        <f>INDEX(Parameters!$B$32:$E$32,MATCH(I1142,Parameters!$B$30:$E$30,0))*Parameters!$B$36/100*IF($F1142="yes",Parameters!$E$49,Parameters!$D$49)</f>
        <v/>
      </c>
      <c r="V1142" s="29">
        <f>U1142*INDEX(Parameters!$B$99:$E$99,MATCH(I1142,Parameters!$B$30:$E$30,0))</f>
        <v/>
      </c>
      <c r="W1142" s="29">
        <f>U1142*INDEX(Parameters!$B$100:$E$100,MATCH(I1142,Parameters!$B$30:$E$30,0))</f>
        <v/>
      </c>
      <c r="X1142" s="29">
        <f>U1142*INDEX(Parameters!$B$101:$E$101,MATCH(I1142,Parameters!$B$30:$E$30,0))</f>
        <v/>
      </c>
      <c r="Y1142" s="29">
        <f>U1142*INDEX(Parameters!$B$102:$E$102,MATCH(I1142,Parameters!$B$30:$E$30,0))</f>
        <v/>
      </c>
      <c r="Z1142" s="29">
        <f>U1142*INDEX(Parameters!$B$103:$E$103,MATCH(I1142,Parameters!$B$30:$E$30,0))</f>
        <v/>
      </c>
      <c r="AA1142" s="29">
        <f>U1142*INDEX(Parameters!$B$104:$E$104,MATCH(I1142,Parameters!$B$30:$E$30,0))</f>
        <v/>
      </c>
      <c r="AB1142" s="29">
        <f>U1142*Parameters!$B$39</f>
        <v/>
      </c>
      <c r="AC1142">
        <f>J1142</f>
        <v/>
      </c>
      <c r="AD1142">
        <f>IF(J1142=1,Parameters!$B$40,Parameters!$B$41)</f>
        <v/>
      </c>
      <c r="AE1142" s="29">
        <f>AC1142*O1142+(1-AC1142)*L1142</f>
        <v/>
      </c>
      <c r="AF1142" s="29">
        <f>AC1142*P1142+(1-AC1142)*M1142</f>
        <v/>
      </c>
      <c r="AG1142" s="29">
        <f>AC1142*Q1142+(1-AC1142)*N1142</f>
        <v/>
      </c>
      <c r="AH1142" s="29">
        <f>AD1142*O1142+(1-AD1142)*L1142</f>
        <v/>
      </c>
      <c r="AI1142" s="29">
        <f>AD1142*P1142+(1-AD1142)*M1142</f>
        <v/>
      </c>
      <c r="AJ1142" s="29">
        <f>AD1142*Q1142+(1-AD1142)*N1142</f>
        <v/>
      </c>
      <c r="AK1142" s="29">
        <f>AC1142*V1142+(1-AC1142)*U1142</f>
        <v/>
      </c>
      <c r="AL1142" s="29">
        <f>AC1142*W1142+(1-AC1142)*U1142</f>
        <v/>
      </c>
      <c r="AM1142" s="29">
        <f>AC1142*X1142+(1-AC1142)*U1142</f>
        <v/>
      </c>
      <c r="AN1142" s="29">
        <f>AD1142*V1142+(1-AD1142)*U1142</f>
        <v/>
      </c>
      <c r="AO1142" s="29">
        <f>AD1142*W1142+(1-AD1142)*U1142</f>
        <v/>
      </c>
      <c r="AP1142" s="29">
        <f>AD1142*X1142+(1-AD1142)*U1142</f>
        <v/>
      </c>
      <c r="AQ1142">
        <f>IF(OR(Scenario!$B$5="Any",Scenario!$B$5=A1142),1,0)</f>
        <v/>
      </c>
      <c r="AR1142">
        <f>IF(OR(Scenario!$B$6="Any",Scenario!$B$6=B1142),1,0)</f>
        <v/>
      </c>
      <c r="AS1142">
        <f>IF(OR(Scenario!$B$7="Any",Scenario!$B$7=C1142),1,0)</f>
        <v/>
      </c>
      <c r="AT1142">
        <f>IF(OR(Scenario!$B$8="Any",Scenario!$B$8=D1142),1,0)</f>
        <v/>
      </c>
      <c r="AU1142">
        <f>IF(OR(Scenario!$B$9="Any",Scenario!$B$9=E1142),1,0)</f>
        <v/>
      </c>
      <c r="AV1142">
        <f>IF(OR(Scenario!$B$10="Any",Scenario!$B$10=F1142),1,0)</f>
        <v/>
      </c>
      <c r="AW1142">
        <f>G1142*AQ1142*AR1142*AS1142*AT1142*AU1142*AV1142</f>
        <v/>
      </c>
      <c r="AX1142">
        <f>IF(Scenario!$B$11="mean",L1142,IF(Scenario!$B$11="5th pct",M1142,N1142))</f>
        <v/>
      </c>
      <c r="AY1142">
        <f>IF(Scenario!$B$11="mean",O1142,IF(Scenario!$B$11="5th pct",P1142,Q1142))</f>
        <v/>
      </c>
      <c r="AZ1142">
        <f>IF(Scenario!$B$11="mean",R1142,IF(Scenario!$B$11="5th pct",S1142,T1142))</f>
        <v/>
      </c>
      <c r="BA1142">
        <f>IF(Scenario!$B$11="mean",AE1142,IF(Scenario!$B$11="5th pct",AF1142,AG1142))</f>
        <v/>
      </c>
      <c r="BB1142">
        <f>IF(Scenario!$B$11="mean",AH1142,IF(Scenario!$B$11="5th pct",AI1142,AJ1142))</f>
        <v/>
      </c>
      <c r="BC1142">
        <f>U1142</f>
        <v/>
      </c>
      <c r="BD1142">
        <f>IF(Scenario!$B$11="mean",V1142,IF(Scenario!$B$11="5th pct",W1142,X1142))</f>
        <v/>
      </c>
      <c r="BE1142">
        <f>IF(Scenario!$B$11="mean",Y1142,IF(Scenario!$B$11="5th pct",Z1142,AA1142))</f>
        <v/>
      </c>
      <c r="BF1142">
        <f>IF(Scenario!$B$11="mean",AK1142,IF(Scenario!$B$11="5th pct",AL1142,AM1142))</f>
        <v/>
      </c>
      <c r="BG1142">
        <f>IF(Scenario!$B$11="mean",AN1142,IF(Scenario!$B$11="5th pct",AO1142,AP1142))</f>
        <v/>
      </c>
    </row>
    <row r="1143">
      <c r="A1143" s="7" t="inlineStr">
        <is>
          <t>M</t>
        </is>
      </c>
      <c r="B1143" s="7" t="inlineStr">
        <is>
          <t>80+</t>
        </is>
      </c>
      <c r="C1143" s="7" t="inlineStr">
        <is>
          <t>&gt;198</t>
        </is>
      </c>
      <c r="D1143" s="7" t="inlineStr">
        <is>
          <t>1.5-2.0</t>
        </is>
      </c>
      <c r="E1143" s="7" t="inlineStr">
        <is>
          <t>high parox</t>
        </is>
      </c>
      <c r="F1143" s="7" t="inlineStr">
        <is>
          <t>yes</t>
        </is>
      </c>
      <c r="G1143" s="30">
        <f>Parameters!$B$6*Parameters!$B$9*Parameters!$G$11/SUM(Parameters!$B$11:$G$11)*Parameters!$J$21*Parameters!$B$52*Parameters!$B$46</f>
        <v/>
      </c>
      <c r="H1143" s="31">
        <f>(140-Parameters!$D$25)*Parameters!$G$26*0.45359237*1/(72*Parameters!$D$27)</f>
        <v/>
      </c>
      <c r="I1143" s="7">
        <f>IF(H1143&gt;80,"&gt;80",IF(H1143&gt;50,"50-80",IF(H1143&gt;=25,"25-50","&lt;25")))</f>
        <v/>
      </c>
      <c r="J1143" s="7">
        <f>IF(((B1143="80+")+0+(OR(D1143="1.5-2.0",D1143="&gt;=2.0")))&gt;=2,1,0)</f>
        <v/>
      </c>
      <c r="K1143" s="32">
        <f>INDEX(Parameters!$B$31:$E$31,MATCH(I1143,Parameters!$B$30:$E$30,0))</f>
        <v/>
      </c>
      <c r="L1143" s="33">
        <f>K1143*INDEX(Parameters!$B$75:$E$75,MATCH(I1143,Parameters!$B$30:$E$30,0))/100*IF($F1143="yes",Parameters!$C$49,Parameters!$B$49)</f>
        <v/>
      </c>
      <c r="M1143" s="33">
        <f>K1143*INDEX(Parameters!$B$76:$E$76,MATCH(I1143,Parameters!$B$30:$E$30,0))/100*IF($F1143="yes",Parameters!$C$49,Parameters!$B$49)</f>
        <v/>
      </c>
      <c r="N1143" s="33">
        <f>K1143*INDEX(Parameters!$B$77:$E$77,MATCH(I1143,Parameters!$B$30:$E$30,0))/100*IF($F1143="yes",Parameters!$C$49,Parameters!$B$49)</f>
        <v/>
      </c>
      <c r="O1143" s="33">
        <f>K1143*INDEX(Parameters!$B$78:$E$78,MATCH(I1143,Parameters!$B$30:$E$30,0))/100*IF($F1143="yes",Parameters!$C$49,Parameters!$B$49)</f>
        <v/>
      </c>
      <c r="P1143" s="33">
        <f>K1143*INDEX(Parameters!$B$79:$E$79,MATCH(I1143,Parameters!$B$30:$E$30,0))/100*IF($F1143="yes",Parameters!$C$49,Parameters!$B$49)</f>
        <v/>
      </c>
      <c r="Q1143" s="33">
        <f>K1143*INDEX(Parameters!$B$80:$E$80,MATCH(I1143,Parameters!$B$30:$E$30,0))/100*IF($F1143="yes",Parameters!$C$49,Parameters!$B$49)</f>
        <v/>
      </c>
      <c r="R1143" s="33">
        <f>K1143*INDEX(Parameters!$B$81:$E$81,MATCH(I1143,Parameters!$B$30:$E$30,0))/100*IF($F1143="yes",Parameters!$C$49,Parameters!$B$49)</f>
        <v/>
      </c>
      <c r="S1143" s="33">
        <f>K1143*INDEX(Parameters!$B$82:$E$82,MATCH(I1143,Parameters!$B$30:$E$30,0))/100*IF($F1143="yes",Parameters!$C$49,Parameters!$B$49)</f>
        <v/>
      </c>
      <c r="T1143" s="33">
        <f>K1143*INDEX(Parameters!$B$83:$E$83,MATCH(I1143,Parameters!$B$30:$E$30,0))/100*IF($F1143="yes",Parameters!$C$49,Parameters!$B$49)</f>
        <v/>
      </c>
      <c r="U1143" s="33">
        <f>INDEX(Parameters!$B$32:$E$32,MATCH(I1143,Parameters!$B$30:$E$30,0))*Parameters!$B$36/100*IF($F1143="yes",Parameters!$E$49,Parameters!$D$49)</f>
        <v/>
      </c>
      <c r="V1143" s="33">
        <f>U1143*INDEX(Parameters!$B$99:$E$99,MATCH(I1143,Parameters!$B$30:$E$30,0))</f>
        <v/>
      </c>
      <c r="W1143" s="33">
        <f>U1143*INDEX(Parameters!$B$100:$E$100,MATCH(I1143,Parameters!$B$30:$E$30,0))</f>
        <v/>
      </c>
      <c r="X1143" s="33">
        <f>U1143*INDEX(Parameters!$B$101:$E$101,MATCH(I1143,Parameters!$B$30:$E$30,0))</f>
        <v/>
      </c>
      <c r="Y1143" s="33">
        <f>U1143*INDEX(Parameters!$B$102:$E$102,MATCH(I1143,Parameters!$B$30:$E$30,0))</f>
        <v/>
      </c>
      <c r="Z1143" s="33">
        <f>U1143*INDEX(Parameters!$B$103:$E$103,MATCH(I1143,Parameters!$B$30:$E$30,0))</f>
        <v/>
      </c>
      <c r="AA1143" s="33">
        <f>U1143*INDEX(Parameters!$B$104:$E$104,MATCH(I1143,Parameters!$B$30:$E$30,0))</f>
        <v/>
      </c>
      <c r="AB1143" s="33">
        <f>U1143*Parameters!$B$39</f>
        <v/>
      </c>
      <c r="AC1143" s="7">
        <f>J1143</f>
        <v/>
      </c>
      <c r="AD1143" s="7">
        <f>IF(J1143=1,Parameters!$B$40,Parameters!$B$41)</f>
        <v/>
      </c>
      <c r="AE1143" s="33">
        <f>AC1143*O1143+(1-AC1143)*L1143</f>
        <v/>
      </c>
      <c r="AF1143" s="33">
        <f>AC1143*P1143+(1-AC1143)*M1143</f>
        <v/>
      </c>
      <c r="AG1143" s="33">
        <f>AC1143*Q1143+(1-AC1143)*N1143</f>
        <v/>
      </c>
      <c r="AH1143" s="33">
        <f>AD1143*O1143+(1-AD1143)*L1143</f>
        <v/>
      </c>
      <c r="AI1143" s="33">
        <f>AD1143*P1143+(1-AD1143)*M1143</f>
        <v/>
      </c>
      <c r="AJ1143" s="33">
        <f>AD1143*Q1143+(1-AD1143)*N1143</f>
        <v/>
      </c>
      <c r="AK1143" s="33">
        <f>AC1143*V1143+(1-AC1143)*U1143</f>
        <v/>
      </c>
      <c r="AL1143" s="33">
        <f>AC1143*W1143+(1-AC1143)*U1143</f>
        <v/>
      </c>
      <c r="AM1143" s="33">
        <f>AC1143*X1143+(1-AC1143)*U1143</f>
        <v/>
      </c>
      <c r="AN1143" s="33">
        <f>AD1143*V1143+(1-AD1143)*U1143</f>
        <v/>
      </c>
      <c r="AO1143" s="33">
        <f>AD1143*W1143+(1-AD1143)*U1143</f>
        <v/>
      </c>
      <c r="AP1143" s="33">
        <f>AD1143*X1143+(1-AD1143)*U1143</f>
        <v/>
      </c>
      <c r="AQ1143" s="7">
        <f>IF(OR(Scenario!$B$5="Any",Scenario!$B$5=A1143),1,0)</f>
        <v/>
      </c>
      <c r="AR1143" s="7">
        <f>IF(OR(Scenario!$B$6="Any",Scenario!$B$6=B1143),1,0)</f>
        <v/>
      </c>
      <c r="AS1143" s="7">
        <f>IF(OR(Scenario!$B$7="Any",Scenario!$B$7=C1143),1,0)</f>
        <v/>
      </c>
      <c r="AT1143" s="7">
        <f>IF(OR(Scenario!$B$8="Any",Scenario!$B$8=D1143),1,0)</f>
        <v/>
      </c>
      <c r="AU1143" s="7">
        <f>IF(OR(Scenario!$B$9="Any",Scenario!$B$9=E1143),1,0)</f>
        <v/>
      </c>
      <c r="AV1143" s="7">
        <f>IF(OR(Scenario!$B$10="Any",Scenario!$B$10=F1143),1,0)</f>
        <v/>
      </c>
      <c r="AW1143" s="7">
        <f>G1143*AQ1143*AR1143*AS1143*AT1143*AU1143*AV1143</f>
        <v/>
      </c>
      <c r="AX1143" s="7">
        <f>IF(Scenario!$B$11="mean",L1143,IF(Scenario!$B$11="5th pct",M1143,N1143))</f>
        <v/>
      </c>
      <c r="AY1143" s="7">
        <f>IF(Scenario!$B$11="mean",O1143,IF(Scenario!$B$11="5th pct",P1143,Q1143))</f>
        <v/>
      </c>
      <c r="AZ1143" s="7">
        <f>IF(Scenario!$B$11="mean",R1143,IF(Scenario!$B$11="5th pct",S1143,T1143))</f>
        <v/>
      </c>
      <c r="BA1143" s="7">
        <f>IF(Scenario!$B$11="mean",AE1143,IF(Scenario!$B$11="5th pct",AF1143,AG1143))</f>
        <v/>
      </c>
      <c r="BB1143" s="7">
        <f>IF(Scenario!$B$11="mean",AH1143,IF(Scenario!$B$11="5th pct",AI1143,AJ1143))</f>
        <v/>
      </c>
      <c r="BC1143" s="7">
        <f>U1143</f>
        <v/>
      </c>
      <c r="BD1143" s="7">
        <f>IF(Scenario!$B$11="mean",V1143,IF(Scenario!$B$11="5th pct",W1143,X1143))</f>
        <v/>
      </c>
      <c r="BE1143" s="7">
        <f>IF(Scenario!$B$11="mean",Y1143,IF(Scenario!$B$11="5th pct",Z1143,AA1143))</f>
        <v/>
      </c>
      <c r="BF1143" s="7">
        <f>IF(Scenario!$B$11="mean",AK1143,IF(Scenario!$B$11="5th pct",AL1143,AM1143))</f>
        <v/>
      </c>
      <c r="BG1143" s="7">
        <f>IF(Scenario!$B$11="mean",AN1143,IF(Scenario!$B$11="5th pct",AO1143,AP1143))</f>
        <v/>
      </c>
    </row>
    <row r="1144">
      <c r="A1144" t="inlineStr">
        <is>
          <t>M</t>
        </is>
      </c>
      <c r="B1144" t="inlineStr">
        <is>
          <t>80+</t>
        </is>
      </c>
      <c r="C1144" t="inlineStr">
        <is>
          <t>&gt;198</t>
        </is>
      </c>
      <c r="D1144" t="inlineStr">
        <is>
          <t>1.5-2.0</t>
        </is>
      </c>
      <c r="E1144" t="inlineStr">
        <is>
          <t>persistent</t>
        </is>
      </c>
      <c r="F1144" t="inlineStr">
        <is>
          <t>no</t>
        </is>
      </c>
      <c r="G1144" s="26">
        <f>Parameters!$B$6*Parameters!$B$9*Parameters!$G$11/SUM(Parameters!$B$11:$G$11)*Parameters!$J$21*Parameters!$B$53*(1-Parameters!$B$46)</f>
        <v/>
      </c>
      <c r="H1144" s="27">
        <f>(140-Parameters!$D$25)*Parameters!$G$26*0.45359237*1/(72*Parameters!$D$27)</f>
        <v/>
      </c>
      <c r="I1144">
        <f>IF(H1144&gt;80,"&gt;80",IF(H1144&gt;50,"50-80",IF(H1144&gt;=25,"25-50","&lt;25")))</f>
        <v/>
      </c>
      <c r="J1144">
        <f>IF(((B1144="80+")+0+(OR(D1144="1.5-2.0",D1144="&gt;=2.0")))&gt;=2,1,0)</f>
        <v/>
      </c>
      <c r="K1144" s="28">
        <f>INDEX(Parameters!$B$31:$E$31,MATCH(I1144,Parameters!$B$30:$E$30,0))</f>
        <v/>
      </c>
      <c r="L1144" s="29">
        <f>K1144*INDEX(Parameters!$B$84:$E$84,MATCH(I1144,Parameters!$B$30:$E$30,0))/100*IF($F1144="yes",Parameters!$C$49,Parameters!$B$49)</f>
        <v/>
      </c>
      <c r="M1144" s="29">
        <f>K1144*INDEX(Parameters!$B$85:$E$85,MATCH(I1144,Parameters!$B$30:$E$30,0))/100*IF($F1144="yes",Parameters!$C$49,Parameters!$B$49)</f>
        <v/>
      </c>
      <c r="N1144" s="29">
        <f>K1144*INDEX(Parameters!$B$86:$E$86,MATCH(I1144,Parameters!$B$30:$E$30,0))/100*IF($F1144="yes",Parameters!$C$49,Parameters!$B$49)</f>
        <v/>
      </c>
      <c r="O1144" s="29">
        <f>K1144*INDEX(Parameters!$B$87:$E$87,MATCH(I1144,Parameters!$B$30:$E$30,0))/100*IF($F1144="yes",Parameters!$C$49,Parameters!$B$49)</f>
        <v/>
      </c>
      <c r="P1144" s="29">
        <f>K1144*INDEX(Parameters!$B$88:$E$88,MATCH(I1144,Parameters!$B$30:$E$30,0))/100*IF($F1144="yes",Parameters!$C$49,Parameters!$B$49)</f>
        <v/>
      </c>
      <c r="Q1144" s="29">
        <f>K1144*INDEX(Parameters!$B$89:$E$89,MATCH(I1144,Parameters!$B$30:$E$30,0))/100*IF($F1144="yes",Parameters!$C$49,Parameters!$B$49)</f>
        <v/>
      </c>
      <c r="R1144" s="29">
        <f>K1144*INDEX(Parameters!$B$90:$E$90,MATCH(I1144,Parameters!$B$30:$E$30,0))/100*IF($F1144="yes",Parameters!$C$49,Parameters!$B$49)</f>
        <v/>
      </c>
      <c r="S1144" s="29">
        <f>K1144*INDEX(Parameters!$B$91:$E$91,MATCH(I1144,Parameters!$B$30:$E$30,0))/100*IF($F1144="yes",Parameters!$C$49,Parameters!$B$49)</f>
        <v/>
      </c>
      <c r="T1144" s="29">
        <f>K1144*INDEX(Parameters!$B$92:$E$92,MATCH(I1144,Parameters!$B$30:$E$30,0))/100*IF($F1144="yes",Parameters!$C$49,Parameters!$B$49)</f>
        <v/>
      </c>
      <c r="U1144" s="29">
        <f>INDEX(Parameters!$B$32:$E$32,MATCH(I1144,Parameters!$B$30:$E$30,0))*Parameters!$B$36/100*IF($F1144="yes",Parameters!$E$49,Parameters!$D$49)</f>
        <v/>
      </c>
      <c r="V1144" s="29">
        <f>U1144*INDEX(Parameters!$B$99:$E$99,MATCH(I1144,Parameters!$B$30:$E$30,0))</f>
        <v/>
      </c>
      <c r="W1144" s="29">
        <f>U1144*INDEX(Parameters!$B$100:$E$100,MATCH(I1144,Parameters!$B$30:$E$30,0))</f>
        <v/>
      </c>
      <c r="X1144" s="29">
        <f>U1144*INDEX(Parameters!$B$101:$E$101,MATCH(I1144,Parameters!$B$30:$E$30,0))</f>
        <v/>
      </c>
      <c r="Y1144" s="29">
        <f>U1144*INDEX(Parameters!$B$102:$E$102,MATCH(I1144,Parameters!$B$30:$E$30,0))</f>
        <v/>
      </c>
      <c r="Z1144" s="29">
        <f>U1144*INDEX(Parameters!$B$103:$E$103,MATCH(I1144,Parameters!$B$30:$E$30,0))</f>
        <v/>
      </c>
      <c r="AA1144" s="29">
        <f>U1144*INDEX(Parameters!$B$104:$E$104,MATCH(I1144,Parameters!$B$30:$E$30,0))</f>
        <v/>
      </c>
      <c r="AB1144" s="29">
        <f>U1144*Parameters!$B$39</f>
        <v/>
      </c>
      <c r="AC1144">
        <f>J1144</f>
        <v/>
      </c>
      <c r="AD1144">
        <f>IF(J1144=1,Parameters!$B$40,Parameters!$B$41)</f>
        <v/>
      </c>
      <c r="AE1144" s="29">
        <f>AC1144*O1144+(1-AC1144)*L1144</f>
        <v/>
      </c>
      <c r="AF1144" s="29">
        <f>AC1144*P1144+(1-AC1144)*M1144</f>
        <v/>
      </c>
      <c r="AG1144" s="29">
        <f>AC1144*Q1144+(1-AC1144)*N1144</f>
        <v/>
      </c>
      <c r="AH1144" s="29">
        <f>AD1144*O1144+(1-AD1144)*L1144</f>
        <v/>
      </c>
      <c r="AI1144" s="29">
        <f>AD1144*P1144+(1-AD1144)*M1144</f>
        <v/>
      </c>
      <c r="AJ1144" s="29">
        <f>AD1144*Q1144+(1-AD1144)*N1144</f>
        <v/>
      </c>
      <c r="AK1144" s="29">
        <f>AC1144*V1144+(1-AC1144)*U1144</f>
        <v/>
      </c>
      <c r="AL1144" s="29">
        <f>AC1144*W1144+(1-AC1144)*U1144</f>
        <v/>
      </c>
      <c r="AM1144" s="29">
        <f>AC1144*X1144+(1-AC1144)*U1144</f>
        <v/>
      </c>
      <c r="AN1144" s="29">
        <f>AD1144*V1144+(1-AD1144)*U1144</f>
        <v/>
      </c>
      <c r="AO1144" s="29">
        <f>AD1144*W1144+(1-AD1144)*U1144</f>
        <v/>
      </c>
      <c r="AP1144" s="29">
        <f>AD1144*X1144+(1-AD1144)*U1144</f>
        <v/>
      </c>
      <c r="AQ1144">
        <f>IF(OR(Scenario!$B$5="Any",Scenario!$B$5=A1144),1,0)</f>
        <v/>
      </c>
      <c r="AR1144">
        <f>IF(OR(Scenario!$B$6="Any",Scenario!$B$6=B1144),1,0)</f>
        <v/>
      </c>
      <c r="AS1144">
        <f>IF(OR(Scenario!$B$7="Any",Scenario!$B$7=C1144),1,0)</f>
        <v/>
      </c>
      <c r="AT1144">
        <f>IF(OR(Scenario!$B$8="Any",Scenario!$B$8=D1144),1,0)</f>
        <v/>
      </c>
      <c r="AU1144">
        <f>IF(OR(Scenario!$B$9="Any",Scenario!$B$9=E1144),1,0)</f>
        <v/>
      </c>
      <c r="AV1144">
        <f>IF(OR(Scenario!$B$10="Any",Scenario!$B$10=F1144),1,0)</f>
        <v/>
      </c>
      <c r="AW1144">
        <f>G1144*AQ1144*AR1144*AS1144*AT1144*AU1144*AV1144</f>
        <v/>
      </c>
      <c r="AX1144">
        <f>IF(Scenario!$B$11="mean",L1144,IF(Scenario!$B$11="5th pct",M1144,N1144))</f>
        <v/>
      </c>
      <c r="AY1144">
        <f>IF(Scenario!$B$11="mean",O1144,IF(Scenario!$B$11="5th pct",P1144,Q1144))</f>
        <v/>
      </c>
      <c r="AZ1144">
        <f>IF(Scenario!$B$11="mean",R1144,IF(Scenario!$B$11="5th pct",S1144,T1144))</f>
        <v/>
      </c>
      <c r="BA1144">
        <f>IF(Scenario!$B$11="mean",AE1144,IF(Scenario!$B$11="5th pct",AF1144,AG1144))</f>
        <v/>
      </c>
      <c r="BB1144">
        <f>IF(Scenario!$B$11="mean",AH1144,IF(Scenario!$B$11="5th pct",AI1144,AJ1144))</f>
        <v/>
      </c>
      <c r="BC1144">
        <f>U1144</f>
        <v/>
      </c>
      <c r="BD1144">
        <f>IF(Scenario!$B$11="mean",V1144,IF(Scenario!$B$11="5th pct",W1144,X1144))</f>
        <v/>
      </c>
      <c r="BE1144">
        <f>IF(Scenario!$B$11="mean",Y1144,IF(Scenario!$B$11="5th pct",Z1144,AA1144))</f>
        <v/>
      </c>
      <c r="BF1144">
        <f>IF(Scenario!$B$11="mean",AK1144,IF(Scenario!$B$11="5th pct",AL1144,AM1144))</f>
        <v/>
      </c>
      <c r="BG1144">
        <f>IF(Scenario!$B$11="mean",AN1144,IF(Scenario!$B$11="5th pct",AO1144,AP1144))</f>
        <v/>
      </c>
    </row>
    <row r="1145">
      <c r="A1145" s="7" t="inlineStr">
        <is>
          <t>M</t>
        </is>
      </c>
      <c r="B1145" s="7" t="inlineStr">
        <is>
          <t>80+</t>
        </is>
      </c>
      <c r="C1145" s="7" t="inlineStr">
        <is>
          <t>&gt;198</t>
        </is>
      </c>
      <c r="D1145" s="7" t="inlineStr">
        <is>
          <t>1.5-2.0</t>
        </is>
      </c>
      <c r="E1145" s="7" t="inlineStr">
        <is>
          <t>persistent</t>
        </is>
      </c>
      <c r="F1145" s="7" t="inlineStr">
        <is>
          <t>yes</t>
        </is>
      </c>
      <c r="G1145" s="30">
        <f>Parameters!$B$6*Parameters!$B$9*Parameters!$G$11/SUM(Parameters!$B$11:$G$11)*Parameters!$J$21*Parameters!$B$53*Parameters!$B$46</f>
        <v/>
      </c>
      <c r="H1145" s="31">
        <f>(140-Parameters!$D$25)*Parameters!$G$26*0.45359237*1/(72*Parameters!$D$27)</f>
        <v/>
      </c>
      <c r="I1145" s="7">
        <f>IF(H1145&gt;80,"&gt;80",IF(H1145&gt;50,"50-80",IF(H1145&gt;=25,"25-50","&lt;25")))</f>
        <v/>
      </c>
      <c r="J1145" s="7">
        <f>IF(((B1145="80+")+0+(OR(D1145="1.5-2.0",D1145="&gt;=2.0")))&gt;=2,1,0)</f>
        <v/>
      </c>
      <c r="K1145" s="32">
        <f>INDEX(Parameters!$B$31:$E$31,MATCH(I1145,Parameters!$B$30:$E$30,0))</f>
        <v/>
      </c>
      <c r="L1145" s="33">
        <f>K1145*INDEX(Parameters!$B$84:$E$84,MATCH(I1145,Parameters!$B$30:$E$30,0))/100*IF($F1145="yes",Parameters!$C$49,Parameters!$B$49)</f>
        <v/>
      </c>
      <c r="M1145" s="33">
        <f>K1145*INDEX(Parameters!$B$85:$E$85,MATCH(I1145,Parameters!$B$30:$E$30,0))/100*IF($F1145="yes",Parameters!$C$49,Parameters!$B$49)</f>
        <v/>
      </c>
      <c r="N1145" s="33">
        <f>K1145*INDEX(Parameters!$B$86:$E$86,MATCH(I1145,Parameters!$B$30:$E$30,0))/100*IF($F1145="yes",Parameters!$C$49,Parameters!$B$49)</f>
        <v/>
      </c>
      <c r="O1145" s="33">
        <f>K1145*INDEX(Parameters!$B$87:$E$87,MATCH(I1145,Parameters!$B$30:$E$30,0))/100*IF($F1145="yes",Parameters!$C$49,Parameters!$B$49)</f>
        <v/>
      </c>
      <c r="P1145" s="33">
        <f>K1145*INDEX(Parameters!$B$88:$E$88,MATCH(I1145,Parameters!$B$30:$E$30,0))/100*IF($F1145="yes",Parameters!$C$49,Parameters!$B$49)</f>
        <v/>
      </c>
      <c r="Q1145" s="33">
        <f>K1145*INDEX(Parameters!$B$89:$E$89,MATCH(I1145,Parameters!$B$30:$E$30,0))/100*IF($F1145="yes",Parameters!$C$49,Parameters!$B$49)</f>
        <v/>
      </c>
      <c r="R1145" s="33">
        <f>K1145*INDEX(Parameters!$B$90:$E$90,MATCH(I1145,Parameters!$B$30:$E$30,0))/100*IF($F1145="yes",Parameters!$C$49,Parameters!$B$49)</f>
        <v/>
      </c>
      <c r="S1145" s="33">
        <f>K1145*INDEX(Parameters!$B$91:$E$91,MATCH(I1145,Parameters!$B$30:$E$30,0))/100*IF($F1145="yes",Parameters!$C$49,Parameters!$B$49)</f>
        <v/>
      </c>
      <c r="T1145" s="33">
        <f>K1145*INDEX(Parameters!$B$92:$E$92,MATCH(I1145,Parameters!$B$30:$E$30,0))/100*IF($F1145="yes",Parameters!$C$49,Parameters!$B$49)</f>
        <v/>
      </c>
      <c r="U1145" s="33">
        <f>INDEX(Parameters!$B$32:$E$32,MATCH(I1145,Parameters!$B$30:$E$30,0))*Parameters!$B$36/100*IF($F1145="yes",Parameters!$E$49,Parameters!$D$49)</f>
        <v/>
      </c>
      <c r="V1145" s="33">
        <f>U1145*INDEX(Parameters!$B$99:$E$99,MATCH(I1145,Parameters!$B$30:$E$30,0))</f>
        <v/>
      </c>
      <c r="W1145" s="33">
        <f>U1145*INDEX(Parameters!$B$100:$E$100,MATCH(I1145,Parameters!$B$30:$E$30,0))</f>
        <v/>
      </c>
      <c r="X1145" s="33">
        <f>U1145*INDEX(Parameters!$B$101:$E$101,MATCH(I1145,Parameters!$B$30:$E$30,0))</f>
        <v/>
      </c>
      <c r="Y1145" s="33">
        <f>U1145*INDEX(Parameters!$B$102:$E$102,MATCH(I1145,Parameters!$B$30:$E$30,0))</f>
        <v/>
      </c>
      <c r="Z1145" s="33">
        <f>U1145*INDEX(Parameters!$B$103:$E$103,MATCH(I1145,Parameters!$B$30:$E$30,0))</f>
        <v/>
      </c>
      <c r="AA1145" s="33">
        <f>U1145*INDEX(Parameters!$B$104:$E$104,MATCH(I1145,Parameters!$B$30:$E$30,0))</f>
        <v/>
      </c>
      <c r="AB1145" s="33">
        <f>U1145*Parameters!$B$39</f>
        <v/>
      </c>
      <c r="AC1145" s="7">
        <f>J1145</f>
        <v/>
      </c>
      <c r="AD1145" s="7">
        <f>IF(J1145=1,Parameters!$B$40,Parameters!$B$41)</f>
        <v/>
      </c>
      <c r="AE1145" s="33">
        <f>AC1145*O1145+(1-AC1145)*L1145</f>
        <v/>
      </c>
      <c r="AF1145" s="33">
        <f>AC1145*P1145+(1-AC1145)*M1145</f>
        <v/>
      </c>
      <c r="AG1145" s="33">
        <f>AC1145*Q1145+(1-AC1145)*N1145</f>
        <v/>
      </c>
      <c r="AH1145" s="33">
        <f>AD1145*O1145+(1-AD1145)*L1145</f>
        <v/>
      </c>
      <c r="AI1145" s="33">
        <f>AD1145*P1145+(1-AD1145)*M1145</f>
        <v/>
      </c>
      <c r="AJ1145" s="33">
        <f>AD1145*Q1145+(1-AD1145)*N1145</f>
        <v/>
      </c>
      <c r="AK1145" s="33">
        <f>AC1145*V1145+(1-AC1145)*U1145</f>
        <v/>
      </c>
      <c r="AL1145" s="33">
        <f>AC1145*W1145+(1-AC1145)*U1145</f>
        <v/>
      </c>
      <c r="AM1145" s="33">
        <f>AC1145*X1145+(1-AC1145)*U1145</f>
        <v/>
      </c>
      <c r="AN1145" s="33">
        <f>AD1145*V1145+(1-AD1145)*U1145</f>
        <v/>
      </c>
      <c r="AO1145" s="33">
        <f>AD1145*W1145+(1-AD1145)*U1145</f>
        <v/>
      </c>
      <c r="AP1145" s="33">
        <f>AD1145*X1145+(1-AD1145)*U1145</f>
        <v/>
      </c>
      <c r="AQ1145" s="7">
        <f>IF(OR(Scenario!$B$5="Any",Scenario!$B$5=A1145),1,0)</f>
        <v/>
      </c>
      <c r="AR1145" s="7">
        <f>IF(OR(Scenario!$B$6="Any",Scenario!$B$6=B1145),1,0)</f>
        <v/>
      </c>
      <c r="AS1145" s="7">
        <f>IF(OR(Scenario!$B$7="Any",Scenario!$B$7=C1145),1,0)</f>
        <v/>
      </c>
      <c r="AT1145" s="7">
        <f>IF(OR(Scenario!$B$8="Any",Scenario!$B$8=D1145),1,0)</f>
        <v/>
      </c>
      <c r="AU1145" s="7">
        <f>IF(OR(Scenario!$B$9="Any",Scenario!$B$9=E1145),1,0)</f>
        <v/>
      </c>
      <c r="AV1145" s="7">
        <f>IF(OR(Scenario!$B$10="Any",Scenario!$B$10=F1145),1,0)</f>
        <v/>
      </c>
      <c r="AW1145" s="7">
        <f>G1145*AQ1145*AR1145*AS1145*AT1145*AU1145*AV1145</f>
        <v/>
      </c>
      <c r="AX1145" s="7">
        <f>IF(Scenario!$B$11="mean",L1145,IF(Scenario!$B$11="5th pct",M1145,N1145))</f>
        <v/>
      </c>
      <c r="AY1145" s="7">
        <f>IF(Scenario!$B$11="mean",O1145,IF(Scenario!$B$11="5th pct",P1145,Q1145))</f>
        <v/>
      </c>
      <c r="AZ1145" s="7">
        <f>IF(Scenario!$B$11="mean",R1145,IF(Scenario!$B$11="5th pct",S1145,T1145))</f>
        <v/>
      </c>
      <c r="BA1145" s="7">
        <f>IF(Scenario!$B$11="mean",AE1145,IF(Scenario!$B$11="5th pct",AF1145,AG1145))</f>
        <v/>
      </c>
      <c r="BB1145" s="7">
        <f>IF(Scenario!$B$11="mean",AH1145,IF(Scenario!$B$11="5th pct",AI1145,AJ1145))</f>
        <v/>
      </c>
      <c r="BC1145" s="7">
        <f>U1145</f>
        <v/>
      </c>
      <c r="BD1145" s="7">
        <f>IF(Scenario!$B$11="mean",V1145,IF(Scenario!$B$11="5th pct",W1145,X1145))</f>
        <v/>
      </c>
      <c r="BE1145" s="7">
        <f>IF(Scenario!$B$11="mean",Y1145,IF(Scenario!$B$11="5th pct",Z1145,AA1145))</f>
        <v/>
      </c>
      <c r="BF1145" s="7">
        <f>IF(Scenario!$B$11="mean",AK1145,IF(Scenario!$B$11="5th pct",AL1145,AM1145))</f>
        <v/>
      </c>
      <c r="BG1145" s="7">
        <f>IF(Scenario!$B$11="mean",AN1145,IF(Scenario!$B$11="5th pct",AO1145,AP1145))</f>
        <v/>
      </c>
    </row>
    <row r="1146">
      <c r="A1146" t="inlineStr">
        <is>
          <t>M</t>
        </is>
      </c>
      <c r="B1146" t="inlineStr">
        <is>
          <t>80+</t>
        </is>
      </c>
      <c r="C1146" t="inlineStr">
        <is>
          <t>&gt;198</t>
        </is>
      </c>
      <c r="D1146" t="inlineStr">
        <is>
          <t>&gt;=2.0</t>
        </is>
      </c>
      <c r="E1146" t="inlineStr">
        <is>
          <t>subclinical</t>
        </is>
      </c>
      <c r="F1146" t="inlineStr">
        <is>
          <t>no</t>
        </is>
      </c>
      <c r="G1146" s="26">
        <f>Parameters!$B$6*Parameters!$B$9*Parameters!$G$11/SUM(Parameters!$B$11:$G$11)*Parameters!$K$21*Parameters!$B$50*(1-Parameters!$B$46)</f>
        <v/>
      </c>
      <c r="H1146" s="27">
        <f>(140-Parameters!$D$25)*Parameters!$G$26*0.45359237*1/(72*Parameters!$E$27)</f>
        <v/>
      </c>
      <c r="I1146">
        <f>IF(H1146&gt;80,"&gt;80",IF(H1146&gt;50,"50-80",IF(H1146&gt;=25,"25-50","&lt;25")))</f>
        <v/>
      </c>
      <c r="J1146">
        <f>IF(((B1146="80+")+0+(OR(D1146="1.5-2.0",D1146="&gt;=2.0")))&gt;=2,1,0)</f>
        <v/>
      </c>
      <c r="K1146" s="28">
        <f>INDEX(Parameters!$B$31:$E$31,MATCH(I1146,Parameters!$B$30:$E$30,0))</f>
        <v/>
      </c>
      <c r="L1146" s="29">
        <f>K1146*INDEX(Parameters!$B$57:$E$57,MATCH(I1146,Parameters!$B$30:$E$30,0))/100*IF($F1146="yes",Parameters!$C$49,Parameters!$B$49)</f>
        <v/>
      </c>
      <c r="M1146" s="29">
        <f>K1146*INDEX(Parameters!$B$58:$E$58,MATCH(I1146,Parameters!$B$30:$E$30,0))/100*IF($F1146="yes",Parameters!$C$49,Parameters!$B$49)</f>
        <v/>
      </c>
      <c r="N1146" s="29">
        <f>K1146*INDEX(Parameters!$B$59:$E$59,MATCH(I1146,Parameters!$B$30:$E$30,0))/100*IF($F1146="yes",Parameters!$C$49,Parameters!$B$49)</f>
        <v/>
      </c>
      <c r="O1146" s="29">
        <f>K1146*INDEX(Parameters!$B$60:$E$60,MATCH(I1146,Parameters!$B$30:$E$30,0))/100*IF($F1146="yes",Parameters!$C$49,Parameters!$B$49)</f>
        <v/>
      </c>
      <c r="P1146" s="29">
        <f>K1146*INDEX(Parameters!$B$61:$E$61,MATCH(I1146,Parameters!$B$30:$E$30,0))/100*IF($F1146="yes",Parameters!$C$49,Parameters!$B$49)</f>
        <v/>
      </c>
      <c r="Q1146" s="29">
        <f>K1146*INDEX(Parameters!$B$62:$E$62,MATCH(I1146,Parameters!$B$30:$E$30,0))/100*IF($F1146="yes",Parameters!$C$49,Parameters!$B$49)</f>
        <v/>
      </c>
      <c r="R1146" s="29">
        <f>K1146*INDEX(Parameters!$B$63:$E$63,MATCH(I1146,Parameters!$B$30:$E$30,0))/100*IF($F1146="yes",Parameters!$C$49,Parameters!$B$49)</f>
        <v/>
      </c>
      <c r="S1146" s="29">
        <f>K1146*INDEX(Parameters!$B$64:$E$64,MATCH(I1146,Parameters!$B$30:$E$30,0))/100*IF($F1146="yes",Parameters!$C$49,Parameters!$B$49)</f>
        <v/>
      </c>
      <c r="T1146" s="29">
        <f>K1146*INDEX(Parameters!$B$65:$E$65,MATCH(I1146,Parameters!$B$30:$E$30,0))/100*IF($F1146="yes",Parameters!$C$49,Parameters!$B$49)</f>
        <v/>
      </c>
      <c r="U1146" s="29">
        <f>INDEX(Parameters!$B$32:$E$32,MATCH(I1146,Parameters!$B$30:$E$30,0))*Parameters!$B$36/100*IF($F1146="yes",Parameters!$E$49,Parameters!$D$49)</f>
        <v/>
      </c>
      <c r="V1146" s="29">
        <f>U1146*INDEX(Parameters!$B$99:$E$99,MATCH(I1146,Parameters!$B$30:$E$30,0))</f>
        <v/>
      </c>
      <c r="W1146" s="29">
        <f>U1146*INDEX(Parameters!$B$100:$E$100,MATCH(I1146,Parameters!$B$30:$E$30,0))</f>
        <v/>
      </c>
      <c r="X1146" s="29">
        <f>U1146*INDEX(Parameters!$B$101:$E$101,MATCH(I1146,Parameters!$B$30:$E$30,0))</f>
        <v/>
      </c>
      <c r="Y1146" s="29">
        <f>U1146*INDEX(Parameters!$B$102:$E$102,MATCH(I1146,Parameters!$B$30:$E$30,0))</f>
        <v/>
      </c>
      <c r="Z1146" s="29">
        <f>U1146*INDEX(Parameters!$B$103:$E$103,MATCH(I1146,Parameters!$B$30:$E$30,0))</f>
        <v/>
      </c>
      <c r="AA1146" s="29">
        <f>U1146*INDEX(Parameters!$B$104:$E$104,MATCH(I1146,Parameters!$B$30:$E$30,0))</f>
        <v/>
      </c>
      <c r="AB1146" s="29">
        <f>U1146*Parameters!$B$39</f>
        <v/>
      </c>
      <c r="AC1146">
        <f>J1146</f>
        <v/>
      </c>
      <c r="AD1146">
        <f>IF(J1146=1,Parameters!$B$40,Parameters!$B$41)</f>
        <v/>
      </c>
      <c r="AE1146" s="29">
        <f>AC1146*O1146+(1-AC1146)*L1146</f>
        <v/>
      </c>
      <c r="AF1146" s="29">
        <f>AC1146*P1146+(1-AC1146)*M1146</f>
        <v/>
      </c>
      <c r="AG1146" s="29">
        <f>AC1146*Q1146+(1-AC1146)*N1146</f>
        <v/>
      </c>
      <c r="AH1146" s="29">
        <f>AD1146*O1146+(1-AD1146)*L1146</f>
        <v/>
      </c>
      <c r="AI1146" s="29">
        <f>AD1146*P1146+(1-AD1146)*M1146</f>
        <v/>
      </c>
      <c r="AJ1146" s="29">
        <f>AD1146*Q1146+(1-AD1146)*N1146</f>
        <v/>
      </c>
      <c r="AK1146" s="29">
        <f>AC1146*V1146+(1-AC1146)*U1146</f>
        <v/>
      </c>
      <c r="AL1146" s="29">
        <f>AC1146*W1146+(1-AC1146)*U1146</f>
        <v/>
      </c>
      <c r="AM1146" s="29">
        <f>AC1146*X1146+(1-AC1146)*U1146</f>
        <v/>
      </c>
      <c r="AN1146" s="29">
        <f>AD1146*V1146+(1-AD1146)*U1146</f>
        <v/>
      </c>
      <c r="AO1146" s="29">
        <f>AD1146*W1146+(1-AD1146)*U1146</f>
        <v/>
      </c>
      <c r="AP1146" s="29">
        <f>AD1146*X1146+(1-AD1146)*U1146</f>
        <v/>
      </c>
      <c r="AQ1146">
        <f>IF(OR(Scenario!$B$5="Any",Scenario!$B$5=A1146),1,0)</f>
        <v/>
      </c>
      <c r="AR1146">
        <f>IF(OR(Scenario!$B$6="Any",Scenario!$B$6=B1146),1,0)</f>
        <v/>
      </c>
      <c r="AS1146">
        <f>IF(OR(Scenario!$B$7="Any",Scenario!$B$7=C1146),1,0)</f>
        <v/>
      </c>
      <c r="AT1146">
        <f>IF(OR(Scenario!$B$8="Any",Scenario!$B$8=D1146),1,0)</f>
        <v/>
      </c>
      <c r="AU1146">
        <f>IF(OR(Scenario!$B$9="Any",Scenario!$B$9=E1146),1,0)</f>
        <v/>
      </c>
      <c r="AV1146">
        <f>IF(OR(Scenario!$B$10="Any",Scenario!$B$10=F1146),1,0)</f>
        <v/>
      </c>
      <c r="AW1146">
        <f>G1146*AQ1146*AR1146*AS1146*AT1146*AU1146*AV1146</f>
        <v/>
      </c>
      <c r="AX1146">
        <f>IF(Scenario!$B$11="mean",L1146,IF(Scenario!$B$11="5th pct",M1146,N1146))</f>
        <v/>
      </c>
      <c r="AY1146">
        <f>IF(Scenario!$B$11="mean",O1146,IF(Scenario!$B$11="5th pct",P1146,Q1146))</f>
        <v/>
      </c>
      <c r="AZ1146">
        <f>IF(Scenario!$B$11="mean",R1146,IF(Scenario!$B$11="5th pct",S1146,T1146))</f>
        <v/>
      </c>
      <c r="BA1146">
        <f>IF(Scenario!$B$11="mean",AE1146,IF(Scenario!$B$11="5th pct",AF1146,AG1146))</f>
        <v/>
      </c>
      <c r="BB1146">
        <f>IF(Scenario!$B$11="mean",AH1146,IF(Scenario!$B$11="5th pct",AI1146,AJ1146))</f>
        <v/>
      </c>
      <c r="BC1146">
        <f>U1146</f>
        <v/>
      </c>
      <c r="BD1146">
        <f>IF(Scenario!$B$11="mean",V1146,IF(Scenario!$B$11="5th pct",W1146,X1146))</f>
        <v/>
      </c>
      <c r="BE1146">
        <f>IF(Scenario!$B$11="mean",Y1146,IF(Scenario!$B$11="5th pct",Z1146,AA1146))</f>
        <v/>
      </c>
      <c r="BF1146">
        <f>IF(Scenario!$B$11="mean",AK1146,IF(Scenario!$B$11="5th pct",AL1146,AM1146))</f>
        <v/>
      </c>
      <c r="BG1146">
        <f>IF(Scenario!$B$11="mean",AN1146,IF(Scenario!$B$11="5th pct",AO1146,AP1146))</f>
        <v/>
      </c>
    </row>
    <row r="1147">
      <c r="A1147" s="7" t="inlineStr">
        <is>
          <t>M</t>
        </is>
      </c>
      <c r="B1147" s="7" t="inlineStr">
        <is>
          <t>80+</t>
        </is>
      </c>
      <c r="C1147" s="7" t="inlineStr">
        <is>
          <t>&gt;198</t>
        </is>
      </c>
      <c r="D1147" s="7" t="inlineStr">
        <is>
          <t>&gt;=2.0</t>
        </is>
      </c>
      <c r="E1147" s="7" t="inlineStr">
        <is>
          <t>subclinical</t>
        </is>
      </c>
      <c r="F1147" s="7" t="inlineStr">
        <is>
          <t>yes</t>
        </is>
      </c>
      <c r="G1147" s="30">
        <f>Parameters!$B$6*Parameters!$B$9*Parameters!$G$11/SUM(Parameters!$B$11:$G$11)*Parameters!$K$21*Parameters!$B$50*Parameters!$B$46</f>
        <v/>
      </c>
      <c r="H1147" s="31">
        <f>(140-Parameters!$D$25)*Parameters!$G$26*0.45359237*1/(72*Parameters!$E$27)</f>
        <v/>
      </c>
      <c r="I1147" s="7">
        <f>IF(H1147&gt;80,"&gt;80",IF(H1147&gt;50,"50-80",IF(H1147&gt;=25,"25-50","&lt;25")))</f>
        <v/>
      </c>
      <c r="J1147" s="7">
        <f>IF(((B1147="80+")+0+(OR(D1147="1.5-2.0",D1147="&gt;=2.0")))&gt;=2,1,0)</f>
        <v/>
      </c>
      <c r="K1147" s="32">
        <f>INDEX(Parameters!$B$31:$E$31,MATCH(I1147,Parameters!$B$30:$E$30,0))</f>
        <v/>
      </c>
      <c r="L1147" s="33">
        <f>K1147*INDEX(Parameters!$B$57:$E$57,MATCH(I1147,Parameters!$B$30:$E$30,0))/100*IF($F1147="yes",Parameters!$C$49,Parameters!$B$49)</f>
        <v/>
      </c>
      <c r="M1147" s="33">
        <f>K1147*INDEX(Parameters!$B$58:$E$58,MATCH(I1147,Parameters!$B$30:$E$30,0))/100*IF($F1147="yes",Parameters!$C$49,Parameters!$B$49)</f>
        <v/>
      </c>
      <c r="N1147" s="33">
        <f>K1147*INDEX(Parameters!$B$59:$E$59,MATCH(I1147,Parameters!$B$30:$E$30,0))/100*IF($F1147="yes",Parameters!$C$49,Parameters!$B$49)</f>
        <v/>
      </c>
      <c r="O1147" s="33">
        <f>K1147*INDEX(Parameters!$B$60:$E$60,MATCH(I1147,Parameters!$B$30:$E$30,0))/100*IF($F1147="yes",Parameters!$C$49,Parameters!$B$49)</f>
        <v/>
      </c>
      <c r="P1147" s="33">
        <f>K1147*INDEX(Parameters!$B$61:$E$61,MATCH(I1147,Parameters!$B$30:$E$30,0))/100*IF($F1147="yes",Parameters!$C$49,Parameters!$B$49)</f>
        <v/>
      </c>
      <c r="Q1147" s="33">
        <f>K1147*INDEX(Parameters!$B$62:$E$62,MATCH(I1147,Parameters!$B$30:$E$30,0))/100*IF($F1147="yes",Parameters!$C$49,Parameters!$B$49)</f>
        <v/>
      </c>
      <c r="R1147" s="33">
        <f>K1147*INDEX(Parameters!$B$63:$E$63,MATCH(I1147,Parameters!$B$30:$E$30,0))/100*IF($F1147="yes",Parameters!$C$49,Parameters!$B$49)</f>
        <v/>
      </c>
      <c r="S1147" s="33">
        <f>K1147*INDEX(Parameters!$B$64:$E$64,MATCH(I1147,Parameters!$B$30:$E$30,0))/100*IF($F1147="yes",Parameters!$C$49,Parameters!$B$49)</f>
        <v/>
      </c>
      <c r="T1147" s="33">
        <f>K1147*INDEX(Parameters!$B$65:$E$65,MATCH(I1147,Parameters!$B$30:$E$30,0))/100*IF($F1147="yes",Parameters!$C$49,Parameters!$B$49)</f>
        <v/>
      </c>
      <c r="U1147" s="33">
        <f>INDEX(Parameters!$B$32:$E$32,MATCH(I1147,Parameters!$B$30:$E$30,0))*Parameters!$B$36/100*IF($F1147="yes",Parameters!$E$49,Parameters!$D$49)</f>
        <v/>
      </c>
      <c r="V1147" s="33">
        <f>U1147*INDEX(Parameters!$B$99:$E$99,MATCH(I1147,Parameters!$B$30:$E$30,0))</f>
        <v/>
      </c>
      <c r="W1147" s="33">
        <f>U1147*INDEX(Parameters!$B$100:$E$100,MATCH(I1147,Parameters!$B$30:$E$30,0))</f>
        <v/>
      </c>
      <c r="X1147" s="33">
        <f>U1147*INDEX(Parameters!$B$101:$E$101,MATCH(I1147,Parameters!$B$30:$E$30,0))</f>
        <v/>
      </c>
      <c r="Y1147" s="33">
        <f>U1147*INDEX(Parameters!$B$102:$E$102,MATCH(I1147,Parameters!$B$30:$E$30,0))</f>
        <v/>
      </c>
      <c r="Z1147" s="33">
        <f>U1147*INDEX(Parameters!$B$103:$E$103,MATCH(I1147,Parameters!$B$30:$E$30,0))</f>
        <v/>
      </c>
      <c r="AA1147" s="33">
        <f>U1147*INDEX(Parameters!$B$104:$E$104,MATCH(I1147,Parameters!$B$30:$E$30,0))</f>
        <v/>
      </c>
      <c r="AB1147" s="33">
        <f>U1147*Parameters!$B$39</f>
        <v/>
      </c>
      <c r="AC1147" s="7">
        <f>J1147</f>
        <v/>
      </c>
      <c r="AD1147" s="7">
        <f>IF(J1147=1,Parameters!$B$40,Parameters!$B$41)</f>
        <v/>
      </c>
      <c r="AE1147" s="33">
        <f>AC1147*O1147+(1-AC1147)*L1147</f>
        <v/>
      </c>
      <c r="AF1147" s="33">
        <f>AC1147*P1147+(1-AC1147)*M1147</f>
        <v/>
      </c>
      <c r="AG1147" s="33">
        <f>AC1147*Q1147+(1-AC1147)*N1147</f>
        <v/>
      </c>
      <c r="AH1147" s="33">
        <f>AD1147*O1147+(1-AD1147)*L1147</f>
        <v/>
      </c>
      <c r="AI1147" s="33">
        <f>AD1147*P1147+(1-AD1147)*M1147</f>
        <v/>
      </c>
      <c r="AJ1147" s="33">
        <f>AD1147*Q1147+(1-AD1147)*N1147</f>
        <v/>
      </c>
      <c r="AK1147" s="33">
        <f>AC1147*V1147+(1-AC1147)*U1147</f>
        <v/>
      </c>
      <c r="AL1147" s="33">
        <f>AC1147*W1147+(1-AC1147)*U1147</f>
        <v/>
      </c>
      <c r="AM1147" s="33">
        <f>AC1147*X1147+(1-AC1147)*U1147</f>
        <v/>
      </c>
      <c r="AN1147" s="33">
        <f>AD1147*V1147+(1-AD1147)*U1147</f>
        <v/>
      </c>
      <c r="AO1147" s="33">
        <f>AD1147*W1147+(1-AD1147)*U1147</f>
        <v/>
      </c>
      <c r="AP1147" s="33">
        <f>AD1147*X1147+(1-AD1147)*U1147</f>
        <v/>
      </c>
      <c r="AQ1147" s="7">
        <f>IF(OR(Scenario!$B$5="Any",Scenario!$B$5=A1147),1,0)</f>
        <v/>
      </c>
      <c r="AR1147" s="7">
        <f>IF(OR(Scenario!$B$6="Any",Scenario!$B$6=B1147),1,0)</f>
        <v/>
      </c>
      <c r="AS1147" s="7">
        <f>IF(OR(Scenario!$B$7="Any",Scenario!$B$7=C1147),1,0)</f>
        <v/>
      </c>
      <c r="AT1147" s="7">
        <f>IF(OR(Scenario!$B$8="Any",Scenario!$B$8=D1147),1,0)</f>
        <v/>
      </c>
      <c r="AU1147" s="7">
        <f>IF(OR(Scenario!$B$9="Any",Scenario!$B$9=E1147),1,0)</f>
        <v/>
      </c>
      <c r="AV1147" s="7">
        <f>IF(OR(Scenario!$B$10="Any",Scenario!$B$10=F1147),1,0)</f>
        <v/>
      </c>
      <c r="AW1147" s="7">
        <f>G1147*AQ1147*AR1147*AS1147*AT1147*AU1147*AV1147</f>
        <v/>
      </c>
      <c r="AX1147" s="7">
        <f>IF(Scenario!$B$11="mean",L1147,IF(Scenario!$B$11="5th pct",M1147,N1147))</f>
        <v/>
      </c>
      <c r="AY1147" s="7">
        <f>IF(Scenario!$B$11="mean",O1147,IF(Scenario!$B$11="5th pct",P1147,Q1147))</f>
        <v/>
      </c>
      <c r="AZ1147" s="7">
        <f>IF(Scenario!$B$11="mean",R1147,IF(Scenario!$B$11="5th pct",S1147,T1147))</f>
        <v/>
      </c>
      <c r="BA1147" s="7">
        <f>IF(Scenario!$B$11="mean",AE1147,IF(Scenario!$B$11="5th pct",AF1147,AG1147))</f>
        <v/>
      </c>
      <c r="BB1147" s="7">
        <f>IF(Scenario!$B$11="mean",AH1147,IF(Scenario!$B$11="5th pct",AI1147,AJ1147))</f>
        <v/>
      </c>
      <c r="BC1147" s="7">
        <f>U1147</f>
        <v/>
      </c>
      <c r="BD1147" s="7">
        <f>IF(Scenario!$B$11="mean",V1147,IF(Scenario!$B$11="5th pct",W1147,X1147))</f>
        <v/>
      </c>
      <c r="BE1147" s="7">
        <f>IF(Scenario!$B$11="mean",Y1147,IF(Scenario!$B$11="5th pct",Z1147,AA1147))</f>
        <v/>
      </c>
      <c r="BF1147" s="7">
        <f>IF(Scenario!$B$11="mean",AK1147,IF(Scenario!$B$11="5th pct",AL1147,AM1147))</f>
        <v/>
      </c>
      <c r="BG1147" s="7">
        <f>IF(Scenario!$B$11="mean",AN1147,IF(Scenario!$B$11="5th pct",AO1147,AP1147))</f>
        <v/>
      </c>
    </row>
    <row r="1148">
      <c r="A1148" t="inlineStr">
        <is>
          <t>M</t>
        </is>
      </c>
      <c r="B1148" t="inlineStr">
        <is>
          <t>80+</t>
        </is>
      </c>
      <c r="C1148" t="inlineStr">
        <is>
          <t>&gt;198</t>
        </is>
      </c>
      <c r="D1148" t="inlineStr">
        <is>
          <t>&gt;=2.0</t>
        </is>
      </c>
      <c r="E1148" t="inlineStr">
        <is>
          <t>low parox</t>
        </is>
      </c>
      <c r="F1148" t="inlineStr">
        <is>
          <t>no</t>
        </is>
      </c>
      <c r="G1148" s="26">
        <f>Parameters!$B$6*Parameters!$B$9*Parameters!$G$11/SUM(Parameters!$B$11:$G$11)*Parameters!$K$21*Parameters!$B$51*(1-Parameters!$B$46)</f>
        <v/>
      </c>
      <c r="H1148" s="27">
        <f>(140-Parameters!$D$25)*Parameters!$G$26*0.45359237*1/(72*Parameters!$E$27)</f>
        <v/>
      </c>
      <c r="I1148">
        <f>IF(H1148&gt;80,"&gt;80",IF(H1148&gt;50,"50-80",IF(H1148&gt;=25,"25-50","&lt;25")))</f>
        <v/>
      </c>
      <c r="J1148">
        <f>IF(((B1148="80+")+0+(OR(D1148="1.5-2.0",D1148="&gt;=2.0")))&gt;=2,1,0)</f>
        <v/>
      </c>
      <c r="K1148" s="28">
        <f>INDEX(Parameters!$B$31:$E$31,MATCH(I1148,Parameters!$B$30:$E$30,0))</f>
        <v/>
      </c>
      <c r="L1148" s="29">
        <f>K1148*INDEX(Parameters!$B$66:$E$66,MATCH(I1148,Parameters!$B$30:$E$30,0))/100*IF($F1148="yes",Parameters!$C$49,Parameters!$B$49)</f>
        <v/>
      </c>
      <c r="M1148" s="29">
        <f>K1148*INDEX(Parameters!$B$67:$E$67,MATCH(I1148,Parameters!$B$30:$E$30,0))/100*IF($F1148="yes",Parameters!$C$49,Parameters!$B$49)</f>
        <v/>
      </c>
      <c r="N1148" s="29">
        <f>K1148*INDEX(Parameters!$B$68:$E$68,MATCH(I1148,Parameters!$B$30:$E$30,0))/100*IF($F1148="yes",Parameters!$C$49,Parameters!$B$49)</f>
        <v/>
      </c>
      <c r="O1148" s="29">
        <f>K1148*INDEX(Parameters!$B$69:$E$69,MATCH(I1148,Parameters!$B$30:$E$30,0))/100*IF($F1148="yes",Parameters!$C$49,Parameters!$B$49)</f>
        <v/>
      </c>
      <c r="P1148" s="29">
        <f>K1148*INDEX(Parameters!$B$70:$E$70,MATCH(I1148,Parameters!$B$30:$E$30,0))/100*IF($F1148="yes",Parameters!$C$49,Parameters!$B$49)</f>
        <v/>
      </c>
      <c r="Q1148" s="29">
        <f>K1148*INDEX(Parameters!$B$71:$E$71,MATCH(I1148,Parameters!$B$30:$E$30,0))/100*IF($F1148="yes",Parameters!$C$49,Parameters!$B$49)</f>
        <v/>
      </c>
      <c r="R1148" s="29">
        <f>K1148*INDEX(Parameters!$B$72:$E$72,MATCH(I1148,Parameters!$B$30:$E$30,0))/100*IF($F1148="yes",Parameters!$C$49,Parameters!$B$49)</f>
        <v/>
      </c>
      <c r="S1148" s="29">
        <f>K1148*INDEX(Parameters!$B$73:$E$73,MATCH(I1148,Parameters!$B$30:$E$30,0))/100*IF($F1148="yes",Parameters!$C$49,Parameters!$B$49)</f>
        <v/>
      </c>
      <c r="T1148" s="29">
        <f>K1148*INDEX(Parameters!$B$74:$E$74,MATCH(I1148,Parameters!$B$30:$E$30,0))/100*IF($F1148="yes",Parameters!$C$49,Parameters!$B$49)</f>
        <v/>
      </c>
      <c r="U1148" s="29">
        <f>INDEX(Parameters!$B$32:$E$32,MATCH(I1148,Parameters!$B$30:$E$30,0))*Parameters!$B$36/100*IF($F1148="yes",Parameters!$E$49,Parameters!$D$49)</f>
        <v/>
      </c>
      <c r="V1148" s="29">
        <f>U1148*INDEX(Parameters!$B$99:$E$99,MATCH(I1148,Parameters!$B$30:$E$30,0))</f>
        <v/>
      </c>
      <c r="W1148" s="29">
        <f>U1148*INDEX(Parameters!$B$100:$E$100,MATCH(I1148,Parameters!$B$30:$E$30,0))</f>
        <v/>
      </c>
      <c r="X1148" s="29">
        <f>U1148*INDEX(Parameters!$B$101:$E$101,MATCH(I1148,Parameters!$B$30:$E$30,0))</f>
        <v/>
      </c>
      <c r="Y1148" s="29">
        <f>U1148*INDEX(Parameters!$B$102:$E$102,MATCH(I1148,Parameters!$B$30:$E$30,0))</f>
        <v/>
      </c>
      <c r="Z1148" s="29">
        <f>U1148*INDEX(Parameters!$B$103:$E$103,MATCH(I1148,Parameters!$B$30:$E$30,0))</f>
        <v/>
      </c>
      <c r="AA1148" s="29">
        <f>U1148*INDEX(Parameters!$B$104:$E$104,MATCH(I1148,Parameters!$B$30:$E$30,0))</f>
        <v/>
      </c>
      <c r="AB1148" s="29">
        <f>U1148*Parameters!$B$39</f>
        <v/>
      </c>
      <c r="AC1148">
        <f>J1148</f>
        <v/>
      </c>
      <c r="AD1148">
        <f>IF(J1148=1,Parameters!$B$40,Parameters!$B$41)</f>
        <v/>
      </c>
      <c r="AE1148" s="29">
        <f>AC1148*O1148+(1-AC1148)*L1148</f>
        <v/>
      </c>
      <c r="AF1148" s="29">
        <f>AC1148*P1148+(1-AC1148)*M1148</f>
        <v/>
      </c>
      <c r="AG1148" s="29">
        <f>AC1148*Q1148+(1-AC1148)*N1148</f>
        <v/>
      </c>
      <c r="AH1148" s="29">
        <f>AD1148*O1148+(1-AD1148)*L1148</f>
        <v/>
      </c>
      <c r="AI1148" s="29">
        <f>AD1148*P1148+(1-AD1148)*M1148</f>
        <v/>
      </c>
      <c r="AJ1148" s="29">
        <f>AD1148*Q1148+(1-AD1148)*N1148</f>
        <v/>
      </c>
      <c r="AK1148" s="29">
        <f>AC1148*V1148+(1-AC1148)*U1148</f>
        <v/>
      </c>
      <c r="AL1148" s="29">
        <f>AC1148*W1148+(1-AC1148)*U1148</f>
        <v/>
      </c>
      <c r="AM1148" s="29">
        <f>AC1148*X1148+(1-AC1148)*U1148</f>
        <v/>
      </c>
      <c r="AN1148" s="29">
        <f>AD1148*V1148+(1-AD1148)*U1148</f>
        <v/>
      </c>
      <c r="AO1148" s="29">
        <f>AD1148*W1148+(1-AD1148)*U1148</f>
        <v/>
      </c>
      <c r="AP1148" s="29">
        <f>AD1148*X1148+(1-AD1148)*U1148</f>
        <v/>
      </c>
      <c r="AQ1148">
        <f>IF(OR(Scenario!$B$5="Any",Scenario!$B$5=A1148),1,0)</f>
        <v/>
      </c>
      <c r="AR1148">
        <f>IF(OR(Scenario!$B$6="Any",Scenario!$B$6=B1148),1,0)</f>
        <v/>
      </c>
      <c r="AS1148">
        <f>IF(OR(Scenario!$B$7="Any",Scenario!$B$7=C1148),1,0)</f>
        <v/>
      </c>
      <c r="AT1148">
        <f>IF(OR(Scenario!$B$8="Any",Scenario!$B$8=D1148),1,0)</f>
        <v/>
      </c>
      <c r="AU1148">
        <f>IF(OR(Scenario!$B$9="Any",Scenario!$B$9=E1148),1,0)</f>
        <v/>
      </c>
      <c r="AV1148">
        <f>IF(OR(Scenario!$B$10="Any",Scenario!$B$10=F1148),1,0)</f>
        <v/>
      </c>
      <c r="AW1148">
        <f>G1148*AQ1148*AR1148*AS1148*AT1148*AU1148*AV1148</f>
        <v/>
      </c>
      <c r="AX1148">
        <f>IF(Scenario!$B$11="mean",L1148,IF(Scenario!$B$11="5th pct",M1148,N1148))</f>
        <v/>
      </c>
      <c r="AY1148">
        <f>IF(Scenario!$B$11="mean",O1148,IF(Scenario!$B$11="5th pct",P1148,Q1148))</f>
        <v/>
      </c>
      <c r="AZ1148">
        <f>IF(Scenario!$B$11="mean",R1148,IF(Scenario!$B$11="5th pct",S1148,T1148))</f>
        <v/>
      </c>
      <c r="BA1148">
        <f>IF(Scenario!$B$11="mean",AE1148,IF(Scenario!$B$11="5th pct",AF1148,AG1148))</f>
        <v/>
      </c>
      <c r="BB1148">
        <f>IF(Scenario!$B$11="mean",AH1148,IF(Scenario!$B$11="5th pct",AI1148,AJ1148))</f>
        <v/>
      </c>
      <c r="BC1148">
        <f>U1148</f>
        <v/>
      </c>
      <c r="BD1148">
        <f>IF(Scenario!$B$11="mean",V1148,IF(Scenario!$B$11="5th pct",W1148,X1148))</f>
        <v/>
      </c>
      <c r="BE1148">
        <f>IF(Scenario!$B$11="mean",Y1148,IF(Scenario!$B$11="5th pct",Z1148,AA1148))</f>
        <v/>
      </c>
      <c r="BF1148">
        <f>IF(Scenario!$B$11="mean",AK1148,IF(Scenario!$B$11="5th pct",AL1148,AM1148))</f>
        <v/>
      </c>
      <c r="BG1148">
        <f>IF(Scenario!$B$11="mean",AN1148,IF(Scenario!$B$11="5th pct",AO1148,AP1148))</f>
        <v/>
      </c>
    </row>
    <row r="1149">
      <c r="A1149" s="7" t="inlineStr">
        <is>
          <t>M</t>
        </is>
      </c>
      <c r="B1149" s="7" t="inlineStr">
        <is>
          <t>80+</t>
        </is>
      </c>
      <c r="C1149" s="7" t="inlineStr">
        <is>
          <t>&gt;198</t>
        </is>
      </c>
      <c r="D1149" s="7" t="inlineStr">
        <is>
          <t>&gt;=2.0</t>
        </is>
      </c>
      <c r="E1149" s="7" t="inlineStr">
        <is>
          <t>low parox</t>
        </is>
      </c>
      <c r="F1149" s="7" t="inlineStr">
        <is>
          <t>yes</t>
        </is>
      </c>
      <c r="G1149" s="30">
        <f>Parameters!$B$6*Parameters!$B$9*Parameters!$G$11/SUM(Parameters!$B$11:$G$11)*Parameters!$K$21*Parameters!$B$51*Parameters!$B$46</f>
        <v/>
      </c>
      <c r="H1149" s="31">
        <f>(140-Parameters!$D$25)*Parameters!$G$26*0.45359237*1/(72*Parameters!$E$27)</f>
        <v/>
      </c>
      <c r="I1149" s="7">
        <f>IF(H1149&gt;80,"&gt;80",IF(H1149&gt;50,"50-80",IF(H1149&gt;=25,"25-50","&lt;25")))</f>
        <v/>
      </c>
      <c r="J1149" s="7">
        <f>IF(((B1149="80+")+0+(OR(D1149="1.5-2.0",D1149="&gt;=2.0")))&gt;=2,1,0)</f>
        <v/>
      </c>
      <c r="K1149" s="32">
        <f>INDEX(Parameters!$B$31:$E$31,MATCH(I1149,Parameters!$B$30:$E$30,0))</f>
        <v/>
      </c>
      <c r="L1149" s="33">
        <f>K1149*INDEX(Parameters!$B$66:$E$66,MATCH(I1149,Parameters!$B$30:$E$30,0))/100*IF($F1149="yes",Parameters!$C$49,Parameters!$B$49)</f>
        <v/>
      </c>
      <c r="M1149" s="33">
        <f>K1149*INDEX(Parameters!$B$67:$E$67,MATCH(I1149,Parameters!$B$30:$E$30,0))/100*IF($F1149="yes",Parameters!$C$49,Parameters!$B$49)</f>
        <v/>
      </c>
      <c r="N1149" s="33">
        <f>K1149*INDEX(Parameters!$B$68:$E$68,MATCH(I1149,Parameters!$B$30:$E$30,0))/100*IF($F1149="yes",Parameters!$C$49,Parameters!$B$49)</f>
        <v/>
      </c>
      <c r="O1149" s="33">
        <f>K1149*INDEX(Parameters!$B$69:$E$69,MATCH(I1149,Parameters!$B$30:$E$30,0))/100*IF($F1149="yes",Parameters!$C$49,Parameters!$B$49)</f>
        <v/>
      </c>
      <c r="P1149" s="33">
        <f>K1149*INDEX(Parameters!$B$70:$E$70,MATCH(I1149,Parameters!$B$30:$E$30,0))/100*IF($F1149="yes",Parameters!$C$49,Parameters!$B$49)</f>
        <v/>
      </c>
      <c r="Q1149" s="33">
        <f>K1149*INDEX(Parameters!$B$71:$E$71,MATCH(I1149,Parameters!$B$30:$E$30,0))/100*IF($F1149="yes",Parameters!$C$49,Parameters!$B$49)</f>
        <v/>
      </c>
      <c r="R1149" s="33">
        <f>K1149*INDEX(Parameters!$B$72:$E$72,MATCH(I1149,Parameters!$B$30:$E$30,0))/100*IF($F1149="yes",Parameters!$C$49,Parameters!$B$49)</f>
        <v/>
      </c>
      <c r="S1149" s="33">
        <f>K1149*INDEX(Parameters!$B$73:$E$73,MATCH(I1149,Parameters!$B$30:$E$30,0))/100*IF($F1149="yes",Parameters!$C$49,Parameters!$B$49)</f>
        <v/>
      </c>
      <c r="T1149" s="33">
        <f>K1149*INDEX(Parameters!$B$74:$E$74,MATCH(I1149,Parameters!$B$30:$E$30,0))/100*IF($F1149="yes",Parameters!$C$49,Parameters!$B$49)</f>
        <v/>
      </c>
      <c r="U1149" s="33">
        <f>INDEX(Parameters!$B$32:$E$32,MATCH(I1149,Parameters!$B$30:$E$30,0))*Parameters!$B$36/100*IF($F1149="yes",Parameters!$E$49,Parameters!$D$49)</f>
        <v/>
      </c>
      <c r="V1149" s="33">
        <f>U1149*INDEX(Parameters!$B$99:$E$99,MATCH(I1149,Parameters!$B$30:$E$30,0))</f>
        <v/>
      </c>
      <c r="W1149" s="33">
        <f>U1149*INDEX(Parameters!$B$100:$E$100,MATCH(I1149,Parameters!$B$30:$E$30,0))</f>
        <v/>
      </c>
      <c r="X1149" s="33">
        <f>U1149*INDEX(Parameters!$B$101:$E$101,MATCH(I1149,Parameters!$B$30:$E$30,0))</f>
        <v/>
      </c>
      <c r="Y1149" s="33">
        <f>U1149*INDEX(Parameters!$B$102:$E$102,MATCH(I1149,Parameters!$B$30:$E$30,0))</f>
        <v/>
      </c>
      <c r="Z1149" s="33">
        <f>U1149*INDEX(Parameters!$B$103:$E$103,MATCH(I1149,Parameters!$B$30:$E$30,0))</f>
        <v/>
      </c>
      <c r="AA1149" s="33">
        <f>U1149*INDEX(Parameters!$B$104:$E$104,MATCH(I1149,Parameters!$B$30:$E$30,0))</f>
        <v/>
      </c>
      <c r="AB1149" s="33">
        <f>U1149*Parameters!$B$39</f>
        <v/>
      </c>
      <c r="AC1149" s="7">
        <f>J1149</f>
        <v/>
      </c>
      <c r="AD1149" s="7">
        <f>IF(J1149=1,Parameters!$B$40,Parameters!$B$41)</f>
        <v/>
      </c>
      <c r="AE1149" s="33">
        <f>AC1149*O1149+(1-AC1149)*L1149</f>
        <v/>
      </c>
      <c r="AF1149" s="33">
        <f>AC1149*P1149+(1-AC1149)*M1149</f>
        <v/>
      </c>
      <c r="AG1149" s="33">
        <f>AC1149*Q1149+(1-AC1149)*N1149</f>
        <v/>
      </c>
      <c r="AH1149" s="33">
        <f>AD1149*O1149+(1-AD1149)*L1149</f>
        <v/>
      </c>
      <c r="AI1149" s="33">
        <f>AD1149*P1149+(1-AD1149)*M1149</f>
        <v/>
      </c>
      <c r="AJ1149" s="33">
        <f>AD1149*Q1149+(1-AD1149)*N1149</f>
        <v/>
      </c>
      <c r="AK1149" s="33">
        <f>AC1149*V1149+(1-AC1149)*U1149</f>
        <v/>
      </c>
      <c r="AL1149" s="33">
        <f>AC1149*W1149+(1-AC1149)*U1149</f>
        <v/>
      </c>
      <c r="AM1149" s="33">
        <f>AC1149*X1149+(1-AC1149)*U1149</f>
        <v/>
      </c>
      <c r="AN1149" s="33">
        <f>AD1149*V1149+(1-AD1149)*U1149</f>
        <v/>
      </c>
      <c r="AO1149" s="33">
        <f>AD1149*W1149+(1-AD1149)*U1149</f>
        <v/>
      </c>
      <c r="AP1149" s="33">
        <f>AD1149*X1149+(1-AD1149)*U1149</f>
        <v/>
      </c>
      <c r="AQ1149" s="7">
        <f>IF(OR(Scenario!$B$5="Any",Scenario!$B$5=A1149),1,0)</f>
        <v/>
      </c>
      <c r="AR1149" s="7">
        <f>IF(OR(Scenario!$B$6="Any",Scenario!$B$6=B1149),1,0)</f>
        <v/>
      </c>
      <c r="AS1149" s="7">
        <f>IF(OR(Scenario!$B$7="Any",Scenario!$B$7=C1149),1,0)</f>
        <v/>
      </c>
      <c r="AT1149" s="7">
        <f>IF(OR(Scenario!$B$8="Any",Scenario!$B$8=D1149),1,0)</f>
        <v/>
      </c>
      <c r="AU1149" s="7">
        <f>IF(OR(Scenario!$B$9="Any",Scenario!$B$9=E1149),1,0)</f>
        <v/>
      </c>
      <c r="AV1149" s="7">
        <f>IF(OR(Scenario!$B$10="Any",Scenario!$B$10=F1149),1,0)</f>
        <v/>
      </c>
      <c r="AW1149" s="7">
        <f>G1149*AQ1149*AR1149*AS1149*AT1149*AU1149*AV1149</f>
        <v/>
      </c>
      <c r="AX1149" s="7">
        <f>IF(Scenario!$B$11="mean",L1149,IF(Scenario!$B$11="5th pct",M1149,N1149))</f>
        <v/>
      </c>
      <c r="AY1149" s="7">
        <f>IF(Scenario!$B$11="mean",O1149,IF(Scenario!$B$11="5th pct",P1149,Q1149))</f>
        <v/>
      </c>
      <c r="AZ1149" s="7">
        <f>IF(Scenario!$B$11="mean",R1149,IF(Scenario!$B$11="5th pct",S1149,T1149))</f>
        <v/>
      </c>
      <c r="BA1149" s="7">
        <f>IF(Scenario!$B$11="mean",AE1149,IF(Scenario!$B$11="5th pct",AF1149,AG1149))</f>
        <v/>
      </c>
      <c r="BB1149" s="7">
        <f>IF(Scenario!$B$11="mean",AH1149,IF(Scenario!$B$11="5th pct",AI1149,AJ1149))</f>
        <v/>
      </c>
      <c r="BC1149" s="7">
        <f>U1149</f>
        <v/>
      </c>
      <c r="BD1149" s="7">
        <f>IF(Scenario!$B$11="mean",V1149,IF(Scenario!$B$11="5th pct",W1149,X1149))</f>
        <v/>
      </c>
      <c r="BE1149" s="7">
        <f>IF(Scenario!$B$11="mean",Y1149,IF(Scenario!$B$11="5th pct",Z1149,AA1149))</f>
        <v/>
      </c>
      <c r="BF1149" s="7">
        <f>IF(Scenario!$B$11="mean",AK1149,IF(Scenario!$B$11="5th pct",AL1149,AM1149))</f>
        <v/>
      </c>
      <c r="BG1149" s="7">
        <f>IF(Scenario!$B$11="mean",AN1149,IF(Scenario!$B$11="5th pct",AO1149,AP1149))</f>
        <v/>
      </c>
    </row>
    <row r="1150">
      <c r="A1150" t="inlineStr">
        <is>
          <t>M</t>
        </is>
      </c>
      <c r="B1150" t="inlineStr">
        <is>
          <t>80+</t>
        </is>
      </c>
      <c r="C1150" t="inlineStr">
        <is>
          <t>&gt;198</t>
        </is>
      </c>
      <c r="D1150" t="inlineStr">
        <is>
          <t>&gt;=2.0</t>
        </is>
      </c>
      <c r="E1150" t="inlineStr">
        <is>
          <t>high parox</t>
        </is>
      </c>
      <c r="F1150" t="inlineStr">
        <is>
          <t>no</t>
        </is>
      </c>
      <c r="G1150" s="26">
        <f>Parameters!$B$6*Parameters!$B$9*Parameters!$G$11/SUM(Parameters!$B$11:$G$11)*Parameters!$K$21*Parameters!$B$52*(1-Parameters!$B$46)</f>
        <v/>
      </c>
      <c r="H1150" s="27">
        <f>(140-Parameters!$D$25)*Parameters!$G$26*0.45359237*1/(72*Parameters!$E$27)</f>
        <v/>
      </c>
      <c r="I1150">
        <f>IF(H1150&gt;80,"&gt;80",IF(H1150&gt;50,"50-80",IF(H1150&gt;=25,"25-50","&lt;25")))</f>
        <v/>
      </c>
      <c r="J1150">
        <f>IF(((B1150="80+")+0+(OR(D1150="1.5-2.0",D1150="&gt;=2.0")))&gt;=2,1,0)</f>
        <v/>
      </c>
      <c r="K1150" s="28">
        <f>INDEX(Parameters!$B$31:$E$31,MATCH(I1150,Parameters!$B$30:$E$30,0))</f>
        <v/>
      </c>
      <c r="L1150" s="29">
        <f>K1150*INDEX(Parameters!$B$75:$E$75,MATCH(I1150,Parameters!$B$30:$E$30,0))/100*IF($F1150="yes",Parameters!$C$49,Parameters!$B$49)</f>
        <v/>
      </c>
      <c r="M1150" s="29">
        <f>K1150*INDEX(Parameters!$B$76:$E$76,MATCH(I1150,Parameters!$B$30:$E$30,0))/100*IF($F1150="yes",Parameters!$C$49,Parameters!$B$49)</f>
        <v/>
      </c>
      <c r="N1150" s="29">
        <f>K1150*INDEX(Parameters!$B$77:$E$77,MATCH(I1150,Parameters!$B$30:$E$30,0))/100*IF($F1150="yes",Parameters!$C$49,Parameters!$B$49)</f>
        <v/>
      </c>
      <c r="O1150" s="29">
        <f>K1150*INDEX(Parameters!$B$78:$E$78,MATCH(I1150,Parameters!$B$30:$E$30,0))/100*IF($F1150="yes",Parameters!$C$49,Parameters!$B$49)</f>
        <v/>
      </c>
      <c r="P1150" s="29">
        <f>K1150*INDEX(Parameters!$B$79:$E$79,MATCH(I1150,Parameters!$B$30:$E$30,0))/100*IF($F1150="yes",Parameters!$C$49,Parameters!$B$49)</f>
        <v/>
      </c>
      <c r="Q1150" s="29">
        <f>K1150*INDEX(Parameters!$B$80:$E$80,MATCH(I1150,Parameters!$B$30:$E$30,0))/100*IF($F1150="yes",Parameters!$C$49,Parameters!$B$49)</f>
        <v/>
      </c>
      <c r="R1150" s="29">
        <f>K1150*INDEX(Parameters!$B$81:$E$81,MATCH(I1150,Parameters!$B$30:$E$30,0))/100*IF($F1150="yes",Parameters!$C$49,Parameters!$B$49)</f>
        <v/>
      </c>
      <c r="S1150" s="29">
        <f>K1150*INDEX(Parameters!$B$82:$E$82,MATCH(I1150,Parameters!$B$30:$E$30,0))/100*IF($F1150="yes",Parameters!$C$49,Parameters!$B$49)</f>
        <v/>
      </c>
      <c r="T1150" s="29">
        <f>K1150*INDEX(Parameters!$B$83:$E$83,MATCH(I1150,Parameters!$B$30:$E$30,0))/100*IF($F1150="yes",Parameters!$C$49,Parameters!$B$49)</f>
        <v/>
      </c>
      <c r="U1150" s="29">
        <f>INDEX(Parameters!$B$32:$E$32,MATCH(I1150,Parameters!$B$30:$E$30,0))*Parameters!$B$36/100*IF($F1150="yes",Parameters!$E$49,Parameters!$D$49)</f>
        <v/>
      </c>
      <c r="V1150" s="29">
        <f>U1150*INDEX(Parameters!$B$99:$E$99,MATCH(I1150,Parameters!$B$30:$E$30,0))</f>
        <v/>
      </c>
      <c r="W1150" s="29">
        <f>U1150*INDEX(Parameters!$B$100:$E$100,MATCH(I1150,Parameters!$B$30:$E$30,0))</f>
        <v/>
      </c>
      <c r="X1150" s="29">
        <f>U1150*INDEX(Parameters!$B$101:$E$101,MATCH(I1150,Parameters!$B$30:$E$30,0))</f>
        <v/>
      </c>
      <c r="Y1150" s="29">
        <f>U1150*INDEX(Parameters!$B$102:$E$102,MATCH(I1150,Parameters!$B$30:$E$30,0))</f>
        <v/>
      </c>
      <c r="Z1150" s="29">
        <f>U1150*INDEX(Parameters!$B$103:$E$103,MATCH(I1150,Parameters!$B$30:$E$30,0))</f>
        <v/>
      </c>
      <c r="AA1150" s="29">
        <f>U1150*INDEX(Parameters!$B$104:$E$104,MATCH(I1150,Parameters!$B$30:$E$30,0))</f>
        <v/>
      </c>
      <c r="AB1150" s="29">
        <f>U1150*Parameters!$B$39</f>
        <v/>
      </c>
      <c r="AC1150">
        <f>J1150</f>
        <v/>
      </c>
      <c r="AD1150">
        <f>IF(J1150=1,Parameters!$B$40,Parameters!$B$41)</f>
        <v/>
      </c>
      <c r="AE1150" s="29">
        <f>AC1150*O1150+(1-AC1150)*L1150</f>
        <v/>
      </c>
      <c r="AF1150" s="29">
        <f>AC1150*P1150+(1-AC1150)*M1150</f>
        <v/>
      </c>
      <c r="AG1150" s="29">
        <f>AC1150*Q1150+(1-AC1150)*N1150</f>
        <v/>
      </c>
      <c r="AH1150" s="29">
        <f>AD1150*O1150+(1-AD1150)*L1150</f>
        <v/>
      </c>
      <c r="AI1150" s="29">
        <f>AD1150*P1150+(1-AD1150)*M1150</f>
        <v/>
      </c>
      <c r="AJ1150" s="29">
        <f>AD1150*Q1150+(1-AD1150)*N1150</f>
        <v/>
      </c>
      <c r="AK1150" s="29">
        <f>AC1150*V1150+(1-AC1150)*U1150</f>
        <v/>
      </c>
      <c r="AL1150" s="29">
        <f>AC1150*W1150+(1-AC1150)*U1150</f>
        <v/>
      </c>
      <c r="AM1150" s="29">
        <f>AC1150*X1150+(1-AC1150)*U1150</f>
        <v/>
      </c>
      <c r="AN1150" s="29">
        <f>AD1150*V1150+(1-AD1150)*U1150</f>
        <v/>
      </c>
      <c r="AO1150" s="29">
        <f>AD1150*W1150+(1-AD1150)*U1150</f>
        <v/>
      </c>
      <c r="AP1150" s="29">
        <f>AD1150*X1150+(1-AD1150)*U1150</f>
        <v/>
      </c>
      <c r="AQ1150">
        <f>IF(OR(Scenario!$B$5="Any",Scenario!$B$5=A1150),1,0)</f>
        <v/>
      </c>
      <c r="AR1150">
        <f>IF(OR(Scenario!$B$6="Any",Scenario!$B$6=B1150),1,0)</f>
        <v/>
      </c>
      <c r="AS1150">
        <f>IF(OR(Scenario!$B$7="Any",Scenario!$B$7=C1150),1,0)</f>
        <v/>
      </c>
      <c r="AT1150">
        <f>IF(OR(Scenario!$B$8="Any",Scenario!$B$8=D1150),1,0)</f>
        <v/>
      </c>
      <c r="AU1150">
        <f>IF(OR(Scenario!$B$9="Any",Scenario!$B$9=E1150),1,0)</f>
        <v/>
      </c>
      <c r="AV1150">
        <f>IF(OR(Scenario!$B$10="Any",Scenario!$B$10=F1150),1,0)</f>
        <v/>
      </c>
      <c r="AW1150">
        <f>G1150*AQ1150*AR1150*AS1150*AT1150*AU1150*AV1150</f>
        <v/>
      </c>
      <c r="AX1150">
        <f>IF(Scenario!$B$11="mean",L1150,IF(Scenario!$B$11="5th pct",M1150,N1150))</f>
        <v/>
      </c>
      <c r="AY1150">
        <f>IF(Scenario!$B$11="mean",O1150,IF(Scenario!$B$11="5th pct",P1150,Q1150))</f>
        <v/>
      </c>
      <c r="AZ1150">
        <f>IF(Scenario!$B$11="mean",R1150,IF(Scenario!$B$11="5th pct",S1150,T1150))</f>
        <v/>
      </c>
      <c r="BA1150">
        <f>IF(Scenario!$B$11="mean",AE1150,IF(Scenario!$B$11="5th pct",AF1150,AG1150))</f>
        <v/>
      </c>
      <c r="BB1150">
        <f>IF(Scenario!$B$11="mean",AH1150,IF(Scenario!$B$11="5th pct",AI1150,AJ1150))</f>
        <v/>
      </c>
      <c r="BC1150">
        <f>U1150</f>
        <v/>
      </c>
      <c r="BD1150">
        <f>IF(Scenario!$B$11="mean",V1150,IF(Scenario!$B$11="5th pct",W1150,X1150))</f>
        <v/>
      </c>
      <c r="BE1150">
        <f>IF(Scenario!$B$11="mean",Y1150,IF(Scenario!$B$11="5th pct",Z1150,AA1150))</f>
        <v/>
      </c>
      <c r="BF1150">
        <f>IF(Scenario!$B$11="mean",AK1150,IF(Scenario!$B$11="5th pct",AL1150,AM1150))</f>
        <v/>
      </c>
      <c r="BG1150">
        <f>IF(Scenario!$B$11="mean",AN1150,IF(Scenario!$B$11="5th pct",AO1150,AP1150))</f>
        <v/>
      </c>
    </row>
    <row r="1151">
      <c r="A1151" s="7" t="inlineStr">
        <is>
          <t>M</t>
        </is>
      </c>
      <c r="B1151" s="7" t="inlineStr">
        <is>
          <t>80+</t>
        </is>
      </c>
      <c r="C1151" s="7" t="inlineStr">
        <is>
          <t>&gt;198</t>
        </is>
      </c>
      <c r="D1151" s="7" t="inlineStr">
        <is>
          <t>&gt;=2.0</t>
        </is>
      </c>
      <c r="E1151" s="7" t="inlineStr">
        <is>
          <t>high parox</t>
        </is>
      </c>
      <c r="F1151" s="7" t="inlineStr">
        <is>
          <t>yes</t>
        </is>
      </c>
      <c r="G1151" s="30">
        <f>Parameters!$B$6*Parameters!$B$9*Parameters!$G$11/SUM(Parameters!$B$11:$G$11)*Parameters!$K$21*Parameters!$B$52*Parameters!$B$46</f>
        <v/>
      </c>
      <c r="H1151" s="31">
        <f>(140-Parameters!$D$25)*Parameters!$G$26*0.45359237*1/(72*Parameters!$E$27)</f>
        <v/>
      </c>
      <c r="I1151" s="7">
        <f>IF(H1151&gt;80,"&gt;80",IF(H1151&gt;50,"50-80",IF(H1151&gt;=25,"25-50","&lt;25")))</f>
        <v/>
      </c>
      <c r="J1151" s="7">
        <f>IF(((B1151="80+")+0+(OR(D1151="1.5-2.0",D1151="&gt;=2.0")))&gt;=2,1,0)</f>
        <v/>
      </c>
      <c r="K1151" s="32">
        <f>INDEX(Parameters!$B$31:$E$31,MATCH(I1151,Parameters!$B$30:$E$30,0))</f>
        <v/>
      </c>
      <c r="L1151" s="33">
        <f>K1151*INDEX(Parameters!$B$75:$E$75,MATCH(I1151,Parameters!$B$30:$E$30,0))/100*IF($F1151="yes",Parameters!$C$49,Parameters!$B$49)</f>
        <v/>
      </c>
      <c r="M1151" s="33">
        <f>K1151*INDEX(Parameters!$B$76:$E$76,MATCH(I1151,Parameters!$B$30:$E$30,0))/100*IF($F1151="yes",Parameters!$C$49,Parameters!$B$49)</f>
        <v/>
      </c>
      <c r="N1151" s="33">
        <f>K1151*INDEX(Parameters!$B$77:$E$77,MATCH(I1151,Parameters!$B$30:$E$30,0))/100*IF($F1151="yes",Parameters!$C$49,Parameters!$B$49)</f>
        <v/>
      </c>
      <c r="O1151" s="33">
        <f>K1151*INDEX(Parameters!$B$78:$E$78,MATCH(I1151,Parameters!$B$30:$E$30,0))/100*IF($F1151="yes",Parameters!$C$49,Parameters!$B$49)</f>
        <v/>
      </c>
      <c r="P1151" s="33">
        <f>K1151*INDEX(Parameters!$B$79:$E$79,MATCH(I1151,Parameters!$B$30:$E$30,0))/100*IF($F1151="yes",Parameters!$C$49,Parameters!$B$49)</f>
        <v/>
      </c>
      <c r="Q1151" s="33">
        <f>K1151*INDEX(Parameters!$B$80:$E$80,MATCH(I1151,Parameters!$B$30:$E$30,0))/100*IF($F1151="yes",Parameters!$C$49,Parameters!$B$49)</f>
        <v/>
      </c>
      <c r="R1151" s="33">
        <f>K1151*INDEX(Parameters!$B$81:$E$81,MATCH(I1151,Parameters!$B$30:$E$30,0))/100*IF($F1151="yes",Parameters!$C$49,Parameters!$B$49)</f>
        <v/>
      </c>
      <c r="S1151" s="33">
        <f>K1151*INDEX(Parameters!$B$82:$E$82,MATCH(I1151,Parameters!$B$30:$E$30,0))/100*IF($F1151="yes",Parameters!$C$49,Parameters!$B$49)</f>
        <v/>
      </c>
      <c r="T1151" s="33">
        <f>K1151*INDEX(Parameters!$B$83:$E$83,MATCH(I1151,Parameters!$B$30:$E$30,0))/100*IF($F1151="yes",Parameters!$C$49,Parameters!$B$49)</f>
        <v/>
      </c>
      <c r="U1151" s="33">
        <f>INDEX(Parameters!$B$32:$E$32,MATCH(I1151,Parameters!$B$30:$E$30,0))*Parameters!$B$36/100*IF($F1151="yes",Parameters!$E$49,Parameters!$D$49)</f>
        <v/>
      </c>
      <c r="V1151" s="33">
        <f>U1151*INDEX(Parameters!$B$99:$E$99,MATCH(I1151,Parameters!$B$30:$E$30,0))</f>
        <v/>
      </c>
      <c r="W1151" s="33">
        <f>U1151*INDEX(Parameters!$B$100:$E$100,MATCH(I1151,Parameters!$B$30:$E$30,0))</f>
        <v/>
      </c>
      <c r="X1151" s="33">
        <f>U1151*INDEX(Parameters!$B$101:$E$101,MATCH(I1151,Parameters!$B$30:$E$30,0))</f>
        <v/>
      </c>
      <c r="Y1151" s="33">
        <f>U1151*INDEX(Parameters!$B$102:$E$102,MATCH(I1151,Parameters!$B$30:$E$30,0))</f>
        <v/>
      </c>
      <c r="Z1151" s="33">
        <f>U1151*INDEX(Parameters!$B$103:$E$103,MATCH(I1151,Parameters!$B$30:$E$30,0))</f>
        <v/>
      </c>
      <c r="AA1151" s="33">
        <f>U1151*INDEX(Parameters!$B$104:$E$104,MATCH(I1151,Parameters!$B$30:$E$30,0))</f>
        <v/>
      </c>
      <c r="AB1151" s="33">
        <f>U1151*Parameters!$B$39</f>
        <v/>
      </c>
      <c r="AC1151" s="7">
        <f>J1151</f>
        <v/>
      </c>
      <c r="AD1151" s="7">
        <f>IF(J1151=1,Parameters!$B$40,Parameters!$B$41)</f>
        <v/>
      </c>
      <c r="AE1151" s="33">
        <f>AC1151*O1151+(1-AC1151)*L1151</f>
        <v/>
      </c>
      <c r="AF1151" s="33">
        <f>AC1151*P1151+(1-AC1151)*M1151</f>
        <v/>
      </c>
      <c r="AG1151" s="33">
        <f>AC1151*Q1151+(1-AC1151)*N1151</f>
        <v/>
      </c>
      <c r="AH1151" s="33">
        <f>AD1151*O1151+(1-AD1151)*L1151</f>
        <v/>
      </c>
      <c r="AI1151" s="33">
        <f>AD1151*P1151+(1-AD1151)*M1151</f>
        <v/>
      </c>
      <c r="AJ1151" s="33">
        <f>AD1151*Q1151+(1-AD1151)*N1151</f>
        <v/>
      </c>
      <c r="AK1151" s="33">
        <f>AC1151*V1151+(1-AC1151)*U1151</f>
        <v/>
      </c>
      <c r="AL1151" s="33">
        <f>AC1151*W1151+(1-AC1151)*U1151</f>
        <v/>
      </c>
      <c r="AM1151" s="33">
        <f>AC1151*X1151+(1-AC1151)*U1151</f>
        <v/>
      </c>
      <c r="AN1151" s="33">
        <f>AD1151*V1151+(1-AD1151)*U1151</f>
        <v/>
      </c>
      <c r="AO1151" s="33">
        <f>AD1151*W1151+(1-AD1151)*U1151</f>
        <v/>
      </c>
      <c r="AP1151" s="33">
        <f>AD1151*X1151+(1-AD1151)*U1151</f>
        <v/>
      </c>
      <c r="AQ1151" s="7">
        <f>IF(OR(Scenario!$B$5="Any",Scenario!$B$5=A1151),1,0)</f>
        <v/>
      </c>
      <c r="AR1151" s="7">
        <f>IF(OR(Scenario!$B$6="Any",Scenario!$B$6=B1151),1,0)</f>
        <v/>
      </c>
      <c r="AS1151" s="7">
        <f>IF(OR(Scenario!$B$7="Any",Scenario!$B$7=C1151),1,0)</f>
        <v/>
      </c>
      <c r="AT1151" s="7">
        <f>IF(OR(Scenario!$B$8="Any",Scenario!$B$8=D1151),1,0)</f>
        <v/>
      </c>
      <c r="AU1151" s="7">
        <f>IF(OR(Scenario!$B$9="Any",Scenario!$B$9=E1151),1,0)</f>
        <v/>
      </c>
      <c r="AV1151" s="7">
        <f>IF(OR(Scenario!$B$10="Any",Scenario!$B$10=F1151),1,0)</f>
        <v/>
      </c>
      <c r="AW1151" s="7">
        <f>G1151*AQ1151*AR1151*AS1151*AT1151*AU1151*AV1151</f>
        <v/>
      </c>
      <c r="AX1151" s="7">
        <f>IF(Scenario!$B$11="mean",L1151,IF(Scenario!$B$11="5th pct",M1151,N1151))</f>
        <v/>
      </c>
      <c r="AY1151" s="7">
        <f>IF(Scenario!$B$11="mean",O1151,IF(Scenario!$B$11="5th pct",P1151,Q1151))</f>
        <v/>
      </c>
      <c r="AZ1151" s="7">
        <f>IF(Scenario!$B$11="mean",R1151,IF(Scenario!$B$11="5th pct",S1151,T1151))</f>
        <v/>
      </c>
      <c r="BA1151" s="7">
        <f>IF(Scenario!$B$11="mean",AE1151,IF(Scenario!$B$11="5th pct",AF1151,AG1151))</f>
        <v/>
      </c>
      <c r="BB1151" s="7">
        <f>IF(Scenario!$B$11="mean",AH1151,IF(Scenario!$B$11="5th pct",AI1151,AJ1151))</f>
        <v/>
      </c>
      <c r="BC1151" s="7">
        <f>U1151</f>
        <v/>
      </c>
      <c r="BD1151" s="7">
        <f>IF(Scenario!$B$11="mean",V1151,IF(Scenario!$B$11="5th pct",W1151,X1151))</f>
        <v/>
      </c>
      <c r="BE1151" s="7">
        <f>IF(Scenario!$B$11="mean",Y1151,IF(Scenario!$B$11="5th pct",Z1151,AA1151))</f>
        <v/>
      </c>
      <c r="BF1151" s="7">
        <f>IF(Scenario!$B$11="mean",AK1151,IF(Scenario!$B$11="5th pct",AL1151,AM1151))</f>
        <v/>
      </c>
      <c r="BG1151" s="7">
        <f>IF(Scenario!$B$11="mean",AN1151,IF(Scenario!$B$11="5th pct",AO1151,AP1151))</f>
        <v/>
      </c>
    </row>
    <row r="1152">
      <c r="A1152" t="inlineStr">
        <is>
          <t>M</t>
        </is>
      </c>
      <c r="B1152" t="inlineStr">
        <is>
          <t>80+</t>
        </is>
      </c>
      <c r="C1152" t="inlineStr">
        <is>
          <t>&gt;198</t>
        </is>
      </c>
      <c r="D1152" t="inlineStr">
        <is>
          <t>&gt;=2.0</t>
        </is>
      </c>
      <c r="E1152" t="inlineStr">
        <is>
          <t>persistent</t>
        </is>
      </c>
      <c r="F1152" t="inlineStr">
        <is>
          <t>no</t>
        </is>
      </c>
      <c r="G1152" s="26">
        <f>Parameters!$B$6*Parameters!$B$9*Parameters!$G$11/SUM(Parameters!$B$11:$G$11)*Parameters!$K$21*Parameters!$B$53*(1-Parameters!$B$46)</f>
        <v/>
      </c>
      <c r="H1152" s="27">
        <f>(140-Parameters!$D$25)*Parameters!$G$26*0.45359237*1/(72*Parameters!$E$27)</f>
        <v/>
      </c>
      <c r="I1152">
        <f>IF(H1152&gt;80,"&gt;80",IF(H1152&gt;50,"50-80",IF(H1152&gt;=25,"25-50","&lt;25")))</f>
        <v/>
      </c>
      <c r="J1152">
        <f>IF(((B1152="80+")+0+(OR(D1152="1.5-2.0",D1152="&gt;=2.0")))&gt;=2,1,0)</f>
        <v/>
      </c>
      <c r="K1152" s="28">
        <f>INDEX(Parameters!$B$31:$E$31,MATCH(I1152,Parameters!$B$30:$E$30,0))</f>
        <v/>
      </c>
      <c r="L1152" s="29">
        <f>K1152*INDEX(Parameters!$B$84:$E$84,MATCH(I1152,Parameters!$B$30:$E$30,0))/100*IF($F1152="yes",Parameters!$C$49,Parameters!$B$49)</f>
        <v/>
      </c>
      <c r="M1152" s="29">
        <f>K1152*INDEX(Parameters!$B$85:$E$85,MATCH(I1152,Parameters!$B$30:$E$30,0))/100*IF($F1152="yes",Parameters!$C$49,Parameters!$B$49)</f>
        <v/>
      </c>
      <c r="N1152" s="29">
        <f>K1152*INDEX(Parameters!$B$86:$E$86,MATCH(I1152,Parameters!$B$30:$E$30,0))/100*IF($F1152="yes",Parameters!$C$49,Parameters!$B$49)</f>
        <v/>
      </c>
      <c r="O1152" s="29">
        <f>K1152*INDEX(Parameters!$B$87:$E$87,MATCH(I1152,Parameters!$B$30:$E$30,0))/100*IF($F1152="yes",Parameters!$C$49,Parameters!$B$49)</f>
        <v/>
      </c>
      <c r="P1152" s="29">
        <f>K1152*INDEX(Parameters!$B$88:$E$88,MATCH(I1152,Parameters!$B$30:$E$30,0))/100*IF($F1152="yes",Parameters!$C$49,Parameters!$B$49)</f>
        <v/>
      </c>
      <c r="Q1152" s="29">
        <f>K1152*INDEX(Parameters!$B$89:$E$89,MATCH(I1152,Parameters!$B$30:$E$30,0))/100*IF($F1152="yes",Parameters!$C$49,Parameters!$B$49)</f>
        <v/>
      </c>
      <c r="R1152" s="29">
        <f>K1152*INDEX(Parameters!$B$90:$E$90,MATCH(I1152,Parameters!$B$30:$E$30,0))/100*IF($F1152="yes",Parameters!$C$49,Parameters!$B$49)</f>
        <v/>
      </c>
      <c r="S1152" s="29">
        <f>K1152*INDEX(Parameters!$B$91:$E$91,MATCH(I1152,Parameters!$B$30:$E$30,0))/100*IF($F1152="yes",Parameters!$C$49,Parameters!$B$49)</f>
        <v/>
      </c>
      <c r="T1152" s="29">
        <f>K1152*INDEX(Parameters!$B$92:$E$92,MATCH(I1152,Parameters!$B$30:$E$30,0))/100*IF($F1152="yes",Parameters!$C$49,Parameters!$B$49)</f>
        <v/>
      </c>
      <c r="U1152" s="29">
        <f>INDEX(Parameters!$B$32:$E$32,MATCH(I1152,Parameters!$B$30:$E$30,0))*Parameters!$B$36/100*IF($F1152="yes",Parameters!$E$49,Parameters!$D$49)</f>
        <v/>
      </c>
      <c r="V1152" s="29">
        <f>U1152*INDEX(Parameters!$B$99:$E$99,MATCH(I1152,Parameters!$B$30:$E$30,0))</f>
        <v/>
      </c>
      <c r="W1152" s="29">
        <f>U1152*INDEX(Parameters!$B$100:$E$100,MATCH(I1152,Parameters!$B$30:$E$30,0))</f>
        <v/>
      </c>
      <c r="X1152" s="29">
        <f>U1152*INDEX(Parameters!$B$101:$E$101,MATCH(I1152,Parameters!$B$30:$E$30,0))</f>
        <v/>
      </c>
      <c r="Y1152" s="29">
        <f>U1152*INDEX(Parameters!$B$102:$E$102,MATCH(I1152,Parameters!$B$30:$E$30,0))</f>
        <v/>
      </c>
      <c r="Z1152" s="29">
        <f>U1152*INDEX(Parameters!$B$103:$E$103,MATCH(I1152,Parameters!$B$30:$E$30,0))</f>
        <v/>
      </c>
      <c r="AA1152" s="29">
        <f>U1152*INDEX(Parameters!$B$104:$E$104,MATCH(I1152,Parameters!$B$30:$E$30,0))</f>
        <v/>
      </c>
      <c r="AB1152" s="29">
        <f>U1152*Parameters!$B$39</f>
        <v/>
      </c>
      <c r="AC1152">
        <f>J1152</f>
        <v/>
      </c>
      <c r="AD1152">
        <f>IF(J1152=1,Parameters!$B$40,Parameters!$B$41)</f>
        <v/>
      </c>
      <c r="AE1152" s="29">
        <f>AC1152*O1152+(1-AC1152)*L1152</f>
        <v/>
      </c>
      <c r="AF1152" s="29">
        <f>AC1152*P1152+(1-AC1152)*M1152</f>
        <v/>
      </c>
      <c r="AG1152" s="29">
        <f>AC1152*Q1152+(1-AC1152)*N1152</f>
        <v/>
      </c>
      <c r="AH1152" s="29">
        <f>AD1152*O1152+(1-AD1152)*L1152</f>
        <v/>
      </c>
      <c r="AI1152" s="29">
        <f>AD1152*P1152+(1-AD1152)*M1152</f>
        <v/>
      </c>
      <c r="AJ1152" s="29">
        <f>AD1152*Q1152+(1-AD1152)*N1152</f>
        <v/>
      </c>
      <c r="AK1152" s="29">
        <f>AC1152*V1152+(1-AC1152)*U1152</f>
        <v/>
      </c>
      <c r="AL1152" s="29">
        <f>AC1152*W1152+(1-AC1152)*U1152</f>
        <v/>
      </c>
      <c r="AM1152" s="29">
        <f>AC1152*X1152+(1-AC1152)*U1152</f>
        <v/>
      </c>
      <c r="AN1152" s="29">
        <f>AD1152*V1152+(1-AD1152)*U1152</f>
        <v/>
      </c>
      <c r="AO1152" s="29">
        <f>AD1152*W1152+(1-AD1152)*U1152</f>
        <v/>
      </c>
      <c r="AP1152" s="29">
        <f>AD1152*X1152+(1-AD1152)*U1152</f>
        <v/>
      </c>
      <c r="AQ1152">
        <f>IF(OR(Scenario!$B$5="Any",Scenario!$B$5=A1152),1,0)</f>
        <v/>
      </c>
      <c r="AR1152">
        <f>IF(OR(Scenario!$B$6="Any",Scenario!$B$6=B1152),1,0)</f>
        <v/>
      </c>
      <c r="AS1152">
        <f>IF(OR(Scenario!$B$7="Any",Scenario!$B$7=C1152),1,0)</f>
        <v/>
      </c>
      <c r="AT1152">
        <f>IF(OR(Scenario!$B$8="Any",Scenario!$B$8=D1152),1,0)</f>
        <v/>
      </c>
      <c r="AU1152">
        <f>IF(OR(Scenario!$B$9="Any",Scenario!$B$9=E1152),1,0)</f>
        <v/>
      </c>
      <c r="AV1152">
        <f>IF(OR(Scenario!$B$10="Any",Scenario!$B$10=F1152),1,0)</f>
        <v/>
      </c>
      <c r="AW1152">
        <f>G1152*AQ1152*AR1152*AS1152*AT1152*AU1152*AV1152</f>
        <v/>
      </c>
      <c r="AX1152">
        <f>IF(Scenario!$B$11="mean",L1152,IF(Scenario!$B$11="5th pct",M1152,N1152))</f>
        <v/>
      </c>
      <c r="AY1152">
        <f>IF(Scenario!$B$11="mean",O1152,IF(Scenario!$B$11="5th pct",P1152,Q1152))</f>
        <v/>
      </c>
      <c r="AZ1152">
        <f>IF(Scenario!$B$11="mean",R1152,IF(Scenario!$B$11="5th pct",S1152,T1152))</f>
        <v/>
      </c>
      <c r="BA1152">
        <f>IF(Scenario!$B$11="mean",AE1152,IF(Scenario!$B$11="5th pct",AF1152,AG1152))</f>
        <v/>
      </c>
      <c r="BB1152">
        <f>IF(Scenario!$B$11="mean",AH1152,IF(Scenario!$B$11="5th pct",AI1152,AJ1152))</f>
        <v/>
      </c>
      <c r="BC1152">
        <f>U1152</f>
        <v/>
      </c>
      <c r="BD1152">
        <f>IF(Scenario!$B$11="mean",V1152,IF(Scenario!$B$11="5th pct",W1152,X1152))</f>
        <v/>
      </c>
      <c r="BE1152">
        <f>IF(Scenario!$B$11="mean",Y1152,IF(Scenario!$B$11="5th pct",Z1152,AA1152))</f>
        <v/>
      </c>
      <c r="BF1152">
        <f>IF(Scenario!$B$11="mean",AK1152,IF(Scenario!$B$11="5th pct",AL1152,AM1152))</f>
        <v/>
      </c>
      <c r="BG1152">
        <f>IF(Scenario!$B$11="mean",AN1152,IF(Scenario!$B$11="5th pct",AO1152,AP1152))</f>
        <v/>
      </c>
    </row>
    <row r="1153">
      <c r="A1153" s="7" t="inlineStr">
        <is>
          <t>M</t>
        </is>
      </c>
      <c r="B1153" s="7" t="inlineStr">
        <is>
          <t>80+</t>
        </is>
      </c>
      <c r="C1153" s="7" t="inlineStr">
        <is>
          <t>&gt;198</t>
        </is>
      </c>
      <c r="D1153" s="7" t="inlineStr">
        <is>
          <t>&gt;=2.0</t>
        </is>
      </c>
      <c r="E1153" s="7" t="inlineStr">
        <is>
          <t>persistent</t>
        </is>
      </c>
      <c r="F1153" s="7" t="inlineStr">
        <is>
          <t>yes</t>
        </is>
      </c>
      <c r="G1153" s="30">
        <f>Parameters!$B$6*Parameters!$B$9*Parameters!$G$11/SUM(Parameters!$B$11:$G$11)*Parameters!$K$21*Parameters!$B$53*Parameters!$B$46</f>
        <v/>
      </c>
      <c r="H1153" s="31">
        <f>(140-Parameters!$D$25)*Parameters!$G$26*0.45359237*1/(72*Parameters!$E$27)</f>
        <v/>
      </c>
      <c r="I1153" s="7">
        <f>IF(H1153&gt;80,"&gt;80",IF(H1153&gt;50,"50-80",IF(H1153&gt;=25,"25-50","&lt;25")))</f>
        <v/>
      </c>
      <c r="J1153" s="7">
        <f>IF(((B1153="80+")+0+(OR(D1153="1.5-2.0",D1153="&gt;=2.0")))&gt;=2,1,0)</f>
        <v/>
      </c>
      <c r="K1153" s="32">
        <f>INDEX(Parameters!$B$31:$E$31,MATCH(I1153,Parameters!$B$30:$E$30,0))</f>
        <v/>
      </c>
      <c r="L1153" s="33">
        <f>K1153*INDEX(Parameters!$B$84:$E$84,MATCH(I1153,Parameters!$B$30:$E$30,0))/100*IF($F1153="yes",Parameters!$C$49,Parameters!$B$49)</f>
        <v/>
      </c>
      <c r="M1153" s="33">
        <f>K1153*INDEX(Parameters!$B$85:$E$85,MATCH(I1153,Parameters!$B$30:$E$30,0))/100*IF($F1153="yes",Parameters!$C$49,Parameters!$B$49)</f>
        <v/>
      </c>
      <c r="N1153" s="33">
        <f>K1153*INDEX(Parameters!$B$86:$E$86,MATCH(I1153,Parameters!$B$30:$E$30,0))/100*IF($F1153="yes",Parameters!$C$49,Parameters!$B$49)</f>
        <v/>
      </c>
      <c r="O1153" s="33">
        <f>K1153*INDEX(Parameters!$B$87:$E$87,MATCH(I1153,Parameters!$B$30:$E$30,0))/100*IF($F1153="yes",Parameters!$C$49,Parameters!$B$49)</f>
        <v/>
      </c>
      <c r="P1153" s="33">
        <f>K1153*INDEX(Parameters!$B$88:$E$88,MATCH(I1153,Parameters!$B$30:$E$30,0))/100*IF($F1153="yes",Parameters!$C$49,Parameters!$B$49)</f>
        <v/>
      </c>
      <c r="Q1153" s="33">
        <f>K1153*INDEX(Parameters!$B$89:$E$89,MATCH(I1153,Parameters!$B$30:$E$30,0))/100*IF($F1153="yes",Parameters!$C$49,Parameters!$B$49)</f>
        <v/>
      </c>
      <c r="R1153" s="33">
        <f>K1153*INDEX(Parameters!$B$90:$E$90,MATCH(I1153,Parameters!$B$30:$E$30,0))/100*IF($F1153="yes",Parameters!$C$49,Parameters!$B$49)</f>
        <v/>
      </c>
      <c r="S1153" s="33">
        <f>K1153*INDEX(Parameters!$B$91:$E$91,MATCH(I1153,Parameters!$B$30:$E$30,0))/100*IF($F1153="yes",Parameters!$C$49,Parameters!$B$49)</f>
        <v/>
      </c>
      <c r="T1153" s="33">
        <f>K1153*INDEX(Parameters!$B$92:$E$92,MATCH(I1153,Parameters!$B$30:$E$30,0))/100*IF($F1153="yes",Parameters!$C$49,Parameters!$B$49)</f>
        <v/>
      </c>
      <c r="U1153" s="33">
        <f>INDEX(Parameters!$B$32:$E$32,MATCH(I1153,Parameters!$B$30:$E$30,0))*Parameters!$B$36/100*IF($F1153="yes",Parameters!$E$49,Parameters!$D$49)</f>
        <v/>
      </c>
      <c r="V1153" s="33">
        <f>U1153*INDEX(Parameters!$B$99:$E$99,MATCH(I1153,Parameters!$B$30:$E$30,0))</f>
        <v/>
      </c>
      <c r="W1153" s="33">
        <f>U1153*INDEX(Parameters!$B$100:$E$100,MATCH(I1153,Parameters!$B$30:$E$30,0))</f>
        <v/>
      </c>
      <c r="X1153" s="33">
        <f>U1153*INDEX(Parameters!$B$101:$E$101,MATCH(I1153,Parameters!$B$30:$E$30,0))</f>
        <v/>
      </c>
      <c r="Y1153" s="33">
        <f>U1153*INDEX(Parameters!$B$102:$E$102,MATCH(I1153,Parameters!$B$30:$E$30,0))</f>
        <v/>
      </c>
      <c r="Z1153" s="33">
        <f>U1153*INDEX(Parameters!$B$103:$E$103,MATCH(I1153,Parameters!$B$30:$E$30,0))</f>
        <v/>
      </c>
      <c r="AA1153" s="33">
        <f>U1153*INDEX(Parameters!$B$104:$E$104,MATCH(I1153,Parameters!$B$30:$E$30,0))</f>
        <v/>
      </c>
      <c r="AB1153" s="33">
        <f>U1153*Parameters!$B$39</f>
        <v/>
      </c>
      <c r="AC1153" s="7">
        <f>J1153</f>
        <v/>
      </c>
      <c r="AD1153" s="7">
        <f>IF(J1153=1,Parameters!$B$40,Parameters!$B$41)</f>
        <v/>
      </c>
      <c r="AE1153" s="33">
        <f>AC1153*O1153+(1-AC1153)*L1153</f>
        <v/>
      </c>
      <c r="AF1153" s="33">
        <f>AC1153*P1153+(1-AC1153)*M1153</f>
        <v/>
      </c>
      <c r="AG1153" s="33">
        <f>AC1153*Q1153+(1-AC1153)*N1153</f>
        <v/>
      </c>
      <c r="AH1153" s="33">
        <f>AD1153*O1153+(1-AD1153)*L1153</f>
        <v/>
      </c>
      <c r="AI1153" s="33">
        <f>AD1153*P1153+(1-AD1153)*M1153</f>
        <v/>
      </c>
      <c r="AJ1153" s="33">
        <f>AD1153*Q1153+(1-AD1153)*N1153</f>
        <v/>
      </c>
      <c r="AK1153" s="33">
        <f>AC1153*V1153+(1-AC1153)*U1153</f>
        <v/>
      </c>
      <c r="AL1153" s="33">
        <f>AC1153*W1153+(1-AC1153)*U1153</f>
        <v/>
      </c>
      <c r="AM1153" s="33">
        <f>AC1153*X1153+(1-AC1153)*U1153</f>
        <v/>
      </c>
      <c r="AN1153" s="33">
        <f>AD1153*V1153+(1-AD1153)*U1153</f>
        <v/>
      </c>
      <c r="AO1153" s="33">
        <f>AD1153*W1153+(1-AD1153)*U1153</f>
        <v/>
      </c>
      <c r="AP1153" s="33">
        <f>AD1153*X1153+(1-AD1153)*U1153</f>
        <v/>
      </c>
      <c r="AQ1153" s="7">
        <f>IF(OR(Scenario!$B$5="Any",Scenario!$B$5=A1153),1,0)</f>
        <v/>
      </c>
      <c r="AR1153" s="7">
        <f>IF(OR(Scenario!$B$6="Any",Scenario!$B$6=B1153),1,0)</f>
        <v/>
      </c>
      <c r="AS1153" s="7">
        <f>IF(OR(Scenario!$B$7="Any",Scenario!$B$7=C1153),1,0)</f>
        <v/>
      </c>
      <c r="AT1153" s="7">
        <f>IF(OR(Scenario!$B$8="Any",Scenario!$B$8=D1153),1,0)</f>
        <v/>
      </c>
      <c r="AU1153" s="7">
        <f>IF(OR(Scenario!$B$9="Any",Scenario!$B$9=E1153),1,0)</f>
        <v/>
      </c>
      <c r="AV1153" s="7">
        <f>IF(OR(Scenario!$B$10="Any",Scenario!$B$10=F1153),1,0)</f>
        <v/>
      </c>
      <c r="AW1153" s="7">
        <f>G1153*AQ1153*AR1153*AS1153*AT1153*AU1153*AV1153</f>
        <v/>
      </c>
      <c r="AX1153" s="7">
        <f>IF(Scenario!$B$11="mean",L1153,IF(Scenario!$B$11="5th pct",M1153,N1153))</f>
        <v/>
      </c>
      <c r="AY1153" s="7">
        <f>IF(Scenario!$B$11="mean",O1153,IF(Scenario!$B$11="5th pct",P1153,Q1153))</f>
        <v/>
      </c>
      <c r="AZ1153" s="7">
        <f>IF(Scenario!$B$11="mean",R1153,IF(Scenario!$B$11="5th pct",S1153,T1153))</f>
        <v/>
      </c>
      <c r="BA1153" s="7">
        <f>IF(Scenario!$B$11="mean",AE1153,IF(Scenario!$B$11="5th pct",AF1153,AG1153))</f>
        <v/>
      </c>
      <c r="BB1153" s="7">
        <f>IF(Scenario!$B$11="mean",AH1153,IF(Scenario!$B$11="5th pct",AI1153,AJ1153))</f>
        <v/>
      </c>
      <c r="BC1153" s="7">
        <f>U1153</f>
        <v/>
      </c>
      <c r="BD1153" s="7">
        <f>IF(Scenario!$B$11="mean",V1153,IF(Scenario!$B$11="5th pct",W1153,X1153))</f>
        <v/>
      </c>
      <c r="BE1153" s="7">
        <f>IF(Scenario!$B$11="mean",Y1153,IF(Scenario!$B$11="5th pct",Z1153,AA1153))</f>
        <v/>
      </c>
      <c r="BF1153" s="7">
        <f>IF(Scenario!$B$11="mean",AK1153,IF(Scenario!$B$11="5th pct",AL1153,AM1153))</f>
        <v/>
      </c>
      <c r="BG1153" s="7">
        <f>IF(Scenario!$B$11="mean",AN1153,IF(Scenario!$B$11="5th pct",AO1153,AP1153))</f>
        <v/>
      </c>
    </row>
    <row r="1154"/>
    <row r="1155"/>
    <row r="1156">
      <c r="A1156" s="2" t="inlineStr">
        <is>
          <t>Exact enumeration of the joint distribution (384 states). Generated - do not edit; change Parameters instead.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60E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2026-08-26T15:42:10Z</dcterms:created>
  <dcterms:modified xmlns:dcterms="http://purl.org/dc/terms/" xmlns:xsi="http://www.w3.org/2001/XMLSchema-instance" xsi:type="dcterms:W3CDTF">2026-08-26T15:42:13Z</dcterms:modified>
</cp:coreProperties>
</file>